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Data" sheetId="2" r:id="rId5"/>
    <sheet state="visible" name="Ratios" sheetId="3" r:id="rId6"/>
  </sheets>
  <definedNames/>
  <calcPr/>
  <extLst>
    <ext uri="GoogleSheetsCustomDataVersion2">
      <go:sheetsCustomData xmlns:go="http://customooxmlschemas.google.com/" r:id="rId7" roundtripDataChecksum="xOTWU6RaORIwdtpN7FxZ7fIUNeJxB8ZcNcp5MZ8pr/E="/>
    </ext>
  </extLst>
</workbook>
</file>

<file path=xl/sharedStrings.xml><?xml version="1.0" encoding="utf-8"?>
<sst xmlns="http://schemas.openxmlformats.org/spreadsheetml/2006/main" count="86" uniqueCount="49">
  <si>
    <t>Instructions</t>
  </si>
  <si>
    <t>Identify suitable peers for the following companies:</t>
  </si>
  <si>
    <t>Marriot Inc.</t>
  </si>
  <si>
    <t>Tesla Inc.</t>
  </si>
  <si>
    <t>Netflix Inc.</t>
  </si>
  <si>
    <t>Nvidia Inc.</t>
  </si>
  <si>
    <t>Pfizer Inc.</t>
  </si>
  <si>
    <t>You are required to suggest minimum of three peers for each of the companies</t>
  </si>
  <si>
    <t>Justify your answer in bullets for mentioning a particular peer</t>
  </si>
  <si>
    <t>The task can be completed in the same workbook or can be submitted as a word doc.</t>
  </si>
  <si>
    <t xml:space="preserve">* All in millions </t>
  </si>
  <si>
    <t>Marriot Inc &amp; peers</t>
  </si>
  <si>
    <t>Tesla &amp; Peers</t>
  </si>
  <si>
    <t>Netflix &amp; peers</t>
  </si>
  <si>
    <t>Nvidia &amp; peers</t>
  </si>
  <si>
    <t>Pfizer &amp; peers</t>
  </si>
  <si>
    <t>Marriot Inc</t>
  </si>
  <si>
    <t>Hilton Worldwide</t>
  </si>
  <si>
    <t>Accor</t>
  </si>
  <si>
    <t>IHG hotels &amp; Resorts</t>
  </si>
  <si>
    <t>Tesla Inc</t>
  </si>
  <si>
    <t>BYD company limited(yuan)</t>
  </si>
  <si>
    <t>2. VW group(Euro)</t>
  </si>
  <si>
    <t>3. General motors</t>
  </si>
  <si>
    <t>Netflix Inc</t>
  </si>
  <si>
    <t>Amazon Prime</t>
  </si>
  <si>
    <t>Disney +</t>
  </si>
  <si>
    <t>Paramount +</t>
  </si>
  <si>
    <t>Nvidia Inc</t>
  </si>
  <si>
    <t>Cisco</t>
  </si>
  <si>
    <t>Hewlett Packard Enterprise</t>
  </si>
  <si>
    <t>Broadcom</t>
  </si>
  <si>
    <t>Pfizer Inc</t>
  </si>
  <si>
    <t>Johnson &amp; Johnson</t>
  </si>
  <si>
    <t>Roche Holding AG(CHF)</t>
  </si>
  <si>
    <t>Merck &amp; Co Inc(Euro)</t>
  </si>
  <si>
    <t>2021</t>
  </si>
  <si>
    <t>total assets</t>
  </si>
  <si>
    <t>2022</t>
  </si>
  <si>
    <t>current Assets</t>
  </si>
  <si>
    <t>Inventory</t>
  </si>
  <si>
    <t>Current liabilities</t>
  </si>
  <si>
    <t>Revenue</t>
  </si>
  <si>
    <t>EBIT</t>
  </si>
  <si>
    <t>Total assets</t>
  </si>
  <si>
    <t>2023</t>
  </si>
  <si>
    <t>Quick ratio</t>
  </si>
  <si>
    <t>EBIT margin</t>
  </si>
  <si>
    <t>Asset turnover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</si>
</sst>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$-809]#,##0"/>
  </numFmts>
  <fonts count="13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/>
    <font>
      <sz val="11.0"/>
      <color theme="1"/>
      <name val="Arial"/>
    </font>
    <font>
      <sz val="11.0"/>
      <color rgb="FF111111"/>
      <name val="Arial"/>
    </font>
    <font>
      <sz val="11.0"/>
      <color rgb="FF232A31"/>
      <name val="Arial"/>
    </font>
    <font>
      <u/>
      <color theme="1"/>
      <name val="Times New Roman"/>
    </font>
    <font>
      <u/>
      <color theme="1"/>
      <name val="Times New Roman"/>
    </font>
    <font>
      <color theme="1"/>
      <name val="Times New Roman"/>
    </font>
    <font>
      <b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D0E0E3"/>
        <bgColor rgb="FFD0E0E3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shrinkToFit="0" wrapText="1"/>
    </xf>
    <xf borderId="2" fillId="0" fontId="4" numFmtId="0" xfId="0" applyAlignment="1" applyBorder="1" applyFont="1">
      <alignment vertical="bottom"/>
    </xf>
    <xf borderId="3" fillId="3" fontId="4" numFmtId="0" xfId="0" applyAlignment="1" applyBorder="1" applyFill="1" applyFont="1">
      <alignment vertical="bottom"/>
    </xf>
    <xf borderId="4" fillId="0" fontId="5" numFmtId="0" xfId="0" applyBorder="1" applyFont="1"/>
    <xf borderId="5" fillId="0" fontId="5" numFmtId="0" xfId="0" applyBorder="1" applyFont="1"/>
    <xf borderId="3" fillId="4" fontId="4" numFmtId="0" xfId="0" applyAlignment="1" applyBorder="1" applyFill="1" applyFont="1">
      <alignment vertical="bottom"/>
    </xf>
    <xf borderId="2" fillId="5" fontId="4" numFmtId="0" xfId="0" applyAlignment="1" applyBorder="1" applyFill="1" applyFont="1">
      <alignment vertical="bottom"/>
    </xf>
    <xf borderId="3" fillId="6" fontId="4" numFmtId="0" xfId="0" applyAlignment="1" applyBorder="1" applyFill="1" applyFont="1">
      <alignment vertical="bottom"/>
    </xf>
    <xf borderId="3" fillId="7" fontId="4" numFmtId="0" xfId="0" applyAlignment="1" applyBorder="1" applyFill="1" applyFont="1">
      <alignment vertical="bottom"/>
    </xf>
    <xf borderId="0" fillId="0" fontId="4" numFmtId="0" xfId="0" applyAlignment="1" applyFont="1">
      <alignment vertical="bottom"/>
    </xf>
    <xf borderId="2" fillId="0" fontId="4" numFmtId="164" xfId="0" applyAlignment="1" applyBorder="1" applyFont="1" applyNumberFormat="1">
      <alignment vertical="bottom"/>
    </xf>
    <xf borderId="2" fillId="3" fontId="4" numFmtId="0" xfId="0" applyAlignment="1" applyBorder="1" applyFont="1">
      <alignment vertical="bottom"/>
    </xf>
    <xf borderId="2" fillId="3" fontId="4" numFmtId="0" xfId="0" applyAlignment="1" applyBorder="1" applyFont="1">
      <alignment shrinkToFit="0" vertical="bottom" wrapText="1"/>
    </xf>
    <xf borderId="2" fillId="3" fontId="6" numFmtId="0" xfId="0" applyAlignment="1" applyBorder="1" applyFont="1">
      <alignment shrinkToFit="0" vertical="bottom" wrapText="1"/>
    </xf>
    <xf borderId="2" fillId="8" fontId="4" numFmtId="0" xfId="0" applyAlignment="1" applyBorder="1" applyFill="1" applyFont="1">
      <alignment vertical="bottom"/>
    </xf>
    <xf borderId="2" fillId="8" fontId="6" numFmtId="0" xfId="0" applyAlignment="1" applyBorder="1" applyFont="1">
      <alignment shrinkToFit="0" vertical="bottom" wrapText="1"/>
    </xf>
    <xf borderId="2" fillId="8" fontId="6" numFmtId="164" xfId="0" applyAlignment="1" applyBorder="1" applyFont="1" applyNumberFormat="1">
      <alignment shrinkToFit="0" vertical="bottom" wrapText="1"/>
    </xf>
    <xf borderId="2" fillId="5" fontId="6" numFmtId="0" xfId="0" applyAlignment="1" applyBorder="1" applyFont="1">
      <alignment shrinkToFit="0" vertical="bottom" wrapText="1"/>
    </xf>
    <xf borderId="2" fillId="6" fontId="4" numFmtId="0" xfId="0" applyAlignment="1" applyBorder="1" applyFont="1">
      <alignment vertical="bottom"/>
    </xf>
    <xf borderId="2" fillId="6" fontId="6" numFmtId="0" xfId="0" applyAlignment="1" applyBorder="1" applyFont="1">
      <alignment shrinkToFit="0" vertical="bottom" wrapText="1"/>
    </xf>
    <xf borderId="2" fillId="7" fontId="4" numFmtId="0" xfId="0" applyAlignment="1" applyBorder="1" applyFont="1">
      <alignment vertical="bottom"/>
    </xf>
    <xf borderId="2" fillId="7" fontId="6" numFmtId="0" xfId="0" applyAlignment="1" applyBorder="1" applyFont="1">
      <alignment shrinkToFit="0" vertical="bottom" wrapText="1"/>
    </xf>
    <xf borderId="2" fillId="7" fontId="7" numFmtId="0" xfId="0" applyAlignment="1" applyBorder="1" applyFont="1">
      <alignment shrinkToFit="0" vertical="bottom" wrapText="1"/>
    </xf>
    <xf quotePrefix="1" borderId="2" fillId="0" fontId="4" numFmtId="0" xfId="0" applyAlignment="1" applyBorder="1" applyFont="1">
      <alignment vertical="bottom"/>
    </xf>
    <xf borderId="2" fillId="0" fontId="4" numFmtId="0" xfId="0" applyAlignment="1" applyBorder="1" applyFont="1">
      <alignment horizontal="right" vertical="bottom"/>
    </xf>
    <xf borderId="2" fillId="0" fontId="8" numFmtId="3" xfId="0" applyAlignment="1" applyBorder="1" applyFont="1" applyNumberFormat="1">
      <alignment horizontal="right" vertical="bottom"/>
    </xf>
    <xf borderId="0" fillId="0" fontId="9" numFmtId="165" xfId="0" applyAlignment="1" applyFont="1" applyNumberFormat="1">
      <alignment horizontal="right" vertical="bottom"/>
    </xf>
    <xf borderId="0" fillId="0" fontId="10" numFmtId="3" xfId="0" applyAlignment="1" applyFont="1" applyNumberFormat="1">
      <alignment horizontal="right" vertical="bottom"/>
    </xf>
    <xf borderId="2" fillId="0" fontId="4" numFmtId="3" xfId="0" applyAlignment="1" applyBorder="1" applyFont="1" applyNumberFormat="1">
      <alignment horizontal="right" vertical="bottom"/>
    </xf>
    <xf borderId="0" fillId="0" fontId="11" numFmtId="3" xfId="0" applyAlignment="1" applyFont="1" applyNumberFormat="1">
      <alignment horizontal="right" vertical="bottom"/>
    </xf>
    <xf borderId="0" fillId="0" fontId="12" numFmtId="3" xfId="0" applyAlignment="1" applyFont="1" applyNumberFormat="1">
      <alignment horizontal="right" vertical="bottom"/>
    </xf>
    <xf borderId="0" fillId="0" fontId="4" numFmtId="3" xfId="0" applyAlignment="1" applyFont="1" applyNumberFormat="1">
      <alignment horizontal="right" vertical="bottom"/>
    </xf>
    <xf borderId="2" fillId="0" fontId="8" numFmtId="0" xfId="0" applyAlignment="1" applyBorder="1" applyFont="1">
      <alignment horizontal="right" vertical="bottom"/>
    </xf>
    <xf borderId="2" fillId="0" fontId="4" numFmtId="3" xfId="0" applyAlignment="1" applyBorder="1" applyFont="1" applyNumberFormat="1">
      <alignment vertical="bottom"/>
    </xf>
    <xf borderId="0" fillId="0" fontId="4" numFmtId="0" xfId="0" applyAlignment="1" applyFont="1">
      <alignment horizontal="right" vertical="bottom"/>
    </xf>
    <xf borderId="0" fillId="0" fontId="4" numFmtId="3" xfId="0" applyAlignment="1" applyFont="1" applyNumberFormat="1">
      <alignment vertical="bottom"/>
    </xf>
    <xf borderId="2" fillId="0" fontId="4" numFmtId="2" xfId="0" applyAlignment="1" applyBorder="1" applyFont="1" applyNumberFormat="1">
      <alignment horizontal="right" vertical="bottom"/>
    </xf>
    <xf borderId="2" fillId="0" fontId="4" numFmtId="10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7.86"/>
    <col customWidth="1" min="2" max="26" width="8.71"/>
  </cols>
  <sheetData>
    <row r="1" ht="14.25" customHeight="1">
      <c r="A1" s="1" t="s">
        <v>0</v>
      </c>
    </row>
    <row r="2" ht="14.25" customHeight="1">
      <c r="A2" s="2"/>
    </row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3" t="s">
        <v>3</v>
      </c>
    </row>
    <row r="6" ht="14.25" customHeight="1">
      <c r="A6" s="3" t="s">
        <v>4</v>
      </c>
    </row>
    <row r="7" ht="14.25" customHeight="1">
      <c r="A7" s="3" t="s">
        <v>5</v>
      </c>
    </row>
    <row r="8" ht="14.25" customHeight="1">
      <c r="A8" s="3" t="s">
        <v>6</v>
      </c>
    </row>
    <row r="9" ht="15.0" customHeight="1">
      <c r="A9" s="2"/>
    </row>
    <row r="10" ht="15.0" customHeight="1">
      <c r="A10" s="2" t="s">
        <v>7</v>
      </c>
    </row>
    <row r="11" ht="14.25" customHeight="1">
      <c r="A11" s="2" t="s">
        <v>8</v>
      </c>
    </row>
    <row r="12" ht="14.25" customHeight="1">
      <c r="A12" s="2" t="s">
        <v>9</v>
      </c>
    </row>
    <row r="13" ht="14.25" customHeight="1">
      <c r="A13" s="2"/>
    </row>
    <row r="14" ht="14.25" customHeight="1">
      <c r="A14" s="2"/>
    </row>
    <row r="15" ht="14.25" customHeight="1">
      <c r="A15" s="4"/>
    </row>
    <row r="16" ht="14.25" customHeight="1">
      <c r="A16" s="2"/>
    </row>
    <row r="17" ht="14.25" customHeight="1">
      <c r="A17" s="2"/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 ht="14.25" customHeight="1">
      <c r="A998" s="2"/>
    </row>
    <row r="999" ht="14.25" customHeight="1">
      <c r="A999" s="2"/>
    </row>
    <row r="1000" ht="14.25" customHeight="1">
      <c r="A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" t="s">
        <v>10</v>
      </c>
      <c r="B1" s="5"/>
      <c r="C1" s="6" t="s">
        <v>11</v>
      </c>
      <c r="D1" s="7"/>
      <c r="E1" s="7"/>
      <c r="F1" s="8"/>
      <c r="G1" s="9" t="s">
        <v>12</v>
      </c>
      <c r="H1" s="7"/>
      <c r="I1" s="7"/>
      <c r="J1" s="8"/>
      <c r="K1" s="10" t="s">
        <v>13</v>
      </c>
      <c r="L1" s="10"/>
      <c r="M1" s="10"/>
      <c r="N1" s="10"/>
      <c r="O1" s="11" t="s">
        <v>14</v>
      </c>
      <c r="P1" s="7"/>
      <c r="Q1" s="7"/>
      <c r="R1" s="8"/>
      <c r="S1" s="12" t="s">
        <v>15</v>
      </c>
      <c r="T1" s="7"/>
      <c r="U1" s="7"/>
      <c r="V1" s="8"/>
      <c r="W1" s="13"/>
      <c r="X1" s="13"/>
      <c r="Y1" s="13"/>
    </row>
    <row r="2">
      <c r="A2" s="5"/>
      <c r="B2" s="14"/>
      <c r="C2" s="15" t="s">
        <v>16</v>
      </c>
      <c r="D2" s="16" t="s">
        <v>17</v>
      </c>
      <c r="E2" s="15" t="s">
        <v>18</v>
      </c>
      <c r="F2" s="17" t="s">
        <v>19</v>
      </c>
      <c r="G2" s="18" t="s">
        <v>20</v>
      </c>
      <c r="H2" s="19" t="s">
        <v>21</v>
      </c>
      <c r="I2" s="20" t="s">
        <v>22</v>
      </c>
      <c r="J2" s="19" t="s">
        <v>23</v>
      </c>
      <c r="K2" s="10" t="s">
        <v>24</v>
      </c>
      <c r="L2" s="21" t="s">
        <v>25</v>
      </c>
      <c r="M2" s="21" t="s">
        <v>26</v>
      </c>
      <c r="N2" s="10" t="s">
        <v>27</v>
      </c>
      <c r="O2" s="22" t="s">
        <v>28</v>
      </c>
      <c r="P2" s="23" t="s">
        <v>29</v>
      </c>
      <c r="Q2" s="23" t="s">
        <v>30</v>
      </c>
      <c r="R2" s="23" t="s">
        <v>31</v>
      </c>
      <c r="S2" s="24" t="s">
        <v>32</v>
      </c>
      <c r="T2" s="25" t="s">
        <v>33</v>
      </c>
      <c r="U2" s="26" t="s">
        <v>34</v>
      </c>
      <c r="V2" s="26" t="s">
        <v>35</v>
      </c>
      <c r="W2" s="13"/>
      <c r="X2" s="13"/>
      <c r="Y2" s="13"/>
    </row>
    <row r="3">
      <c r="A3" s="27" t="s">
        <v>36</v>
      </c>
      <c r="B3" s="5" t="s">
        <v>37</v>
      </c>
      <c r="C3" s="28">
        <v>25553.0</v>
      </c>
      <c r="D3" s="28">
        <v>15441.0</v>
      </c>
      <c r="E3" s="28">
        <v>10769.0</v>
      </c>
      <c r="F3" s="28">
        <v>4716.0</v>
      </c>
      <c r="G3" s="28">
        <v>62131.0</v>
      </c>
      <c r="H3" s="28">
        <v>295800.0</v>
      </c>
      <c r="I3" s="28">
        <v>528609.0</v>
      </c>
      <c r="J3" s="28">
        <v>244718.0</v>
      </c>
      <c r="K3" s="29">
        <v>44584.0</v>
      </c>
      <c r="L3" s="30">
        <v>420549.0</v>
      </c>
      <c r="M3" s="29">
        <v>203609.0</v>
      </c>
      <c r="N3" s="29">
        <v>58620.0</v>
      </c>
      <c r="O3" s="29">
        <v>44187.0</v>
      </c>
      <c r="P3" s="29">
        <v>94002.0</v>
      </c>
      <c r="Q3" s="28">
        <v>57699.0</v>
      </c>
      <c r="R3" s="29">
        <v>75570.0</v>
      </c>
      <c r="S3" s="28">
        <v>181476.0</v>
      </c>
      <c r="T3" s="28">
        <v>182018.0</v>
      </c>
      <c r="U3" s="28">
        <v>92317.0</v>
      </c>
      <c r="V3" s="28">
        <v>105694.0</v>
      </c>
      <c r="W3" s="13"/>
      <c r="X3" s="13"/>
      <c r="Y3" s="13"/>
    </row>
    <row r="4">
      <c r="A4" s="27" t="s">
        <v>38</v>
      </c>
      <c r="B4" s="5" t="s">
        <v>39</v>
      </c>
      <c r="C4" s="28">
        <v>3313.0</v>
      </c>
      <c r="D4" s="28">
        <v>2870.0</v>
      </c>
      <c r="E4" s="28">
        <v>3584.0</v>
      </c>
      <c r="F4" s="28">
        <v>1678.0</v>
      </c>
      <c r="G4" s="28">
        <v>40719.0</v>
      </c>
      <c r="H4" s="28">
        <v>240804.0</v>
      </c>
      <c r="I4" s="28">
        <v>224159.0</v>
      </c>
      <c r="J4" s="28">
        <v>100451.0</v>
      </c>
      <c r="K4" s="29">
        <v>9266.473</v>
      </c>
      <c r="L4" s="31">
        <v>146791.0</v>
      </c>
      <c r="M4" s="29">
        <v>29098.0</v>
      </c>
      <c r="N4" s="29">
        <v>13734.0</v>
      </c>
      <c r="O4" s="29">
        <v>44345.0</v>
      </c>
      <c r="P4" s="29">
        <v>43348.0</v>
      </c>
      <c r="Q4" s="28">
        <v>20506.0</v>
      </c>
      <c r="R4" s="29">
        <v>18504.0</v>
      </c>
      <c r="S4" s="28">
        <v>51529.0</v>
      </c>
      <c r="T4" s="28">
        <v>55294.0</v>
      </c>
      <c r="U4" s="28">
        <v>33816.0</v>
      </c>
      <c r="V4" s="28">
        <v>35722.0</v>
      </c>
      <c r="W4" s="13"/>
      <c r="X4" s="13"/>
      <c r="Y4" s="13"/>
    </row>
    <row r="5">
      <c r="A5" s="5"/>
      <c r="B5" s="5" t="s">
        <v>40</v>
      </c>
      <c r="C5" s="28">
        <v>0.0</v>
      </c>
      <c r="D5" s="28">
        <v>0.0</v>
      </c>
      <c r="E5" s="28">
        <v>19.0</v>
      </c>
      <c r="F5" s="28">
        <v>4.0</v>
      </c>
      <c r="G5" s="28">
        <v>12839.0</v>
      </c>
      <c r="H5" s="28">
        <v>79107.0</v>
      </c>
      <c r="I5" s="28">
        <v>52274.0</v>
      </c>
      <c r="J5" s="28">
        <v>15366.0</v>
      </c>
      <c r="K5" s="32">
        <v>0.0</v>
      </c>
      <c r="L5" s="33">
        <v>34405.0</v>
      </c>
      <c r="M5" s="29">
        <v>1742.0</v>
      </c>
      <c r="N5" s="29">
        <v>1342.0</v>
      </c>
      <c r="O5" s="29">
        <v>5159.0</v>
      </c>
      <c r="P5" s="29">
        <v>3644.0</v>
      </c>
      <c r="Q5" s="28">
        <v>5161.0</v>
      </c>
      <c r="R5" s="29">
        <v>1925.0</v>
      </c>
      <c r="S5" s="28">
        <v>8981.0</v>
      </c>
      <c r="T5" s="28">
        <v>10268.0</v>
      </c>
      <c r="U5" s="28">
        <v>8605.0</v>
      </c>
      <c r="V5" s="28">
        <f>5911+2938</f>
        <v>8849</v>
      </c>
      <c r="W5" s="13"/>
      <c r="X5" s="13"/>
      <c r="Y5" s="13"/>
    </row>
    <row r="6">
      <c r="A6" s="5"/>
      <c r="B6" s="5" t="s">
        <v>41</v>
      </c>
      <c r="C6" s="28">
        <v>7339.0</v>
      </c>
      <c r="D6" s="28">
        <v>3372.0</v>
      </c>
      <c r="E6" s="28">
        <v>2920.0</v>
      </c>
      <c r="F6" s="28">
        <v>1544.0</v>
      </c>
      <c r="G6" s="28">
        <v>26709.0</v>
      </c>
      <c r="H6" s="28">
        <v>333345.0</v>
      </c>
      <c r="I6" s="28">
        <v>182723.0</v>
      </c>
      <c r="J6" s="28">
        <v>91173.0</v>
      </c>
      <c r="K6" s="29">
        <v>7930.974</v>
      </c>
      <c r="L6" s="31">
        <v>155393.0</v>
      </c>
      <c r="M6" s="29">
        <v>29073.0</v>
      </c>
      <c r="N6" s="29">
        <v>11191.0</v>
      </c>
      <c r="O6" s="29">
        <v>10631.0</v>
      </c>
      <c r="P6" s="29">
        <v>31309.0</v>
      </c>
      <c r="Q6" s="28">
        <v>23174.0</v>
      </c>
      <c r="R6" s="29">
        <v>7052.0</v>
      </c>
      <c r="S6" s="28">
        <v>42138.0</v>
      </c>
      <c r="T6" s="28">
        <v>55802.0</v>
      </c>
      <c r="U6" s="28">
        <v>27239.0</v>
      </c>
      <c r="V6" s="28">
        <v>24239.0</v>
      </c>
      <c r="W6" s="13"/>
      <c r="X6" s="13"/>
      <c r="Y6" s="13"/>
    </row>
    <row r="7">
      <c r="A7" s="5"/>
      <c r="B7" s="5" t="s">
        <v>42</v>
      </c>
      <c r="C7" s="28">
        <v>20773.0</v>
      </c>
      <c r="D7" s="28">
        <v>8773.0</v>
      </c>
      <c r="E7" s="28">
        <v>4224.0</v>
      </c>
      <c r="F7" s="28">
        <v>3892.0</v>
      </c>
      <c r="G7" s="28">
        <v>81462.0</v>
      </c>
      <c r="H7" s="28">
        <v>424061.0</v>
      </c>
      <c r="I7" s="28">
        <v>279050.0</v>
      </c>
      <c r="J7" s="28">
        <v>156735.0</v>
      </c>
      <c r="K7" s="32">
        <v>31615.55</v>
      </c>
      <c r="L7" s="34">
        <v>513983.0</v>
      </c>
      <c r="M7" s="28">
        <v>82722.0</v>
      </c>
      <c r="N7" s="29">
        <v>30154.0</v>
      </c>
      <c r="O7" s="29">
        <v>26974.0</v>
      </c>
      <c r="P7" s="29">
        <v>56998.0</v>
      </c>
      <c r="Q7" s="29">
        <v>28496.0</v>
      </c>
      <c r="R7" s="29">
        <v>33203.0</v>
      </c>
      <c r="S7" s="28">
        <v>100330.0</v>
      </c>
      <c r="T7" s="28">
        <v>79990.0</v>
      </c>
      <c r="U7" s="32">
        <v>65814.0</v>
      </c>
      <c r="V7" s="28">
        <v>59283.0</v>
      </c>
      <c r="W7" s="13"/>
      <c r="X7" s="13"/>
      <c r="Y7" s="13"/>
    </row>
    <row r="8">
      <c r="A8" s="5"/>
      <c r="B8" s="5" t="s">
        <v>43</v>
      </c>
      <c r="C8" s="28">
        <v>3114.0</v>
      </c>
      <c r="D8" s="28">
        <f>1734+415</f>
        <v>2149</v>
      </c>
      <c r="E8" s="28">
        <v>447.0</v>
      </c>
      <c r="F8" s="28">
        <v>628.0</v>
      </c>
      <c r="G8" s="28">
        <v>13656.0</v>
      </c>
      <c r="H8" s="28">
        <v>21079.0</v>
      </c>
      <c r="I8" s="28">
        <v>22070.0</v>
      </c>
      <c r="J8" s="28">
        <v>10315.0</v>
      </c>
      <c r="K8" s="32">
        <v>5632.831</v>
      </c>
      <c r="L8" s="34">
        <v>12248.0</v>
      </c>
      <c r="M8" s="28">
        <v>6770.0</v>
      </c>
      <c r="N8" s="29">
        <v>2833.0</v>
      </c>
      <c r="O8" s="29">
        <v>5577.0</v>
      </c>
      <c r="P8" s="29">
        <v>15562.0</v>
      </c>
      <c r="Q8" s="29">
        <v>782.0</v>
      </c>
      <c r="R8" s="29">
        <v>14282.0</v>
      </c>
      <c r="S8" s="28">
        <v>34729.0</v>
      </c>
      <c r="T8" s="28">
        <f>55394-20246-783-14135</f>
        <v>20230</v>
      </c>
      <c r="U8" s="32">
        <v>17476.0</v>
      </c>
      <c r="V8" s="28">
        <v>16444.0</v>
      </c>
      <c r="W8" s="13"/>
      <c r="X8" s="13"/>
      <c r="Y8" s="13"/>
    </row>
    <row r="9">
      <c r="A9" s="5"/>
      <c r="B9" s="5" t="s">
        <v>44</v>
      </c>
      <c r="C9" s="28">
        <v>24815.0</v>
      </c>
      <c r="D9" s="28">
        <v>15512.0</v>
      </c>
      <c r="E9" s="28">
        <v>11713.0</v>
      </c>
      <c r="F9" s="28">
        <v>4216.0</v>
      </c>
      <c r="G9" s="28">
        <v>82338.0</v>
      </c>
      <c r="H9" s="28">
        <v>493861.0</v>
      </c>
      <c r="I9" s="28">
        <v>564013.0</v>
      </c>
      <c r="J9" s="28">
        <v>264037.0</v>
      </c>
      <c r="K9" s="29">
        <v>48594.768</v>
      </c>
      <c r="L9" s="30">
        <v>462675.0</v>
      </c>
      <c r="M9" s="29">
        <v>203631.0</v>
      </c>
      <c r="N9" s="29">
        <v>58393.0</v>
      </c>
      <c r="O9" s="29">
        <v>41182.0</v>
      </c>
      <c r="P9" s="29">
        <v>101852.0</v>
      </c>
      <c r="Q9" s="29">
        <v>57123.0</v>
      </c>
      <c r="R9" s="29">
        <v>73249.0</v>
      </c>
      <c r="S9" s="28">
        <v>197205.0</v>
      </c>
      <c r="T9" s="28">
        <v>187378.0</v>
      </c>
      <c r="U9" s="28">
        <v>88151.0</v>
      </c>
      <c r="V9" s="28">
        <v>109160.0</v>
      </c>
      <c r="W9" s="13"/>
      <c r="X9" s="13"/>
      <c r="Y9" s="13"/>
    </row>
    <row r="10">
      <c r="A10" s="27" t="s">
        <v>45</v>
      </c>
      <c r="B10" s="5" t="s">
        <v>39</v>
      </c>
      <c r="C10" s="28">
        <v>3311.0</v>
      </c>
      <c r="D10" s="28">
        <v>2614.0</v>
      </c>
      <c r="E10" s="28">
        <v>2781.0</v>
      </c>
      <c r="F10" s="28">
        <v>2129.0</v>
      </c>
      <c r="G10" s="28">
        <v>49616.0</v>
      </c>
      <c r="H10" s="28">
        <v>302121.0</v>
      </c>
      <c r="I10" s="28">
        <v>239644.0</v>
      </c>
      <c r="J10" s="28">
        <v>101618.0</v>
      </c>
      <c r="K10" s="29">
        <v>9918.133</v>
      </c>
      <c r="L10" s="35">
        <v>172351.0</v>
      </c>
      <c r="M10" s="29">
        <v>32763.0</v>
      </c>
      <c r="N10" s="29">
        <v>12703.0</v>
      </c>
      <c r="O10" s="29">
        <v>44345.0</v>
      </c>
      <c r="P10" s="29">
        <v>36862.0</v>
      </c>
      <c r="Q10" s="36">
        <v>20506.0</v>
      </c>
      <c r="R10" s="29">
        <v>20847.0</v>
      </c>
      <c r="S10" s="28">
        <v>43333.0</v>
      </c>
      <c r="T10" s="28">
        <v>55294.0</v>
      </c>
      <c r="U10" s="28">
        <v>33446.0</v>
      </c>
      <c r="V10" s="28">
        <v>32168.0</v>
      </c>
      <c r="W10" s="13"/>
      <c r="X10" s="13"/>
      <c r="Y10" s="13"/>
    </row>
    <row r="11">
      <c r="A11" s="5"/>
      <c r="B11" s="5" t="s">
        <v>40</v>
      </c>
      <c r="C11" s="28">
        <v>0.0</v>
      </c>
      <c r="D11" s="28">
        <v>0.0</v>
      </c>
      <c r="E11" s="28">
        <v>36.0</v>
      </c>
      <c r="F11" s="28">
        <v>5.0</v>
      </c>
      <c r="G11" s="28">
        <v>13626.0</v>
      </c>
      <c r="H11" s="28">
        <v>87677.0</v>
      </c>
      <c r="I11" s="32">
        <v>53601.0</v>
      </c>
      <c r="J11" s="28">
        <v>16464.0</v>
      </c>
      <c r="K11" s="32">
        <v>0.0</v>
      </c>
      <c r="L11" s="35">
        <v>33318.0</v>
      </c>
      <c r="M11" s="29">
        <v>1963.0</v>
      </c>
      <c r="N11" s="29">
        <v>1414.0</v>
      </c>
      <c r="O11" s="29">
        <v>5282.0</v>
      </c>
      <c r="P11" s="29">
        <v>3373.0</v>
      </c>
      <c r="Q11" s="28">
        <v>4607.0</v>
      </c>
      <c r="R11" s="29">
        <v>1898.0</v>
      </c>
      <c r="S11" s="28">
        <v>10189.0</v>
      </c>
      <c r="T11" s="28">
        <v>11181.0</v>
      </c>
      <c r="U11" s="28">
        <v>7749.0</v>
      </c>
      <c r="V11" s="28">
        <f>6359+3348</f>
        <v>9707</v>
      </c>
      <c r="W11" s="13"/>
      <c r="X11" s="13"/>
      <c r="Y11" s="13"/>
    </row>
    <row r="12">
      <c r="A12" s="37"/>
      <c r="B12" s="5" t="s">
        <v>41</v>
      </c>
      <c r="C12" s="28">
        <v>7762.0</v>
      </c>
      <c r="D12" s="28">
        <v>3722.0</v>
      </c>
      <c r="E12" s="28">
        <v>2829.0</v>
      </c>
      <c r="F12" s="28">
        <v>2190.0</v>
      </c>
      <c r="G12" s="28">
        <v>28748.0</v>
      </c>
      <c r="H12" s="28">
        <v>453667.0</v>
      </c>
      <c r="I12" s="28">
        <v>205874.0</v>
      </c>
      <c r="J12" s="28">
        <v>94445.0</v>
      </c>
      <c r="K12" s="29">
        <v>8860.655</v>
      </c>
      <c r="L12" s="35">
        <v>164917.0</v>
      </c>
      <c r="M12" s="29">
        <v>31139.0</v>
      </c>
      <c r="N12" s="29">
        <v>9656.0</v>
      </c>
      <c r="O12" s="29">
        <v>6563.0</v>
      </c>
      <c r="P12" s="29">
        <v>40584.0</v>
      </c>
      <c r="Q12" s="28">
        <v>21882.0</v>
      </c>
      <c r="R12" s="29">
        <v>7405.0</v>
      </c>
      <c r="S12" s="28">
        <v>47794.0</v>
      </c>
      <c r="T12" s="28">
        <v>46282.0</v>
      </c>
      <c r="U12" s="28">
        <v>24824.0</v>
      </c>
      <c r="V12" s="28">
        <v>25694.0</v>
      </c>
      <c r="W12" s="13"/>
      <c r="X12" s="13"/>
      <c r="Y12" s="13"/>
    </row>
    <row r="13">
      <c r="A13" s="37"/>
      <c r="B13" s="5" t="s">
        <v>42</v>
      </c>
      <c r="C13" s="28">
        <v>23713.0</v>
      </c>
      <c r="D13" s="28">
        <v>10235.0</v>
      </c>
      <c r="E13" s="28">
        <v>5056.0</v>
      </c>
      <c r="F13" s="28">
        <v>4624.0</v>
      </c>
      <c r="G13" s="28">
        <v>96773.0</v>
      </c>
      <c r="H13" s="28">
        <v>602315.0</v>
      </c>
      <c r="I13" s="28">
        <v>322284.0</v>
      </c>
      <c r="J13" s="28">
        <v>171842.0</v>
      </c>
      <c r="K13" s="32">
        <v>33723.297</v>
      </c>
      <c r="L13" s="35">
        <v>574785.0</v>
      </c>
      <c r="M13" s="28">
        <v>88898.0</v>
      </c>
      <c r="N13" s="29">
        <v>29652.0</v>
      </c>
      <c r="O13" s="29">
        <v>60922.0</v>
      </c>
      <c r="P13" s="29">
        <v>53803.0</v>
      </c>
      <c r="Q13" s="28">
        <v>29135.0</v>
      </c>
      <c r="R13" s="29">
        <v>35819.0</v>
      </c>
      <c r="S13" s="29">
        <v>58496.0</v>
      </c>
      <c r="T13" s="28">
        <v>85159.0</v>
      </c>
      <c r="U13" s="32">
        <v>60441.0</v>
      </c>
      <c r="V13" s="28">
        <v>60115.0</v>
      </c>
      <c r="W13" s="13"/>
      <c r="X13" s="13"/>
      <c r="Y13" s="13"/>
    </row>
    <row r="14">
      <c r="A14" s="37"/>
      <c r="B14" s="5" t="s">
        <v>43</v>
      </c>
      <c r="C14" s="28">
        <v>3378.0</v>
      </c>
      <c r="D14" s="28">
        <f>1692+464</f>
        <v>2156</v>
      </c>
      <c r="E14" s="28">
        <v>724.0</v>
      </c>
      <c r="F14" s="28">
        <v>1066.0</v>
      </c>
      <c r="G14" s="28">
        <v>8891.0</v>
      </c>
      <c r="H14" s="28">
        <v>32442.0</v>
      </c>
      <c r="I14" s="28">
        <v>23194.0</v>
      </c>
      <c r="J14" s="28">
        <v>9298.0</v>
      </c>
      <c r="K14" s="32">
        <v>6954.003</v>
      </c>
      <c r="L14" s="35">
        <v>36852.0</v>
      </c>
      <c r="M14" s="28">
        <v>8992.0</v>
      </c>
      <c r="N14" s="29">
        <v>-552.0</v>
      </c>
      <c r="O14" s="29">
        <v>32972.0</v>
      </c>
      <c r="P14" s="29">
        <v>12970.0</v>
      </c>
      <c r="Q14" s="28">
        <v>2089.0</v>
      </c>
      <c r="R14" s="29">
        <v>16451.0</v>
      </c>
      <c r="S14" s="29">
        <v>1058.0</v>
      </c>
      <c r="T14" s="28">
        <f>58606-21512-313-15085</f>
        <v>21696</v>
      </c>
      <c r="U14" s="32">
        <v>15395.0</v>
      </c>
      <c r="V14" s="28">
        <v>1889.0</v>
      </c>
      <c r="W14" s="13"/>
      <c r="X14" s="13"/>
      <c r="Y14" s="13"/>
    </row>
    <row r="15">
      <c r="A15" s="5"/>
      <c r="B15" s="5" t="s">
        <v>44</v>
      </c>
      <c r="C15" s="28">
        <v>25674.0</v>
      </c>
      <c r="D15" s="28">
        <v>15401.0</v>
      </c>
      <c r="E15" s="28">
        <v>11267.0</v>
      </c>
      <c r="F15" s="28">
        <v>4813.0</v>
      </c>
      <c r="G15" s="28">
        <v>106618.0</v>
      </c>
      <c r="H15" s="28">
        <v>679548.0</v>
      </c>
      <c r="I15" s="28">
        <v>600338.0</v>
      </c>
      <c r="J15" s="28">
        <v>273064.0</v>
      </c>
      <c r="K15" s="29">
        <v>48731.992</v>
      </c>
      <c r="L15" s="35">
        <v>527854.0</v>
      </c>
      <c r="M15" s="29">
        <v>205579.0</v>
      </c>
      <c r="N15" s="29">
        <v>53543.0</v>
      </c>
      <c r="O15" s="29">
        <v>65728.0</v>
      </c>
      <c r="P15" s="29">
        <v>124413.0</v>
      </c>
      <c r="Q15" s="28">
        <v>57153.0</v>
      </c>
      <c r="R15" s="29">
        <v>72861.0</v>
      </c>
      <c r="S15" s="29">
        <v>226501.0</v>
      </c>
      <c r="T15" s="28">
        <v>167558.0</v>
      </c>
      <c r="U15" s="28">
        <v>90468.0</v>
      </c>
      <c r="V15" s="28">
        <v>106675.0</v>
      </c>
      <c r="W15" s="13"/>
      <c r="X15" s="13"/>
      <c r="Y15" s="13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37"/>
      <c r="L16" s="37"/>
      <c r="M16" s="5"/>
      <c r="N16" s="5"/>
      <c r="O16" s="37"/>
      <c r="P16" s="5"/>
      <c r="Q16" s="5"/>
      <c r="R16" s="37"/>
      <c r="S16" s="37"/>
      <c r="T16" s="5"/>
      <c r="U16" s="5"/>
      <c r="V16" s="5"/>
      <c r="W16" s="13"/>
      <c r="X16" s="13"/>
      <c r="Y16" s="13"/>
    </row>
    <row r="17">
      <c r="A17" s="13"/>
      <c r="B17" s="13"/>
      <c r="C17" s="38">
        <f>0.5*(C3+C9)</f>
        <v>25184</v>
      </c>
      <c r="D17" s="13"/>
      <c r="E17" s="13"/>
      <c r="F17" s="39"/>
      <c r="G17" s="37"/>
      <c r="H17" s="13"/>
      <c r="I17" s="13"/>
      <c r="J17" s="13"/>
      <c r="K17" s="39"/>
      <c r="L17" s="39"/>
      <c r="M17" s="13"/>
      <c r="N17" s="13"/>
      <c r="O17" s="39"/>
      <c r="P17" s="13"/>
      <c r="Q17" s="13"/>
      <c r="R17" s="39"/>
      <c r="S17" s="39"/>
      <c r="T17" s="13"/>
      <c r="U17" s="13"/>
      <c r="V17" s="13"/>
      <c r="W17" s="13"/>
      <c r="X17" s="13"/>
      <c r="Y17" s="13"/>
    </row>
    <row r="18">
      <c r="A18" s="13"/>
      <c r="B18" s="13"/>
      <c r="C18" s="38">
        <f>C7/C17</f>
        <v>0.8248491105</v>
      </c>
      <c r="D18" s="13"/>
      <c r="E18" s="13"/>
      <c r="F18" s="13"/>
      <c r="G18" s="5"/>
      <c r="H18" s="13"/>
      <c r="I18" s="13"/>
      <c r="J18" s="13"/>
      <c r="K18" s="13"/>
      <c r="L18" s="39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</sheetData>
  <mergeCells count="4">
    <mergeCell ref="C1:F1"/>
    <mergeCell ref="G1:J1"/>
    <mergeCell ref="O1:R1"/>
    <mergeCell ref="S1:V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>
      <c r="A2" s="5"/>
      <c r="B2" s="5"/>
      <c r="C2" s="6" t="s">
        <v>11</v>
      </c>
      <c r="D2" s="7"/>
      <c r="E2" s="7"/>
      <c r="F2" s="8"/>
      <c r="G2" s="9" t="s">
        <v>12</v>
      </c>
      <c r="H2" s="7"/>
      <c r="I2" s="7"/>
      <c r="J2" s="8"/>
      <c r="K2" s="10" t="s">
        <v>13</v>
      </c>
      <c r="L2" s="10"/>
      <c r="M2" s="10"/>
      <c r="N2" s="10"/>
      <c r="O2" s="11" t="s">
        <v>14</v>
      </c>
      <c r="P2" s="7"/>
      <c r="Q2" s="7"/>
      <c r="R2" s="8"/>
      <c r="S2" s="12" t="s">
        <v>15</v>
      </c>
      <c r="T2" s="7"/>
      <c r="U2" s="7"/>
      <c r="V2" s="8"/>
      <c r="W2" s="13"/>
      <c r="X2" s="13"/>
    </row>
    <row r="3">
      <c r="A3" s="5"/>
      <c r="B3" s="5"/>
      <c r="C3" s="15" t="s">
        <v>16</v>
      </c>
      <c r="D3" s="16" t="s">
        <v>17</v>
      </c>
      <c r="E3" s="15" t="s">
        <v>18</v>
      </c>
      <c r="F3" s="17" t="s">
        <v>19</v>
      </c>
      <c r="G3" s="18" t="s">
        <v>20</v>
      </c>
      <c r="H3" s="19" t="s">
        <v>21</v>
      </c>
      <c r="I3" s="20" t="s">
        <v>22</v>
      </c>
      <c r="J3" s="19" t="s">
        <v>23</v>
      </c>
      <c r="K3" s="10" t="s">
        <v>24</v>
      </c>
      <c r="L3" s="21" t="s">
        <v>25</v>
      </c>
      <c r="M3" s="21" t="s">
        <v>26</v>
      </c>
      <c r="N3" s="10" t="s">
        <v>27</v>
      </c>
      <c r="O3" s="22" t="s">
        <v>28</v>
      </c>
      <c r="P3" s="23" t="s">
        <v>29</v>
      </c>
      <c r="Q3" s="23" t="s">
        <v>30</v>
      </c>
      <c r="R3" s="23" t="s">
        <v>31</v>
      </c>
      <c r="S3" s="24" t="s">
        <v>32</v>
      </c>
      <c r="T3" s="25" t="s">
        <v>33</v>
      </c>
      <c r="U3" s="26" t="s">
        <v>34</v>
      </c>
      <c r="V3" s="26" t="s">
        <v>35</v>
      </c>
      <c r="W3" s="13"/>
      <c r="X3" s="13"/>
    </row>
    <row r="4">
      <c r="A4" s="5" t="s">
        <v>46</v>
      </c>
      <c r="B4" s="27" t="s">
        <v>38</v>
      </c>
      <c r="C4" s="28">
        <f>(Data!C4-Data!C5)/Data!C6</f>
        <v>0.4514238997</v>
      </c>
      <c r="D4" s="28">
        <f>(Data!D4-Data!D5)/Data!D6</f>
        <v>0.8511269276</v>
      </c>
      <c r="E4" s="28">
        <f>(Data!E4-Data!E5)/Data!E6</f>
        <v>1.220890411</v>
      </c>
      <c r="F4" s="28">
        <f>(Data!F4-Data!F5)/Data!F6</f>
        <v>1.084196891</v>
      </c>
      <c r="G4" s="28">
        <f>(Data!G4-Data!G5)/Data!G6</f>
        <v>1.043842899</v>
      </c>
      <c r="H4" s="28">
        <f>(Data!H4-Data!H5)/Data!H6</f>
        <v>0.4850740224</v>
      </c>
      <c r="I4" s="28">
        <f>(Data!I4-Data!I5)/Data!I6</f>
        <v>0.9406861752</v>
      </c>
      <c r="J4" s="28">
        <f>(Data!J4-Data!J5)/Data!J6</f>
        <v>0.9332258454</v>
      </c>
      <c r="K4" s="40">
        <f>(Data!K4-Data!K5)/Data!K6</f>
        <v>1.168390289</v>
      </c>
      <c r="L4" s="40">
        <f>(Data!L4-Data!L5)/Data!L6</f>
        <v>0.7232372115</v>
      </c>
      <c r="M4" s="40">
        <f>(Data!M4-Data!M5)/Data!M6</f>
        <v>0.9409417673</v>
      </c>
      <c r="N4" s="40">
        <f>(Data!N4-Data!N5)/Data!N6</f>
        <v>1.107318381</v>
      </c>
      <c r="O4" s="40">
        <f>(Data!O4-Data!O5)/Data!O6</f>
        <v>3.686012605</v>
      </c>
      <c r="P4" s="40">
        <f>(Data!P4-Data!P5)/Data!P6</f>
        <v>1.268133763</v>
      </c>
      <c r="Q4" s="40">
        <f>(Data!Q4-Data!Q5)/Data!Q6</f>
        <v>0.6621644947</v>
      </c>
      <c r="R4" s="40">
        <f>(Data!R4-Data!R5)/Data!R6</f>
        <v>2.350964265</v>
      </c>
      <c r="S4" s="40">
        <f>(Data!S4-Data!S5)/Data!S6</f>
        <v>1.009729935</v>
      </c>
      <c r="T4" s="40">
        <f>(Data!T4-Data!T5)/Data!T6</f>
        <v>0.806888642</v>
      </c>
      <c r="U4" s="40">
        <f>(Data!U4-Data!U5)/Data!U6</f>
        <v>0.9255479276</v>
      </c>
      <c r="V4" s="40">
        <f>(Data!V4-Data!V5)/Data!V6</f>
        <v>1.108667849</v>
      </c>
      <c r="W4" s="13"/>
      <c r="X4" s="13"/>
    </row>
    <row r="5">
      <c r="A5" s="5"/>
      <c r="B5" s="27" t="s">
        <v>45</v>
      </c>
      <c r="C5" s="28">
        <f>(Data!C10-Data!C11)/Data!C12</f>
        <v>0.4265653182</v>
      </c>
      <c r="D5" s="28">
        <f>(Data!D10-Data!D11)/Data!D12</f>
        <v>0.7023105857</v>
      </c>
      <c r="E5" s="28">
        <f>(Data!E10-Data!E11)/Data!E12</f>
        <v>0.9703075292</v>
      </c>
      <c r="F5" s="28">
        <f>(Data!F10-Data!F11)/Data!F12</f>
        <v>0.9698630137</v>
      </c>
      <c r="G5" s="28">
        <f>(Data!G10-Data!G11)/Data!G12</f>
        <v>1.251913177</v>
      </c>
      <c r="H5" s="28">
        <f>(Data!H10-Data!H11)/Data!H12</f>
        <v>0.4726903213</v>
      </c>
      <c r="I5" s="28">
        <f>(Data!I10-Data!I11)/Data!I12</f>
        <v>0.9036740919</v>
      </c>
      <c r="J5" s="28">
        <f>(Data!J10-Data!J11)/Data!J12</f>
        <v>0.9016252846</v>
      </c>
      <c r="K5" s="40">
        <f>(Data!K10-Data!K11)/Data!K12</f>
        <v>1.119345353</v>
      </c>
      <c r="L5" s="40">
        <f>(Data!L10-Data!L11)/Data!L12</f>
        <v>0.8430483213</v>
      </c>
      <c r="M5" s="40">
        <f>(Data!M10-Data!M11)/Data!M12</f>
        <v>0.9891133306</v>
      </c>
      <c r="N5" s="40">
        <f>(Data!N10-Data!N11)/Data!N12</f>
        <v>1.169117647</v>
      </c>
      <c r="O5" s="40">
        <f>(Data!O10-Data!O11)/Data!O12</f>
        <v>5.952003657</v>
      </c>
      <c r="P5" s="40">
        <f>(Data!P10-Data!P11)/Data!P12</f>
        <v>0.8251774098</v>
      </c>
      <c r="Q5" s="40">
        <f>(Data!Q10-Data!Q11)/Data!Q12</f>
        <v>0.7265789233</v>
      </c>
      <c r="R5" s="40">
        <f>(Data!R10-Data!R11)/Data!R12</f>
        <v>2.558946658</v>
      </c>
      <c r="S5" s="40">
        <f>(Data!S10-Data!S11)/Data!S12</f>
        <v>0.6934761686</v>
      </c>
      <c r="T5" s="40">
        <f>(Data!T10-Data!T11)/Data!T12</f>
        <v>0.9531351281</v>
      </c>
      <c r="U5" s="40">
        <f>(Data!U10-Data!U11)/Data!U12</f>
        <v>1.03516758</v>
      </c>
      <c r="V5" s="40">
        <f>(Data!V10-Data!V11)/Data!V12</f>
        <v>0.8741729587</v>
      </c>
      <c r="W5" s="13"/>
      <c r="X5" s="13"/>
    </row>
    <row r="6">
      <c r="A6" s="5" t="s">
        <v>47</v>
      </c>
      <c r="B6" s="27" t="s">
        <v>38</v>
      </c>
      <c r="C6" s="41">
        <f>Data!C8/Data!C7</f>
        <v>0.1499061281</v>
      </c>
      <c r="D6" s="41">
        <f>Data!D8/Data!D7</f>
        <v>0.2449561154</v>
      </c>
      <c r="E6" s="41">
        <f>Data!E8/Data!E7</f>
        <v>0.1058238636</v>
      </c>
      <c r="F6" s="41">
        <f>Data!F8/Data!F7</f>
        <v>0.161356629</v>
      </c>
      <c r="G6" s="41">
        <f>Data!G8/Data!G7</f>
        <v>0.167636444</v>
      </c>
      <c r="H6" s="41">
        <f>Data!H8/Data!H7</f>
        <v>0.04970747133</v>
      </c>
      <c r="I6" s="41">
        <f>Data!I8/Data!I7</f>
        <v>0.07908976886</v>
      </c>
      <c r="J6" s="41">
        <f>Data!J8/Data!J7</f>
        <v>0.06581172042</v>
      </c>
      <c r="K6" s="40">
        <f>Data!K8/Data!K7</f>
        <v>0.1781664719</v>
      </c>
      <c r="L6" s="40">
        <f>Data!L8/Data!L7</f>
        <v>0.02382958191</v>
      </c>
      <c r="M6" s="40">
        <f>Data!M8/Data!M7</f>
        <v>0.08184038104</v>
      </c>
      <c r="N6" s="40">
        <f>Data!N8/Data!N7</f>
        <v>0.09395105127</v>
      </c>
      <c r="O6" s="40">
        <f>Data!O8/Data!O7</f>
        <v>0.2067546526</v>
      </c>
      <c r="P6" s="40">
        <f>Data!P8/Data!P7</f>
        <v>0.2730271238</v>
      </c>
      <c r="Q6" s="40">
        <f>Data!Q8/Data!Q7</f>
        <v>0.02744244806</v>
      </c>
      <c r="R6" s="40">
        <f>Data!R8/Data!R7</f>
        <v>0.4301418547</v>
      </c>
      <c r="S6" s="40">
        <f>Data!S8/Data!S7</f>
        <v>0.3461477125</v>
      </c>
      <c r="T6" s="40">
        <f>Data!T8/Data!T7</f>
        <v>0.2529066133</v>
      </c>
      <c r="U6" s="40">
        <f>Data!U8/Data!U7</f>
        <v>0.2655362081</v>
      </c>
      <c r="V6" s="40">
        <f>Data!V8/Data!V7</f>
        <v>0.2773813741</v>
      </c>
      <c r="W6" s="13"/>
      <c r="X6" s="13"/>
    </row>
    <row r="7">
      <c r="A7" s="5"/>
      <c r="B7" s="27" t="s">
        <v>45</v>
      </c>
      <c r="C7" s="41">
        <f>Data!C14/Data!C13</f>
        <v>0.1424535065</v>
      </c>
      <c r="D7" s="41">
        <f>Data!D14/Data!D13</f>
        <v>0.2106497313</v>
      </c>
      <c r="E7" s="41">
        <f>Data!E14/Data!E13</f>
        <v>0.1431962025</v>
      </c>
      <c r="F7" s="41">
        <f>Data!F14/Data!F13</f>
        <v>0.2305363322</v>
      </c>
      <c r="G7" s="41">
        <f>Data!G14/Data!G13</f>
        <v>0.09187479979</v>
      </c>
      <c r="H7" s="41">
        <f>Data!H14/Data!H13</f>
        <v>0.05386218175</v>
      </c>
      <c r="I7" s="41">
        <f>Data!I14/Data!I13</f>
        <v>0.07196758139</v>
      </c>
      <c r="J7" s="41">
        <f>Data!J14/Data!J13</f>
        <v>0.05410784325</v>
      </c>
      <c r="K7" s="40">
        <f>Data!K14/Data!K13</f>
        <v>0.2062076849</v>
      </c>
      <c r="L7" s="40">
        <f>Data!L14/Data!L13</f>
        <v>0.064114408</v>
      </c>
      <c r="M7" s="40">
        <f>Data!M14/Data!M13</f>
        <v>0.1011496322</v>
      </c>
      <c r="N7" s="40">
        <f>Data!N14/Data!N13</f>
        <v>-0.01861594496</v>
      </c>
      <c r="O7" s="40">
        <f>Data!O14/Data!O13</f>
        <v>0.5412166377</v>
      </c>
      <c r="P7" s="40">
        <f>Data!P14/Data!P13</f>
        <v>0.2410646246</v>
      </c>
      <c r="Q7" s="40">
        <f>Data!Q14/Data!Q13</f>
        <v>0.07170070362</v>
      </c>
      <c r="R7" s="40">
        <f>Data!R14/Data!R13</f>
        <v>0.459281387</v>
      </c>
      <c r="S7" s="40">
        <f>Data!S14/Data!S13</f>
        <v>0.01808670678</v>
      </c>
      <c r="T7" s="40">
        <f>Data!T14/Data!T13</f>
        <v>0.2547704881</v>
      </c>
      <c r="U7" s="40">
        <f>Data!U14/Data!U13</f>
        <v>0.254711206</v>
      </c>
      <c r="V7" s="40">
        <f>Data!V14/Data!V13</f>
        <v>0.03142310571</v>
      </c>
      <c r="W7" s="13"/>
      <c r="X7" s="13"/>
    </row>
    <row r="8">
      <c r="A8" s="5" t="s">
        <v>48</v>
      </c>
      <c r="B8" s="27" t="s">
        <v>38</v>
      </c>
      <c r="C8" s="28">
        <f>Data!C7/ (0.5*(Data!C9+Data!C3))</f>
        <v>0.8248491105</v>
      </c>
      <c r="D8" s="28">
        <f>Data!D7/ (0.5*(Data!D9+Data!D3))</f>
        <v>0.566859432</v>
      </c>
      <c r="E8" s="28">
        <f>Data!E7/ (0.5*(Data!E9+Data!E3))</f>
        <v>0.3757672805</v>
      </c>
      <c r="F8" s="28">
        <f>Data!F7/ (0.5*(Data!F9+Data!F3))</f>
        <v>0.8714733542</v>
      </c>
      <c r="G8" s="28">
        <f>Data!G7/ (0.5*(Data!G9+Data!G3))</f>
        <v>1.127743668</v>
      </c>
      <c r="H8" s="28">
        <f>Data!H7/ (0.5*(Data!H9+Data!H3))</f>
        <v>1.074033034</v>
      </c>
      <c r="I8" s="28">
        <f>Data!I7/ (0.5*(Data!I9+Data!I3))</f>
        <v>0.5107896418</v>
      </c>
      <c r="J8" s="28">
        <f>Data!J7/ (0.5*(Data!J9+Data!J3))</f>
        <v>0.6161511926</v>
      </c>
      <c r="K8" s="40">
        <f>Data!K7/ (0.5*(Data!K9+Data!K3))</f>
        <v>0.6785998716</v>
      </c>
      <c r="L8" s="40">
        <f>Data!L7/ (0.5*(Data!L9+Data!L3))</f>
        <v>1.163879152</v>
      </c>
      <c r="M8" s="40">
        <f>Data!M7/ (0.5*(Data!M9+Data!M3))</f>
        <v>0.4062567528</v>
      </c>
      <c r="N8" s="40">
        <f>Data!N7/ (0.5*(Data!N9+Data!N3))</f>
        <v>0.5153957253</v>
      </c>
      <c r="O8" s="40">
        <f>Data!O7/ (0.5*(Data!O9+Data!O3))</f>
        <v>0.6319389942</v>
      </c>
      <c r="P8" s="40">
        <f>Data!P7/ (0.5*(Data!P9+Data!P3))</f>
        <v>0.5820458096</v>
      </c>
      <c r="Q8" s="40">
        <f>Data!Q7/ (0.5*(Data!Q9+Data!Q3))</f>
        <v>0.4963508735</v>
      </c>
      <c r="R8" s="40">
        <f>Data!R7/ (0.5*(Data!R9+Data!R3))</f>
        <v>0.4462199047</v>
      </c>
      <c r="S8" s="40">
        <f>Data!S7/ (0.5*(Data!S9+Data!S3))</f>
        <v>0.5298919143</v>
      </c>
      <c r="T8" s="40">
        <f>Data!T7/ (0.5*(Data!T9+Data!T3))</f>
        <v>0.433085361</v>
      </c>
      <c r="U8" s="40">
        <f>Data!U7/ (0.5*(Data!U9+Data!U3))</f>
        <v>0.7293703039</v>
      </c>
      <c r="V8" s="40">
        <f>Data!V7/ (0.5*(Data!V9+Data!V3))</f>
        <v>0.5518445084</v>
      </c>
      <c r="W8" s="13"/>
      <c r="X8" s="13"/>
    </row>
    <row r="9">
      <c r="A9" s="5"/>
      <c r="B9" s="27" t="s">
        <v>45</v>
      </c>
      <c r="C9" s="28">
        <f>Data!C13/(0.5*(Data!C15+Data!C9))</f>
        <v>0.9393333201</v>
      </c>
      <c r="D9" s="28">
        <f>Data!D13/(0.5*(Data!D15+Data!D9))</f>
        <v>0.6621809595</v>
      </c>
      <c r="E9" s="28">
        <f>Data!E13/(0.5*(Data!E15+Data!E9))</f>
        <v>0.4400348129</v>
      </c>
      <c r="F9" s="28">
        <f>Data!F13/(0.5*(Data!F15+Data!F9))</f>
        <v>1.024255178</v>
      </c>
      <c r="G9" s="28">
        <f>Data!G13/(0.5*(Data!G15+Data!G9))</f>
        <v>1.024291369</v>
      </c>
      <c r="H9" s="28">
        <f>Data!H13/(0.5*(Data!H15+Data!H9))</f>
        <v>1.026607091</v>
      </c>
      <c r="I9" s="28">
        <f>Data!I13/(0.5*(Data!I15+Data!I9))</f>
        <v>0.5535856456</v>
      </c>
      <c r="J9" s="28">
        <f>Data!J13/(0.5*(Data!J15+Data!J9))</f>
        <v>0.6398870976</v>
      </c>
      <c r="K9" s="40">
        <f>Data!K13/(0.5*(Data!K15+Data!K9))</f>
        <v>0.6929912595</v>
      </c>
      <c r="L9" s="40">
        <f>Data!L13/(0.5*(Data!L15+Data!L9))</f>
        <v>1.16056168</v>
      </c>
      <c r="M9" s="40">
        <f>Data!M13/(0.5*(Data!M15+Data!M9))</f>
        <v>0.4344859608</v>
      </c>
      <c r="N9" s="40">
        <f>Data!N13/(0.5*(Data!N15+Data!N9))</f>
        <v>0.5298027444</v>
      </c>
      <c r="O9" s="40">
        <f>Data!O13/(0.5*(Data!O15+Data!O9))</f>
        <v>1.139687588</v>
      </c>
      <c r="P9" s="40">
        <f>Data!P13/(0.5*(Data!P15+Data!P9))</f>
        <v>0.4755751</v>
      </c>
      <c r="Q9" s="40">
        <f>Data!Q13/(0.5*(Data!Q15+Data!Q9))</f>
        <v>0.509905842</v>
      </c>
      <c r="R9" s="40">
        <f>Data!R13/(0.5*(Data!R15+Data!R9))</f>
        <v>0.4903018274</v>
      </c>
      <c r="S9" s="40">
        <f>Data!S13/(0.5*(Data!S15+Data!S9))</f>
        <v>0.2761159861</v>
      </c>
      <c r="T9" s="40">
        <f>Data!T13/(0.5*(Data!T15+Data!T9))</f>
        <v>0.4798555232</v>
      </c>
      <c r="U9" s="40">
        <f>Data!U13/(0.5*(Data!U15+Data!U9))</f>
        <v>0.6767589114</v>
      </c>
      <c r="V9" s="40">
        <f>Data!V13/(0.5*(Data!V15+Data!V9))</f>
        <v>0.5570458915</v>
      </c>
      <c r="W9" s="13"/>
      <c r="X9" s="13"/>
    </row>
    <row r="1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</row>
  </sheetData>
  <mergeCells count="4">
    <mergeCell ref="C2:F2"/>
    <mergeCell ref="G2:J2"/>
    <mergeCell ref="O2:R2"/>
    <mergeCell ref="S2:V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2020-05-19T16:42:58Z</dcterms:created>
  <dc:creator>Dell</dc:creator>
</cp:coreProperties>
</file>