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s>
  <definedNames/>
  <calcPr/>
  <extLst>
    <ext uri="GoogleSheetsCustomDataVersion2">
      <go:sheetsCustomData xmlns:go="http://customooxmlschemas.google.com/" r:id="rId6" roundtripDataChecksum="REipdF8a3xTRjdequt5uqZVP1xVipWRpb3QUnNyULGc="/>
    </ext>
  </extLst>
</workbook>
</file>

<file path=xl/sharedStrings.xml><?xml version="1.0" encoding="utf-8"?>
<sst xmlns="http://schemas.openxmlformats.org/spreadsheetml/2006/main" count="176" uniqueCount="141">
  <si>
    <t>Notes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</si>
  <si>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</si>
  <si>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</si>
  <si>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</si>
  <si>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These do not reflect the company's pure/organic growth from operations, therefore companies generally report the notional adjustments made to their accounts and the Adjusted/pure earnings figures.</t>
  </si>
  <si>
    <t>As we cannot forecast such notional adjustments which are the discretion of the management, therefore, we separate out and forecast organic growth based on its historical trend.</t>
  </si>
  <si>
    <t>Instructions</t>
  </si>
  <si>
    <t>Complete all relevant data in the Historical tab following the format of the examples</t>
  </si>
  <si>
    <t>If there are new line items mentioned in the older reports, feel free to insert new rows for them, however ensure that these rows are taken in to account for the formulas</t>
  </si>
  <si>
    <t>Ensure all checks are balanced and any differences are reconciled</t>
  </si>
  <si>
    <t xml:space="preserve">You are required to record all segmental breakdowns  following the example </t>
  </si>
  <si>
    <t>The requred annual reports and earnings releases can be found in:</t>
  </si>
  <si>
    <t>https://investors.nike.com/Home/default.aspx</t>
  </si>
  <si>
    <t>Submssion time is 3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</si>
  <si>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</si>
  <si>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</si>
  <si>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</si>
  <si>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</si>
  <si>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</si>
  <si>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</si>
  <si>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</si>
  <si>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</si>
  <si>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</si>
  <si>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</si>
  <si>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</si>
  <si>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</si>
  <si>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</si>
  <si>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</si>
  <si>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</si>
  <si>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</si>
  <si>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</si>
  <si>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</si>
  <si>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</si>
  <si>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</si>
  <si>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</si>
  <si>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</si>
  <si>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</si>
  <si>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</si>
  <si>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Deferred income</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</si>
  <si>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</si>
  <si>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</si>
  <si>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</si>
  <si>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</si>
  <si>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</si>
  <si>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</si>
  <si>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</si>
  <si>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</si>
  <si>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</si>
  <si>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</si>
  <si>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</si>
  <si>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</si>
  <si>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</si>
  <si>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</si>
  <si>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</si>
  <si>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</si>
  <si>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</si>
  <si>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</si>
  <si>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</si>
  <si>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</si>
  <si>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</si>
  <si>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</si>
  <si>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</si>
  <si>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</si>
  <si>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</si>
  <si>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</si>
  <si>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</si>
  <si>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</si>
  <si>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</si>
  <si>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</si>
  <si>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</si>
  <si>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</si>
  <si>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</si>
  <si>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</si>
  <si>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</si>
  <si>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</si>
  <si>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</si>
  <si>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</si>
  <si>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</si>
  <si>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</si>
  <si>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</si>
  <si>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</si>
  <si>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</si>
  <si>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</si>
  <si>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</si>
  <si>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</si>
  <si>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</si>
  <si>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</si>
  <si>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</si>
  <si>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</si>
  <si>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</si>
  <si>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</si>
  <si>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reversr repurchase agreements</t>
  </si>
  <si>
    <t>Additions to property, plant and equipment</t>
  </si>
  <si>
    <t>Disposal of propery, plant &amp; equipment</t>
  </si>
  <si>
    <t>Other investing activities</t>
  </si>
  <si>
    <t>Cash provided (used) by investing activities</t>
  </si>
  <si>
    <t>Cash provided (used) by financing activities:</t>
  </si>
  <si>
    <t>Proceeds from borrowings, net of debt issuance costs</t>
  </si>
  <si>
    <t>Long-term debt payment including current portion</t>
  </si>
  <si>
    <t>Increase (decrease) in notes payable, net</t>
  </si>
  <si>
    <t>Payment on capital lease and other financing obligations</t>
  </si>
  <si>
    <t>Repayment of borrowings</t>
  </si>
  <si>
    <t>Proceeds from exercise of stock options and other stock issuances</t>
  </si>
  <si>
    <t>Excess tax benefit from share based payment arrangements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</si>
  <si>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</si>
  <si>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</si>
  <si>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</si>
  <si>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</si>
  <si>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</si>
  <si>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</si>
  <si>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</si>
  <si>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</si>
  <si>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</si>
  <si>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</si>
  <si>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</si>
  <si>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</si>
  <si>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</si>
  <si>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</si>
  <si>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</si>
  <si>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</si>
  <si>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</si>
  <si>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</si>
  <si>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</si>
  <si>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</si>
  <si>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</si>
  <si>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Western Europe</t>
  </si>
  <si>
    <t>Europe, Middle East &amp; Africa</t>
  </si>
  <si>
    <t>Greater China</t>
  </si>
  <si>
    <t>Central &amp; Eastern Europe</t>
  </si>
  <si>
    <t>Emerging markets</t>
  </si>
  <si>
    <t>Japan</t>
  </si>
  <si>
    <t>Asia Pacific &amp; Latin America</t>
  </si>
  <si>
    <t>Global Brand Divisions</t>
  </si>
  <si>
    <t>TOTAL NIKE BRAND</t>
  </si>
  <si>
    <t>Converse</t>
  </si>
  <si>
    <t>Corporate</t>
  </si>
  <si>
    <t>TOTAL NIKE, INC. REVENUES</t>
  </si>
  <si>
    <t xml:space="preserve"> Check</t>
  </si>
  <si>
    <t>EBIT:</t>
  </si>
  <si>
    <t>Central &amp; Earstern Europe</t>
  </si>
  <si>
    <t>TOTAL NIKE, INC. EBIT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</si>
</sst>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_(* \(#,##0\);_(* &quot;-&quot;??_);_(@_)"/>
    <numFmt numFmtId="165" formatCode="#,##0.00;(#,##0.00)"/>
    <numFmt numFmtId="166" formatCode="#,##0;(#,##0)"/>
  </numFmts>
  <fonts count="10">
    <font>
      <sz val="11.0"/>
      <color theme="1"/>
      <name val="Calibri"/>
      <scheme val="minor"/>
    </font>
    <font>
      <b/>
      <sz val="18.0"/>
      <color theme="0"/>
      <name val="Calibri"/>
    </font>
    <font>
      <sz val="11.0"/>
      <color theme="1"/>
      <name val="Calibri"/>
    </font>
    <font>
      <u/>
      <sz val="11.0"/>
      <color theme="10"/>
      <name val="Calibri"/>
    </font>
    <font>
      <b/>
      <sz val="20.0"/>
      <color theme="0"/>
      <name val="Calibri"/>
    </font>
    <font>
      <b/>
      <sz val="11.0"/>
      <color theme="0"/>
      <name val="Calibri"/>
    </font>
    <font>
      <color theme="1"/>
      <name val="Calibri"/>
      <scheme val="minor"/>
    </font>
    <font>
      <b/>
      <sz val="11.0"/>
      <color theme="1"/>
      <name val="Calibri"/>
    </font>
    <font>
      <b/>
      <sz val="11.0"/>
      <color rgb="FFFF0000"/>
      <name val="Calibri"/>
    </font>
    <font>
      <color theme="1"/>
      <name val="Calibri"/>
    </font>
  </fonts>
  <fills count="4">
    <fill>
      <patternFill patternType="none"/>
    </fill>
    <fill>
      <patternFill patternType="lightGray"/>
    </fill>
    <fill>
      <patternFill patternType="solid">
        <fgColor rgb="FF002060"/>
        <bgColor rgb="FF002060"/>
      </patternFill>
    </fill>
    <fill>
      <patternFill patternType="solid">
        <fgColor rgb="FFADB9CA"/>
        <bgColor rgb="FFADB9CA"/>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3" numFmtId="0" xfId="0" applyAlignment="1" applyFont="1">
      <alignment shrinkToFit="0" wrapText="1"/>
    </xf>
    <xf borderId="0" fillId="0" fontId="2" numFmtId="0" xfId="0" applyFont="1"/>
    <xf borderId="1" fillId="2" fontId="4" numFmtId="0" xfId="0" applyAlignment="1" applyBorder="1" applyFont="1">
      <alignment shrinkToFit="0" vertical="center" wrapText="1"/>
    </xf>
    <xf borderId="1" fillId="2" fontId="5" numFmtId="0" xfId="0" applyAlignment="1" applyBorder="1" applyFont="1">
      <alignment horizontal="right"/>
    </xf>
    <xf borderId="0" fillId="0" fontId="6" numFmtId="0" xfId="0" applyFont="1"/>
    <xf borderId="0" fillId="0" fontId="2" numFmtId="164" xfId="0" applyAlignment="1" applyFont="1" applyNumberFormat="1">
      <alignment readingOrder="0"/>
    </xf>
    <xf borderId="0" fillId="0" fontId="2" numFmtId="164" xfId="0" applyFont="1" applyNumberFormat="1"/>
    <xf borderId="2" fillId="0" fontId="2" numFmtId="0" xfId="0" applyBorder="1" applyFont="1"/>
    <xf borderId="2" fillId="0" fontId="2" numFmtId="164" xfId="0" applyAlignment="1" applyBorder="1" applyFont="1" applyNumberFormat="1">
      <alignment readingOrder="0"/>
    </xf>
    <xf borderId="2" fillId="0" fontId="2" numFmtId="164" xfId="0" applyBorder="1" applyFont="1" applyNumberFormat="1"/>
    <xf borderId="0" fillId="0" fontId="7" numFmtId="0" xfId="0" applyFont="1"/>
    <xf borderId="0" fillId="0" fontId="7" numFmtId="164" xfId="0" applyFont="1" applyNumberFormat="1"/>
    <xf borderId="0" fillId="0" fontId="2" numFmtId="0" xfId="0" applyAlignment="1" applyFont="1">
      <alignment horizontal="left"/>
    </xf>
    <xf borderId="3" fillId="0" fontId="2" numFmtId="0" xfId="0" applyAlignment="1" applyBorder="1" applyFont="1">
      <alignment horizontal="left"/>
    </xf>
    <xf borderId="3" fillId="0" fontId="2" numFmtId="164" xfId="0" applyBorder="1" applyFont="1" applyNumberFormat="1"/>
    <xf borderId="3" fillId="0" fontId="7" numFmtId="0" xfId="0" applyBorder="1" applyFont="1"/>
    <xf borderId="3" fillId="0" fontId="7" numFmtId="164" xfId="0" applyBorder="1" applyFont="1" applyNumberFormat="1"/>
    <xf borderId="0" fillId="0" fontId="2" numFmtId="3" xfId="0" applyAlignment="1" applyFont="1" applyNumberFormat="1">
      <alignment readingOrder="0"/>
    </xf>
    <xf borderId="4" fillId="0" fontId="7" numFmtId="0" xfId="0" applyBorder="1" applyFont="1"/>
    <xf borderId="4" fillId="0" fontId="7" numFmtId="164" xfId="0" applyBorder="1" applyFont="1" applyNumberFormat="1"/>
    <xf borderId="0" fillId="0" fontId="6" numFmtId="165" xfId="0" applyAlignment="1" applyFont="1" applyNumberFormat="1">
      <alignment readingOrder="0"/>
    </xf>
    <xf borderId="0" fillId="0" fontId="6" numFmtId="165" xfId="0" applyFont="1" applyNumberFormat="1"/>
    <xf borderId="0" fillId="0" fontId="6" numFmtId="166" xfId="0" applyAlignment="1" applyFont="1" applyNumberFormat="1">
      <alignment readingOrder="0"/>
    </xf>
    <xf borderId="0" fillId="0" fontId="2" numFmtId="3" xfId="0" applyFont="1" applyNumberFormat="1"/>
    <xf borderId="0" fillId="0" fontId="6" numFmtId="2" xfId="0" applyAlignment="1" applyFont="1" applyNumberFormat="1">
      <alignment readingOrder="0"/>
    </xf>
    <xf borderId="0" fillId="0" fontId="8" numFmtId="0" xfId="0" applyFont="1"/>
    <xf borderId="0" fillId="0" fontId="8" numFmtId="164" xfId="0" applyFont="1" applyNumberFormat="1"/>
    <xf borderId="1" fillId="3" fontId="7" numFmtId="0" xfId="0" applyAlignment="1" applyBorder="1" applyFill="1" applyFont="1">
      <alignment horizontal="center"/>
    </xf>
    <xf borderId="0" fillId="0" fontId="7" numFmtId="0" xfId="0" applyAlignment="1" applyFont="1">
      <alignment horizontal="left"/>
    </xf>
    <xf borderId="0" fillId="0" fontId="2" numFmtId="0" xfId="0" applyAlignment="1" applyFont="1">
      <alignment horizontal="left" readingOrder="0"/>
    </xf>
    <xf borderId="5" fillId="0" fontId="7" numFmtId="0" xfId="0" applyAlignment="1" applyBorder="1" applyFont="1">
      <alignment horizontal="left"/>
    </xf>
    <xf borderId="5" fillId="0" fontId="7" numFmtId="164" xfId="0" applyBorder="1" applyFont="1" applyNumberFormat="1"/>
    <xf borderId="5" fillId="0" fontId="7" numFmtId="0" xfId="0" applyBorder="1" applyFont="1"/>
    <xf borderId="0" fillId="0" fontId="6" numFmtId="0" xfId="0" applyAlignment="1" applyFont="1">
      <alignment readingOrder="0"/>
    </xf>
    <xf borderId="0" fillId="0" fontId="9" numFmtId="0" xfId="0" applyFont="1"/>
    <xf borderId="0" fillId="0" fontId="9" numFmtId="0" xfId="0" applyAlignment="1" applyFont="1">
      <alignment readingOrder="0"/>
    </xf>
    <xf borderId="3" fillId="0" fontId="7" numFmtId="164" xfId="0" applyAlignment="1" applyBorder="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2" t="s">
        <v>3</v>
      </c>
    </row>
    <row r="5" ht="14.25" customHeight="1">
      <c r="A5" s="2" t="s">
        <v>4</v>
      </c>
    </row>
    <row r="6" ht="14.25" customHeight="1">
      <c r="A6" s="2" t="s">
        <v>5</v>
      </c>
    </row>
    <row r="7" ht="14.25" customHeight="1">
      <c r="A7" s="1" t="s">
        <v>6</v>
      </c>
    </row>
    <row r="8" ht="14.25" customHeight="1">
      <c r="A8" s="2" t="s">
        <v>7</v>
      </c>
    </row>
    <row r="9" ht="14.25" customHeight="1">
      <c r="A9" s="2" t="s">
        <v>8</v>
      </c>
    </row>
    <row r="10" ht="14.25" customHeight="1">
      <c r="A10" s="2" t="s">
        <v>9</v>
      </c>
    </row>
    <row r="11" ht="14.25" customHeight="1">
      <c r="A11" s="2" t="s">
        <v>10</v>
      </c>
    </row>
    <row r="12" ht="14.25" customHeight="1">
      <c r="A12" s="3" t="s">
        <v>11</v>
      </c>
    </row>
    <row r="13" ht="14.25" customHeight="1">
      <c r="A13" s="4" t="s">
        <v>12</v>
      </c>
    </row>
    <row r="14" ht="14.25" customHeight="1">
      <c r="A14" s="3" t="s">
        <v>13</v>
      </c>
      <c r="B14" s="5"/>
      <c r="C14" s="5"/>
      <c r="D14" s="5"/>
      <c r="E14" s="5"/>
      <c r="F14" s="5"/>
      <c r="G14" s="5"/>
      <c r="H14" s="5"/>
      <c r="I14" s="5"/>
      <c r="J14" s="5"/>
      <c r="K14" s="5"/>
      <c r="L14" s="5"/>
      <c r="M14" s="5"/>
      <c r="N14" s="5"/>
      <c r="O14" s="5"/>
      <c r="P14" s="5"/>
      <c r="Q14" s="5"/>
      <c r="R14" s="5"/>
      <c r="S14" s="5"/>
      <c r="T14" s="5"/>
      <c r="U14" s="5"/>
      <c r="V14" s="5"/>
      <c r="W14" s="5"/>
      <c r="X14" s="5"/>
      <c r="Y14" s="5"/>
      <c r="Z14" s="5"/>
    </row>
    <row r="15" ht="14.25" customHeight="1">
      <c r="A15" s="2"/>
    </row>
    <row r="16" ht="14.25" customHeight="1">
      <c r="A16" s="2"/>
    </row>
    <row r="17" ht="14.25" customHeight="1">
      <c r="A17" s="2"/>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hyperlinks>
    <hyperlink r:id="rId1" ref="A1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9" width="10.43"/>
    <col customWidth="1" min="10" max="26" width="8.71"/>
  </cols>
  <sheetData>
    <row r="1" ht="60.0" customHeight="1">
      <c r="A1" s="6" t="s">
        <v>14</v>
      </c>
      <c r="B1" s="7">
        <f t="shared" ref="B1:H1" si="1">+C1-1</f>
        <v>2015</v>
      </c>
      <c r="C1" s="7">
        <f t="shared" si="1"/>
        <v>2016</v>
      </c>
      <c r="D1" s="7">
        <f t="shared" si="1"/>
        <v>2017</v>
      </c>
      <c r="E1" s="7">
        <f t="shared" si="1"/>
        <v>2018</v>
      </c>
      <c r="F1" s="7">
        <f t="shared" si="1"/>
        <v>2019</v>
      </c>
      <c r="G1" s="7">
        <f t="shared" si="1"/>
        <v>2020</v>
      </c>
      <c r="H1" s="7">
        <f t="shared" si="1"/>
        <v>2021</v>
      </c>
      <c r="I1" s="7">
        <v>2022.0</v>
      </c>
    </row>
    <row r="2" ht="14.25" customHeight="1">
      <c r="A2" s="8" t="s">
        <v>15</v>
      </c>
      <c r="B2" s="9">
        <v>30601.0</v>
      </c>
      <c r="C2" s="9">
        <v>32376.0</v>
      </c>
      <c r="D2" s="9">
        <v>34350.0</v>
      </c>
      <c r="E2" s="9">
        <v>36397.0</v>
      </c>
      <c r="F2" s="9">
        <v>39117.0</v>
      </c>
      <c r="G2" s="9">
        <v>37403.0</v>
      </c>
      <c r="H2" s="10">
        <v>44538.0</v>
      </c>
      <c r="I2" s="10">
        <v>46710.0</v>
      </c>
    </row>
    <row r="3" ht="14.25" customHeight="1">
      <c r="A3" s="11" t="s">
        <v>16</v>
      </c>
      <c r="B3" s="12">
        <v>16534.0</v>
      </c>
      <c r="C3" s="12">
        <v>17405.0</v>
      </c>
      <c r="D3" s="12">
        <v>19038.0</v>
      </c>
      <c r="E3" s="12">
        <v>20441.0</v>
      </c>
      <c r="F3" s="12">
        <v>21643.0</v>
      </c>
      <c r="G3" s="12">
        <v>21162.0</v>
      </c>
      <c r="H3" s="13">
        <v>24576.0</v>
      </c>
      <c r="I3" s="13">
        <v>25231.0</v>
      </c>
    </row>
    <row r="4" ht="14.25" customHeight="1">
      <c r="A4" s="14" t="s">
        <v>17</v>
      </c>
      <c r="B4" s="15">
        <f t="shared" ref="B4:I4" si="2">+B2-B3</f>
        <v>14067</v>
      </c>
      <c r="C4" s="15">
        <f t="shared" si="2"/>
        <v>14971</v>
      </c>
      <c r="D4" s="15">
        <f t="shared" si="2"/>
        <v>15312</v>
      </c>
      <c r="E4" s="15">
        <f t="shared" si="2"/>
        <v>15956</v>
      </c>
      <c r="F4" s="15">
        <f t="shared" si="2"/>
        <v>17474</v>
      </c>
      <c r="G4" s="15">
        <f t="shared" si="2"/>
        <v>16241</v>
      </c>
      <c r="H4" s="15">
        <f t="shared" si="2"/>
        <v>19962</v>
      </c>
      <c r="I4" s="15">
        <f t="shared" si="2"/>
        <v>21479</v>
      </c>
      <c r="J4" s="14"/>
      <c r="K4" s="14"/>
      <c r="L4" s="14"/>
      <c r="M4" s="14"/>
      <c r="N4" s="14"/>
      <c r="O4" s="14"/>
      <c r="P4" s="14"/>
      <c r="Q4" s="14"/>
      <c r="R4" s="14"/>
      <c r="S4" s="14"/>
      <c r="T4" s="14"/>
      <c r="U4" s="14"/>
      <c r="V4" s="14"/>
      <c r="W4" s="14"/>
      <c r="X4" s="14"/>
      <c r="Y4" s="14"/>
      <c r="Z4" s="14"/>
    </row>
    <row r="5" ht="14.25" customHeight="1">
      <c r="A5" s="16" t="s">
        <v>18</v>
      </c>
      <c r="B5" s="9">
        <v>3213.0</v>
      </c>
      <c r="C5" s="9">
        <v>3278.0</v>
      </c>
      <c r="D5" s="9">
        <v>3341.0</v>
      </c>
      <c r="E5" s="9">
        <v>3577.0</v>
      </c>
      <c r="F5" s="9">
        <v>3753.0</v>
      </c>
      <c r="G5" s="9">
        <v>3592.0</v>
      </c>
      <c r="H5" s="10">
        <v>3114.0</v>
      </c>
      <c r="I5" s="10">
        <v>3850.0</v>
      </c>
    </row>
    <row r="6" ht="14.25" customHeight="1">
      <c r="A6" s="16" t="s">
        <v>19</v>
      </c>
      <c r="B6" s="9">
        <v>6679.0</v>
      </c>
      <c r="C6" s="9">
        <v>7191.0</v>
      </c>
      <c r="D6" s="9">
        <v>7222.0</v>
      </c>
      <c r="E6" s="9">
        <v>7934.0</v>
      </c>
      <c r="F6" s="9">
        <v>8949.0</v>
      </c>
      <c r="G6" s="9">
        <v>9534.0</v>
      </c>
      <c r="H6" s="10">
        <v>9911.0</v>
      </c>
      <c r="I6" s="10">
        <v>10954.0</v>
      </c>
    </row>
    <row r="7" ht="14.25" customHeight="1">
      <c r="A7" s="17" t="s">
        <v>20</v>
      </c>
      <c r="B7" s="18">
        <f t="shared" ref="B7:I7" si="3">+B5+B6</f>
        <v>9892</v>
      </c>
      <c r="C7" s="18">
        <f t="shared" si="3"/>
        <v>10469</v>
      </c>
      <c r="D7" s="18">
        <f t="shared" si="3"/>
        <v>10563</v>
      </c>
      <c r="E7" s="18">
        <f t="shared" si="3"/>
        <v>11511</v>
      </c>
      <c r="F7" s="18">
        <f t="shared" si="3"/>
        <v>12702</v>
      </c>
      <c r="G7" s="18">
        <f t="shared" si="3"/>
        <v>13126</v>
      </c>
      <c r="H7" s="18">
        <f t="shared" si="3"/>
        <v>13025</v>
      </c>
      <c r="I7" s="18">
        <f t="shared" si="3"/>
        <v>14804</v>
      </c>
    </row>
    <row r="8" ht="14.25" customHeight="1">
      <c r="A8" s="16" t="s">
        <v>21</v>
      </c>
      <c r="B8" s="9">
        <v>28.0</v>
      </c>
      <c r="C8" s="9">
        <v>19.0</v>
      </c>
      <c r="D8" s="9">
        <v>59.0</v>
      </c>
      <c r="E8" s="9">
        <v>54.0</v>
      </c>
      <c r="F8" s="9">
        <v>49.0</v>
      </c>
      <c r="G8" s="9">
        <v>89.0</v>
      </c>
      <c r="H8" s="10">
        <v>262.0</v>
      </c>
      <c r="I8" s="10">
        <v>205.0</v>
      </c>
    </row>
    <row r="9" ht="14.25" customHeight="1">
      <c r="A9" s="16" t="s">
        <v>22</v>
      </c>
      <c r="B9" s="9">
        <v>-58.0</v>
      </c>
      <c r="C9" s="9">
        <v>-140.0</v>
      </c>
      <c r="D9" s="9">
        <v>-196.0</v>
      </c>
      <c r="E9" s="9">
        <v>66.0</v>
      </c>
      <c r="F9" s="9">
        <v>-78.0</v>
      </c>
      <c r="G9" s="9">
        <v>139.0</v>
      </c>
      <c r="H9" s="10">
        <v>14.0</v>
      </c>
      <c r="I9" s="10">
        <v>-181.0</v>
      </c>
    </row>
    <row r="10" ht="14.25" customHeight="1">
      <c r="A10" s="19" t="s">
        <v>23</v>
      </c>
      <c r="B10" s="20">
        <f t="shared" ref="B10:I10" si="4">+B4-B7-B8-B9</f>
        <v>4205</v>
      </c>
      <c r="C10" s="20">
        <f t="shared" si="4"/>
        <v>4623</v>
      </c>
      <c r="D10" s="20">
        <f t="shared" si="4"/>
        <v>4886</v>
      </c>
      <c r="E10" s="20">
        <f t="shared" si="4"/>
        <v>4325</v>
      </c>
      <c r="F10" s="20">
        <f t="shared" si="4"/>
        <v>4801</v>
      </c>
      <c r="G10" s="20">
        <f t="shared" si="4"/>
        <v>2887</v>
      </c>
      <c r="H10" s="20">
        <f t="shared" si="4"/>
        <v>6661</v>
      </c>
      <c r="I10" s="20">
        <f t="shared" si="4"/>
        <v>6651</v>
      </c>
    </row>
    <row r="11" ht="14.25" customHeight="1">
      <c r="A11" s="16" t="s">
        <v>24</v>
      </c>
      <c r="B11" s="9">
        <v>932.0</v>
      </c>
      <c r="C11" s="21">
        <v>863.0</v>
      </c>
      <c r="D11" s="9">
        <v>646.0</v>
      </c>
      <c r="E11" s="9">
        <v>2392.0</v>
      </c>
      <c r="F11" s="9">
        <v>772.0</v>
      </c>
      <c r="G11" s="9">
        <v>348.0</v>
      </c>
      <c r="H11" s="10">
        <v>934.0</v>
      </c>
      <c r="I11" s="10">
        <v>605.0</v>
      </c>
    </row>
    <row r="12" ht="14.25" customHeight="1">
      <c r="A12" s="22" t="s">
        <v>25</v>
      </c>
      <c r="B12" s="23">
        <f t="shared" ref="B12:I12" si="5">+B10-B11</f>
        <v>3273</v>
      </c>
      <c r="C12" s="23">
        <f t="shared" si="5"/>
        <v>3760</v>
      </c>
      <c r="D12" s="23">
        <f t="shared" si="5"/>
        <v>4240</v>
      </c>
      <c r="E12" s="23">
        <f t="shared" si="5"/>
        <v>1933</v>
      </c>
      <c r="F12" s="23">
        <f t="shared" si="5"/>
        <v>4029</v>
      </c>
      <c r="G12" s="23">
        <f t="shared" si="5"/>
        <v>2539</v>
      </c>
      <c r="H12" s="23">
        <f t="shared" si="5"/>
        <v>5727</v>
      </c>
      <c r="I12" s="23">
        <f t="shared" si="5"/>
        <v>6046</v>
      </c>
    </row>
    <row r="13" ht="14.25" customHeight="1">
      <c r="A13" s="14" t="s">
        <v>26</v>
      </c>
    </row>
    <row r="14" ht="14.25" customHeight="1">
      <c r="A14" s="16" t="s">
        <v>27</v>
      </c>
      <c r="B14" s="24">
        <v>1.9</v>
      </c>
      <c r="C14" s="24">
        <v>2.21</v>
      </c>
      <c r="D14" s="24">
        <v>2.56</v>
      </c>
      <c r="E14" s="24">
        <v>1.19</v>
      </c>
      <c r="F14" s="24">
        <v>2.55</v>
      </c>
      <c r="G14" s="24">
        <v>1.63</v>
      </c>
      <c r="H14" s="8">
        <v>3.64</v>
      </c>
      <c r="I14" s="8">
        <v>3.83</v>
      </c>
    </row>
    <row r="15" ht="14.25" customHeight="1">
      <c r="A15" s="16" t="s">
        <v>28</v>
      </c>
      <c r="B15" s="24">
        <v>1.85</v>
      </c>
      <c r="C15" s="24">
        <v>2.16</v>
      </c>
      <c r="D15" s="24">
        <v>2.51</v>
      </c>
      <c r="E15" s="24">
        <v>1.17</v>
      </c>
      <c r="F15" s="24">
        <v>2.49</v>
      </c>
      <c r="G15" s="24">
        <v>1.6</v>
      </c>
      <c r="H15" s="8">
        <v>3.56</v>
      </c>
      <c r="I15" s="8">
        <v>3.75</v>
      </c>
    </row>
    <row r="16" ht="14.25" customHeight="1">
      <c r="A16" s="14" t="s">
        <v>29</v>
      </c>
      <c r="B16" s="25"/>
      <c r="C16" s="25"/>
      <c r="D16" s="25"/>
      <c r="E16" s="25"/>
      <c r="F16" s="25"/>
      <c r="G16" s="25"/>
    </row>
    <row r="17" ht="14.25" customHeight="1">
      <c r="A17" s="16" t="s">
        <v>27</v>
      </c>
      <c r="B17" s="26">
        <f t="shared" ref="B17:F17" si="6">B12/B14</f>
        <v>1722.631579</v>
      </c>
      <c r="C17" s="26">
        <f t="shared" si="6"/>
        <v>1701.357466</v>
      </c>
      <c r="D17" s="26">
        <f t="shared" si="6"/>
        <v>1656.25</v>
      </c>
      <c r="E17" s="26">
        <f t="shared" si="6"/>
        <v>1624.369748</v>
      </c>
      <c r="F17" s="26">
        <f t="shared" si="6"/>
        <v>1580</v>
      </c>
      <c r="G17" s="26">
        <v>1558.8</v>
      </c>
      <c r="H17" s="27">
        <v>1573.0</v>
      </c>
      <c r="I17" s="27">
        <v>1578.8</v>
      </c>
    </row>
    <row r="18" ht="14.25" customHeight="1">
      <c r="A18" s="16" t="s">
        <v>28</v>
      </c>
      <c r="B18" s="26">
        <f t="shared" ref="B18:D18" si="7">B12/B15</f>
        <v>1769.189189</v>
      </c>
      <c r="C18" s="26">
        <f t="shared" si="7"/>
        <v>1740.740741</v>
      </c>
      <c r="D18" s="26">
        <f t="shared" si="7"/>
        <v>1689.243028</v>
      </c>
      <c r="E18" s="26">
        <v>1659.1</v>
      </c>
      <c r="F18" s="26">
        <f>F12/F15</f>
        <v>1618.072289</v>
      </c>
      <c r="G18" s="26">
        <v>1591.6</v>
      </c>
      <c r="H18" s="27">
        <v>1609.4</v>
      </c>
      <c r="I18" s="27">
        <v>1610.8</v>
      </c>
    </row>
    <row r="19" ht="14.25" customHeight="1">
      <c r="D19" s="28"/>
    </row>
    <row r="20" ht="14.25" customHeight="1">
      <c r="A20" s="29" t="s">
        <v>30</v>
      </c>
      <c r="B20" s="30">
        <f t="shared" ref="B20:I20" si="8">+ROUND(((B12/B18)-B15),2)</f>
        <v>0</v>
      </c>
      <c r="C20" s="30">
        <f t="shared" si="8"/>
        <v>0</v>
      </c>
      <c r="D20" s="30">
        <f t="shared" si="8"/>
        <v>0</v>
      </c>
      <c r="E20" s="30">
        <f t="shared" si="8"/>
        <v>0</v>
      </c>
      <c r="F20" s="30">
        <f t="shared" si="8"/>
        <v>0</v>
      </c>
      <c r="G20" s="30">
        <f t="shared" si="8"/>
        <v>0</v>
      </c>
      <c r="H20" s="30">
        <f t="shared" si="8"/>
        <v>0</v>
      </c>
      <c r="I20" s="30">
        <f t="shared" si="8"/>
        <v>0</v>
      </c>
      <c r="J20" s="29"/>
      <c r="K20" s="29"/>
      <c r="L20" s="29"/>
      <c r="M20" s="29"/>
      <c r="N20" s="29"/>
      <c r="O20" s="29"/>
      <c r="P20" s="29"/>
      <c r="Q20" s="29"/>
      <c r="R20" s="29"/>
      <c r="S20" s="29"/>
      <c r="T20" s="29"/>
      <c r="U20" s="29"/>
      <c r="V20" s="29"/>
      <c r="W20" s="29"/>
      <c r="X20" s="29"/>
      <c r="Y20" s="29"/>
      <c r="Z20" s="29"/>
    </row>
    <row r="21" ht="14.25" customHeight="1"/>
    <row r="22" ht="14.25" customHeight="1">
      <c r="A22" s="31" t="s">
        <v>31</v>
      </c>
      <c r="B22" s="31"/>
      <c r="C22" s="31"/>
      <c r="D22" s="31"/>
      <c r="E22" s="31"/>
      <c r="F22" s="31"/>
      <c r="G22" s="31"/>
      <c r="H22" s="31"/>
      <c r="I22" s="31"/>
    </row>
    <row r="23" ht="14.25" customHeight="1">
      <c r="A23" s="14" t="s">
        <v>32</v>
      </c>
    </row>
    <row r="24" ht="14.25" customHeight="1">
      <c r="A24" s="32" t="s">
        <v>33</v>
      </c>
      <c r="B24" s="10"/>
      <c r="C24" s="10"/>
      <c r="D24" s="10"/>
      <c r="E24" s="10"/>
      <c r="F24" s="10"/>
      <c r="G24" s="10"/>
      <c r="H24" s="10"/>
      <c r="I24" s="10"/>
    </row>
    <row r="25" ht="14.25" customHeight="1">
      <c r="A25" s="16" t="s">
        <v>34</v>
      </c>
      <c r="B25" s="9">
        <v>3852.0</v>
      </c>
      <c r="C25" s="9">
        <v>3138.0</v>
      </c>
      <c r="D25" s="9">
        <v>3808.0</v>
      </c>
      <c r="E25" s="9">
        <v>4249.0</v>
      </c>
      <c r="F25" s="9">
        <v>4466.0</v>
      </c>
      <c r="G25" s="9">
        <v>8348.0</v>
      </c>
      <c r="H25" s="10">
        <v>9889.0</v>
      </c>
      <c r="I25" s="10">
        <v>8574.0</v>
      </c>
    </row>
    <row r="26" ht="14.25" customHeight="1">
      <c r="A26" s="16" t="s">
        <v>35</v>
      </c>
      <c r="B26" s="9">
        <v>2072.0</v>
      </c>
      <c r="C26" s="9">
        <v>2319.0</v>
      </c>
      <c r="D26" s="9">
        <v>2371.0</v>
      </c>
      <c r="E26" s="9">
        <v>996.0</v>
      </c>
      <c r="F26" s="9">
        <v>197.0</v>
      </c>
      <c r="G26" s="9">
        <v>439.0</v>
      </c>
      <c r="H26" s="10">
        <v>3587.0</v>
      </c>
      <c r="I26" s="10">
        <v>4423.0</v>
      </c>
    </row>
    <row r="27" ht="14.25" customHeight="1">
      <c r="A27" s="16" t="s">
        <v>36</v>
      </c>
      <c r="B27" s="9">
        <v>3358.0</v>
      </c>
      <c r="C27" s="9">
        <v>3241.0</v>
      </c>
      <c r="D27" s="9">
        <v>3677.0</v>
      </c>
      <c r="E27" s="9">
        <v>3498.0</v>
      </c>
      <c r="F27" s="9">
        <v>4272.0</v>
      </c>
      <c r="G27" s="9">
        <v>2749.0</v>
      </c>
      <c r="H27" s="10">
        <v>4463.0</v>
      </c>
      <c r="I27" s="10">
        <v>4667.0</v>
      </c>
    </row>
    <row r="28" ht="14.25" customHeight="1">
      <c r="A28" s="16" t="s">
        <v>37</v>
      </c>
      <c r="B28" s="9">
        <v>4337.0</v>
      </c>
      <c r="C28" s="9">
        <v>4838.0</v>
      </c>
      <c r="D28" s="9">
        <v>5055.0</v>
      </c>
      <c r="E28" s="9">
        <v>5261.0</v>
      </c>
      <c r="F28" s="9">
        <v>5622.0</v>
      </c>
      <c r="G28" s="9">
        <v>7367.0</v>
      </c>
      <c r="H28" s="10">
        <v>6854.0</v>
      </c>
      <c r="I28" s="10">
        <v>8420.0</v>
      </c>
    </row>
    <row r="29" ht="14.25" customHeight="1">
      <c r="A29" s="33" t="s">
        <v>38</v>
      </c>
      <c r="B29" s="9">
        <v>389.0</v>
      </c>
      <c r="C29" s="9"/>
      <c r="D29" s="9"/>
      <c r="E29" s="10"/>
      <c r="F29" s="10"/>
      <c r="G29" s="10"/>
      <c r="H29" s="10"/>
      <c r="I29" s="10"/>
    </row>
    <row r="30" ht="14.25" customHeight="1">
      <c r="A30" s="16" t="s">
        <v>39</v>
      </c>
      <c r="B30" s="9">
        <v>1968.0</v>
      </c>
      <c r="C30" s="9">
        <v>1489.0</v>
      </c>
      <c r="D30" s="9">
        <v>1150.0</v>
      </c>
      <c r="E30" s="9">
        <v>1130.0</v>
      </c>
      <c r="F30" s="9">
        <v>1968.0</v>
      </c>
      <c r="G30" s="9">
        <v>1653.0</v>
      </c>
      <c r="H30" s="10">
        <v>1498.0</v>
      </c>
      <c r="I30" s="10">
        <v>2129.0</v>
      </c>
    </row>
    <row r="31" ht="14.25" customHeight="1">
      <c r="A31" s="19" t="s">
        <v>40</v>
      </c>
      <c r="B31" s="20">
        <f t="shared" ref="B31:I31" si="9">+SUM(B25:B30)</f>
        <v>15976</v>
      </c>
      <c r="C31" s="20">
        <f t="shared" si="9"/>
        <v>15025</v>
      </c>
      <c r="D31" s="20">
        <f t="shared" si="9"/>
        <v>16061</v>
      </c>
      <c r="E31" s="20">
        <f t="shared" si="9"/>
        <v>15134</v>
      </c>
      <c r="F31" s="20">
        <f t="shared" si="9"/>
        <v>16525</v>
      </c>
      <c r="G31" s="20">
        <f t="shared" si="9"/>
        <v>20556</v>
      </c>
      <c r="H31" s="20">
        <f t="shared" si="9"/>
        <v>26291</v>
      </c>
      <c r="I31" s="20">
        <f t="shared" si="9"/>
        <v>28213</v>
      </c>
    </row>
    <row r="32" ht="14.25" customHeight="1">
      <c r="A32" s="16" t="s">
        <v>41</v>
      </c>
      <c r="B32" s="9">
        <v>3011.0</v>
      </c>
      <c r="C32" s="9">
        <v>3520.0</v>
      </c>
      <c r="D32" s="9">
        <v>3989.0</v>
      </c>
      <c r="E32" s="9">
        <v>4454.0</v>
      </c>
      <c r="F32" s="9">
        <v>4744.0</v>
      </c>
      <c r="G32" s="9">
        <v>4866.0</v>
      </c>
      <c r="H32" s="10">
        <v>4904.0</v>
      </c>
      <c r="I32" s="10">
        <v>4791.0</v>
      </c>
    </row>
    <row r="33" ht="14.25" customHeight="1">
      <c r="A33" s="16" t="s">
        <v>42</v>
      </c>
      <c r="B33" s="10"/>
      <c r="C33" s="9"/>
      <c r="D33" s="9"/>
      <c r="E33" s="10"/>
      <c r="F33" s="10"/>
      <c r="G33" s="9">
        <v>3097.0</v>
      </c>
      <c r="H33" s="10">
        <v>3113.0</v>
      </c>
      <c r="I33" s="10">
        <v>2926.0</v>
      </c>
    </row>
    <row r="34" ht="14.25" customHeight="1">
      <c r="A34" s="16" t="s">
        <v>43</v>
      </c>
      <c r="B34" s="9">
        <v>281.0</v>
      </c>
      <c r="C34" s="9">
        <v>281.0</v>
      </c>
      <c r="D34" s="9">
        <v>283.0</v>
      </c>
      <c r="E34" s="9">
        <v>285.0</v>
      </c>
      <c r="F34" s="9">
        <v>283.0</v>
      </c>
      <c r="G34" s="9">
        <v>274.0</v>
      </c>
      <c r="H34" s="10">
        <v>269.0</v>
      </c>
      <c r="I34" s="10">
        <v>286.0</v>
      </c>
    </row>
    <row r="35" ht="14.25" customHeight="1">
      <c r="A35" s="16" t="s">
        <v>44</v>
      </c>
      <c r="B35" s="9">
        <v>131.0</v>
      </c>
      <c r="C35" s="9">
        <v>131.0</v>
      </c>
      <c r="D35" s="9">
        <v>139.0</v>
      </c>
      <c r="E35" s="9">
        <v>154.0</v>
      </c>
      <c r="F35" s="9">
        <v>154.0</v>
      </c>
      <c r="G35" s="9">
        <v>223.0</v>
      </c>
      <c r="H35" s="10">
        <v>242.0</v>
      </c>
      <c r="I35" s="10">
        <v>284.0</v>
      </c>
    </row>
    <row r="36" ht="14.25" customHeight="1">
      <c r="A36" s="16" t="s">
        <v>45</v>
      </c>
      <c r="B36" s="9">
        <v>2201.0</v>
      </c>
      <c r="C36" s="9">
        <v>2422.0</v>
      </c>
      <c r="D36" s="9">
        <v>2787.0</v>
      </c>
      <c r="E36" s="9">
        <v>2509.0</v>
      </c>
      <c r="F36" s="9">
        <v>2011.0</v>
      </c>
      <c r="G36" s="9">
        <v>2326.0</v>
      </c>
      <c r="H36" s="10">
        <v>2921.0</v>
      </c>
      <c r="I36" s="10">
        <v>3821.0</v>
      </c>
    </row>
    <row r="37" ht="14.25" customHeight="1">
      <c r="A37" s="22" t="s">
        <v>46</v>
      </c>
      <c r="B37" s="23">
        <f t="shared" ref="B37:I37" si="10">+SUM(B31:B36)</f>
        <v>21600</v>
      </c>
      <c r="C37" s="23">
        <f t="shared" si="10"/>
        <v>21379</v>
      </c>
      <c r="D37" s="23">
        <f t="shared" si="10"/>
        <v>23259</v>
      </c>
      <c r="E37" s="23">
        <f t="shared" si="10"/>
        <v>22536</v>
      </c>
      <c r="F37" s="23">
        <f t="shared" si="10"/>
        <v>23717</v>
      </c>
      <c r="G37" s="23">
        <f t="shared" si="10"/>
        <v>31342</v>
      </c>
      <c r="H37" s="23">
        <f t="shared" si="10"/>
        <v>37740</v>
      </c>
      <c r="I37" s="23">
        <f t="shared" si="10"/>
        <v>40321</v>
      </c>
    </row>
    <row r="38" ht="14.25" customHeight="1">
      <c r="A38" s="14" t="s">
        <v>47</v>
      </c>
      <c r="B38" s="10"/>
      <c r="C38" s="10"/>
      <c r="D38" s="10"/>
      <c r="E38" s="10"/>
      <c r="F38" s="10"/>
      <c r="G38" s="10"/>
      <c r="H38" s="10"/>
      <c r="I38" s="10"/>
    </row>
    <row r="39" ht="14.25" customHeight="1">
      <c r="A39" s="16" t="s">
        <v>48</v>
      </c>
      <c r="B39" s="10"/>
      <c r="C39" s="10"/>
      <c r="D39" s="10"/>
      <c r="E39" s="10"/>
      <c r="F39" s="10"/>
      <c r="G39" s="10"/>
      <c r="H39" s="10"/>
      <c r="I39" s="10"/>
    </row>
    <row r="40" ht="14.25" customHeight="1">
      <c r="A40" s="16" t="s">
        <v>49</v>
      </c>
      <c r="B40" s="9">
        <v>107.0</v>
      </c>
      <c r="C40" s="9">
        <v>44.0</v>
      </c>
      <c r="D40" s="9">
        <v>6.0</v>
      </c>
      <c r="E40" s="9">
        <v>6.0</v>
      </c>
      <c r="F40" s="9">
        <v>6.0</v>
      </c>
      <c r="G40" s="9">
        <v>3.0</v>
      </c>
      <c r="H40" s="10">
        <v>0.0</v>
      </c>
      <c r="I40" s="10">
        <v>500.0</v>
      </c>
    </row>
    <row r="41" ht="14.25" customHeight="1">
      <c r="A41" s="16" t="s">
        <v>50</v>
      </c>
      <c r="B41" s="9">
        <v>74.0</v>
      </c>
      <c r="C41" s="9">
        <v>1.0</v>
      </c>
      <c r="D41" s="9">
        <v>325.0</v>
      </c>
      <c r="E41" s="9">
        <v>336.0</v>
      </c>
      <c r="F41" s="9">
        <v>9.0</v>
      </c>
      <c r="G41" s="9">
        <v>248.0</v>
      </c>
      <c r="H41" s="10">
        <v>2.0</v>
      </c>
      <c r="I41" s="10">
        <v>10.0</v>
      </c>
    </row>
    <row r="42" ht="14.25" customHeight="1">
      <c r="A42" s="16" t="s">
        <v>51</v>
      </c>
      <c r="B42" s="9">
        <v>2131.0</v>
      </c>
      <c r="C42" s="9">
        <v>2191.0</v>
      </c>
      <c r="D42" s="9">
        <v>2048.0</v>
      </c>
      <c r="E42" s="9">
        <v>2279.0</v>
      </c>
      <c r="F42" s="9">
        <v>2612.0</v>
      </c>
      <c r="G42" s="9">
        <v>2248.0</v>
      </c>
      <c r="H42" s="10">
        <v>2836.0</v>
      </c>
      <c r="I42" s="10">
        <v>3358.0</v>
      </c>
    </row>
    <row r="43" ht="14.25" customHeight="1">
      <c r="A43" s="16" t="s">
        <v>52</v>
      </c>
      <c r="B43" s="10"/>
      <c r="C43" s="10"/>
      <c r="D43" s="9"/>
      <c r="E43" s="10"/>
      <c r="F43" s="10"/>
      <c r="G43" s="9">
        <v>445.0</v>
      </c>
      <c r="H43" s="10">
        <v>467.0</v>
      </c>
      <c r="I43" s="10">
        <v>420.0</v>
      </c>
    </row>
    <row r="44" ht="14.25" customHeight="1">
      <c r="A44" s="16" t="s">
        <v>53</v>
      </c>
      <c r="B44" s="9">
        <v>3951.0</v>
      </c>
      <c r="C44" s="9">
        <v>3037.0</v>
      </c>
      <c r="D44" s="9">
        <v>3011.0</v>
      </c>
      <c r="E44" s="9">
        <v>3269.0</v>
      </c>
      <c r="F44" s="9">
        <v>5010.0</v>
      </c>
      <c r="G44" s="9">
        <v>5184.0</v>
      </c>
      <c r="H44" s="10">
        <v>6063.0</v>
      </c>
      <c r="I44" s="10">
        <v>6220.0</v>
      </c>
    </row>
    <row r="45" ht="14.25" customHeight="1">
      <c r="A45" s="16" t="s">
        <v>54</v>
      </c>
      <c r="B45" s="9">
        <v>71.0</v>
      </c>
      <c r="C45" s="9">
        <v>85.0</v>
      </c>
      <c r="D45" s="9">
        <v>84.0</v>
      </c>
      <c r="E45" s="9">
        <v>150.0</v>
      </c>
      <c r="F45" s="9">
        <v>229.0</v>
      </c>
      <c r="G45" s="9">
        <v>156.0</v>
      </c>
      <c r="H45" s="10">
        <v>306.0</v>
      </c>
      <c r="I45" s="10">
        <v>222.0</v>
      </c>
    </row>
    <row r="46" ht="14.25" customHeight="1">
      <c r="A46" s="19" t="s">
        <v>55</v>
      </c>
      <c r="B46" s="20">
        <f t="shared" ref="B46:I46" si="11">+SUM(B40:B45)</f>
        <v>6334</v>
      </c>
      <c r="C46" s="20">
        <f t="shared" si="11"/>
        <v>5358</v>
      </c>
      <c r="D46" s="20">
        <f t="shared" si="11"/>
        <v>5474</v>
      </c>
      <c r="E46" s="20">
        <f t="shared" si="11"/>
        <v>6040</v>
      </c>
      <c r="F46" s="20">
        <f t="shared" si="11"/>
        <v>7866</v>
      </c>
      <c r="G46" s="20">
        <f t="shared" si="11"/>
        <v>8284</v>
      </c>
      <c r="H46" s="20">
        <f t="shared" si="11"/>
        <v>9674</v>
      </c>
      <c r="I46" s="20">
        <f t="shared" si="11"/>
        <v>10730</v>
      </c>
    </row>
    <row r="47" ht="14.25" customHeight="1">
      <c r="A47" s="16" t="s">
        <v>56</v>
      </c>
      <c r="B47" s="9">
        <v>1079.0</v>
      </c>
      <c r="C47" s="9">
        <v>1993.0</v>
      </c>
      <c r="D47" s="9">
        <v>3471.0</v>
      </c>
      <c r="E47" s="9">
        <v>3468.0</v>
      </c>
      <c r="F47" s="9">
        <v>3464.0</v>
      </c>
      <c r="G47" s="9">
        <v>9406.0</v>
      </c>
      <c r="H47" s="10">
        <v>9413.0</v>
      </c>
      <c r="I47" s="10">
        <v>8920.0</v>
      </c>
    </row>
    <row r="48" ht="14.25" customHeight="1">
      <c r="A48" s="16" t="s">
        <v>57</v>
      </c>
      <c r="B48" s="10"/>
      <c r="C48" s="10"/>
      <c r="D48" s="10"/>
      <c r="E48" s="10"/>
      <c r="F48" s="10"/>
      <c r="G48" s="9">
        <v>2913.0</v>
      </c>
      <c r="H48" s="10">
        <v>2931.0</v>
      </c>
      <c r="I48" s="10">
        <v>2777.0</v>
      </c>
    </row>
    <row r="49" ht="14.25" customHeight="1">
      <c r="A49" s="16" t="s">
        <v>58</v>
      </c>
      <c r="B49" s="9">
        <v>1480.0</v>
      </c>
      <c r="C49" s="9">
        <v>1770.0</v>
      </c>
      <c r="D49" s="9">
        <v>1907.0</v>
      </c>
      <c r="E49" s="9">
        <v>3216.0</v>
      </c>
      <c r="F49" s="9">
        <v>3347.0</v>
      </c>
      <c r="G49" s="9">
        <v>2684.0</v>
      </c>
      <c r="H49" s="10">
        <v>2955.0</v>
      </c>
      <c r="I49" s="10">
        <v>2613.0</v>
      </c>
    </row>
    <row r="50" ht="14.25" customHeight="1">
      <c r="A50" s="16" t="s">
        <v>59</v>
      </c>
      <c r="B50" s="10"/>
      <c r="C50" s="10"/>
      <c r="D50" s="10"/>
      <c r="E50" s="10"/>
      <c r="F50" s="10"/>
      <c r="G50" s="10"/>
      <c r="H50" s="10"/>
      <c r="I50" s="10"/>
    </row>
    <row r="51" ht="14.25" customHeight="1">
      <c r="A51" s="16" t="s">
        <v>60</v>
      </c>
      <c r="B51" s="10"/>
      <c r="C51" s="10"/>
      <c r="D51" s="10"/>
      <c r="E51" s="10"/>
      <c r="F51" s="10"/>
      <c r="G51" s="10"/>
      <c r="H51" s="10">
        <v>0.0</v>
      </c>
      <c r="I51" s="10">
        <v>0.0</v>
      </c>
    </row>
    <row r="52" ht="14.25" customHeight="1">
      <c r="A52" s="16" t="s">
        <v>61</v>
      </c>
      <c r="B52" s="10"/>
      <c r="C52" s="10"/>
      <c r="D52" s="10"/>
      <c r="E52" s="10"/>
      <c r="F52" s="10"/>
      <c r="G52" s="10"/>
      <c r="H52" s="10"/>
      <c r="I52" s="10"/>
    </row>
    <row r="53" ht="14.25" customHeight="1">
      <c r="A53" s="16" t="s">
        <v>62</v>
      </c>
      <c r="B53" s="10"/>
      <c r="C53" s="10"/>
      <c r="D53" s="10"/>
      <c r="E53" s="10"/>
      <c r="F53" s="10"/>
      <c r="G53" s="10"/>
      <c r="H53" s="10"/>
      <c r="I53" s="10"/>
    </row>
    <row r="54" ht="14.25" customHeight="1">
      <c r="A54" s="16" t="s">
        <v>63</v>
      </c>
      <c r="B54" s="10"/>
      <c r="C54" s="10"/>
      <c r="D54" s="10"/>
      <c r="E54" s="10"/>
      <c r="F54" s="10"/>
      <c r="G54" s="10"/>
      <c r="H54" s="10"/>
      <c r="I54" s="10"/>
    </row>
    <row r="55" ht="14.25" customHeight="1">
      <c r="A55" s="16" t="s">
        <v>64</v>
      </c>
      <c r="B55" s="9">
        <v>3.0</v>
      </c>
      <c r="C55" s="9">
        <v>3.0</v>
      </c>
      <c r="D55" s="9">
        <v>3.0</v>
      </c>
      <c r="E55" s="9">
        <v>3.0</v>
      </c>
      <c r="F55" s="9">
        <v>3.0</v>
      </c>
      <c r="G55" s="9">
        <v>3.0</v>
      </c>
      <c r="H55" s="10">
        <v>3.0</v>
      </c>
      <c r="I55" s="10">
        <v>3.0</v>
      </c>
    </row>
    <row r="56" ht="14.25" customHeight="1">
      <c r="A56" s="16" t="s">
        <v>65</v>
      </c>
      <c r="B56" s="9">
        <v>6773.0</v>
      </c>
      <c r="C56" s="9">
        <v>7786.0</v>
      </c>
      <c r="D56" s="9">
        <v>8638.0</v>
      </c>
      <c r="E56" s="9">
        <v>6384.0</v>
      </c>
      <c r="F56" s="9">
        <v>7163.0</v>
      </c>
      <c r="G56" s="9">
        <v>8299.0</v>
      </c>
      <c r="H56" s="10">
        <v>9965.0</v>
      </c>
      <c r="I56" s="10">
        <v>11484.0</v>
      </c>
    </row>
    <row r="57" ht="14.25" customHeight="1">
      <c r="A57" s="16" t="s">
        <v>66</v>
      </c>
      <c r="B57" s="9">
        <v>1246.0</v>
      </c>
      <c r="C57" s="9">
        <v>318.0</v>
      </c>
      <c r="D57" s="9">
        <v>-213.0</v>
      </c>
      <c r="E57" s="9">
        <v>-92.0</v>
      </c>
      <c r="F57" s="9">
        <v>231.0</v>
      </c>
      <c r="G57" s="9">
        <v>-56.0</v>
      </c>
      <c r="H57" s="10">
        <v>-380.0</v>
      </c>
      <c r="I57" s="10">
        <v>318.0</v>
      </c>
    </row>
    <row r="58" ht="14.25" customHeight="1">
      <c r="A58" s="16" t="s">
        <v>67</v>
      </c>
      <c r="B58" s="9">
        <v>4685.0</v>
      </c>
      <c r="C58" s="9">
        <v>4151.0</v>
      </c>
      <c r="D58" s="9">
        <v>3979.0</v>
      </c>
      <c r="E58" s="9">
        <v>3517.0</v>
      </c>
      <c r="F58" s="9">
        <v>1643.0</v>
      </c>
      <c r="G58" s="9">
        <v>-191.0</v>
      </c>
      <c r="H58" s="10">
        <v>3179.0</v>
      </c>
      <c r="I58" s="10">
        <v>3476.0</v>
      </c>
    </row>
    <row r="59" ht="14.25" customHeight="1">
      <c r="A59" s="19" t="s">
        <v>68</v>
      </c>
      <c r="B59" s="20">
        <f t="shared" ref="B59:I59" si="12">+SUM(B54:B58)</f>
        <v>12707</v>
      </c>
      <c r="C59" s="20">
        <f t="shared" si="12"/>
        <v>12258</v>
      </c>
      <c r="D59" s="20">
        <f t="shared" si="12"/>
        <v>12407</v>
      </c>
      <c r="E59" s="20">
        <f t="shared" si="12"/>
        <v>9812</v>
      </c>
      <c r="F59" s="20">
        <f t="shared" si="12"/>
        <v>9040</v>
      </c>
      <c r="G59" s="20">
        <f t="shared" si="12"/>
        <v>8055</v>
      </c>
      <c r="H59" s="20">
        <f t="shared" si="12"/>
        <v>12767</v>
      </c>
      <c r="I59" s="20">
        <f t="shared" si="12"/>
        <v>15281</v>
      </c>
    </row>
    <row r="60" ht="14.25" customHeight="1">
      <c r="A60" s="22" t="s">
        <v>69</v>
      </c>
      <c r="B60" s="23">
        <f t="shared" ref="B60:I60" si="13">+SUM(B46:B51)+B59</f>
        <v>21600</v>
      </c>
      <c r="C60" s="23">
        <f t="shared" si="13"/>
        <v>21379</v>
      </c>
      <c r="D60" s="23">
        <f t="shared" si="13"/>
        <v>23259</v>
      </c>
      <c r="E60" s="23">
        <f t="shared" si="13"/>
        <v>22536</v>
      </c>
      <c r="F60" s="23">
        <f t="shared" si="13"/>
        <v>23717</v>
      </c>
      <c r="G60" s="23">
        <f t="shared" si="13"/>
        <v>31342</v>
      </c>
      <c r="H60" s="23">
        <f t="shared" si="13"/>
        <v>37740</v>
      </c>
      <c r="I60" s="23">
        <f t="shared" si="13"/>
        <v>40321</v>
      </c>
    </row>
    <row r="61" ht="14.25" customHeight="1">
      <c r="A61" s="29" t="s">
        <v>70</v>
      </c>
      <c r="B61" s="30">
        <f t="shared" ref="B61:I61" si="14">+B60-B37</f>
        <v>0</v>
      </c>
      <c r="C61" s="30">
        <f t="shared" si="14"/>
        <v>0</v>
      </c>
      <c r="D61" s="30">
        <f t="shared" si="14"/>
        <v>0</v>
      </c>
      <c r="E61" s="30">
        <f t="shared" si="14"/>
        <v>0</v>
      </c>
      <c r="F61" s="30">
        <f t="shared" si="14"/>
        <v>0</v>
      </c>
      <c r="G61" s="30">
        <f t="shared" si="14"/>
        <v>0</v>
      </c>
      <c r="H61" s="30">
        <f t="shared" si="14"/>
        <v>0</v>
      </c>
      <c r="I61" s="30">
        <f t="shared" si="14"/>
        <v>0</v>
      </c>
      <c r="J61" s="29"/>
      <c r="K61" s="29"/>
      <c r="L61" s="29"/>
      <c r="M61" s="29"/>
      <c r="N61" s="29"/>
      <c r="O61" s="29"/>
      <c r="P61" s="29"/>
      <c r="Q61" s="29"/>
      <c r="R61" s="29"/>
      <c r="S61" s="29"/>
      <c r="T61" s="29"/>
      <c r="U61" s="29"/>
      <c r="V61" s="29"/>
      <c r="W61" s="29"/>
      <c r="X61" s="29"/>
      <c r="Y61" s="29"/>
      <c r="Z61" s="29"/>
    </row>
    <row r="62" ht="14.25" customHeight="1">
      <c r="A62" s="31" t="s">
        <v>71</v>
      </c>
      <c r="B62" s="31"/>
      <c r="C62" s="31"/>
      <c r="D62" s="31"/>
      <c r="E62" s="31"/>
      <c r="F62" s="31"/>
      <c r="G62" s="31"/>
      <c r="H62" s="31"/>
      <c r="I62" s="31"/>
    </row>
    <row r="63" ht="14.25" customHeight="1">
      <c r="A63" s="8" t="s">
        <v>72</v>
      </c>
    </row>
    <row r="64" ht="14.25" customHeight="1">
      <c r="A64" s="14" t="s">
        <v>73</v>
      </c>
    </row>
    <row r="65" ht="14.25" customHeight="1">
      <c r="A65" s="32" t="s">
        <v>74</v>
      </c>
      <c r="B65" s="15">
        <f t="shared" ref="B65:I65" si="15">+B12</f>
        <v>3273</v>
      </c>
      <c r="C65" s="15">
        <f t="shared" si="15"/>
        <v>3760</v>
      </c>
      <c r="D65" s="15">
        <f t="shared" si="15"/>
        <v>4240</v>
      </c>
      <c r="E65" s="15">
        <f t="shared" si="15"/>
        <v>1933</v>
      </c>
      <c r="F65" s="15">
        <f t="shared" si="15"/>
        <v>4029</v>
      </c>
      <c r="G65" s="15">
        <f t="shared" si="15"/>
        <v>2539</v>
      </c>
      <c r="H65" s="15">
        <f t="shared" si="15"/>
        <v>5727</v>
      </c>
      <c r="I65" s="15">
        <f t="shared" si="15"/>
        <v>6046</v>
      </c>
      <c r="J65" s="14"/>
      <c r="K65" s="14"/>
      <c r="L65" s="14"/>
      <c r="M65" s="14"/>
      <c r="N65" s="14"/>
      <c r="O65" s="14"/>
      <c r="P65" s="14"/>
      <c r="Q65" s="14"/>
      <c r="R65" s="14"/>
      <c r="S65" s="14"/>
      <c r="T65" s="14"/>
      <c r="U65" s="14"/>
      <c r="V65" s="14"/>
      <c r="W65" s="14"/>
      <c r="X65" s="14"/>
      <c r="Y65" s="14"/>
      <c r="Z65" s="14"/>
    </row>
    <row r="66" ht="14.25" customHeight="1">
      <c r="A66" s="16" t="s">
        <v>75</v>
      </c>
      <c r="B66" s="10"/>
      <c r="C66" s="10"/>
      <c r="D66" s="10"/>
      <c r="E66" s="10"/>
      <c r="F66" s="10"/>
      <c r="G66" s="10"/>
      <c r="H66" s="10"/>
      <c r="I66" s="10"/>
      <c r="J66" s="14"/>
      <c r="K66" s="14"/>
      <c r="L66" s="14"/>
      <c r="M66" s="14"/>
      <c r="N66" s="14"/>
      <c r="O66" s="14"/>
      <c r="P66" s="14"/>
      <c r="Q66" s="14"/>
      <c r="R66" s="14"/>
      <c r="S66" s="14"/>
      <c r="T66" s="14"/>
      <c r="U66" s="14"/>
      <c r="V66" s="14"/>
      <c r="W66" s="14"/>
      <c r="X66" s="14"/>
      <c r="Y66" s="14"/>
      <c r="Z66" s="14"/>
    </row>
    <row r="67" ht="14.25" customHeight="1">
      <c r="A67" s="16" t="s">
        <v>76</v>
      </c>
      <c r="B67" s="9">
        <v>606.0</v>
      </c>
      <c r="C67" s="9">
        <v>649.0</v>
      </c>
      <c r="D67" s="9">
        <v>706.0</v>
      </c>
      <c r="E67" s="9">
        <v>747.0</v>
      </c>
      <c r="F67" s="9">
        <v>705.0</v>
      </c>
      <c r="G67" s="9">
        <v>721.0</v>
      </c>
      <c r="H67" s="10">
        <v>744.0</v>
      </c>
      <c r="I67" s="10">
        <v>717.0</v>
      </c>
      <c r="J67" s="5"/>
      <c r="K67" s="5"/>
      <c r="L67" s="5"/>
      <c r="M67" s="5"/>
      <c r="N67" s="5"/>
      <c r="O67" s="5"/>
      <c r="P67" s="5"/>
      <c r="Q67" s="5"/>
      <c r="R67" s="5"/>
      <c r="S67" s="5"/>
      <c r="T67" s="5"/>
      <c r="U67" s="5"/>
      <c r="V67" s="5"/>
      <c r="W67" s="5"/>
      <c r="X67" s="5"/>
      <c r="Y67" s="5"/>
      <c r="Z67" s="5"/>
    </row>
    <row r="68" ht="14.25" customHeight="1">
      <c r="A68" s="16" t="s">
        <v>77</v>
      </c>
      <c r="B68" s="9">
        <v>-113.0</v>
      </c>
      <c r="C68" s="9">
        <v>-80.0</v>
      </c>
      <c r="D68" s="9">
        <v>-273.0</v>
      </c>
      <c r="E68" s="9">
        <v>647.0</v>
      </c>
      <c r="F68" s="9">
        <v>34.0</v>
      </c>
      <c r="G68" s="9">
        <v>-380.0</v>
      </c>
      <c r="H68" s="10">
        <v>-385.0</v>
      </c>
      <c r="I68" s="10">
        <v>-650.0</v>
      </c>
      <c r="J68" s="5"/>
      <c r="K68" s="5"/>
      <c r="L68" s="5"/>
      <c r="M68" s="5"/>
      <c r="N68" s="5"/>
      <c r="O68" s="5"/>
      <c r="P68" s="5"/>
      <c r="Q68" s="5"/>
      <c r="R68" s="5"/>
      <c r="S68" s="5"/>
      <c r="T68" s="5"/>
      <c r="U68" s="5"/>
      <c r="V68" s="5"/>
      <c r="W68" s="5"/>
      <c r="X68" s="5"/>
      <c r="Y68" s="5"/>
      <c r="Z68" s="5"/>
    </row>
    <row r="69" ht="14.25" customHeight="1">
      <c r="A69" s="16" t="s">
        <v>78</v>
      </c>
      <c r="B69" s="9">
        <v>191.0</v>
      </c>
      <c r="C69" s="9">
        <v>236.0</v>
      </c>
      <c r="D69" s="9">
        <v>215.0</v>
      </c>
      <c r="E69" s="9">
        <v>218.0</v>
      </c>
      <c r="F69" s="9">
        <v>325.0</v>
      </c>
      <c r="G69" s="9">
        <v>429.0</v>
      </c>
      <c r="H69" s="10">
        <v>611.0</v>
      </c>
      <c r="I69" s="10">
        <v>638.0</v>
      </c>
      <c r="J69" s="5"/>
      <c r="K69" s="5"/>
      <c r="L69" s="5"/>
      <c r="M69" s="5"/>
      <c r="N69" s="5"/>
      <c r="O69" s="5"/>
      <c r="P69" s="5"/>
      <c r="Q69" s="5"/>
      <c r="R69" s="5"/>
      <c r="S69" s="5"/>
      <c r="T69" s="5"/>
      <c r="U69" s="5"/>
      <c r="V69" s="5"/>
      <c r="W69" s="5"/>
      <c r="X69" s="5"/>
      <c r="Y69" s="5"/>
      <c r="Z69" s="5"/>
    </row>
    <row r="70" ht="14.25" customHeight="1">
      <c r="A70" s="16" t="s">
        <v>79</v>
      </c>
      <c r="B70" s="9">
        <v>43.0</v>
      </c>
      <c r="C70" s="9">
        <v>13.0</v>
      </c>
      <c r="D70" s="9">
        <v>10.0</v>
      </c>
      <c r="E70" s="9">
        <v>27.0</v>
      </c>
      <c r="F70" s="9">
        <v>15.0</v>
      </c>
      <c r="G70" s="9">
        <v>398.0</v>
      </c>
      <c r="H70" s="10">
        <v>53.0</v>
      </c>
      <c r="I70" s="10">
        <v>123.0</v>
      </c>
      <c r="J70" s="5"/>
      <c r="K70" s="5"/>
      <c r="L70" s="5"/>
      <c r="M70" s="5"/>
      <c r="N70" s="5"/>
      <c r="O70" s="5"/>
      <c r="P70" s="5"/>
      <c r="Q70" s="5"/>
      <c r="R70" s="5"/>
      <c r="S70" s="5"/>
      <c r="T70" s="5"/>
      <c r="U70" s="5"/>
      <c r="V70" s="5"/>
      <c r="W70" s="5"/>
      <c r="X70" s="5"/>
      <c r="Y70" s="5"/>
      <c r="Z70" s="5"/>
    </row>
    <row r="71" ht="14.25" customHeight="1">
      <c r="A71" s="16" t="s">
        <v>80</v>
      </c>
      <c r="B71" s="9">
        <v>424.0</v>
      </c>
      <c r="C71" s="9">
        <v>98.0</v>
      </c>
      <c r="D71" s="9">
        <v>-117.0</v>
      </c>
      <c r="E71" s="9">
        <v>-99.0</v>
      </c>
      <c r="F71" s="9">
        <v>233.0</v>
      </c>
      <c r="G71" s="9">
        <v>23.0</v>
      </c>
      <c r="H71" s="10">
        <v>-138.0</v>
      </c>
      <c r="I71" s="10">
        <v>-26.0</v>
      </c>
      <c r="J71" s="5"/>
      <c r="K71" s="5"/>
      <c r="L71" s="5"/>
      <c r="M71" s="5"/>
      <c r="N71" s="5"/>
      <c r="O71" s="5"/>
      <c r="P71" s="5"/>
      <c r="Q71" s="5"/>
      <c r="R71" s="5"/>
      <c r="S71" s="5"/>
      <c r="T71" s="5"/>
      <c r="U71" s="5"/>
      <c r="V71" s="5"/>
      <c r="W71" s="5"/>
      <c r="X71" s="5"/>
      <c r="Y71" s="5"/>
      <c r="Z71" s="5"/>
    </row>
    <row r="72" ht="14.25" customHeight="1">
      <c r="A72" s="16" t="s">
        <v>81</v>
      </c>
      <c r="B72" s="10"/>
      <c r="C72" s="10"/>
      <c r="D72" s="10"/>
      <c r="E72" s="10"/>
      <c r="F72" s="10"/>
      <c r="G72" s="10"/>
      <c r="H72" s="10"/>
      <c r="I72" s="10"/>
      <c r="J72" s="5"/>
      <c r="K72" s="5"/>
      <c r="L72" s="5"/>
      <c r="M72" s="5"/>
      <c r="N72" s="5"/>
      <c r="O72" s="5"/>
      <c r="P72" s="5"/>
      <c r="Q72" s="5"/>
      <c r="R72" s="5"/>
      <c r="S72" s="5"/>
      <c r="T72" s="5"/>
      <c r="U72" s="5"/>
      <c r="V72" s="5"/>
      <c r="W72" s="5"/>
      <c r="X72" s="5"/>
      <c r="Y72" s="5"/>
      <c r="Z72" s="5"/>
    </row>
    <row r="73" ht="14.25" customHeight="1">
      <c r="A73" s="16" t="s">
        <v>82</v>
      </c>
      <c r="B73" s="9">
        <v>-216.0</v>
      </c>
      <c r="C73" s="9">
        <v>60.0</v>
      </c>
      <c r="D73" s="9">
        <v>-426.0</v>
      </c>
      <c r="E73" s="9">
        <v>187.0</v>
      </c>
      <c r="F73" s="9">
        <v>-270.0</v>
      </c>
      <c r="G73" s="9">
        <v>1239.0</v>
      </c>
      <c r="H73" s="10">
        <v>-1606.0</v>
      </c>
      <c r="I73" s="10">
        <v>-504.0</v>
      </c>
      <c r="J73" s="5"/>
      <c r="K73" s="5"/>
      <c r="L73" s="5"/>
      <c r="M73" s="5"/>
      <c r="N73" s="5"/>
      <c r="O73" s="5"/>
      <c r="P73" s="5"/>
      <c r="Q73" s="5"/>
      <c r="R73" s="5"/>
      <c r="S73" s="5"/>
      <c r="T73" s="5"/>
      <c r="U73" s="5"/>
      <c r="V73" s="5"/>
      <c r="W73" s="5"/>
      <c r="X73" s="5"/>
      <c r="Y73" s="5"/>
      <c r="Z73" s="5"/>
    </row>
    <row r="74" ht="14.25" customHeight="1">
      <c r="A74" s="16" t="s">
        <v>83</v>
      </c>
      <c r="B74" s="9">
        <v>-621.0</v>
      </c>
      <c r="C74" s="9">
        <v>-590.0</v>
      </c>
      <c r="D74" s="9">
        <v>-231.0</v>
      </c>
      <c r="E74" s="9">
        <v>-255.0</v>
      </c>
      <c r="F74" s="9">
        <v>-490.0</v>
      </c>
      <c r="G74" s="9">
        <v>-1854.0</v>
      </c>
      <c r="H74" s="10">
        <v>507.0</v>
      </c>
      <c r="I74" s="10">
        <v>-1676.0</v>
      </c>
      <c r="J74" s="5"/>
      <c r="K74" s="5"/>
      <c r="L74" s="5"/>
      <c r="M74" s="5"/>
      <c r="N74" s="5"/>
      <c r="O74" s="5"/>
      <c r="P74" s="5"/>
      <c r="Q74" s="5"/>
      <c r="R74" s="5"/>
      <c r="S74" s="5"/>
      <c r="T74" s="5"/>
      <c r="U74" s="5"/>
      <c r="V74" s="5"/>
      <c r="W74" s="5"/>
      <c r="X74" s="5"/>
      <c r="Y74" s="5"/>
      <c r="Z74" s="5"/>
    </row>
    <row r="75" ht="14.25" customHeight="1">
      <c r="A75" s="16" t="s">
        <v>84</v>
      </c>
      <c r="B75" s="9">
        <v>-144.0</v>
      </c>
      <c r="C75" s="9">
        <v>-161.0</v>
      </c>
      <c r="D75" s="9">
        <v>-120.0</v>
      </c>
      <c r="E75" s="9">
        <v>35.0</v>
      </c>
      <c r="F75" s="9">
        <v>-203.0</v>
      </c>
      <c r="G75" s="9">
        <v>-654.0</v>
      </c>
      <c r="H75" s="10">
        <v>-182.0</v>
      </c>
      <c r="I75" s="10">
        <v>-845.0</v>
      </c>
      <c r="J75" s="5"/>
      <c r="K75" s="5"/>
      <c r="L75" s="5"/>
      <c r="M75" s="5"/>
      <c r="N75" s="5"/>
      <c r="O75" s="5"/>
      <c r="P75" s="5"/>
      <c r="Q75" s="5"/>
      <c r="R75" s="5"/>
      <c r="S75" s="5"/>
      <c r="T75" s="5"/>
      <c r="U75" s="5"/>
      <c r="V75" s="5"/>
      <c r="W75" s="5"/>
      <c r="X75" s="5"/>
      <c r="Y75" s="5"/>
      <c r="Z75" s="5"/>
    </row>
    <row r="76" ht="14.25" customHeight="1">
      <c r="A76" s="16" t="s">
        <v>85</v>
      </c>
      <c r="B76" s="9">
        <v>1237.0</v>
      </c>
      <c r="C76" s="9">
        <v>-889.0</v>
      </c>
      <c r="D76" s="9">
        <v>-364.0</v>
      </c>
      <c r="E76" s="9">
        <v>1515.0</v>
      </c>
      <c r="F76" s="9">
        <v>1525.0</v>
      </c>
      <c r="G76" s="9">
        <v>24.0</v>
      </c>
      <c r="H76" s="10">
        <v>1326.0</v>
      </c>
      <c r="I76" s="10">
        <v>1365.0</v>
      </c>
      <c r="J76" s="5"/>
      <c r="K76" s="5"/>
      <c r="L76" s="5"/>
      <c r="M76" s="5"/>
      <c r="N76" s="5"/>
      <c r="O76" s="5"/>
      <c r="P76" s="5"/>
      <c r="Q76" s="5"/>
      <c r="R76" s="5"/>
      <c r="S76" s="5"/>
      <c r="T76" s="5"/>
      <c r="U76" s="5"/>
      <c r="V76" s="5"/>
      <c r="W76" s="5"/>
      <c r="X76" s="5"/>
      <c r="Y76" s="5"/>
      <c r="Z76" s="5"/>
    </row>
    <row r="77" ht="14.25" customHeight="1">
      <c r="A77" s="34" t="s">
        <v>86</v>
      </c>
      <c r="B77" s="35">
        <f t="shared" ref="B77:I77" si="16">+SUM(B65:B76)</f>
        <v>4680</v>
      </c>
      <c r="C77" s="35">
        <f t="shared" si="16"/>
        <v>3096</v>
      </c>
      <c r="D77" s="35">
        <f t="shared" si="16"/>
        <v>3640</v>
      </c>
      <c r="E77" s="35">
        <f t="shared" si="16"/>
        <v>4955</v>
      </c>
      <c r="F77" s="35">
        <f t="shared" si="16"/>
        <v>5903</v>
      </c>
      <c r="G77" s="35">
        <f t="shared" si="16"/>
        <v>2485</v>
      </c>
      <c r="H77" s="35">
        <f t="shared" si="16"/>
        <v>6657</v>
      </c>
      <c r="I77" s="35">
        <f t="shared" si="16"/>
        <v>5188</v>
      </c>
      <c r="J77" s="5"/>
      <c r="K77" s="5"/>
      <c r="L77" s="5"/>
      <c r="M77" s="5"/>
      <c r="N77" s="5"/>
      <c r="O77" s="5"/>
      <c r="P77" s="5"/>
      <c r="Q77" s="5"/>
      <c r="R77" s="5"/>
      <c r="S77" s="5"/>
      <c r="T77" s="5"/>
      <c r="U77" s="5"/>
      <c r="V77" s="5"/>
      <c r="W77" s="5"/>
      <c r="X77" s="5"/>
      <c r="Y77" s="5"/>
      <c r="Z77" s="5"/>
    </row>
    <row r="78" ht="14.25" customHeight="1">
      <c r="A78" s="14" t="s">
        <v>87</v>
      </c>
      <c r="B78" s="10"/>
      <c r="C78" s="10"/>
      <c r="D78" s="10"/>
      <c r="E78" s="10"/>
      <c r="F78" s="10"/>
      <c r="G78" s="10"/>
      <c r="H78" s="10"/>
      <c r="I78" s="10"/>
      <c r="J78" s="5"/>
      <c r="K78" s="5"/>
      <c r="L78" s="5"/>
      <c r="M78" s="5"/>
      <c r="N78" s="5"/>
      <c r="O78" s="5"/>
      <c r="P78" s="5"/>
      <c r="Q78" s="5"/>
      <c r="R78" s="5"/>
      <c r="S78" s="5"/>
      <c r="T78" s="5"/>
      <c r="U78" s="5"/>
      <c r="V78" s="5"/>
      <c r="W78" s="5"/>
      <c r="X78" s="5"/>
      <c r="Y78" s="5"/>
      <c r="Z78" s="5"/>
    </row>
    <row r="79" ht="14.25" customHeight="1">
      <c r="A79" s="16" t="s">
        <v>88</v>
      </c>
      <c r="B79" s="9">
        <v>-4936.0</v>
      </c>
      <c r="C79" s="9">
        <v>-5367.0</v>
      </c>
      <c r="D79" s="9">
        <v>-5928.0</v>
      </c>
      <c r="E79" s="9">
        <v>-4783.0</v>
      </c>
      <c r="F79" s="9">
        <v>-2937.0</v>
      </c>
      <c r="G79" s="9">
        <v>-2426.0</v>
      </c>
      <c r="H79" s="10">
        <v>-9961.0</v>
      </c>
      <c r="I79" s="10">
        <v>-12913.0</v>
      </c>
      <c r="J79" s="5"/>
      <c r="K79" s="5"/>
      <c r="L79" s="5"/>
      <c r="M79" s="5"/>
      <c r="N79" s="5"/>
      <c r="O79" s="5"/>
      <c r="P79" s="5"/>
      <c r="Q79" s="5"/>
      <c r="R79" s="5"/>
      <c r="S79" s="5"/>
      <c r="T79" s="5"/>
      <c r="U79" s="5"/>
      <c r="V79" s="5"/>
      <c r="W79" s="5"/>
      <c r="X79" s="5"/>
      <c r="Y79" s="5"/>
      <c r="Z79" s="5"/>
    </row>
    <row r="80" ht="14.25" customHeight="1">
      <c r="A80" s="16" t="s">
        <v>89</v>
      </c>
      <c r="B80" s="9">
        <v>3655.0</v>
      </c>
      <c r="C80" s="9">
        <v>2924.0</v>
      </c>
      <c r="D80" s="9">
        <v>3623.0</v>
      </c>
      <c r="E80" s="9">
        <v>3613.0</v>
      </c>
      <c r="F80" s="9">
        <v>1715.0</v>
      </c>
      <c r="G80" s="9">
        <v>74.0</v>
      </c>
      <c r="H80" s="10">
        <v>4236.0</v>
      </c>
      <c r="I80" s="10">
        <v>8199.0</v>
      </c>
      <c r="J80" s="5"/>
      <c r="K80" s="5"/>
      <c r="L80" s="5"/>
      <c r="M80" s="5"/>
      <c r="N80" s="5"/>
      <c r="O80" s="5"/>
      <c r="P80" s="5"/>
      <c r="Q80" s="5"/>
      <c r="R80" s="5"/>
      <c r="S80" s="5"/>
      <c r="T80" s="5"/>
      <c r="U80" s="5"/>
      <c r="V80" s="5"/>
      <c r="W80" s="5"/>
      <c r="X80" s="5"/>
      <c r="Y80" s="5"/>
      <c r="Z80" s="5"/>
    </row>
    <row r="81" ht="14.25" customHeight="1">
      <c r="A81" s="16" t="s">
        <v>90</v>
      </c>
      <c r="B81" s="9">
        <v>2216.0</v>
      </c>
      <c r="C81" s="9">
        <v>2386.0</v>
      </c>
      <c r="D81" s="9">
        <v>2423.0</v>
      </c>
      <c r="E81" s="9">
        <v>2496.0</v>
      </c>
      <c r="F81" s="9">
        <v>2072.0</v>
      </c>
      <c r="G81" s="9">
        <v>2379.0</v>
      </c>
      <c r="H81" s="10">
        <v>2449.0</v>
      </c>
      <c r="I81" s="10">
        <v>3967.0</v>
      </c>
      <c r="J81" s="5"/>
      <c r="K81" s="5"/>
      <c r="L81" s="5"/>
      <c r="M81" s="5"/>
      <c r="N81" s="5"/>
      <c r="O81" s="5"/>
      <c r="P81" s="5"/>
      <c r="Q81" s="5"/>
      <c r="R81" s="5"/>
      <c r="S81" s="5"/>
      <c r="T81" s="5"/>
      <c r="U81" s="5"/>
      <c r="V81" s="5"/>
      <c r="W81" s="5"/>
      <c r="X81" s="5"/>
      <c r="Y81" s="5"/>
      <c r="Z81" s="5"/>
    </row>
    <row r="82" ht="14.25" customHeight="1">
      <c r="A82" s="33" t="s">
        <v>91</v>
      </c>
      <c r="B82" s="9">
        <v>-150.0</v>
      </c>
      <c r="C82" s="9">
        <v>150.0</v>
      </c>
      <c r="D82" s="9"/>
      <c r="E82" s="10"/>
      <c r="F82" s="10"/>
      <c r="G82" s="10"/>
      <c r="H82" s="10"/>
      <c r="I82" s="10"/>
      <c r="J82" s="5"/>
      <c r="K82" s="5"/>
      <c r="L82" s="5"/>
      <c r="M82" s="5"/>
      <c r="N82" s="5"/>
      <c r="O82" s="5"/>
      <c r="P82" s="5"/>
      <c r="Q82" s="5"/>
      <c r="R82" s="5"/>
      <c r="S82" s="5"/>
      <c r="T82" s="5"/>
      <c r="U82" s="5"/>
      <c r="V82" s="5"/>
      <c r="W82" s="5"/>
      <c r="X82" s="5"/>
      <c r="Y82" s="5"/>
      <c r="Z82" s="5"/>
    </row>
    <row r="83" ht="14.25" customHeight="1">
      <c r="A83" s="16" t="s">
        <v>92</v>
      </c>
      <c r="B83" s="9">
        <v>-963.0</v>
      </c>
      <c r="C83" s="9">
        <v>-1143.0</v>
      </c>
      <c r="D83" s="9">
        <v>-1105.0</v>
      </c>
      <c r="E83" s="9">
        <v>-1028.0</v>
      </c>
      <c r="F83" s="9">
        <v>-1119.0</v>
      </c>
      <c r="G83" s="9">
        <v>-1086.0</v>
      </c>
      <c r="H83" s="10">
        <v>-695.0</v>
      </c>
      <c r="I83" s="10">
        <v>-758.0</v>
      </c>
      <c r="J83" s="5"/>
      <c r="K83" s="5"/>
      <c r="L83" s="5"/>
      <c r="M83" s="5"/>
      <c r="N83" s="5"/>
      <c r="O83" s="5"/>
      <c r="P83" s="5"/>
      <c r="Q83" s="5"/>
      <c r="R83" s="5"/>
      <c r="S83" s="5"/>
      <c r="T83" s="5"/>
      <c r="U83" s="5"/>
      <c r="V83" s="5"/>
      <c r="W83" s="5"/>
      <c r="X83" s="5"/>
      <c r="Y83" s="5"/>
      <c r="Z83" s="5"/>
    </row>
    <row r="84" ht="14.25" customHeight="1">
      <c r="A84" s="33" t="s">
        <v>93</v>
      </c>
      <c r="B84" s="9">
        <v>3.0</v>
      </c>
      <c r="C84" s="9">
        <v>10.0</v>
      </c>
      <c r="D84" s="9">
        <v>13.0</v>
      </c>
      <c r="E84" s="9"/>
      <c r="F84" s="9"/>
      <c r="G84" s="9"/>
      <c r="H84" s="10"/>
      <c r="I84" s="10"/>
      <c r="J84" s="5"/>
      <c r="K84" s="5"/>
      <c r="L84" s="5"/>
      <c r="M84" s="5"/>
      <c r="N84" s="5"/>
      <c r="O84" s="5"/>
      <c r="P84" s="5"/>
      <c r="Q84" s="5"/>
      <c r="R84" s="5"/>
      <c r="S84" s="5"/>
      <c r="T84" s="5"/>
      <c r="U84" s="5"/>
      <c r="V84" s="5"/>
      <c r="W84" s="5"/>
      <c r="X84" s="5"/>
      <c r="Y84" s="5"/>
      <c r="Z84" s="5"/>
    </row>
    <row r="85" ht="14.25" customHeight="1">
      <c r="A85" s="16" t="s">
        <v>94</v>
      </c>
      <c r="B85" s="9">
        <v>0.0</v>
      </c>
      <c r="C85" s="9">
        <v>6.0</v>
      </c>
      <c r="D85" s="9">
        <v>-34.0</v>
      </c>
      <c r="E85" s="9">
        <v>-22.0</v>
      </c>
      <c r="F85" s="9">
        <v>5.0</v>
      </c>
      <c r="G85" s="9">
        <v>31.0</v>
      </c>
      <c r="H85" s="10">
        <v>171.0</v>
      </c>
      <c r="I85" s="10">
        <v>-19.0</v>
      </c>
      <c r="J85" s="5"/>
      <c r="K85" s="5"/>
      <c r="L85" s="5"/>
      <c r="M85" s="5"/>
      <c r="N85" s="5"/>
      <c r="O85" s="5"/>
      <c r="P85" s="5"/>
      <c r="Q85" s="5"/>
      <c r="R85" s="5"/>
      <c r="S85" s="5"/>
      <c r="T85" s="5"/>
      <c r="U85" s="5"/>
      <c r="V85" s="5"/>
      <c r="W85" s="5"/>
      <c r="X85" s="5"/>
      <c r="Y85" s="5"/>
      <c r="Z85" s="5"/>
    </row>
    <row r="86" ht="14.25" customHeight="1">
      <c r="A86" s="36" t="s">
        <v>95</v>
      </c>
      <c r="B86" s="35">
        <f t="shared" ref="B86:I86" si="17">+SUM(B79:B85)</f>
        <v>-175</v>
      </c>
      <c r="C86" s="35">
        <f t="shared" si="17"/>
        <v>-1034</v>
      </c>
      <c r="D86" s="35">
        <f t="shared" si="17"/>
        <v>-1008</v>
      </c>
      <c r="E86" s="35">
        <f t="shared" si="17"/>
        <v>276</v>
      </c>
      <c r="F86" s="35">
        <f t="shared" si="17"/>
        <v>-264</v>
      </c>
      <c r="G86" s="35">
        <f t="shared" si="17"/>
        <v>-1028</v>
      </c>
      <c r="H86" s="35">
        <f t="shared" si="17"/>
        <v>-3800</v>
      </c>
      <c r="I86" s="35">
        <f t="shared" si="17"/>
        <v>-1524</v>
      </c>
      <c r="J86" s="5"/>
      <c r="K86" s="5"/>
      <c r="L86" s="5"/>
      <c r="M86" s="5"/>
      <c r="N86" s="5"/>
      <c r="O86" s="5"/>
      <c r="P86" s="5"/>
      <c r="Q86" s="5"/>
      <c r="R86" s="5"/>
      <c r="S86" s="5"/>
      <c r="T86" s="5"/>
      <c r="U86" s="5"/>
      <c r="V86" s="5"/>
      <c r="W86" s="5"/>
      <c r="X86" s="5"/>
      <c r="Y86" s="5"/>
      <c r="Z86" s="5"/>
    </row>
    <row r="87" ht="14.25" customHeight="1">
      <c r="A87" s="14" t="s">
        <v>96</v>
      </c>
      <c r="B87" s="10"/>
      <c r="C87" s="10"/>
      <c r="D87" s="10"/>
      <c r="E87" s="10"/>
      <c r="F87" s="10"/>
      <c r="G87" s="10"/>
      <c r="H87" s="10"/>
      <c r="I87" s="10"/>
      <c r="J87" s="5"/>
      <c r="K87" s="5"/>
      <c r="L87" s="5"/>
      <c r="M87" s="5"/>
      <c r="N87" s="5"/>
      <c r="O87" s="5"/>
      <c r="P87" s="5"/>
      <c r="Q87" s="5"/>
      <c r="R87" s="5"/>
      <c r="S87" s="5"/>
      <c r="T87" s="5"/>
      <c r="U87" s="5"/>
      <c r="V87" s="5"/>
      <c r="W87" s="5"/>
      <c r="X87" s="5"/>
      <c r="Y87" s="5"/>
      <c r="Z87" s="5"/>
    </row>
    <row r="88" ht="14.25" customHeight="1">
      <c r="A88" s="16" t="s">
        <v>97</v>
      </c>
      <c r="B88" s="9">
        <v>0.0</v>
      </c>
      <c r="C88" s="9">
        <v>981.0</v>
      </c>
      <c r="D88" s="9">
        <v>1482.0</v>
      </c>
      <c r="E88" s="10"/>
      <c r="F88" s="10"/>
      <c r="G88" s="9">
        <v>6134.0</v>
      </c>
      <c r="H88" s="10">
        <v>0.0</v>
      </c>
      <c r="I88" s="10">
        <v>0.0</v>
      </c>
      <c r="J88" s="5"/>
      <c r="K88" s="5"/>
      <c r="L88" s="5"/>
      <c r="M88" s="5"/>
      <c r="N88" s="5"/>
      <c r="O88" s="5"/>
      <c r="P88" s="5"/>
      <c r="Q88" s="5"/>
      <c r="R88" s="5"/>
      <c r="S88" s="5"/>
      <c r="T88" s="5"/>
      <c r="U88" s="5"/>
      <c r="V88" s="5"/>
      <c r="W88" s="5"/>
      <c r="X88" s="5"/>
      <c r="Y88" s="5"/>
      <c r="Z88" s="5"/>
    </row>
    <row r="89" ht="14.25" customHeight="1">
      <c r="A89" s="33" t="s">
        <v>98</v>
      </c>
      <c r="B89" s="9">
        <v>-7.0</v>
      </c>
      <c r="C89" s="9">
        <v>-106.0</v>
      </c>
      <c r="D89" s="9">
        <v>-44.0</v>
      </c>
      <c r="E89" s="10"/>
      <c r="F89" s="10"/>
      <c r="G89" s="9"/>
      <c r="H89" s="10"/>
      <c r="I89" s="10"/>
      <c r="J89" s="5"/>
      <c r="K89" s="5"/>
      <c r="L89" s="5"/>
      <c r="M89" s="5"/>
      <c r="N89" s="5"/>
      <c r="O89" s="5"/>
      <c r="P89" s="5"/>
      <c r="Q89" s="5"/>
      <c r="R89" s="5"/>
      <c r="S89" s="5"/>
      <c r="T89" s="5"/>
      <c r="U89" s="5"/>
      <c r="V89" s="5"/>
      <c r="W89" s="5"/>
      <c r="X89" s="5"/>
      <c r="Y89" s="5"/>
      <c r="Z89" s="5"/>
    </row>
    <row r="90" ht="14.25" customHeight="1">
      <c r="A90" s="16" t="s">
        <v>99</v>
      </c>
      <c r="B90" s="9">
        <v>-63.0</v>
      </c>
      <c r="C90" s="9">
        <v>-67.0</v>
      </c>
      <c r="D90" s="9">
        <v>327.0</v>
      </c>
      <c r="E90" s="9">
        <v>13.0</v>
      </c>
      <c r="F90" s="9">
        <v>-325.0</v>
      </c>
      <c r="G90" s="37">
        <v>49.0</v>
      </c>
      <c r="H90" s="10">
        <v>-52.0</v>
      </c>
      <c r="I90" s="10">
        <v>15.0</v>
      </c>
      <c r="J90" s="5"/>
      <c r="K90" s="5"/>
      <c r="L90" s="5"/>
      <c r="M90" s="5"/>
      <c r="N90" s="5"/>
      <c r="O90" s="5"/>
      <c r="P90" s="5"/>
      <c r="Q90" s="5"/>
      <c r="R90" s="5"/>
      <c r="S90" s="5"/>
      <c r="T90" s="5"/>
      <c r="U90" s="5"/>
      <c r="V90" s="5"/>
      <c r="W90" s="5"/>
      <c r="X90" s="5"/>
      <c r="Y90" s="5"/>
      <c r="Z90" s="5"/>
    </row>
    <row r="91" ht="14.25" customHeight="1">
      <c r="A91" s="33" t="s">
        <v>100</v>
      </c>
      <c r="B91" s="9">
        <v>-19.0</v>
      </c>
      <c r="C91" s="9">
        <v>-7.0</v>
      </c>
      <c r="D91" s="9">
        <v>-17.0</v>
      </c>
      <c r="E91" s="10"/>
      <c r="F91" s="10"/>
      <c r="H91" s="10"/>
      <c r="I91" s="10"/>
      <c r="J91" s="5"/>
      <c r="K91" s="5"/>
      <c r="L91" s="5"/>
      <c r="M91" s="5"/>
      <c r="N91" s="5"/>
      <c r="O91" s="5"/>
      <c r="P91" s="5"/>
      <c r="Q91" s="5"/>
      <c r="R91" s="5"/>
      <c r="S91" s="5"/>
      <c r="T91" s="5"/>
      <c r="U91" s="5"/>
      <c r="V91" s="5"/>
      <c r="W91" s="5"/>
      <c r="X91" s="5"/>
      <c r="Y91" s="5"/>
      <c r="Z91" s="5"/>
    </row>
    <row r="92" ht="14.25" customHeight="1">
      <c r="A92" s="16" t="s">
        <v>101</v>
      </c>
      <c r="B92" s="10"/>
      <c r="C92" s="10"/>
      <c r="D92" s="9"/>
      <c r="E92" s="10"/>
      <c r="F92" s="10"/>
      <c r="H92" s="10">
        <v>-197.0</v>
      </c>
      <c r="I92" s="10">
        <v>0.0</v>
      </c>
      <c r="J92" s="5"/>
      <c r="K92" s="5"/>
      <c r="L92" s="5"/>
      <c r="M92" s="5"/>
      <c r="N92" s="5"/>
      <c r="O92" s="5"/>
      <c r="P92" s="5"/>
      <c r="Q92" s="5"/>
      <c r="R92" s="5"/>
      <c r="S92" s="5"/>
      <c r="T92" s="5"/>
      <c r="U92" s="5"/>
      <c r="V92" s="5"/>
      <c r="W92" s="5"/>
      <c r="X92" s="5"/>
      <c r="Y92" s="5"/>
      <c r="Z92" s="5"/>
    </row>
    <row r="93" ht="14.25" customHeight="1">
      <c r="A93" s="16" t="s">
        <v>102</v>
      </c>
      <c r="B93" s="9">
        <v>514.0</v>
      </c>
      <c r="C93" s="9">
        <v>507.0</v>
      </c>
      <c r="D93" s="9">
        <v>489.0</v>
      </c>
      <c r="E93" s="9">
        <v>733.0</v>
      </c>
      <c r="F93" s="9">
        <v>700.0</v>
      </c>
      <c r="G93" s="9">
        <v>885.0</v>
      </c>
      <c r="H93" s="10">
        <v>1172.0</v>
      </c>
      <c r="I93" s="10">
        <v>1151.0</v>
      </c>
      <c r="J93" s="5"/>
      <c r="K93" s="5"/>
      <c r="L93" s="5"/>
      <c r="M93" s="5"/>
      <c r="N93" s="5"/>
      <c r="O93" s="5"/>
      <c r="P93" s="5"/>
      <c r="Q93" s="5"/>
      <c r="R93" s="5"/>
      <c r="S93" s="5"/>
      <c r="T93" s="5"/>
      <c r="U93" s="5"/>
      <c r="V93" s="5"/>
      <c r="W93" s="5"/>
      <c r="X93" s="5"/>
      <c r="Y93" s="5"/>
      <c r="Z93" s="5"/>
    </row>
    <row r="94" ht="14.25" customHeight="1">
      <c r="A94" s="33" t="s">
        <v>103</v>
      </c>
      <c r="B94" s="9">
        <v>218.0</v>
      </c>
      <c r="C94" s="9">
        <v>281.0</v>
      </c>
      <c r="D94" s="9">
        <v>177.0</v>
      </c>
      <c r="E94" s="10"/>
      <c r="F94" s="9"/>
      <c r="H94" s="10"/>
      <c r="I94" s="10"/>
      <c r="J94" s="5"/>
      <c r="K94" s="5"/>
      <c r="L94" s="5"/>
      <c r="M94" s="5"/>
      <c r="N94" s="5"/>
      <c r="O94" s="5"/>
      <c r="P94" s="5"/>
      <c r="Q94" s="5"/>
      <c r="R94" s="5"/>
      <c r="S94" s="5"/>
      <c r="T94" s="5"/>
      <c r="U94" s="5"/>
      <c r="V94" s="5"/>
      <c r="W94" s="5"/>
      <c r="X94" s="5"/>
      <c r="Y94" s="5"/>
      <c r="Z94" s="5"/>
    </row>
    <row r="95" ht="14.25" customHeight="1">
      <c r="A95" s="16" t="s">
        <v>104</v>
      </c>
      <c r="B95" s="9">
        <v>-2534.0</v>
      </c>
      <c r="C95" s="9">
        <v>-3238.0</v>
      </c>
      <c r="D95" s="9">
        <v>-3223.0</v>
      </c>
      <c r="E95" s="9">
        <v>-4254.0</v>
      </c>
      <c r="F95" s="9">
        <v>-4286.0</v>
      </c>
      <c r="G95" s="9">
        <v>-3067.0</v>
      </c>
      <c r="H95" s="10">
        <v>-608.0</v>
      </c>
      <c r="I95" s="10">
        <v>-4014.0</v>
      </c>
      <c r="J95" s="5"/>
      <c r="K95" s="5"/>
      <c r="L95" s="5"/>
      <c r="M95" s="5"/>
      <c r="N95" s="5"/>
      <c r="O95" s="5"/>
      <c r="P95" s="5"/>
      <c r="Q95" s="5"/>
      <c r="R95" s="5"/>
      <c r="S95" s="5"/>
      <c r="T95" s="5"/>
      <c r="U95" s="5"/>
      <c r="V95" s="5"/>
      <c r="W95" s="5"/>
      <c r="X95" s="5"/>
      <c r="Y95" s="5"/>
      <c r="Z95" s="5"/>
    </row>
    <row r="96" ht="14.25" customHeight="1">
      <c r="A96" s="16" t="s">
        <v>105</v>
      </c>
      <c r="B96" s="9">
        <v>-899.0</v>
      </c>
      <c r="C96" s="9">
        <v>-1022.0</v>
      </c>
      <c r="D96" s="9">
        <v>-1133.0</v>
      </c>
      <c r="E96" s="9">
        <v>-1243.0</v>
      </c>
      <c r="F96" s="9">
        <v>-1332.0</v>
      </c>
      <c r="G96" s="9">
        <v>-1452.0</v>
      </c>
      <c r="H96" s="10">
        <v>-1638.0</v>
      </c>
      <c r="I96" s="10">
        <v>-1837.0</v>
      </c>
      <c r="J96" s="5"/>
      <c r="K96" s="5"/>
      <c r="L96" s="5"/>
      <c r="M96" s="5"/>
      <c r="N96" s="5"/>
      <c r="O96" s="5"/>
      <c r="P96" s="5"/>
      <c r="Q96" s="5"/>
      <c r="R96" s="5"/>
      <c r="S96" s="5"/>
      <c r="T96" s="5"/>
      <c r="U96" s="5"/>
      <c r="V96" s="5"/>
      <c r="W96" s="5"/>
      <c r="X96" s="5"/>
      <c r="Y96" s="5"/>
      <c r="Z96" s="5"/>
    </row>
    <row r="97" ht="14.25" customHeight="1">
      <c r="A97" s="16" t="s">
        <v>106</v>
      </c>
      <c r="B97" s="10"/>
      <c r="C97" s="10"/>
      <c r="D97" s="9">
        <v>0.0</v>
      </c>
      <c r="E97" s="9">
        <v>-84.0</v>
      </c>
      <c r="F97" s="9">
        <v>-50.0</v>
      </c>
      <c r="G97" s="9">
        <v>-58.0</v>
      </c>
      <c r="H97" s="10">
        <v>-136.0</v>
      </c>
      <c r="I97" s="10">
        <v>-151.0</v>
      </c>
      <c r="J97" s="5"/>
      <c r="K97" s="5"/>
      <c r="L97" s="5"/>
      <c r="M97" s="5"/>
      <c r="N97" s="5"/>
      <c r="O97" s="5"/>
      <c r="P97" s="5"/>
      <c r="Q97" s="5"/>
      <c r="R97" s="5"/>
      <c r="S97" s="5"/>
      <c r="T97" s="5"/>
      <c r="U97" s="5"/>
      <c r="V97" s="5"/>
      <c r="W97" s="5"/>
      <c r="X97" s="5"/>
      <c r="Y97" s="5"/>
      <c r="Z97" s="5"/>
    </row>
    <row r="98" ht="14.25" customHeight="1">
      <c r="A98" s="36" t="s">
        <v>107</v>
      </c>
      <c r="B98" s="35">
        <f t="shared" ref="B98:I98" si="18">+SUM(B88:B97)</f>
        <v>-2790</v>
      </c>
      <c r="C98" s="35">
        <f t="shared" si="18"/>
        <v>-2671</v>
      </c>
      <c r="D98" s="35">
        <f t="shared" si="18"/>
        <v>-1942</v>
      </c>
      <c r="E98" s="35">
        <f t="shared" si="18"/>
        <v>-4835</v>
      </c>
      <c r="F98" s="35">
        <f t="shared" si="18"/>
        <v>-5293</v>
      </c>
      <c r="G98" s="35">
        <f t="shared" si="18"/>
        <v>2491</v>
      </c>
      <c r="H98" s="35">
        <f t="shared" si="18"/>
        <v>-1459</v>
      </c>
      <c r="I98" s="35">
        <f t="shared" si="18"/>
        <v>-4836</v>
      </c>
      <c r="J98" s="5"/>
      <c r="K98" s="5"/>
      <c r="L98" s="5"/>
      <c r="M98" s="5"/>
      <c r="N98" s="5"/>
      <c r="O98" s="5"/>
      <c r="P98" s="5"/>
      <c r="Q98" s="5"/>
      <c r="R98" s="5"/>
      <c r="S98" s="5"/>
      <c r="T98" s="5"/>
      <c r="U98" s="5"/>
      <c r="V98" s="5"/>
      <c r="W98" s="5"/>
      <c r="X98" s="5"/>
      <c r="Y98" s="5"/>
      <c r="Z98" s="5"/>
    </row>
    <row r="99" ht="14.25" customHeight="1">
      <c r="A99" s="16" t="s">
        <v>108</v>
      </c>
      <c r="B99" s="9">
        <v>-83.0</v>
      </c>
      <c r="C99" s="9">
        <v>-105.0</v>
      </c>
      <c r="D99" s="9">
        <v>-20.0</v>
      </c>
      <c r="E99" s="9">
        <v>45.0</v>
      </c>
      <c r="F99" s="9">
        <v>-129.0</v>
      </c>
      <c r="G99" s="9">
        <v>-66.0</v>
      </c>
      <c r="H99" s="10">
        <v>143.0</v>
      </c>
      <c r="I99" s="10">
        <v>-143.0</v>
      </c>
      <c r="J99" s="5"/>
      <c r="K99" s="5"/>
      <c r="L99" s="5"/>
      <c r="M99" s="5"/>
      <c r="N99" s="5"/>
      <c r="O99" s="5"/>
      <c r="P99" s="5"/>
      <c r="Q99" s="5"/>
      <c r="R99" s="5"/>
      <c r="S99" s="5"/>
      <c r="T99" s="5"/>
      <c r="U99" s="5"/>
      <c r="V99" s="5"/>
      <c r="W99" s="5"/>
      <c r="X99" s="5"/>
      <c r="Y99" s="5"/>
      <c r="Z99" s="5"/>
    </row>
    <row r="100" ht="14.25" customHeight="1">
      <c r="A100" s="36" t="s">
        <v>109</v>
      </c>
      <c r="B100" s="35">
        <f t="shared" ref="B100:I100" si="19">+B77+B86+B98+B99</f>
        <v>1632</v>
      </c>
      <c r="C100" s="35">
        <f t="shared" si="19"/>
        <v>-714</v>
      </c>
      <c r="D100" s="35">
        <f t="shared" si="19"/>
        <v>670</v>
      </c>
      <c r="E100" s="35">
        <f t="shared" si="19"/>
        <v>441</v>
      </c>
      <c r="F100" s="35">
        <f t="shared" si="19"/>
        <v>217</v>
      </c>
      <c r="G100" s="35">
        <f t="shared" si="19"/>
        <v>3882</v>
      </c>
      <c r="H100" s="35">
        <f t="shared" si="19"/>
        <v>1541</v>
      </c>
      <c r="I100" s="35">
        <f t="shared" si="19"/>
        <v>-1315</v>
      </c>
      <c r="J100" s="5"/>
      <c r="K100" s="5"/>
      <c r="L100" s="5"/>
      <c r="M100" s="5"/>
      <c r="N100" s="5"/>
      <c r="O100" s="5"/>
      <c r="P100" s="5"/>
      <c r="Q100" s="5"/>
      <c r="R100" s="5"/>
      <c r="S100" s="5"/>
      <c r="T100" s="5"/>
      <c r="U100" s="5"/>
      <c r="V100" s="5"/>
      <c r="W100" s="5"/>
      <c r="X100" s="5"/>
      <c r="Y100" s="5"/>
      <c r="Z100" s="5"/>
    </row>
    <row r="101" ht="14.25" customHeight="1">
      <c r="A101" s="8" t="s">
        <v>110</v>
      </c>
      <c r="B101" s="9">
        <v>2220.0</v>
      </c>
      <c r="C101" s="9">
        <v>3852.0</v>
      </c>
      <c r="D101" s="9">
        <v>3138.0</v>
      </c>
      <c r="E101" s="9">
        <v>3808.0</v>
      </c>
      <c r="F101" s="9">
        <v>4249.0</v>
      </c>
      <c r="G101" s="9">
        <v>4466.0</v>
      </c>
      <c r="H101" s="10">
        <v>8348.0</v>
      </c>
      <c r="I101" s="10">
        <f>+H102</f>
        <v>9889</v>
      </c>
      <c r="J101" s="5"/>
      <c r="K101" s="5"/>
      <c r="L101" s="5"/>
      <c r="M101" s="5"/>
      <c r="N101" s="5"/>
      <c r="O101" s="5"/>
      <c r="P101" s="5"/>
      <c r="Q101" s="5"/>
      <c r="R101" s="5"/>
      <c r="S101" s="5"/>
      <c r="T101" s="5"/>
      <c r="U101" s="5"/>
      <c r="V101" s="5"/>
      <c r="W101" s="5"/>
      <c r="X101" s="5"/>
      <c r="Y101" s="5"/>
      <c r="Z101" s="5"/>
    </row>
    <row r="102" ht="14.25" customHeight="1">
      <c r="A102" s="22" t="s">
        <v>111</v>
      </c>
      <c r="B102" s="23">
        <f t="shared" ref="B102:C102" si="20">B100+B101</f>
        <v>3852</v>
      </c>
      <c r="C102" s="23">
        <f t="shared" si="20"/>
        <v>3138</v>
      </c>
      <c r="D102" s="23">
        <f t="shared" ref="D102:I102" si="21">+D100+D101</f>
        <v>3808</v>
      </c>
      <c r="E102" s="23">
        <f t="shared" si="21"/>
        <v>4249</v>
      </c>
      <c r="F102" s="23">
        <f t="shared" si="21"/>
        <v>4466</v>
      </c>
      <c r="G102" s="23">
        <f t="shared" si="21"/>
        <v>8348</v>
      </c>
      <c r="H102" s="23">
        <f t="shared" si="21"/>
        <v>9889</v>
      </c>
      <c r="I102" s="23">
        <f t="shared" si="21"/>
        <v>8574</v>
      </c>
      <c r="J102" s="5"/>
      <c r="K102" s="5"/>
      <c r="L102" s="5"/>
      <c r="M102" s="5"/>
      <c r="N102" s="5"/>
      <c r="O102" s="5"/>
      <c r="P102" s="5"/>
      <c r="Q102" s="5"/>
      <c r="R102" s="5"/>
      <c r="S102" s="5"/>
      <c r="T102" s="5"/>
      <c r="U102" s="5"/>
      <c r="V102" s="5"/>
      <c r="W102" s="5"/>
      <c r="X102" s="5"/>
      <c r="Y102" s="5"/>
      <c r="Z102" s="5"/>
    </row>
    <row r="103" ht="14.25" customHeight="1">
      <c r="A103" s="29" t="s">
        <v>112</v>
      </c>
      <c r="B103" s="30">
        <f t="shared" ref="B103:I103" si="22">+B102-B25</f>
        <v>0</v>
      </c>
      <c r="C103" s="30">
        <f t="shared" si="22"/>
        <v>0</v>
      </c>
      <c r="D103" s="30">
        <f t="shared" si="22"/>
        <v>0</v>
      </c>
      <c r="E103" s="30">
        <f t="shared" si="22"/>
        <v>0</v>
      </c>
      <c r="F103" s="30">
        <f t="shared" si="22"/>
        <v>0</v>
      </c>
      <c r="G103" s="30">
        <f t="shared" si="22"/>
        <v>0</v>
      </c>
      <c r="H103" s="30">
        <f t="shared" si="22"/>
        <v>0</v>
      </c>
      <c r="I103" s="30">
        <f t="shared" si="22"/>
        <v>0</v>
      </c>
      <c r="J103" s="29"/>
      <c r="K103" s="29"/>
      <c r="L103" s="29"/>
      <c r="M103" s="29"/>
      <c r="N103" s="29"/>
      <c r="O103" s="29"/>
      <c r="P103" s="29"/>
      <c r="Q103" s="29"/>
      <c r="R103" s="29"/>
      <c r="S103" s="29"/>
      <c r="T103" s="29"/>
      <c r="U103" s="29"/>
      <c r="V103" s="29"/>
      <c r="W103" s="29"/>
      <c r="X103" s="29"/>
      <c r="Y103" s="29"/>
      <c r="Z103" s="29"/>
    </row>
    <row r="104" ht="14.25" customHeight="1">
      <c r="A104" s="8" t="s">
        <v>113</v>
      </c>
      <c r="B104" s="10"/>
      <c r="C104" s="10"/>
      <c r="D104" s="10"/>
      <c r="E104" s="10"/>
      <c r="F104" s="10"/>
      <c r="G104" s="10"/>
      <c r="H104" s="10"/>
      <c r="I104" s="10"/>
      <c r="J104" s="5"/>
      <c r="K104" s="5"/>
      <c r="L104" s="5"/>
      <c r="M104" s="5"/>
      <c r="N104" s="5"/>
      <c r="O104" s="5"/>
      <c r="P104" s="5"/>
      <c r="Q104" s="5"/>
      <c r="R104" s="5"/>
      <c r="S104" s="5"/>
      <c r="T104" s="5"/>
      <c r="U104" s="5"/>
      <c r="V104" s="5"/>
      <c r="W104" s="5"/>
      <c r="X104" s="5"/>
      <c r="Y104" s="5"/>
      <c r="Z104" s="5"/>
    </row>
    <row r="105" ht="14.25" customHeight="1">
      <c r="A105" s="16" t="s">
        <v>114</v>
      </c>
      <c r="B105" s="10"/>
      <c r="C105" s="10"/>
      <c r="D105" s="10"/>
      <c r="E105" s="10"/>
      <c r="F105" s="10"/>
      <c r="G105" s="10"/>
      <c r="H105" s="10"/>
      <c r="I105" s="10"/>
      <c r="J105" s="5"/>
      <c r="K105" s="5"/>
      <c r="L105" s="5"/>
      <c r="M105" s="5"/>
      <c r="N105" s="5"/>
      <c r="O105" s="5"/>
      <c r="P105" s="5"/>
      <c r="Q105" s="5"/>
      <c r="R105" s="5"/>
      <c r="S105" s="5"/>
      <c r="T105" s="5"/>
      <c r="U105" s="5"/>
      <c r="V105" s="5"/>
      <c r="W105" s="5"/>
      <c r="X105" s="5"/>
      <c r="Y105" s="5"/>
      <c r="Z105" s="5"/>
    </row>
    <row r="106" ht="14.25" customHeight="1">
      <c r="A106" s="16" t="s">
        <v>115</v>
      </c>
      <c r="B106" s="9">
        <v>53.0</v>
      </c>
      <c r="C106" s="9">
        <v>70.0</v>
      </c>
      <c r="D106" s="9">
        <v>98.0</v>
      </c>
      <c r="E106" s="9">
        <v>125.0</v>
      </c>
      <c r="F106" s="9">
        <v>153.0</v>
      </c>
      <c r="G106" s="9">
        <v>140.0</v>
      </c>
      <c r="H106" s="10">
        <v>293.0</v>
      </c>
      <c r="I106" s="10">
        <v>290.0</v>
      </c>
      <c r="J106" s="5"/>
      <c r="K106" s="5"/>
      <c r="L106" s="5"/>
      <c r="M106" s="5"/>
      <c r="N106" s="5"/>
      <c r="O106" s="5"/>
      <c r="P106" s="5"/>
      <c r="Q106" s="5"/>
      <c r="R106" s="5"/>
      <c r="S106" s="5"/>
      <c r="T106" s="5"/>
      <c r="U106" s="5"/>
      <c r="V106" s="5"/>
      <c r="W106" s="5"/>
      <c r="X106" s="5"/>
      <c r="Y106" s="5"/>
      <c r="Z106" s="5"/>
    </row>
    <row r="107" ht="14.25" customHeight="1">
      <c r="A107" s="16" t="s">
        <v>116</v>
      </c>
      <c r="B107" s="9">
        <v>1262.0</v>
      </c>
      <c r="C107" s="9">
        <v>748.0</v>
      </c>
      <c r="D107" s="9">
        <v>703.0</v>
      </c>
      <c r="E107" s="9">
        <v>529.0</v>
      </c>
      <c r="F107" s="9">
        <v>757.0</v>
      </c>
      <c r="G107" s="9">
        <v>1028.0</v>
      </c>
      <c r="H107" s="10">
        <v>1177.0</v>
      </c>
      <c r="I107" s="10">
        <v>1231.0</v>
      </c>
      <c r="J107" s="5"/>
      <c r="K107" s="5"/>
      <c r="L107" s="5"/>
      <c r="M107" s="5"/>
      <c r="N107" s="5"/>
      <c r="O107" s="5"/>
      <c r="P107" s="5"/>
      <c r="Q107" s="5"/>
      <c r="R107" s="5"/>
      <c r="S107" s="5"/>
      <c r="T107" s="5"/>
      <c r="U107" s="5"/>
      <c r="V107" s="5"/>
      <c r="W107" s="5"/>
      <c r="X107" s="5"/>
      <c r="Y107" s="5"/>
      <c r="Z107" s="5"/>
    </row>
    <row r="108" ht="14.25" customHeight="1">
      <c r="A108" s="16" t="s">
        <v>117</v>
      </c>
      <c r="B108" s="9">
        <v>206.0</v>
      </c>
      <c r="C108" s="9">
        <v>252.0</v>
      </c>
      <c r="D108" s="9">
        <v>266.0</v>
      </c>
      <c r="E108" s="9">
        <v>294.0</v>
      </c>
      <c r="F108" s="9">
        <v>160.0</v>
      </c>
      <c r="G108" s="9">
        <v>121.0</v>
      </c>
      <c r="H108" s="10">
        <v>179.0</v>
      </c>
      <c r="I108" s="10">
        <v>160.0</v>
      </c>
      <c r="J108" s="5"/>
      <c r="K108" s="5"/>
      <c r="L108" s="5"/>
      <c r="M108" s="5"/>
      <c r="N108" s="5"/>
      <c r="O108" s="5"/>
      <c r="P108" s="5"/>
      <c r="Q108" s="5"/>
      <c r="R108" s="5"/>
      <c r="S108" s="5"/>
      <c r="T108" s="5"/>
      <c r="U108" s="5"/>
      <c r="V108" s="5"/>
      <c r="W108" s="5"/>
      <c r="X108" s="5"/>
      <c r="Y108" s="5"/>
      <c r="Z108" s="5"/>
    </row>
    <row r="109" ht="14.25" customHeight="1">
      <c r="A109" s="16" t="s">
        <v>118</v>
      </c>
      <c r="B109" s="9">
        <v>240.0</v>
      </c>
      <c r="C109" s="9">
        <v>271.0</v>
      </c>
      <c r="D109" s="9">
        <v>300.0</v>
      </c>
      <c r="E109" s="9">
        <v>320.0</v>
      </c>
      <c r="F109" s="9">
        <v>347.0</v>
      </c>
      <c r="G109" s="9">
        <v>385.0</v>
      </c>
      <c r="H109" s="10">
        <v>438.0</v>
      </c>
      <c r="I109" s="10">
        <v>480.0</v>
      </c>
      <c r="J109" s="5"/>
      <c r="K109" s="5"/>
      <c r="L109" s="5"/>
      <c r="M109" s="5"/>
      <c r="N109" s="5"/>
      <c r="O109" s="5"/>
      <c r="P109" s="5"/>
      <c r="Q109" s="5"/>
      <c r="R109" s="5"/>
      <c r="S109" s="5"/>
      <c r="T109" s="5"/>
      <c r="U109" s="5"/>
      <c r="V109" s="5"/>
      <c r="W109" s="5"/>
      <c r="X109" s="5"/>
      <c r="Y109" s="5"/>
      <c r="Z109" s="5"/>
    </row>
    <row r="110" ht="14.25" customHeight="1"/>
    <row r="111" ht="14.25" customHeight="1">
      <c r="A111" s="31" t="s">
        <v>119</v>
      </c>
      <c r="B111" s="31"/>
      <c r="C111" s="31"/>
      <c r="D111" s="31"/>
      <c r="E111" s="31"/>
      <c r="F111" s="31"/>
      <c r="G111" s="31"/>
      <c r="H111" s="31"/>
      <c r="I111" s="31"/>
    </row>
    <row r="112" ht="14.25" customHeight="1">
      <c r="A112" s="32" t="s">
        <v>120</v>
      </c>
      <c r="B112" s="10"/>
      <c r="C112" s="10"/>
      <c r="D112" s="10"/>
      <c r="E112" s="10"/>
      <c r="F112" s="10"/>
      <c r="G112" s="10"/>
      <c r="H112" s="10"/>
      <c r="I112" s="10"/>
    </row>
    <row r="113" ht="14.25" customHeight="1">
      <c r="A113" s="16" t="s">
        <v>121</v>
      </c>
      <c r="B113" s="10">
        <f t="shared" ref="B113:I113" si="23">+SUM(B114:B116)</f>
        <v>13740</v>
      </c>
      <c r="C113" s="10">
        <f t="shared" si="23"/>
        <v>14764</v>
      </c>
      <c r="D113" s="10">
        <f t="shared" si="23"/>
        <v>15216</v>
      </c>
      <c r="E113" s="10">
        <f t="shared" si="23"/>
        <v>14855</v>
      </c>
      <c r="F113" s="10">
        <f t="shared" si="23"/>
        <v>15902</v>
      </c>
      <c r="G113" s="10">
        <f t="shared" si="23"/>
        <v>14484</v>
      </c>
      <c r="H113" s="10">
        <f t="shared" si="23"/>
        <v>17179</v>
      </c>
      <c r="I113" s="10">
        <f t="shared" si="23"/>
        <v>18353</v>
      </c>
    </row>
    <row r="114" ht="14.25" customHeight="1">
      <c r="A114" s="16" t="s">
        <v>122</v>
      </c>
      <c r="B114" s="37">
        <v>8506.0</v>
      </c>
      <c r="C114" s="37">
        <v>9299.0</v>
      </c>
      <c r="D114" s="37">
        <v>9684.0</v>
      </c>
      <c r="E114" s="37">
        <v>9322.0</v>
      </c>
      <c r="F114" s="37">
        <v>10045.0</v>
      </c>
      <c r="G114" s="37">
        <v>9329.0</v>
      </c>
      <c r="H114" s="27">
        <v>11644.0</v>
      </c>
      <c r="I114" s="27">
        <v>12228.0</v>
      </c>
    </row>
    <row r="115" ht="14.25" customHeight="1">
      <c r="A115" s="16" t="s">
        <v>123</v>
      </c>
      <c r="B115" s="37">
        <v>4410.0</v>
      </c>
      <c r="C115" s="37">
        <v>4746.0</v>
      </c>
      <c r="D115" s="37">
        <v>4886.0</v>
      </c>
      <c r="E115" s="37">
        <v>4938.0</v>
      </c>
      <c r="F115" s="37">
        <v>5260.0</v>
      </c>
      <c r="G115" s="37">
        <v>4639.0</v>
      </c>
      <c r="H115" s="27">
        <v>5028.0</v>
      </c>
      <c r="I115" s="27">
        <v>5492.0</v>
      </c>
    </row>
    <row r="116" ht="14.25" customHeight="1">
      <c r="A116" s="16" t="s">
        <v>124</v>
      </c>
      <c r="B116" s="37">
        <v>824.0</v>
      </c>
      <c r="C116" s="37">
        <v>719.0</v>
      </c>
      <c r="D116" s="37">
        <v>646.0</v>
      </c>
      <c r="E116" s="37">
        <v>595.0</v>
      </c>
      <c r="F116" s="37">
        <v>597.0</v>
      </c>
      <c r="G116" s="37">
        <v>516.0</v>
      </c>
      <c r="H116" s="8">
        <v>507.0</v>
      </c>
      <c r="I116" s="8">
        <v>633.0</v>
      </c>
    </row>
    <row r="117" ht="14.25" customHeight="1">
      <c r="A117" s="33" t="s">
        <v>125</v>
      </c>
      <c r="B117" s="10">
        <f t="shared" ref="B117:G117" si="24">SUM(B118:B120)</f>
        <v>5709</v>
      </c>
      <c r="C117" s="10">
        <f t="shared" si="24"/>
        <v>5884</v>
      </c>
      <c r="D117" s="10">
        <f t="shared" si="24"/>
        <v>6211</v>
      </c>
      <c r="E117" s="10">
        <f t="shared" si="24"/>
        <v>0</v>
      </c>
      <c r="F117" s="10">
        <f t="shared" si="24"/>
        <v>0</v>
      </c>
      <c r="G117" s="10">
        <f t="shared" si="24"/>
        <v>0</v>
      </c>
      <c r="H117" s="10"/>
      <c r="I117" s="10"/>
    </row>
    <row r="118" ht="14.25" customHeight="1">
      <c r="A118" s="16" t="s">
        <v>122</v>
      </c>
      <c r="B118" s="9">
        <v>3876.0</v>
      </c>
      <c r="C118" s="37">
        <v>3985.0</v>
      </c>
      <c r="D118" s="37">
        <v>4068.0</v>
      </c>
      <c r="E118" s="10"/>
      <c r="F118" s="10"/>
      <c r="G118" s="10"/>
      <c r="H118" s="10"/>
      <c r="I118" s="10"/>
    </row>
    <row r="119" ht="14.25" customHeight="1">
      <c r="A119" s="16" t="s">
        <v>123</v>
      </c>
      <c r="B119" s="9">
        <v>1555.0</v>
      </c>
      <c r="C119" s="37">
        <v>1628.0</v>
      </c>
      <c r="D119" s="37">
        <v>1868.0</v>
      </c>
      <c r="E119" s="10"/>
      <c r="F119" s="10"/>
      <c r="G119" s="10"/>
      <c r="H119" s="10"/>
      <c r="I119" s="10"/>
    </row>
    <row r="120" ht="14.25" customHeight="1">
      <c r="A120" s="16" t="s">
        <v>124</v>
      </c>
      <c r="B120" s="9">
        <v>278.0</v>
      </c>
      <c r="C120" s="37">
        <v>271.0</v>
      </c>
      <c r="D120" s="37">
        <v>275.0</v>
      </c>
      <c r="E120" s="10"/>
      <c r="F120" s="10"/>
      <c r="G120" s="10"/>
      <c r="H120" s="10"/>
      <c r="I120" s="10"/>
    </row>
    <row r="121" ht="14.25" customHeight="1">
      <c r="A121" s="16" t="s">
        <v>126</v>
      </c>
      <c r="B121" s="10">
        <f t="shared" ref="B121:I121" si="25">+SUM(B122:B124)</f>
        <v>0</v>
      </c>
      <c r="C121" s="10">
        <f t="shared" si="25"/>
        <v>0</v>
      </c>
      <c r="D121" s="10">
        <f t="shared" si="25"/>
        <v>0</v>
      </c>
      <c r="E121" s="10">
        <f t="shared" si="25"/>
        <v>9242</v>
      </c>
      <c r="F121" s="10">
        <f t="shared" si="25"/>
        <v>9812</v>
      </c>
      <c r="G121" s="10">
        <f t="shared" si="25"/>
        <v>9347</v>
      </c>
      <c r="H121" s="10">
        <f t="shared" si="25"/>
        <v>11456</v>
      </c>
      <c r="I121" s="10">
        <f t="shared" si="25"/>
        <v>12479</v>
      </c>
    </row>
    <row r="122" ht="14.25" customHeight="1">
      <c r="A122" s="16" t="s">
        <v>122</v>
      </c>
      <c r="E122" s="37">
        <v>5875.0</v>
      </c>
      <c r="F122" s="37">
        <v>6293.0</v>
      </c>
      <c r="G122" s="37">
        <v>5892.0</v>
      </c>
      <c r="H122" s="27">
        <v>6970.0</v>
      </c>
      <c r="I122" s="27">
        <v>7388.0</v>
      </c>
    </row>
    <row r="123" ht="14.25" customHeight="1">
      <c r="A123" s="16" t="s">
        <v>123</v>
      </c>
      <c r="E123" s="37">
        <v>2940.0</v>
      </c>
      <c r="F123" s="37">
        <v>3087.0</v>
      </c>
      <c r="G123" s="37">
        <v>3053.0</v>
      </c>
      <c r="H123" s="27">
        <v>3996.0</v>
      </c>
      <c r="I123" s="27">
        <v>4527.0</v>
      </c>
    </row>
    <row r="124" ht="14.25" customHeight="1">
      <c r="A124" s="16" t="s">
        <v>124</v>
      </c>
      <c r="E124" s="37">
        <v>427.0</v>
      </c>
      <c r="F124" s="37">
        <v>432.0</v>
      </c>
      <c r="G124" s="37">
        <v>402.0</v>
      </c>
      <c r="H124" s="8">
        <v>490.0</v>
      </c>
      <c r="I124" s="8">
        <v>564.0</v>
      </c>
    </row>
    <row r="125" ht="14.25" customHeight="1">
      <c r="A125" s="16" t="s">
        <v>127</v>
      </c>
      <c r="B125" s="10">
        <f t="shared" ref="B125:I125" si="26">+SUM(B126:B128)</f>
        <v>3067</v>
      </c>
      <c r="C125" s="10">
        <f t="shared" si="26"/>
        <v>3785</v>
      </c>
      <c r="D125" s="10">
        <f t="shared" si="26"/>
        <v>4237</v>
      </c>
      <c r="E125" s="10">
        <f t="shared" si="26"/>
        <v>5134</v>
      </c>
      <c r="F125" s="10">
        <f t="shared" si="26"/>
        <v>6208</v>
      </c>
      <c r="G125" s="10">
        <f t="shared" si="26"/>
        <v>6679</v>
      </c>
      <c r="H125" s="10">
        <f t="shared" si="26"/>
        <v>8290</v>
      </c>
      <c r="I125" s="10">
        <f t="shared" si="26"/>
        <v>7547</v>
      </c>
    </row>
    <row r="126" ht="14.25" customHeight="1">
      <c r="A126" s="16" t="s">
        <v>122</v>
      </c>
      <c r="B126" s="37">
        <v>2016.0</v>
      </c>
      <c r="C126" s="37">
        <v>2599.0</v>
      </c>
      <c r="D126" s="37">
        <v>2920.0</v>
      </c>
      <c r="E126" s="37">
        <v>3496.0</v>
      </c>
      <c r="F126" s="37">
        <v>4262.0</v>
      </c>
      <c r="G126" s="37">
        <v>4635.0</v>
      </c>
      <c r="H126" s="27">
        <v>5748.0</v>
      </c>
      <c r="I126" s="27">
        <v>5416.0</v>
      </c>
    </row>
    <row r="127" ht="14.25" customHeight="1">
      <c r="A127" s="16" t="s">
        <v>123</v>
      </c>
      <c r="B127" s="37">
        <v>925.0</v>
      </c>
      <c r="C127" s="37">
        <v>1055.0</v>
      </c>
      <c r="D127" s="37">
        <v>1188.0</v>
      </c>
      <c r="E127" s="37">
        <v>1508.0</v>
      </c>
      <c r="F127" s="37">
        <v>1808.0</v>
      </c>
      <c r="G127" s="37">
        <v>1896.0</v>
      </c>
      <c r="H127" s="27">
        <v>2347.0</v>
      </c>
      <c r="I127" s="27">
        <v>1938.0</v>
      </c>
    </row>
    <row r="128" ht="14.25" customHeight="1">
      <c r="A128" s="16" t="s">
        <v>124</v>
      </c>
      <c r="B128" s="37">
        <v>126.0</v>
      </c>
      <c r="C128" s="37">
        <v>131.0</v>
      </c>
      <c r="D128" s="37">
        <v>129.0</v>
      </c>
      <c r="E128" s="37">
        <v>130.0</v>
      </c>
      <c r="F128" s="37">
        <v>138.0</v>
      </c>
      <c r="G128" s="37">
        <v>148.0</v>
      </c>
      <c r="H128" s="8">
        <v>195.0</v>
      </c>
      <c r="I128" s="8">
        <v>193.0</v>
      </c>
    </row>
    <row r="129" ht="14.25" customHeight="1">
      <c r="A129" s="33" t="s">
        <v>128</v>
      </c>
      <c r="B129" s="38">
        <f t="shared" ref="B129:H129" si="27">sum(B130:B132)</f>
        <v>1417</v>
      </c>
      <c r="C129" s="38">
        <f t="shared" si="27"/>
        <v>1431</v>
      </c>
      <c r="D129" s="38">
        <f t="shared" si="27"/>
        <v>1487</v>
      </c>
      <c r="E129" s="38">
        <f t="shared" si="27"/>
        <v>0</v>
      </c>
      <c r="F129" s="38">
        <f t="shared" si="27"/>
        <v>0</v>
      </c>
      <c r="G129" s="38">
        <f t="shared" si="27"/>
        <v>0</v>
      </c>
      <c r="H129" s="38">
        <f t="shared" si="27"/>
        <v>0</v>
      </c>
    </row>
    <row r="130" ht="14.25" customHeight="1">
      <c r="A130" s="16" t="s">
        <v>122</v>
      </c>
      <c r="B130" s="39">
        <v>827.0</v>
      </c>
      <c r="C130" s="39">
        <v>882.0</v>
      </c>
      <c r="D130" s="39">
        <v>927.0</v>
      </c>
      <c r="E130" s="38"/>
      <c r="F130" s="38"/>
      <c r="G130" s="38"/>
      <c r="H130" s="38"/>
    </row>
    <row r="131" ht="14.25" customHeight="1">
      <c r="A131" s="16" t="s">
        <v>123</v>
      </c>
      <c r="B131" s="39">
        <v>495.0</v>
      </c>
      <c r="C131" s="39">
        <v>463.0</v>
      </c>
      <c r="D131" s="39">
        <v>471.0</v>
      </c>
      <c r="E131" s="38"/>
      <c r="F131" s="38"/>
      <c r="G131" s="38"/>
      <c r="H131" s="38"/>
    </row>
    <row r="132" ht="14.25" customHeight="1">
      <c r="A132" s="16" t="s">
        <v>124</v>
      </c>
      <c r="B132" s="39">
        <v>95.0</v>
      </c>
      <c r="C132" s="39">
        <v>86.0</v>
      </c>
      <c r="D132" s="39">
        <v>89.0</v>
      </c>
      <c r="E132" s="38"/>
      <c r="F132" s="38"/>
      <c r="G132" s="38"/>
      <c r="H132" s="38"/>
    </row>
    <row r="133" ht="14.25" customHeight="1">
      <c r="A133" s="33" t="s">
        <v>129</v>
      </c>
      <c r="B133" s="38">
        <f t="shared" ref="B133:H133" si="28">SUM(B134:B136)</f>
        <v>3898</v>
      </c>
      <c r="C133" s="38">
        <f t="shared" si="28"/>
        <v>3701</v>
      </c>
      <c r="D133" s="38">
        <f t="shared" si="28"/>
        <v>3995</v>
      </c>
      <c r="E133" s="38">
        <f t="shared" si="28"/>
        <v>0</v>
      </c>
      <c r="F133" s="38">
        <f t="shared" si="28"/>
        <v>0</v>
      </c>
      <c r="G133" s="38">
        <f t="shared" si="28"/>
        <v>0</v>
      </c>
      <c r="H133" s="38">
        <f t="shared" si="28"/>
        <v>0</v>
      </c>
    </row>
    <row r="134" ht="14.25" customHeight="1">
      <c r="A134" s="16" t="s">
        <v>122</v>
      </c>
      <c r="B134" s="37">
        <v>2641.0</v>
      </c>
      <c r="C134" s="37">
        <v>2536.0</v>
      </c>
      <c r="D134" s="37">
        <v>2816.0</v>
      </c>
    </row>
    <row r="135" ht="14.25" customHeight="1">
      <c r="A135" s="16" t="s">
        <v>123</v>
      </c>
      <c r="B135" s="37">
        <v>1021.0</v>
      </c>
      <c r="C135" s="37">
        <v>947.0</v>
      </c>
      <c r="D135" s="37">
        <v>966.0</v>
      </c>
    </row>
    <row r="136" ht="14.25" customHeight="1">
      <c r="A136" s="16" t="s">
        <v>124</v>
      </c>
      <c r="B136" s="37">
        <v>236.0</v>
      </c>
      <c r="C136" s="37">
        <v>218.0</v>
      </c>
      <c r="D136" s="37">
        <v>213.0</v>
      </c>
    </row>
    <row r="137" ht="14.25" customHeight="1">
      <c r="A137" s="33" t="s">
        <v>130</v>
      </c>
      <c r="B137" s="10">
        <f t="shared" ref="B137:G137" si="29">sum(B138:B140)</f>
        <v>755</v>
      </c>
      <c r="C137" s="10">
        <f t="shared" si="29"/>
        <v>869</v>
      </c>
      <c r="D137" s="10">
        <f t="shared" si="29"/>
        <v>1014</v>
      </c>
      <c r="E137" s="10">
        <f t="shared" si="29"/>
        <v>0</v>
      </c>
      <c r="F137" s="10">
        <f t="shared" si="29"/>
        <v>0</v>
      </c>
      <c r="G137" s="10">
        <f t="shared" si="29"/>
        <v>0</v>
      </c>
      <c r="H137" s="10"/>
      <c r="I137" s="10"/>
    </row>
    <row r="138" ht="14.25" customHeight="1">
      <c r="A138" s="16" t="s">
        <v>122</v>
      </c>
      <c r="B138" s="37">
        <v>452.0</v>
      </c>
      <c r="C138" s="37">
        <v>570.0</v>
      </c>
      <c r="D138" s="37">
        <v>666.0</v>
      </c>
      <c r="E138" s="10"/>
      <c r="F138" s="10"/>
      <c r="G138" s="10"/>
      <c r="H138" s="10"/>
      <c r="I138" s="10"/>
    </row>
    <row r="139" ht="14.25" customHeight="1">
      <c r="A139" s="16" t="s">
        <v>123</v>
      </c>
      <c r="B139" s="37">
        <v>230.0</v>
      </c>
      <c r="C139" s="37">
        <v>228.0</v>
      </c>
      <c r="D139" s="37">
        <v>275.0</v>
      </c>
      <c r="E139" s="10"/>
      <c r="F139" s="10"/>
      <c r="G139" s="10"/>
      <c r="H139" s="10"/>
      <c r="I139" s="10"/>
    </row>
    <row r="140" ht="14.25" customHeight="1">
      <c r="A140" s="16" t="s">
        <v>124</v>
      </c>
      <c r="B140" s="37">
        <v>73.0</v>
      </c>
      <c r="C140" s="37">
        <v>71.0</v>
      </c>
      <c r="D140" s="37">
        <v>73.0</v>
      </c>
      <c r="E140" s="10"/>
      <c r="F140" s="10"/>
      <c r="G140" s="10"/>
      <c r="H140" s="10"/>
      <c r="I140" s="10"/>
    </row>
    <row r="141" ht="14.25" customHeight="1">
      <c r="A141" s="16" t="s">
        <v>131</v>
      </c>
      <c r="B141" s="10">
        <f t="shared" ref="B141:I141" si="30">+SUM(B142:B144)</f>
        <v>0</v>
      </c>
      <c r="C141" s="10">
        <f t="shared" si="30"/>
        <v>0</v>
      </c>
      <c r="D141" s="10">
        <f t="shared" si="30"/>
        <v>0</v>
      </c>
      <c r="E141" s="10">
        <f t="shared" si="30"/>
        <v>5166</v>
      </c>
      <c r="F141" s="10">
        <f t="shared" si="30"/>
        <v>5254</v>
      </c>
      <c r="G141" s="10">
        <f t="shared" si="30"/>
        <v>5028</v>
      </c>
      <c r="H141" s="10">
        <f t="shared" si="30"/>
        <v>5343</v>
      </c>
      <c r="I141" s="10">
        <f t="shared" si="30"/>
        <v>5955</v>
      </c>
    </row>
    <row r="142" ht="14.25" customHeight="1">
      <c r="A142" s="16" t="s">
        <v>122</v>
      </c>
      <c r="E142" s="37">
        <v>3575.0</v>
      </c>
      <c r="F142" s="37">
        <v>3622.0</v>
      </c>
      <c r="G142" s="37">
        <v>3449.0</v>
      </c>
      <c r="H142" s="27">
        <v>3659.0</v>
      </c>
      <c r="I142" s="27">
        <v>4111.0</v>
      </c>
    </row>
    <row r="143" ht="14.25" customHeight="1">
      <c r="A143" s="16" t="s">
        <v>123</v>
      </c>
      <c r="E143" s="37">
        <v>1347.0</v>
      </c>
      <c r="F143" s="37">
        <v>1395.0</v>
      </c>
      <c r="G143" s="37">
        <v>1365.0</v>
      </c>
      <c r="H143" s="27">
        <v>1494.0</v>
      </c>
      <c r="I143" s="27">
        <v>1610.0</v>
      </c>
    </row>
    <row r="144" ht="14.25" customHeight="1">
      <c r="A144" s="16" t="s">
        <v>124</v>
      </c>
      <c r="E144" s="37">
        <v>244.0</v>
      </c>
      <c r="F144" s="37">
        <v>237.0</v>
      </c>
      <c r="G144" s="37">
        <v>214.0</v>
      </c>
      <c r="H144" s="8">
        <v>190.0</v>
      </c>
      <c r="I144" s="8">
        <v>234.0</v>
      </c>
    </row>
    <row r="145" ht="14.25" customHeight="1">
      <c r="A145" s="16" t="s">
        <v>132</v>
      </c>
      <c r="B145" s="9">
        <v>115.0</v>
      </c>
      <c r="C145" s="9">
        <v>73.0</v>
      </c>
      <c r="D145" s="9">
        <v>73.0</v>
      </c>
      <c r="E145" s="9">
        <v>88.0</v>
      </c>
      <c r="F145" s="9">
        <v>42.0</v>
      </c>
      <c r="G145" s="9">
        <v>30.0</v>
      </c>
      <c r="H145" s="10">
        <v>25.0</v>
      </c>
      <c r="I145" s="10">
        <v>102.0</v>
      </c>
    </row>
    <row r="146" ht="14.25" customHeight="1">
      <c r="A146" s="19" t="s">
        <v>133</v>
      </c>
      <c r="B146" s="40">
        <f t="shared" ref="B146:G146" si="31">+B113+B121+B125+B141+B145+B133+B129+B117+B137</f>
        <v>28701</v>
      </c>
      <c r="C146" s="40">
        <f t="shared" si="31"/>
        <v>30507</v>
      </c>
      <c r="D146" s="40">
        <f t="shared" si="31"/>
        <v>32233</v>
      </c>
      <c r="E146" s="40">
        <f t="shared" si="31"/>
        <v>34485</v>
      </c>
      <c r="F146" s="40">
        <f t="shared" si="31"/>
        <v>37218</v>
      </c>
      <c r="G146" s="40">
        <f t="shared" si="31"/>
        <v>35568</v>
      </c>
      <c r="H146" s="20">
        <f t="shared" ref="H146:I146" si="32">+H113+H121+H125+H141+H145</f>
        <v>42293</v>
      </c>
      <c r="I146" s="20">
        <f t="shared" si="32"/>
        <v>44436</v>
      </c>
    </row>
    <row r="147" ht="14.25" customHeight="1">
      <c r="A147" s="16" t="s">
        <v>134</v>
      </c>
      <c r="B147" s="9">
        <v>1982.0</v>
      </c>
      <c r="C147" s="9">
        <v>1955.0</v>
      </c>
      <c r="D147" s="9">
        <v>2042.0</v>
      </c>
      <c r="E147" s="9">
        <v>1886.0</v>
      </c>
      <c r="F147" s="9">
        <v>1906.0</v>
      </c>
      <c r="G147" s="9">
        <v>1846.0</v>
      </c>
      <c r="H147" s="10">
        <v>2205.0</v>
      </c>
      <c r="I147" s="10">
        <v>2346.0</v>
      </c>
    </row>
    <row r="148" ht="14.25" customHeight="1">
      <c r="A148" s="16" t="s">
        <v>135</v>
      </c>
      <c r="B148" s="9">
        <v>-82.0</v>
      </c>
      <c r="C148" s="9">
        <v>-86.0</v>
      </c>
      <c r="D148" s="9">
        <v>75.0</v>
      </c>
      <c r="E148" s="9">
        <v>26.0</v>
      </c>
      <c r="F148" s="9">
        <v>-7.0</v>
      </c>
      <c r="G148" s="9">
        <v>-11.0</v>
      </c>
      <c r="H148" s="10">
        <v>40.0</v>
      </c>
      <c r="I148" s="10">
        <v>-72.0</v>
      </c>
    </row>
    <row r="149" ht="14.25" customHeight="1">
      <c r="A149" s="22" t="s">
        <v>136</v>
      </c>
      <c r="B149" s="23">
        <f t="shared" ref="B149:I149" si="33">+SUM(B146:B148)</f>
        <v>30601</v>
      </c>
      <c r="C149" s="23">
        <f t="shared" si="33"/>
        <v>32376</v>
      </c>
      <c r="D149" s="23">
        <f t="shared" si="33"/>
        <v>34350</v>
      </c>
      <c r="E149" s="23">
        <f t="shared" si="33"/>
        <v>36397</v>
      </c>
      <c r="F149" s="23">
        <f t="shared" si="33"/>
        <v>39117</v>
      </c>
      <c r="G149" s="23">
        <f t="shared" si="33"/>
        <v>37403</v>
      </c>
      <c r="H149" s="23">
        <f t="shared" si="33"/>
        <v>44538</v>
      </c>
      <c r="I149" s="23">
        <f t="shared" si="33"/>
        <v>46710</v>
      </c>
    </row>
    <row r="150" ht="14.25" customHeight="1">
      <c r="A150" s="29" t="s">
        <v>137</v>
      </c>
      <c r="B150" s="30">
        <f t="shared" ref="B150:I150" si="34">+B149-B2</f>
        <v>0</v>
      </c>
      <c r="C150" s="30">
        <f t="shared" si="34"/>
        <v>0</v>
      </c>
      <c r="D150" s="30">
        <f t="shared" si="34"/>
        <v>0</v>
      </c>
      <c r="E150" s="30">
        <f t="shared" si="34"/>
        <v>0</v>
      </c>
      <c r="F150" s="30">
        <f t="shared" si="34"/>
        <v>0</v>
      </c>
      <c r="G150" s="30">
        <f t="shared" si="34"/>
        <v>0</v>
      </c>
      <c r="H150" s="30">
        <f t="shared" si="34"/>
        <v>0</v>
      </c>
      <c r="I150" s="30">
        <f t="shared" si="34"/>
        <v>0</v>
      </c>
      <c r="J150" s="29"/>
      <c r="K150" s="29"/>
      <c r="L150" s="29"/>
      <c r="M150" s="29"/>
      <c r="N150" s="29"/>
      <c r="O150" s="29"/>
      <c r="P150" s="29"/>
      <c r="Q150" s="29"/>
      <c r="R150" s="29"/>
      <c r="S150" s="29"/>
      <c r="T150" s="29"/>
      <c r="U150" s="29"/>
      <c r="V150" s="29"/>
      <c r="W150" s="29"/>
      <c r="X150" s="29"/>
      <c r="Y150" s="29"/>
      <c r="Z150" s="29"/>
    </row>
    <row r="151" ht="14.25" customHeight="1">
      <c r="A151" s="14" t="s">
        <v>138</v>
      </c>
    </row>
    <row r="152" ht="14.25" customHeight="1">
      <c r="A152" s="16" t="s">
        <v>121</v>
      </c>
      <c r="B152" s="9">
        <v>3645.0</v>
      </c>
      <c r="C152" s="9">
        <v>3763.0</v>
      </c>
      <c r="D152" s="9">
        <v>3875.0</v>
      </c>
      <c r="E152" s="9">
        <v>3600.0</v>
      </c>
      <c r="F152" s="9">
        <v>3925.0</v>
      </c>
      <c r="G152" s="9">
        <v>2899.0</v>
      </c>
      <c r="H152" s="10">
        <v>5089.0</v>
      </c>
      <c r="I152" s="10">
        <v>5114.0</v>
      </c>
    </row>
    <row r="153" ht="14.25" customHeight="1">
      <c r="A153" s="33" t="s">
        <v>125</v>
      </c>
      <c r="B153" s="9">
        <v>1277.0</v>
      </c>
      <c r="C153" s="9">
        <v>1434.0</v>
      </c>
      <c r="D153" s="9">
        <v>1203.0</v>
      </c>
      <c r="E153" s="10"/>
      <c r="F153" s="10"/>
      <c r="G153" s="10"/>
      <c r="H153" s="10"/>
      <c r="I153" s="10"/>
    </row>
    <row r="154" ht="14.25" customHeight="1">
      <c r="A154" s="16" t="s">
        <v>126</v>
      </c>
      <c r="B154" s="10"/>
      <c r="C154" s="9"/>
      <c r="D154" s="9"/>
      <c r="E154" s="9">
        <v>1587.0</v>
      </c>
      <c r="F154" s="9">
        <v>1995.0</v>
      </c>
      <c r="G154" s="9">
        <v>1541.0</v>
      </c>
      <c r="H154" s="10">
        <v>2435.0</v>
      </c>
      <c r="I154" s="10">
        <v>3293.0</v>
      </c>
    </row>
    <row r="155" ht="14.25" customHeight="1">
      <c r="A155" s="16" t="s">
        <v>127</v>
      </c>
      <c r="B155" s="9">
        <v>993.0</v>
      </c>
      <c r="C155" s="9">
        <v>1372.0</v>
      </c>
      <c r="D155" s="9">
        <v>1507.0</v>
      </c>
      <c r="E155" s="9">
        <v>1807.0</v>
      </c>
      <c r="F155" s="9">
        <v>2376.0</v>
      </c>
      <c r="G155" s="9">
        <v>2490.0</v>
      </c>
      <c r="H155" s="10">
        <v>3243.0</v>
      </c>
      <c r="I155" s="10">
        <v>2365.0</v>
      </c>
    </row>
    <row r="156" ht="14.25" customHeight="1">
      <c r="A156" s="33" t="s">
        <v>130</v>
      </c>
      <c r="B156" s="9">
        <v>100.0</v>
      </c>
      <c r="C156" s="9">
        <v>174.0</v>
      </c>
      <c r="D156" s="9">
        <v>224.0</v>
      </c>
      <c r="E156" s="10"/>
      <c r="F156" s="10"/>
      <c r="G156" s="10"/>
      <c r="H156" s="10"/>
      <c r="I156" s="10"/>
    </row>
    <row r="157" ht="14.25" customHeight="1">
      <c r="A157" s="16" t="s">
        <v>131</v>
      </c>
      <c r="B157" s="9"/>
      <c r="C157" s="9"/>
      <c r="D157" s="9"/>
      <c r="E157" s="9">
        <v>1189.0</v>
      </c>
      <c r="F157" s="9">
        <v>1323.0</v>
      </c>
      <c r="G157" s="9">
        <v>1184.0</v>
      </c>
      <c r="H157" s="10">
        <v>1530.0</v>
      </c>
      <c r="I157" s="10">
        <v>1896.0</v>
      </c>
    </row>
    <row r="158" ht="14.25" customHeight="1">
      <c r="A158" s="33" t="s">
        <v>139</v>
      </c>
      <c r="B158" s="9">
        <v>247.0</v>
      </c>
      <c r="C158" s="9">
        <v>289.0</v>
      </c>
      <c r="D158" s="9">
        <v>244.0</v>
      </c>
      <c r="E158" s="10"/>
      <c r="F158" s="10"/>
      <c r="G158" s="10"/>
      <c r="H158" s="10"/>
      <c r="I158" s="10"/>
    </row>
    <row r="159" ht="14.25" customHeight="1">
      <c r="A159" s="33" t="s">
        <v>129</v>
      </c>
      <c r="B159" s="9">
        <v>818.0</v>
      </c>
      <c r="C159" s="9">
        <v>892.0</v>
      </c>
      <c r="D159" s="9">
        <v>816.0</v>
      </c>
      <c r="E159" s="10"/>
      <c r="F159" s="10"/>
      <c r="G159" s="10"/>
      <c r="H159" s="10"/>
      <c r="I159" s="10"/>
    </row>
    <row r="160" ht="14.25" customHeight="1">
      <c r="A160" s="16" t="s">
        <v>132</v>
      </c>
      <c r="B160" s="9">
        <v>-2263.0</v>
      </c>
      <c r="C160" s="9">
        <v>-2596.0</v>
      </c>
      <c r="D160" s="9">
        <v>-2677.0</v>
      </c>
      <c r="E160" s="9">
        <v>-2658.0</v>
      </c>
      <c r="F160" s="9">
        <v>-3262.0</v>
      </c>
      <c r="G160" s="9">
        <v>-3468.0</v>
      </c>
      <c r="H160" s="10">
        <v>-3656.0</v>
      </c>
      <c r="I160" s="10">
        <v>-4262.0</v>
      </c>
    </row>
    <row r="161" ht="14.25" customHeight="1">
      <c r="A161" s="19" t="s">
        <v>133</v>
      </c>
      <c r="B161" s="20">
        <f t="shared" ref="B161:I161" si="35">+SUM(B152:B160)</f>
        <v>4817</v>
      </c>
      <c r="C161" s="20">
        <f t="shared" si="35"/>
        <v>5328</v>
      </c>
      <c r="D161" s="20">
        <f t="shared" si="35"/>
        <v>5192</v>
      </c>
      <c r="E161" s="20">
        <f t="shared" si="35"/>
        <v>5525</v>
      </c>
      <c r="F161" s="20">
        <f t="shared" si="35"/>
        <v>6357</v>
      </c>
      <c r="G161" s="20">
        <f t="shared" si="35"/>
        <v>4646</v>
      </c>
      <c r="H161" s="20">
        <f t="shared" si="35"/>
        <v>8641</v>
      </c>
      <c r="I161" s="20">
        <f t="shared" si="35"/>
        <v>8406</v>
      </c>
    </row>
    <row r="162" ht="14.25" customHeight="1">
      <c r="A162" s="16" t="s">
        <v>134</v>
      </c>
      <c r="B162" s="9">
        <v>517.0</v>
      </c>
      <c r="C162" s="9">
        <v>487.0</v>
      </c>
      <c r="D162" s="9">
        <v>477.0</v>
      </c>
      <c r="E162" s="9">
        <v>310.0</v>
      </c>
      <c r="F162" s="9">
        <v>303.0</v>
      </c>
      <c r="G162" s="9">
        <v>297.0</v>
      </c>
      <c r="H162" s="10">
        <v>543.0</v>
      </c>
      <c r="I162" s="10">
        <v>669.0</v>
      </c>
    </row>
    <row r="163" ht="14.25" customHeight="1">
      <c r="A163" s="16" t="s">
        <v>135</v>
      </c>
      <c r="B163" s="9">
        <v>-1101.0</v>
      </c>
      <c r="C163" s="9">
        <v>-1173.0</v>
      </c>
      <c r="D163" s="9">
        <v>-724.0</v>
      </c>
      <c r="E163" s="9">
        <v>-1456.0</v>
      </c>
      <c r="F163" s="9">
        <v>-1810.0</v>
      </c>
      <c r="G163" s="9">
        <v>-1967.0</v>
      </c>
      <c r="H163" s="10">
        <v>-2261.0</v>
      </c>
      <c r="I163" s="10">
        <v>-2219.0</v>
      </c>
    </row>
    <row r="164" ht="14.25" customHeight="1">
      <c r="A164" s="22" t="s">
        <v>140</v>
      </c>
      <c r="B164" s="23">
        <f t="shared" ref="B164:I164" si="36">+SUM(B161:B163)</f>
        <v>4233</v>
      </c>
      <c r="C164" s="23">
        <f t="shared" si="36"/>
        <v>4642</v>
      </c>
      <c r="D164" s="23">
        <f t="shared" si="36"/>
        <v>4945</v>
      </c>
      <c r="E164" s="23">
        <f t="shared" si="36"/>
        <v>4379</v>
      </c>
      <c r="F164" s="23">
        <f t="shared" si="36"/>
        <v>4850</v>
      </c>
      <c r="G164" s="23">
        <f t="shared" si="36"/>
        <v>2976</v>
      </c>
      <c r="H164" s="23">
        <f t="shared" si="36"/>
        <v>6923</v>
      </c>
      <c r="I164" s="23">
        <f t="shared" si="36"/>
        <v>6856</v>
      </c>
    </row>
    <row r="165" ht="14.25" customHeight="1">
      <c r="A165" s="29" t="s">
        <v>137</v>
      </c>
      <c r="B165" s="30">
        <f t="shared" ref="B165:I165" si="37">+B164-B10-B8</f>
        <v>0</v>
      </c>
      <c r="C165" s="30">
        <f t="shared" si="37"/>
        <v>0</v>
      </c>
      <c r="D165" s="30">
        <f t="shared" si="37"/>
        <v>0</v>
      </c>
      <c r="E165" s="30">
        <f t="shared" si="37"/>
        <v>0</v>
      </c>
      <c r="F165" s="30">
        <f t="shared" si="37"/>
        <v>0</v>
      </c>
      <c r="G165" s="30">
        <f t="shared" si="37"/>
        <v>0</v>
      </c>
      <c r="H165" s="30">
        <f t="shared" si="37"/>
        <v>0</v>
      </c>
      <c r="I165" s="30">
        <f t="shared" si="37"/>
        <v>0</v>
      </c>
      <c r="J165" s="29"/>
      <c r="K165" s="29"/>
      <c r="L165" s="29"/>
      <c r="M165" s="29"/>
      <c r="N165" s="29"/>
      <c r="O165" s="29"/>
      <c r="P165" s="29"/>
      <c r="Q165" s="29"/>
      <c r="R165" s="29"/>
      <c r="S165" s="29"/>
      <c r="T165" s="29"/>
      <c r="U165" s="29"/>
      <c r="V165" s="29"/>
      <c r="W165" s="29"/>
      <c r="X165" s="29"/>
      <c r="Y165" s="29"/>
      <c r="Z165" s="29"/>
    </row>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