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r Arewa\Desktop\"/>
    </mc:Choice>
  </mc:AlternateContent>
  <bookViews>
    <workbookView xWindow="0" yWindow="0" windowWidth="20490" windowHeight="7335" activeTab="2"/>
  </bookViews>
  <sheets>
    <sheet name="Sheet1" sheetId="2" r:id="rId1"/>
    <sheet name="Historicals" sheetId="1" r:id="rId2"/>
    <sheet name="Segmental forecas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D20" i="3"/>
  <c r="E20" i="3"/>
  <c r="F20" i="3"/>
  <c r="G20" i="3"/>
  <c r="H20" i="3"/>
  <c r="I20" i="3"/>
  <c r="J20" i="3"/>
  <c r="J13" i="3" s="1"/>
  <c r="K20" i="3"/>
  <c r="L20" i="3"/>
  <c r="M20" i="3"/>
  <c r="N20" i="3"/>
  <c r="O20" i="3"/>
  <c r="B20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B14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B10" i="3"/>
  <c r="C7" i="3"/>
  <c r="D7" i="3"/>
  <c r="E7" i="3"/>
  <c r="F7" i="3"/>
  <c r="G7" i="3"/>
  <c r="H7" i="3"/>
  <c r="I7" i="3"/>
  <c r="J7" i="3"/>
  <c r="K7" i="3"/>
  <c r="L7" i="3"/>
  <c r="M7" i="3"/>
  <c r="N7" i="3"/>
  <c r="O7" i="3"/>
  <c r="B7" i="3"/>
  <c r="K3" i="3"/>
  <c r="L3" i="3"/>
  <c r="M3" i="3"/>
  <c r="N3" i="3"/>
  <c r="O3" i="3"/>
  <c r="C3" i="3"/>
  <c r="D3" i="3"/>
  <c r="E3" i="3"/>
  <c r="F3" i="3"/>
  <c r="G3" i="3"/>
  <c r="H3" i="3"/>
  <c r="I3" i="3"/>
  <c r="J3" i="3"/>
  <c r="B3" i="3"/>
  <c r="L157" i="3"/>
  <c r="M157" i="3"/>
  <c r="N157" i="3"/>
  <c r="O157" i="3"/>
  <c r="L161" i="3"/>
  <c r="M161" i="3"/>
  <c r="N161" i="3"/>
  <c r="O161" i="3"/>
  <c r="J161" i="3"/>
  <c r="I158" i="3"/>
  <c r="J158" i="3"/>
  <c r="I13" i="3"/>
  <c r="J12" i="3"/>
  <c r="J22" i="3" l="1"/>
  <c r="I22" i="3"/>
  <c r="J19" i="3"/>
  <c r="L219" i="3" l="1"/>
  <c r="M219" i="3"/>
  <c r="N219" i="3"/>
  <c r="O219" i="3"/>
  <c r="K219" i="3"/>
  <c r="J219" i="3"/>
  <c r="M190" i="3"/>
  <c r="N190" i="3"/>
  <c r="O190" i="3"/>
  <c r="L198" i="3"/>
  <c r="M198" i="3"/>
  <c r="N198" i="3"/>
  <c r="O198" i="3"/>
  <c r="K198" i="3"/>
  <c r="J198" i="3"/>
  <c r="L199" i="3"/>
  <c r="M199" i="3"/>
  <c r="N199" i="3"/>
  <c r="O199" i="3"/>
  <c r="K199" i="3"/>
  <c r="L202" i="3"/>
  <c r="M202" i="3"/>
  <c r="N202" i="3"/>
  <c r="O202" i="3"/>
  <c r="K202" i="3"/>
  <c r="J195" i="3"/>
  <c r="K192" i="3" s="1"/>
  <c r="K194" i="3" s="1"/>
  <c r="K195" i="3"/>
  <c r="J204" i="3"/>
  <c r="M191" i="3"/>
  <c r="N191" i="3"/>
  <c r="O191" i="3"/>
  <c r="O189" i="3" s="1"/>
  <c r="M201" i="3"/>
  <c r="N201" i="3"/>
  <c r="O201" i="3" s="1"/>
  <c r="L189" i="3"/>
  <c r="N189" i="3"/>
  <c r="K189" i="3"/>
  <c r="K204" i="3"/>
  <c r="L204" i="3" s="1"/>
  <c r="K201" i="3"/>
  <c r="L201" i="3" s="1"/>
  <c r="L200" i="3" s="1"/>
  <c r="K200" i="3"/>
  <c r="K191" i="3"/>
  <c r="L191" i="3" s="1"/>
  <c r="K190" i="3"/>
  <c r="L215" i="3"/>
  <c r="M215" i="3"/>
  <c r="N215" i="3"/>
  <c r="O215" i="3"/>
  <c r="K215" i="3"/>
  <c r="J216" i="3"/>
  <c r="L169" i="3"/>
  <c r="M169" i="3"/>
  <c r="N169" i="3"/>
  <c r="O169" i="3"/>
  <c r="K169" i="3"/>
  <c r="M185" i="3"/>
  <c r="N185" i="3"/>
  <c r="O185" i="3"/>
  <c r="K185" i="3"/>
  <c r="L185" i="3" s="1"/>
  <c r="N188" i="3"/>
  <c r="L188" i="3"/>
  <c r="N187" i="3"/>
  <c r="L187" i="3"/>
  <c r="L186" i="3" s="1"/>
  <c r="O186" i="3"/>
  <c r="N186" i="3"/>
  <c r="M186" i="3"/>
  <c r="K186" i="3"/>
  <c r="N184" i="3"/>
  <c r="L184" i="3"/>
  <c r="N183" i="3"/>
  <c r="N182" i="3" s="1"/>
  <c r="L183" i="3"/>
  <c r="O182" i="3"/>
  <c r="M182" i="3"/>
  <c r="L182" i="3"/>
  <c r="K182" i="3"/>
  <c r="N180" i="3"/>
  <c r="L180" i="3"/>
  <c r="L178" i="3" s="1"/>
  <c r="N179" i="3"/>
  <c r="L179" i="3"/>
  <c r="O178" i="3"/>
  <c r="N178" i="3"/>
  <c r="M178" i="3"/>
  <c r="K178" i="3"/>
  <c r="N176" i="3"/>
  <c r="L176" i="3"/>
  <c r="L174" i="3" s="1"/>
  <c r="N175" i="3"/>
  <c r="L175" i="3"/>
  <c r="O174" i="3"/>
  <c r="N174" i="3"/>
  <c r="M174" i="3"/>
  <c r="K174" i="3"/>
  <c r="N172" i="3"/>
  <c r="L172" i="3"/>
  <c r="N171" i="3"/>
  <c r="L171" i="3"/>
  <c r="L170" i="3" s="1"/>
  <c r="O170" i="3"/>
  <c r="N170" i="3"/>
  <c r="M170" i="3"/>
  <c r="K170" i="3"/>
  <c r="K181" i="3"/>
  <c r="L181" i="3" s="1"/>
  <c r="K177" i="3"/>
  <c r="L177" i="3" s="1"/>
  <c r="K173" i="3"/>
  <c r="N6" i="3"/>
  <c r="L6" i="3"/>
  <c r="N5" i="3"/>
  <c r="N4" i="3" s="1"/>
  <c r="L5" i="3"/>
  <c r="O4" i="3"/>
  <c r="M4" i="3"/>
  <c r="K4" i="3"/>
  <c r="N209" i="3"/>
  <c r="L209" i="3"/>
  <c r="N208" i="3"/>
  <c r="N207" i="3" s="1"/>
  <c r="L208" i="3"/>
  <c r="L207" i="3" s="1"/>
  <c r="O207" i="3"/>
  <c r="M207" i="3"/>
  <c r="K207" i="3"/>
  <c r="M200" i="3" l="1"/>
  <c r="L192" i="3"/>
  <c r="M204" i="3"/>
  <c r="N204" i="3" s="1"/>
  <c r="L203" i="3"/>
  <c r="M192" i="3"/>
  <c r="M194" i="3" s="1"/>
  <c r="O204" i="3"/>
  <c r="O203" i="3" s="1"/>
  <c r="M203" i="3"/>
  <c r="N200" i="3"/>
  <c r="K196" i="3"/>
  <c r="K197" i="3" s="1"/>
  <c r="L190" i="3"/>
  <c r="K193" i="3"/>
  <c r="L195" i="3"/>
  <c r="M195" i="3" s="1"/>
  <c r="N195" i="3" s="1"/>
  <c r="O195" i="3" s="1"/>
  <c r="M181" i="3"/>
  <c r="N181" i="3" s="1"/>
  <c r="O181" i="3" s="1"/>
  <c r="M177" i="3"/>
  <c r="N177" i="3" s="1"/>
  <c r="O177" i="3" s="1"/>
  <c r="L173" i="3"/>
  <c r="L4" i="3"/>
  <c r="N192" i="3" l="1"/>
  <c r="N194" i="3" s="1"/>
  <c r="K203" i="3"/>
  <c r="N203" i="3"/>
  <c r="O200" i="3"/>
  <c r="N193" i="3"/>
  <c r="O192" i="3"/>
  <c r="N196" i="3"/>
  <c r="M173" i="3"/>
  <c r="M149" i="3"/>
  <c r="O149" i="3"/>
  <c r="N150" i="3"/>
  <c r="N151" i="3"/>
  <c r="L151" i="3"/>
  <c r="L150" i="3"/>
  <c r="L149" i="3" s="1"/>
  <c r="K149" i="3"/>
  <c r="L130" i="3"/>
  <c r="M130" i="3" s="1"/>
  <c r="N130" i="3" s="1"/>
  <c r="O130" i="3" s="1"/>
  <c r="L129" i="3"/>
  <c r="M129" i="3" s="1"/>
  <c r="K128" i="3"/>
  <c r="L126" i="3"/>
  <c r="M126" i="3" s="1"/>
  <c r="N126" i="3" s="1"/>
  <c r="O126" i="3" s="1"/>
  <c r="L125" i="3"/>
  <c r="M125" i="3" s="1"/>
  <c r="K124" i="3"/>
  <c r="L122" i="3"/>
  <c r="M122" i="3" s="1"/>
  <c r="N122" i="3" s="1"/>
  <c r="O122" i="3" s="1"/>
  <c r="L121" i="3"/>
  <c r="M121" i="3" s="1"/>
  <c r="L120" i="3"/>
  <c r="K120" i="3"/>
  <c r="L99" i="3"/>
  <c r="M99" i="3" s="1"/>
  <c r="N99" i="3" s="1"/>
  <c r="O99" i="3" s="1"/>
  <c r="L98" i="3"/>
  <c r="M98" i="3" s="1"/>
  <c r="K97" i="3"/>
  <c r="L95" i="3"/>
  <c r="M95" i="3" s="1"/>
  <c r="N95" i="3" s="1"/>
  <c r="O95" i="3" s="1"/>
  <c r="L94" i="3"/>
  <c r="M94" i="3" s="1"/>
  <c r="L93" i="3"/>
  <c r="K93" i="3"/>
  <c r="L91" i="3"/>
  <c r="M91" i="3" s="1"/>
  <c r="N91" i="3" s="1"/>
  <c r="O91" i="3" s="1"/>
  <c r="L90" i="3"/>
  <c r="L89" i="3" s="1"/>
  <c r="K89" i="3"/>
  <c r="L68" i="3"/>
  <c r="M68" i="3" s="1"/>
  <c r="N68" i="3" s="1"/>
  <c r="O68" i="3" s="1"/>
  <c r="L67" i="3"/>
  <c r="M67" i="3" s="1"/>
  <c r="K66" i="3"/>
  <c r="L64" i="3"/>
  <c r="M64" i="3" s="1"/>
  <c r="N64" i="3" s="1"/>
  <c r="O64" i="3" s="1"/>
  <c r="L63" i="3"/>
  <c r="M63" i="3" s="1"/>
  <c r="K62" i="3"/>
  <c r="L60" i="3"/>
  <c r="M60" i="3" s="1"/>
  <c r="N60" i="3" s="1"/>
  <c r="O60" i="3" s="1"/>
  <c r="L59" i="3"/>
  <c r="L58" i="3" s="1"/>
  <c r="K58" i="3"/>
  <c r="L193" i="3" l="1"/>
  <c r="L194" i="3"/>
  <c r="L196" i="3"/>
  <c r="M193" i="3"/>
  <c r="O193" i="3"/>
  <c r="O194" i="3"/>
  <c r="O196" i="3"/>
  <c r="N173" i="3"/>
  <c r="N149" i="3"/>
  <c r="L62" i="3"/>
  <c r="L97" i="3"/>
  <c r="L124" i="3"/>
  <c r="L128" i="3"/>
  <c r="N125" i="3"/>
  <c r="M124" i="3"/>
  <c r="N129" i="3"/>
  <c r="M128" i="3"/>
  <c r="M120" i="3"/>
  <c r="N121" i="3"/>
  <c r="M97" i="3"/>
  <c r="N98" i="3"/>
  <c r="M93" i="3"/>
  <c r="N94" i="3"/>
  <c r="M90" i="3"/>
  <c r="M62" i="3"/>
  <c r="N63" i="3"/>
  <c r="N67" i="3"/>
  <c r="M66" i="3"/>
  <c r="L66" i="3"/>
  <c r="M59" i="3"/>
  <c r="L197" i="3" l="1"/>
  <c r="O197" i="3"/>
  <c r="O173" i="3"/>
  <c r="N128" i="3"/>
  <c r="O129" i="3"/>
  <c r="O128" i="3" s="1"/>
  <c r="N120" i="3"/>
  <c r="O121" i="3"/>
  <c r="O120" i="3" s="1"/>
  <c r="O125" i="3"/>
  <c r="O124" i="3" s="1"/>
  <c r="N124" i="3"/>
  <c r="O98" i="3"/>
  <c r="O97" i="3" s="1"/>
  <c r="N97" i="3"/>
  <c r="M89" i="3"/>
  <c r="N90" i="3"/>
  <c r="N93" i="3"/>
  <c r="O94" i="3"/>
  <c r="O93" i="3" s="1"/>
  <c r="O67" i="3"/>
  <c r="O66" i="3" s="1"/>
  <c r="N66" i="3"/>
  <c r="N59" i="3"/>
  <c r="M58" i="3"/>
  <c r="N62" i="3"/>
  <c r="O63" i="3"/>
  <c r="O62" i="3" s="1"/>
  <c r="J41" i="3"/>
  <c r="L37" i="3"/>
  <c r="M37" i="3" s="1"/>
  <c r="N37" i="3" s="1"/>
  <c r="O37" i="3" s="1"/>
  <c r="L36" i="3"/>
  <c r="M36" i="3" s="1"/>
  <c r="K35" i="3"/>
  <c r="L33" i="3"/>
  <c r="M33" i="3" s="1"/>
  <c r="N33" i="3" s="1"/>
  <c r="O33" i="3" s="1"/>
  <c r="L32" i="3"/>
  <c r="M32" i="3" s="1"/>
  <c r="N32" i="3" s="1"/>
  <c r="K31" i="3"/>
  <c r="L29" i="3"/>
  <c r="M29" i="3" s="1"/>
  <c r="N29" i="3" s="1"/>
  <c r="O29" i="3" s="1"/>
  <c r="L28" i="3"/>
  <c r="M28" i="3" s="1"/>
  <c r="K27" i="3"/>
  <c r="L31" i="3" l="1"/>
  <c r="L27" i="3"/>
  <c r="O90" i="3"/>
  <c r="O89" i="3" s="1"/>
  <c r="N89" i="3"/>
  <c r="O59" i="3"/>
  <c r="O58" i="3" s="1"/>
  <c r="N58" i="3"/>
  <c r="O32" i="3"/>
  <c r="O31" i="3" s="1"/>
  <c r="N31" i="3"/>
  <c r="N36" i="3"/>
  <c r="M35" i="3"/>
  <c r="N28" i="3"/>
  <c r="M27" i="3"/>
  <c r="M31" i="3"/>
  <c r="L35" i="3"/>
  <c r="N27" i="3" l="1"/>
  <c r="O28" i="3"/>
  <c r="O27" i="3" s="1"/>
  <c r="N35" i="3"/>
  <c r="O36" i="3"/>
  <c r="O35" i="3" s="1"/>
  <c r="C223" i="3"/>
  <c r="D223" i="3"/>
  <c r="E223" i="3"/>
  <c r="F223" i="3"/>
  <c r="G223" i="3"/>
  <c r="H223" i="3"/>
  <c r="I223" i="3"/>
  <c r="J223" i="3"/>
  <c r="B223" i="3"/>
  <c r="C202" i="3"/>
  <c r="D202" i="3"/>
  <c r="E202" i="3"/>
  <c r="F202" i="3"/>
  <c r="G202" i="3"/>
  <c r="H202" i="3"/>
  <c r="I202" i="3"/>
  <c r="J202" i="3"/>
  <c r="B202" i="3"/>
  <c r="C165" i="3"/>
  <c r="D165" i="3"/>
  <c r="E165" i="3"/>
  <c r="F165" i="3"/>
  <c r="G165" i="3"/>
  <c r="H165" i="3"/>
  <c r="I165" i="3"/>
  <c r="J165" i="3"/>
  <c r="B165" i="3"/>
  <c r="C144" i="3"/>
  <c r="D144" i="3"/>
  <c r="E144" i="3"/>
  <c r="F144" i="3"/>
  <c r="G144" i="3"/>
  <c r="H144" i="3"/>
  <c r="I144" i="3"/>
  <c r="J144" i="3"/>
  <c r="B144" i="3"/>
  <c r="C113" i="3"/>
  <c r="D113" i="3"/>
  <c r="E113" i="3"/>
  <c r="F113" i="3"/>
  <c r="G113" i="3"/>
  <c r="H113" i="3"/>
  <c r="I113" i="3"/>
  <c r="J113" i="3"/>
  <c r="B113" i="3"/>
  <c r="C82" i="3"/>
  <c r="D82" i="3"/>
  <c r="E82" i="3"/>
  <c r="F82" i="3"/>
  <c r="G82" i="3"/>
  <c r="H82" i="3"/>
  <c r="I82" i="3"/>
  <c r="J82" i="3"/>
  <c r="B82" i="3"/>
  <c r="C51" i="3"/>
  <c r="D51" i="3"/>
  <c r="E51" i="3"/>
  <c r="F51" i="3"/>
  <c r="G51" i="3"/>
  <c r="H51" i="3"/>
  <c r="I51" i="3"/>
  <c r="J51" i="3"/>
  <c r="B51" i="3"/>
  <c r="M189" i="3" l="1"/>
  <c r="M196" i="3" s="1"/>
  <c r="J224" i="3"/>
  <c r="I224" i="3"/>
  <c r="H224" i="3"/>
  <c r="G224" i="3"/>
  <c r="F224" i="3"/>
  <c r="E224" i="3"/>
  <c r="D224" i="3"/>
  <c r="C224" i="3"/>
  <c r="B224" i="3"/>
  <c r="J203" i="3"/>
  <c r="I203" i="3"/>
  <c r="H203" i="3"/>
  <c r="G203" i="3"/>
  <c r="F203" i="3"/>
  <c r="E203" i="3"/>
  <c r="D203" i="3"/>
  <c r="C203" i="3"/>
  <c r="B203" i="3"/>
  <c r="J166" i="3"/>
  <c r="I166" i="3"/>
  <c r="H166" i="3"/>
  <c r="G166" i="3"/>
  <c r="F166" i="3"/>
  <c r="E166" i="3"/>
  <c r="D166" i="3"/>
  <c r="C166" i="3"/>
  <c r="B166" i="3"/>
  <c r="J145" i="3"/>
  <c r="I145" i="3"/>
  <c r="H145" i="3"/>
  <c r="G145" i="3"/>
  <c r="F145" i="3"/>
  <c r="E145" i="3"/>
  <c r="D145" i="3"/>
  <c r="C145" i="3"/>
  <c r="B145" i="3"/>
  <c r="J114" i="3"/>
  <c r="I114" i="3"/>
  <c r="H114" i="3"/>
  <c r="G114" i="3"/>
  <c r="F114" i="3"/>
  <c r="E114" i="3"/>
  <c r="D114" i="3"/>
  <c r="C114" i="3"/>
  <c r="B114" i="3"/>
  <c r="J83" i="3"/>
  <c r="I83" i="3"/>
  <c r="H83" i="3"/>
  <c r="G83" i="3"/>
  <c r="F83" i="3"/>
  <c r="E83" i="3"/>
  <c r="D83" i="3"/>
  <c r="C83" i="3"/>
  <c r="B83" i="3"/>
  <c r="J52" i="3"/>
  <c r="I52" i="3"/>
  <c r="H52" i="3"/>
  <c r="G52" i="3"/>
  <c r="F52" i="3"/>
  <c r="E52" i="3"/>
  <c r="D52" i="3"/>
  <c r="C52" i="3"/>
  <c r="B52" i="3"/>
  <c r="J21" i="3"/>
  <c r="I21" i="3"/>
  <c r="H21" i="3"/>
  <c r="G21" i="3"/>
  <c r="F21" i="3"/>
  <c r="E21" i="3"/>
  <c r="D21" i="3"/>
  <c r="C21" i="3"/>
  <c r="B21" i="3"/>
  <c r="M197" i="3" l="1"/>
  <c r="N197" i="3"/>
  <c r="C5" i="3"/>
  <c r="D5" i="3"/>
  <c r="E5" i="3"/>
  <c r="F5" i="3"/>
  <c r="G5" i="3"/>
  <c r="H5" i="3"/>
  <c r="I5" i="3"/>
  <c r="J5" i="3"/>
  <c r="B5" i="3"/>
  <c r="C220" i="3"/>
  <c r="D220" i="3"/>
  <c r="E220" i="3"/>
  <c r="F220" i="3"/>
  <c r="G220" i="3"/>
  <c r="H220" i="3"/>
  <c r="I220" i="3"/>
  <c r="J220" i="3"/>
  <c r="B220" i="3"/>
  <c r="B221" i="3" s="1"/>
  <c r="C217" i="3"/>
  <c r="D217" i="3"/>
  <c r="E217" i="3"/>
  <c r="F217" i="3"/>
  <c r="G217" i="3"/>
  <c r="H217" i="3"/>
  <c r="I217" i="3"/>
  <c r="J217" i="3"/>
  <c r="B217" i="3"/>
  <c r="B218" i="3" s="1"/>
  <c r="C213" i="3"/>
  <c r="C216" i="3" s="1"/>
  <c r="D213" i="3"/>
  <c r="D216" i="3" s="1"/>
  <c r="E213" i="3"/>
  <c r="E216" i="3" s="1"/>
  <c r="F213" i="3"/>
  <c r="F216" i="3" s="1"/>
  <c r="G213" i="3"/>
  <c r="G216" i="3" s="1"/>
  <c r="H213" i="3"/>
  <c r="H216" i="3" s="1"/>
  <c r="I213" i="3"/>
  <c r="I216" i="3" s="1"/>
  <c r="J213" i="3"/>
  <c r="B213" i="3"/>
  <c r="B216" i="3" s="1"/>
  <c r="C208" i="3"/>
  <c r="D208" i="3"/>
  <c r="E208" i="3"/>
  <c r="F208" i="3"/>
  <c r="G208" i="3"/>
  <c r="H208" i="3"/>
  <c r="I208" i="3"/>
  <c r="J208" i="3"/>
  <c r="B208" i="3"/>
  <c r="C206" i="3"/>
  <c r="D206" i="3"/>
  <c r="E206" i="3"/>
  <c r="E225" i="3" s="1"/>
  <c r="F206" i="3"/>
  <c r="F225" i="3" s="1"/>
  <c r="G206" i="3"/>
  <c r="H206" i="3"/>
  <c r="I206" i="3"/>
  <c r="J206" i="3"/>
  <c r="B206" i="3"/>
  <c r="A205" i="3"/>
  <c r="C199" i="3"/>
  <c r="D199" i="3"/>
  <c r="E199" i="3"/>
  <c r="F199" i="3"/>
  <c r="G199" i="3"/>
  <c r="H199" i="3"/>
  <c r="I199" i="3"/>
  <c r="J199" i="3"/>
  <c r="B199" i="3"/>
  <c r="B200" i="3" s="1"/>
  <c r="C196" i="3"/>
  <c r="D196" i="3"/>
  <c r="E196" i="3"/>
  <c r="F196" i="3"/>
  <c r="G196" i="3"/>
  <c r="H196" i="3"/>
  <c r="I196" i="3"/>
  <c r="J196" i="3"/>
  <c r="B196" i="3"/>
  <c r="B197" i="3" s="1"/>
  <c r="C192" i="3"/>
  <c r="C195" i="3" s="1"/>
  <c r="D192" i="3"/>
  <c r="D195" i="3" s="1"/>
  <c r="E192" i="3"/>
  <c r="E195" i="3" s="1"/>
  <c r="F192" i="3"/>
  <c r="F195" i="3" s="1"/>
  <c r="G192" i="3"/>
  <c r="G195" i="3" s="1"/>
  <c r="H192" i="3"/>
  <c r="H195" i="3" s="1"/>
  <c r="I192" i="3"/>
  <c r="I195" i="3" s="1"/>
  <c r="J192" i="3"/>
  <c r="B192" i="3"/>
  <c r="C187" i="3"/>
  <c r="D187" i="3"/>
  <c r="E187" i="3"/>
  <c r="F187" i="3"/>
  <c r="G187" i="3"/>
  <c r="H187" i="3"/>
  <c r="I187" i="3"/>
  <c r="J187" i="3"/>
  <c r="B187" i="3"/>
  <c r="C185" i="3"/>
  <c r="D185" i="3"/>
  <c r="E185" i="3"/>
  <c r="F185" i="3"/>
  <c r="G185" i="3"/>
  <c r="H185" i="3"/>
  <c r="I185" i="3"/>
  <c r="J185" i="3"/>
  <c r="B185" i="3"/>
  <c r="B186" i="3" s="1"/>
  <c r="C183" i="3"/>
  <c r="D183" i="3"/>
  <c r="E183" i="3"/>
  <c r="F183" i="3"/>
  <c r="G183" i="3"/>
  <c r="H183" i="3"/>
  <c r="I183" i="3"/>
  <c r="J183" i="3"/>
  <c r="B183" i="3"/>
  <c r="C181" i="3"/>
  <c r="D181" i="3"/>
  <c r="E181" i="3"/>
  <c r="F181" i="3"/>
  <c r="G181" i="3"/>
  <c r="H181" i="3"/>
  <c r="I181" i="3"/>
  <c r="J181" i="3"/>
  <c r="B181" i="3"/>
  <c r="B182" i="3" s="1"/>
  <c r="C171" i="3"/>
  <c r="D171" i="3"/>
  <c r="E171" i="3"/>
  <c r="F171" i="3"/>
  <c r="G171" i="3"/>
  <c r="H171" i="3"/>
  <c r="I171" i="3"/>
  <c r="J171" i="3"/>
  <c r="B171" i="3"/>
  <c r="C179" i="3"/>
  <c r="D179" i="3"/>
  <c r="E179" i="3"/>
  <c r="F179" i="3"/>
  <c r="G179" i="3"/>
  <c r="H179" i="3"/>
  <c r="I179" i="3"/>
  <c r="J179" i="3"/>
  <c r="B179" i="3"/>
  <c r="C177" i="3"/>
  <c r="D177" i="3"/>
  <c r="E177" i="3"/>
  <c r="F177" i="3"/>
  <c r="G177" i="3"/>
  <c r="H177" i="3"/>
  <c r="I177" i="3"/>
  <c r="J177" i="3"/>
  <c r="B177" i="3"/>
  <c r="B178" i="3" s="1"/>
  <c r="C175" i="3"/>
  <c r="D175" i="3"/>
  <c r="E175" i="3"/>
  <c r="F175" i="3"/>
  <c r="G175" i="3"/>
  <c r="H175" i="3"/>
  <c r="I175" i="3"/>
  <c r="J175" i="3"/>
  <c r="B175" i="3"/>
  <c r="C173" i="3"/>
  <c r="D173" i="3"/>
  <c r="E173" i="3"/>
  <c r="F173" i="3"/>
  <c r="G173" i="3"/>
  <c r="H173" i="3"/>
  <c r="I173" i="3"/>
  <c r="J173" i="3"/>
  <c r="B173" i="3"/>
  <c r="B174" i="3" s="1"/>
  <c r="C169" i="3"/>
  <c r="C204" i="3" s="1"/>
  <c r="D169" i="3"/>
  <c r="E169" i="3"/>
  <c r="E204" i="3" s="1"/>
  <c r="F169" i="3"/>
  <c r="F204" i="3" s="1"/>
  <c r="G169" i="3"/>
  <c r="G204" i="3" s="1"/>
  <c r="H169" i="3"/>
  <c r="I169" i="3"/>
  <c r="I204" i="3" s="1"/>
  <c r="J169" i="3"/>
  <c r="B169" i="3"/>
  <c r="A168" i="3"/>
  <c r="C162" i="3"/>
  <c r="D162" i="3"/>
  <c r="E162" i="3"/>
  <c r="F162" i="3"/>
  <c r="G162" i="3"/>
  <c r="H162" i="3"/>
  <c r="I162" i="3"/>
  <c r="J162" i="3"/>
  <c r="B162" i="3"/>
  <c r="C159" i="3"/>
  <c r="D159" i="3"/>
  <c r="E159" i="3"/>
  <c r="F159" i="3"/>
  <c r="G159" i="3"/>
  <c r="H159" i="3"/>
  <c r="I159" i="3"/>
  <c r="J159" i="3"/>
  <c r="B159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J155" i="3"/>
  <c r="B155" i="3"/>
  <c r="C150" i="3"/>
  <c r="D150" i="3"/>
  <c r="E150" i="3"/>
  <c r="F150" i="3"/>
  <c r="G150" i="3"/>
  <c r="H150" i="3"/>
  <c r="I150" i="3"/>
  <c r="J150" i="3"/>
  <c r="B150" i="3"/>
  <c r="C148" i="3"/>
  <c r="C167" i="3" s="1"/>
  <c r="D148" i="3"/>
  <c r="D167" i="3" s="1"/>
  <c r="E148" i="3"/>
  <c r="E167" i="3" s="1"/>
  <c r="F148" i="3"/>
  <c r="F167" i="3" s="1"/>
  <c r="G148" i="3"/>
  <c r="G167" i="3" s="1"/>
  <c r="H148" i="3"/>
  <c r="H167" i="3" s="1"/>
  <c r="I148" i="3"/>
  <c r="I167" i="3" s="1"/>
  <c r="J148" i="3"/>
  <c r="B148" i="3"/>
  <c r="A147" i="3"/>
  <c r="C129" i="3"/>
  <c r="D129" i="3"/>
  <c r="E129" i="3"/>
  <c r="F129" i="3"/>
  <c r="G129" i="3"/>
  <c r="H129" i="3"/>
  <c r="I129" i="3"/>
  <c r="J129" i="3"/>
  <c r="B129" i="3"/>
  <c r="C125" i="3"/>
  <c r="D125" i="3"/>
  <c r="E125" i="3"/>
  <c r="F125" i="3"/>
  <c r="G125" i="3"/>
  <c r="H125" i="3"/>
  <c r="I125" i="3"/>
  <c r="J125" i="3"/>
  <c r="B125" i="3"/>
  <c r="C121" i="3"/>
  <c r="D121" i="3"/>
  <c r="E121" i="3"/>
  <c r="F121" i="3"/>
  <c r="G121" i="3"/>
  <c r="H121" i="3"/>
  <c r="I121" i="3"/>
  <c r="J121" i="3"/>
  <c r="B121" i="3"/>
  <c r="C141" i="3"/>
  <c r="D141" i="3"/>
  <c r="E141" i="3"/>
  <c r="F141" i="3"/>
  <c r="G141" i="3"/>
  <c r="H141" i="3"/>
  <c r="I141" i="3"/>
  <c r="J141" i="3"/>
  <c r="B141" i="3"/>
  <c r="B142" i="3" s="1"/>
  <c r="C98" i="3"/>
  <c r="D98" i="3"/>
  <c r="E98" i="3"/>
  <c r="F98" i="3"/>
  <c r="G98" i="3"/>
  <c r="H98" i="3"/>
  <c r="I98" i="3"/>
  <c r="J98" i="3"/>
  <c r="B98" i="3"/>
  <c r="C138" i="3"/>
  <c r="D138" i="3"/>
  <c r="E138" i="3"/>
  <c r="F138" i="3"/>
  <c r="G138" i="3"/>
  <c r="H138" i="3"/>
  <c r="I138" i="3"/>
  <c r="J138" i="3"/>
  <c r="J140" i="3" s="1"/>
  <c r="B138" i="3"/>
  <c r="B139" i="3" s="1"/>
  <c r="C134" i="3"/>
  <c r="C137" i="3" s="1"/>
  <c r="D134" i="3"/>
  <c r="D137" i="3" s="1"/>
  <c r="E134" i="3"/>
  <c r="E137" i="3" s="1"/>
  <c r="F134" i="3"/>
  <c r="F137" i="3" s="1"/>
  <c r="G134" i="3"/>
  <c r="G137" i="3" s="1"/>
  <c r="H134" i="3"/>
  <c r="H137" i="3" s="1"/>
  <c r="I134" i="3"/>
  <c r="I137" i="3" s="1"/>
  <c r="J134" i="3"/>
  <c r="J137" i="3" s="1"/>
  <c r="B134" i="3"/>
  <c r="C127" i="3"/>
  <c r="D127" i="3"/>
  <c r="E127" i="3"/>
  <c r="F127" i="3"/>
  <c r="G127" i="3"/>
  <c r="H127" i="3"/>
  <c r="I127" i="3"/>
  <c r="J127" i="3"/>
  <c r="K127" i="3" s="1"/>
  <c r="L127" i="3" s="1"/>
  <c r="M127" i="3" s="1"/>
  <c r="N127" i="3" s="1"/>
  <c r="O127" i="3" s="1"/>
  <c r="B127" i="3"/>
  <c r="B128" i="3" s="1"/>
  <c r="C123" i="3"/>
  <c r="D123" i="3"/>
  <c r="E123" i="3"/>
  <c r="F123" i="3"/>
  <c r="G123" i="3"/>
  <c r="H123" i="3"/>
  <c r="I123" i="3"/>
  <c r="J123" i="3"/>
  <c r="K123" i="3" s="1"/>
  <c r="L123" i="3" s="1"/>
  <c r="M123" i="3" s="1"/>
  <c r="N123" i="3" s="1"/>
  <c r="O123" i="3" s="1"/>
  <c r="B123" i="3"/>
  <c r="B124" i="3" s="1"/>
  <c r="C119" i="3"/>
  <c r="D119" i="3"/>
  <c r="E119" i="3"/>
  <c r="E120" i="3" s="1"/>
  <c r="F119" i="3"/>
  <c r="G119" i="3"/>
  <c r="H119" i="3"/>
  <c r="I119" i="3"/>
  <c r="I120" i="3" s="1"/>
  <c r="J119" i="3"/>
  <c r="K119" i="3" s="1"/>
  <c r="B119" i="3"/>
  <c r="B120" i="3" s="1"/>
  <c r="C117" i="3"/>
  <c r="C146" i="3" s="1"/>
  <c r="D117" i="3"/>
  <c r="D146" i="3" s="1"/>
  <c r="E117" i="3"/>
  <c r="E146" i="3" s="1"/>
  <c r="F117" i="3"/>
  <c r="F146" i="3" s="1"/>
  <c r="G117" i="3"/>
  <c r="G146" i="3" s="1"/>
  <c r="H117" i="3"/>
  <c r="I117" i="3"/>
  <c r="I146" i="3" s="1"/>
  <c r="J117" i="3"/>
  <c r="J146" i="3" s="1"/>
  <c r="K146" i="3" s="1"/>
  <c r="L146" i="3" s="1"/>
  <c r="M146" i="3" s="1"/>
  <c r="N146" i="3" s="1"/>
  <c r="O146" i="3" s="1"/>
  <c r="B117" i="3"/>
  <c r="I140" i="3" l="1"/>
  <c r="H118" i="3"/>
  <c r="H146" i="3"/>
  <c r="B118" i="3"/>
  <c r="B146" i="3"/>
  <c r="B135" i="3"/>
  <c r="B137" i="3"/>
  <c r="K155" i="3"/>
  <c r="K158" i="3"/>
  <c r="B222" i="3"/>
  <c r="B225" i="3"/>
  <c r="G222" i="3"/>
  <c r="G225" i="3"/>
  <c r="C222" i="3"/>
  <c r="C225" i="3"/>
  <c r="K216" i="3"/>
  <c r="K213" i="3"/>
  <c r="K134" i="3"/>
  <c r="K137" i="3"/>
  <c r="K148" i="3"/>
  <c r="J167" i="3"/>
  <c r="K167" i="3" s="1"/>
  <c r="L167" i="3" s="1"/>
  <c r="M167" i="3" s="1"/>
  <c r="N167" i="3" s="1"/>
  <c r="O167" i="3" s="1"/>
  <c r="H201" i="3"/>
  <c r="H204" i="3"/>
  <c r="D201" i="3"/>
  <c r="D204" i="3"/>
  <c r="J222" i="3"/>
  <c r="K222" i="3" s="1"/>
  <c r="L222" i="3" s="1"/>
  <c r="M222" i="3" s="1"/>
  <c r="N222" i="3" s="1"/>
  <c r="O222" i="3" s="1"/>
  <c r="K206" i="3"/>
  <c r="J225" i="3"/>
  <c r="K225" i="3" s="1"/>
  <c r="L225" i="3" s="1"/>
  <c r="M225" i="3" s="1"/>
  <c r="N225" i="3" s="1"/>
  <c r="O225" i="3" s="1"/>
  <c r="B149" i="3"/>
  <c r="B167" i="3"/>
  <c r="B193" i="3"/>
  <c r="B195" i="3"/>
  <c r="K117" i="3"/>
  <c r="L119" i="3"/>
  <c r="B156" i="3"/>
  <c r="B158" i="3"/>
  <c r="B170" i="3"/>
  <c r="B172" i="3" s="1"/>
  <c r="B204" i="3"/>
  <c r="I219" i="3"/>
  <c r="I225" i="3"/>
  <c r="H222" i="3"/>
  <c r="H225" i="3"/>
  <c r="D222" i="3"/>
  <c r="D225" i="3"/>
  <c r="H156" i="3"/>
  <c r="D156" i="3"/>
  <c r="F207" i="3"/>
  <c r="F209" i="3" s="1"/>
  <c r="I222" i="3"/>
  <c r="D219" i="3"/>
  <c r="H219" i="3"/>
  <c r="C221" i="3"/>
  <c r="B215" i="3"/>
  <c r="C215" i="3"/>
  <c r="C207" i="3"/>
  <c r="C209" i="3" s="1"/>
  <c r="J215" i="3"/>
  <c r="F215" i="3"/>
  <c r="C214" i="3"/>
  <c r="G219" i="3"/>
  <c r="C218" i="3"/>
  <c r="G215" i="3"/>
  <c r="C200" i="3"/>
  <c r="E222" i="3"/>
  <c r="I215" i="3"/>
  <c r="E215" i="3"/>
  <c r="B219" i="3"/>
  <c r="B207" i="3"/>
  <c r="B209" i="3" s="1"/>
  <c r="H215" i="3"/>
  <c r="D215" i="3"/>
  <c r="E219" i="3"/>
  <c r="G207" i="3"/>
  <c r="G209" i="3" s="1"/>
  <c r="F222" i="3"/>
  <c r="J207" i="3"/>
  <c r="J209" i="3" s="1"/>
  <c r="D182" i="3"/>
  <c r="D184" i="3" s="1"/>
  <c r="J186" i="3"/>
  <c r="J188" i="3" s="1"/>
  <c r="F186" i="3"/>
  <c r="F188" i="3" s="1"/>
  <c r="I207" i="3"/>
  <c r="I209" i="3" s="1"/>
  <c r="E207" i="3"/>
  <c r="E209" i="3" s="1"/>
  <c r="B210" i="3"/>
  <c r="B214" i="3"/>
  <c r="C219" i="3"/>
  <c r="F219" i="3"/>
  <c r="H207" i="3"/>
  <c r="H209" i="3" s="1"/>
  <c r="D207" i="3"/>
  <c r="D209" i="3" s="1"/>
  <c r="J201" i="3"/>
  <c r="B143" i="3"/>
  <c r="J194" i="3"/>
  <c r="F194" i="3"/>
  <c r="C197" i="3"/>
  <c r="I201" i="3"/>
  <c r="E201" i="3"/>
  <c r="F201" i="3"/>
  <c r="G201" i="3"/>
  <c r="C194" i="3"/>
  <c r="E182" i="3"/>
  <c r="E184" i="3" s="1"/>
  <c r="B188" i="3"/>
  <c r="G186" i="3"/>
  <c r="G188" i="3" s="1"/>
  <c r="I194" i="3"/>
  <c r="E194" i="3"/>
  <c r="F198" i="3"/>
  <c r="H194" i="3"/>
  <c r="D194" i="3"/>
  <c r="I198" i="3"/>
  <c r="E198" i="3"/>
  <c r="I164" i="3"/>
  <c r="D186" i="3"/>
  <c r="D188" i="3" s="1"/>
  <c r="E170" i="3"/>
  <c r="E172" i="3" s="1"/>
  <c r="I186" i="3"/>
  <c r="I188" i="3" s="1"/>
  <c r="E186" i="3"/>
  <c r="E188" i="3" s="1"/>
  <c r="B194" i="3"/>
  <c r="C193" i="3"/>
  <c r="H198" i="3"/>
  <c r="D198" i="3"/>
  <c r="H186" i="3"/>
  <c r="H188" i="3" s="1"/>
  <c r="G194" i="3"/>
  <c r="C186" i="3"/>
  <c r="C188" i="3" s="1"/>
  <c r="C198" i="3"/>
  <c r="G198" i="3"/>
  <c r="C201" i="3"/>
  <c r="B198" i="3"/>
  <c r="H170" i="3"/>
  <c r="H172" i="3" s="1"/>
  <c r="D170" i="3"/>
  <c r="D172" i="3" s="1"/>
  <c r="I174" i="3"/>
  <c r="I176" i="3" s="1"/>
  <c r="E174" i="3"/>
  <c r="E176" i="3" s="1"/>
  <c r="B180" i="3"/>
  <c r="G178" i="3"/>
  <c r="G180" i="3" s="1"/>
  <c r="B201" i="3"/>
  <c r="J156" i="3"/>
  <c r="F156" i="3"/>
  <c r="B161" i="3"/>
  <c r="G161" i="3"/>
  <c r="C161" i="3"/>
  <c r="G170" i="3"/>
  <c r="G172" i="3" s="1"/>
  <c r="D174" i="3"/>
  <c r="D176" i="3" s="1"/>
  <c r="F178" i="3"/>
  <c r="F180" i="3" s="1"/>
  <c r="J143" i="3"/>
  <c r="K143" i="3" s="1"/>
  <c r="L143" i="3" s="1"/>
  <c r="M143" i="3" s="1"/>
  <c r="N143" i="3" s="1"/>
  <c r="O143" i="3" s="1"/>
  <c r="C182" i="3"/>
  <c r="C184" i="3" s="1"/>
  <c r="I118" i="3"/>
  <c r="E118" i="3"/>
  <c r="F182" i="3"/>
  <c r="F184" i="3" s="1"/>
  <c r="F218" i="3"/>
  <c r="J210" i="3"/>
  <c r="J212" i="3" s="1"/>
  <c r="K212" i="3" s="1"/>
  <c r="L212" i="3" s="1"/>
  <c r="M212" i="3" s="1"/>
  <c r="N212" i="3" s="1"/>
  <c r="O212" i="3" s="1"/>
  <c r="J157" i="3"/>
  <c r="F157" i="3"/>
  <c r="I161" i="3"/>
  <c r="E161" i="3"/>
  <c r="H164" i="3"/>
  <c r="D164" i="3"/>
  <c r="C160" i="3"/>
  <c r="C178" i="3"/>
  <c r="C180" i="3" s="1"/>
  <c r="E164" i="3"/>
  <c r="B157" i="3"/>
  <c r="G157" i="3"/>
  <c r="C157" i="3"/>
  <c r="H161" i="3"/>
  <c r="D161" i="3"/>
  <c r="B164" i="3"/>
  <c r="G164" i="3"/>
  <c r="C164" i="3"/>
  <c r="J170" i="3"/>
  <c r="J172" i="3" s="1"/>
  <c r="F170" i="3"/>
  <c r="F172" i="3" s="1"/>
  <c r="B176" i="3"/>
  <c r="G174" i="3"/>
  <c r="G176" i="3" s="1"/>
  <c r="C170" i="3"/>
  <c r="C172" i="3" s="1"/>
  <c r="H174" i="3"/>
  <c r="H176" i="3" s="1"/>
  <c r="C174" i="3"/>
  <c r="C176" i="3" s="1"/>
  <c r="G182" i="3"/>
  <c r="G184" i="3" s="1"/>
  <c r="D197" i="3"/>
  <c r="H197" i="3"/>
  <c r="H157" i="3"/>
  <c r="D157" i="3"/>
  <c r="J164" i="3"/>
  <c r="K164" i="3" s="1"/>
  <c r="L164" i="3" s="1"/>
  <c r="M164" i="3" s="1"/>
  <c r="N164" i="3" s="1"/>
  <c r="O164" i="3" s="1"/>
  <c r="F164" i="3"/>
  <c r="C163" i="3"/>
  <c r="I170" i="3"/>
  <c r="I172" i="3" s="1"/>
  <c r="G120" i="3"/>
  <c r="B140" i="3"/>
  <c r="G140" i="3"/>
  <c r="C140" i="3"/>
  <c r="I157" i="3"/>
  <c r="E157" i="3"/>
  <c r="J160" i="3"/>
  <c r="F160" i="3"/>
  <c r="H178" i="3"/>
  <c r="H180" i="3" s="1"/>
  <c r="D178" i="3"/>
  <c r="D180" i="3" s="1"/>
  <c r="C120" i="3"/>
  <c r="I143" i="3"/>
  <c r="C118" i="3"/>
  <c r="G143" i="3"/>
  <c r="I160" i="3"/>
  <c r="E160" i="3"/>
  <c r="I156" i="3"/>
  <c r="E156" i="3"/>
  <c r="I163" i="3"/>
  <c r="E163" i="3"/>
  <c r="G118" i="3"/>
  <c r="D120" i="3"/>
  <c r="F143" i="3"/>
  <c r="F214" i="3"/>
  <c r="H160" i="3"/>
  <c r="D160" i="3"/>
  <c r="F161" i="3"/>
  <c r="H163" i="3"/>
  <c r="D163" i="3"/>
  <c r="E143" i="3"/>
  <c r="G160" i="3"/>
  <c r="C156" i="3"/>
  <c r="G156" i="3"/>
  <c r="G163" i="3"/>
  <c r="F174" i="3"/>
  <c r="F176" i="3" s="1"/>
  <c r="I178" i="3"/>
  <c r="I180" i="3" s="1"/>
  <c r="E178" i="3"/>
  <c r="E180" i="3" s="1"/>
  <c r="D118" i="3"/>
  <c r="C124" i="3"/>
  <c r="F140" i="3"/>
  <c r="H143" i="3"/>
  <c r="D143" i="3"/>
  <c r="E197" i="3"/>
  <c r="J163" i="3"/>
  <c r="F163" i="3"/>
  <c r="J136" i="3"/>
  <c r="H120" i="3"/>
  <c r="I182" i="3"/>
  <c r="I184" i="3" s="1"/>
  <c r="G193" i="3"/>
  <c r="F136" i="3"/>
  <c r="I136" i="3"/>
  <c r="C128" i="3"/>
  <c r="H136" i="3"/>
  <c r="D136" i="3"/>
  <c r="E140" i="3"/>
  <c r="C143" i="3"/>
  <c r="F200" i="3"/>
  <c r="J200" i="3"/>
  <c r="G214" i="3"/>
  <c r="E136" i="3"/>
  <c r="B136" i="3"/>
  <c r="G136" i="3"/>
  <c r="C135" i="3"/>
  <c r="H140" i="3"/>
  <c r="D140" i="3"/>
  <c r="F210" i="3"/>
  <c r="F212" i="3" s="1"/>
  <c r="D221" i="3"/>
  <c r="C149" i="3"/>
  <c r="C151" i="3" s="1"/>
  <c r="C139" i="3"/>
  <c r="H189" i="3"/>
  <c r="H191" i="3" s="1"/>
  <c r="E193" i="3"/>
  <c r="I193" i="3"/>
  <c r="F197" i="3"/>
  <c r="J197" i="3"/>
  <c r="G200" i="3"/>
  <c r="E214" i="3"/>
  <c r="I214" i="3"/>
  <c r="J214" i="3"/>
  <c r="G218" i="3"/>
  <c r="H221" i="3"/>
  <c r="C136" i="3"/>
  <c r="J178" i="3"/>
  <c r="J180" i="3" s="1"/>
  <c r="F118" i="3"/>
  <c r="F120" i="3"/>
  <c r="C142" i="3"/>
  <c r="H182" i="3"/>
  <c r="H184" i="3" s="1"/>
  <c r="D193" i="3"/>
  <c r="I197" i="3"/>
  <c r="J218" i="3"/>
  <c r="J174" i="3"/>
  <c r="J176" i="3" s="1"/>
  <c r="B184" i="3"/>
  <c r="J182" i="3"/>
  <c r="J184" i="3" s="1"/>
  <c r="D189" i="3"/>
  <c r="D191" i="3" s="1"/>
  <c r="H193" i="3"/>
  <c r="G221" i="3"/>
  <c r="G210" i="3"/>
  <c r="G212" i="3" s="1"/>
  <c r="I221" i="3"/>
  <c r="C210" i="3"/>
  <c r="D218" i="3"/>
  <c r="H218" i="3"/>
  <c r="E221" i="3"/>
  <c r="D210" i="3"/>
  <c r="D212" i="3" s="1"/>
  <c r="H210" i="3"/>
  <c r="H212" i="3" s="1"/>
  <c r="D214" i="3"/>
  <c r="H214" i="3"/>
  <c r="E218" i="3"/>
  <c r="I218" i="3"/>
  <c r="F221" i="3"/>
  <c r="J221" i="3"/>
  <c r="E210" i="3"/>
  <c r="E212" i="3" s="1"/>
  <c r="I210" i="3"/>
  <c r="I212" i="3" s="1"/>
  <c r="B189" i="3"/>
  <c r="F189" i="3"/>
  <c r="F191" i="3" s="1"/>
  <c r="J189" i="3"/>
  <c r="J191" i="3" s="1"/>
  <c r="F193" i="3"/>
  <c r="J193" i="3"/>
  <c r="G197" i="3"/>
  <c r="D200" i="3"/>
  <c r="H200" i="3"/>
  <c r="C189" i="3"/>
  <c r="G189" i="3"/>
  <c r="G191" i="3" s="1"/>
  <c r="E200" i="3"/>
  <c r="I200" i="3"/>
  <c r="E189" i="3"/>
  <c r="E191" i="3" s="1"/>
  <c r="I189" i="3"/>
  <c r="I191" i="3" s="1"/>
  <c r="B131" i="3"/>
  <c r="K118" i="3" l="1"/>
  <c r="K141" i="3"/>
  <c r="K142" i="3" s="1"/>
  <c r="K144" i="3"/>
  <c r="K145" i="3" s="1"/>
  <c r="L148" i="3"/>
  <c r="K162" i="3"/>
  <c r="K163" i="3" s="1"/>
  <c r="K165" i="3"/>
  <c r="K166" i="3" s="1"/>
  <c r="L216" i="3"/>
  <c r="L213" i="3"/>
  <c r="L214" i="3" s="1"/>
  <c r="K157" i="3"/>
  <c r="K156" i="3"/>
  <c r="K214" i="3"/>
  <c r="L158" i="3"/>
  <c r="L155" i="3"/>
  <c r="L156" i="3" s="1"/>
  <c r="L206" i="3"/>
  <c r="K210" i="3"/>
  <c r="K223" i="3"/>
  <c r="K224" i="3" s="1"/>
  <c r="K220" i="3"/>
  <c r="K221" i="3" s="1"/>
  <c r="L137" i="3"/>
  <c r="L134" i="3"/>
  <c r="M119" i="3"/>
  <c r="L117" i="3"/>
  <c r="K136" i="3"/>
  <c r="K135" i="3"/>
  <c r="B212" i="3"/>
  <c r="B211" i="3"/>
  <c r="C212" i="3"/>
  <c r="C211" i="3"/>
  <c r="C191" i="3"/>
  <c r="C190" i="3"/>
  <c r="B191" i="3"/>
  <c r="B190" i="3"/>
  <c r="J211" i="3"/>
  <c r="H190" i="3"/>
  <c r="F211" i="3"/>
  <c r="B133" i="3"/>
  <c r="B132" i="3"/>
  <c r="D211" i="3"/>
  <c r="I211" i="3"/>
  <c r="E211" i="3"/>
  <c r="H211" i="3"/>
  <c r="G211" i="3"/>
  <c r="F190" i="3"/>
  <c r="E190" i="3"/>
  <c r="I190" i="3"/>
  <c r="G190" i="3"/>
  <c r="J190" i="3"/>
  <c r="D190" i="3"/>
  <c r="L136" i="3" l="1"/>
  <c r="L135" i="3"/>
  <c r="K217" i="3"/>
  <c r="K211" i="3"/>
  <c r="M137" i="3"/>
  <c r="L220" i="3"/>
  <c r="L221" i="3" s="1"/>
  <c r="L223" i="3"/>
  <c r="L224" i="3" s="1"/>
  <c r="L210" i="3"/>
  <c r="M206" i="3"/>
  <c r="L144" i="3"/>
  <c r="L145" i="3" s="1"/>
  <c r="L118" i="3"/>
  <c r="L141" i="3"/>
  <c r="L142" i="3" s="1"/>
  <c r="N119" i="3"/>
  <c r="M117" i="3"/>
  <c r="M158" i="3"/>
  <c r="M216" i="3"/>
  <c r="L162" i="3"/>
  <c r="L163" i="3" s="1"/>
  <c r="L165" i="3"/>
  <c r="L166" i="3" s="1"/>
  <c r="M148" i="3"/>
  <c r="C110" i="3"/>
  <c r="D110" i="3"/>
  <c r="E110" i="3"/>
  <c r="F110" i="3"/>
  <c r="G110" i="3"/>
  <c r="H110" i="3"/>
  <c r="I110" i="3"/>
  <c r="J110" i="3"/>
  <c r="B110" i="3"/>
  <c r="B111" i="3" s="1"/>
  <c r="C107" i="3"/>
  <c r="D107" i="3"/>
  <c r="E107" i="3"/>
  <c r="F107" i="3"/>
  <c r="G107" i="3"/>
  <c r="H107" i="3"/>
  <c r="I107" i="3"/>
  <c r="J107" i="3"/>
  <c r="B107" i="3"/>
  <c r="B108" i="3" s="1"/>
  <c r="C103" i="3"/>
  <c r="C106" i="3" s="1"/>
  <c r="D103" i="3"/>
  <c r="D106" i="3" s="1"/>
  <c r="E103" i="3"/>
  <c r="E106" i="3" s="1"/>
  <c r="F103" i="3"/>
  <c r="F106" i="3" s="1"/>
  <c r="G103" i="3"/>
  <c r="G106" i="3" s="1"/>
  <c r="H103" i="3"/>
  <c r="H106" i="3" s="1"/>
  <c r="I103" i="3"/>
  <c r="I106" i="3" s="1"/>
  <c r="J103" i="3"/>
  <c r="J106" i="3" s="1"/>
  <c r="B103" i="3"/>
  <c r="M213" i="3" l="1"/>
  <c r="M214" i="3" s="1"/>
  <c r="M144" i="3"/>
  <c r="M145" i="3" s="1"/>
  <c r="M141" i="3"/>
  <c r="M142" i="3" s="1"/>
  <c r="M118" i="3"/>
  <c r="N216" i="3"/>
  <c r="M155" i="3"/>
  <c r="M223" i="3"/>
  <c r="M224" i="3" s="1"/>
  <c r="M220" i="3"/>
  <c r="M221" i="3" s="1"/>
  <c r="M210" i="3"/>
  <c r="N206" i="3"/>
  <c r="M134" i="3"/>
  <c r="M162" i="3"/>
  <c r="M163" i="3" s="1"/>
  <c r="M165" i="3"/>
  <c r="M166" i="3" s="1"/>
  <c r="N148" i="3"/>
  <c r="B104" i="3"/>
  <c r="B106" i="3"/>
  <c r="N117" i="3"/>
  <c r="O119" i="3"/>
  <c r="O117" i="3" s="1"/>
  <c r="K218" i="3"/>
  <c r="K106" i="3"/>
  <c r="K103" i="3"/>
  <c r="J109" i="3"/>
  <c r="N158" i="3"/>
  <c r="L211" i="3"/>
  <c r="L217" i="3"/>
  <c r="N137" i="3"/>
  <c r="C111" i="3"/>
  <c r="C108" i="3"/>
  <c r="C104" i="3"/>
  <c r="C94" i="3"/>
  <c r="D94" i="3"/>
  <c r="E94" i="3"/>
  <c r="F94" i="3"/>
  <c r="G94" i="3"/>
  <c r="H94" i="3"/>
  <c r="I94" i="3"/>
  <c r="J94" i="3"/>
  <c r="B94" i="3"/>
  <c r="C96" i="3"/>
  <c r="D96" i="3"/>
  <c r="E96" i="3"/>
  <c r="F96" i="3"/>
  <c r="G96" i="3"/>
  <c r="H96" i="3"/>
  <c r="I96" i="3"/>
  <c r="J96" i="3"/>
  <c r="K96" i="3" s="1"/>
  <c r="L96" i="3" s="1"/>
  <c r="M96" i="3" s="1"/>
  <c r="N96" i="3" s="1"/>
  <c r="O96" i="3" s="1"/>
  <c r="C92" i="3"/>
  <c r="D92" i="3"/>
  <c r="E92" i="3"/>
  <c r="F92" i="3"/>
  <c r="G92" i="3"/>
  <c r="H92" i="3"/>
  <c r="I92" i="3"/>
  <c r="J92" i="3"/>
  <c r="K92" i="3" s="1"/>
  <c r="L92" i="3" s="1"/>
  <c r="M92" i="3" s="1"/>
  <c r="N92" i="3" s="1"/>
  <c r="O92" i="3" s="1"/>
  <c r="C90" i="3"/>
  <c r="D90" i="3"/>
  <c r="E90" i="3"/>
  <c r="F90" i="3"/>
  <c r="G90" i="3"/>
  <c r="H90" i="3"/>
  <c r="I90" i="3"/>
  <c r="J90" i="3"/>
  <c r="C88" i="3"/>
  <c r="D88" i="3"/>
  <c r="E88" i="3"/>
  <c r="F88" i="3"/>
  <c r="G88" i="3"/>
  <c r="H88" i="3"/>
  <c r="I88" i="3"/>
  <c r="J88" i="3"/>
  <c r="K88" i="3" s="1"/>
  <c r="B90" i="3"/>
  <c r="B96" i="3"/>
  <c r="B97" i="3" s="1"/>
  <c r="B99" i="3" s="1"/>
  <c r="B92" i="3"/>
  <c r="B93" i="3" s="1"/>
  <c r="B88" i="3"/>
  <c r="B89" i="3" s="1"/>
  <c r="C86" i="3"/>
  <c r="D86" i="3"/>
  <c r="E86" i="3"/>
  <c r="E115" i="3" s="1"/>
  <c r="F86" i="3"/>
  <c r="G86" i="3"/>
  <c r="H86" i="3"/>
  <c r="H115" i="3" s="1"/>
  <c r="I86" i="3"/>
  <c r="J86" i="3"/>
  <c r="B86" i="3"/>
  <c r="C79" i="3"/>
  <c r="D79" i="3"/>
  <c r="E79" i="3"/>
  <c r="F79" i="3"/>
  <c r="G79" i="3"/>
  <c r="H79" i="3"/>
  <c r="I79" i="3"/>
  <c r="J79" i="3"/>
  <c r="B79" i="3"/>
  <c r="B80" i="3" s="1"/>
  <c r="C76" i="3"/>
  <c r="D76" i="3"/>
  <c r="E76" i="3"/>
  <c r="F76" i="3"/>
  <c r="G76" i="3"/>
  <c r="H76" i="3"/>
  <c r="I76" i="3"/>
  <c r="J76" i="3"/>
  <c r="B76" i="3"/>
  <c r="B77" i="3" s="1"/>
  <c r="C72" i="3"/>
  <c r="C75" i="3" s="1"/>
  <c r="D72" i="3"/>
  <c r="D75" i="3" s="1"/>
  <c r="E72" i="3"/>
  <c r="E75" i="3" s="1"/>
  <c r="F72" i="3"/>
  <c r="F75" i="3" s="1"/>
  <c r="G72" i="3"/>
  <c r="G75" i="3" s="1"/>
  <c r="H72" i="3"/>
  <c r="H75" i="3" s="1"/>
  <c r="I72" i="3"/>
  <c r="I75" i="3" s="1"/>
  <c r="J72" i="3"/>
  <c r="J75" i="3" s="1"/>
  <c r="B72" i="3"/>
  <c r="C67" i="3"/>
  <c r="D67" i="3"/>
  <c r="E67" i="3"/>
  <c r="F67" i="3"/>
  <c r="G67" i="3"/>
  <c r="H67" i="3"/>
  <c r="I67" i="3"/>
  <c r="J67" i="3"/>
  <c r="B67" i="3"/>
  <c r="C65" i="3"/>
  <c r="D65" i="3"/>
  <c r="E65" i="3"/>
  <c r="F65" i="3"/>
  <c r="G65" i="3"/>
  <c r="H65" i="3"/>
  <c r="I65" i="3"/>
  <c r="J65" i="3"/>
  <c r="K65" i="3" s="1"/>
  <c r="L65" i="3" s="1"/>
  <c r="M65" i="3" s="1"/>
  <c r="N65" i="3" s="1"/>
  <c r="O65" i="3" s="1"/>
  <c r="B65" i="3"/>
  <c r="B66" i="3" s="1"/>
  <c r="C63" i="3"/>
  <c r="D63" i="3"/>
  <c r="E63" i="3"/>
  <c r="F63" i="3"/>
  <c r="G63" i="3"/>
  <c r="H63" i="3"/>
  <c r="I63" i="3"/>
  <c r="J63" i="3"/>
  <c r="B63" i="3"/>
  <c r="C61" i="3"/>
  <c r="D61" i="3"/>
  <c r="E61" i="3"/>
  <c r="F61" i="3"/>
  <c r="G61" i="3"/>
  <c r="H61" i="3"/>
  <c r="I61" i="3"/>
  <c r="J61" i="3"/>
  <c r="K61" i="3" s="1"/>
  <c r="L61" i="3" s="1"/>
  <c r="M61" i="3" s="1"/>
  <c r="N61" i="3" s="1"/>
  <c r="O61" i="3" s="1"/>
  <c r="B61" i="3"/>
  <c r="B62" i="3" s="1"/>
  <c r="C59" i="3"/>
  <c r="D59" i="3"/>
  <c r="E59" i="3"/>
  <c r="F59" i="3"/>
  <c r="G59" i="3"/>
  <c r="H59" i="3"/>
  <c r="I59" i="3"/>
  <c r="J59" i="3"/>
  <c r="B59" i="3"/>
  <c r="C55" i="3"/>
  <c r="C84" i="3" s="1"/>
  <c r="D55" i="3"/>
  <c r="D84" i="3" s="1"/>
  <c r="E55" i="3"/>
  <c r="E84" i="3" s="1"/>
  <c r="F55" i="3"/>
  <c r="F84" i="3" s="1"/>
  <c r="G55" i="3"/>
  <c r="G84" i="3" s="1"/>
  <c r="H55" i="3"/>
  <c r="H84" i="3" s="1"/>
  <c r="I55" i="3"/>
  <c r="I84" i="3" s="1"/>
  <c r="J55" i="3"/>
  <c r="J84" i="3" s="1"/>
  <c r="K84" i="3" s="1"/>
  <c r="L84" i="3" s="1"/>
  <c r="M84" i="3" s="1"/>
  <c r="N84" i="3" s="1"/>
  <c r="O84" i="3" s="1"/>
  <c r="B55" i="3"/>
  <c r="C18" i="3"/>
  <c r="B15" i="3"/>
  <c r="C13" i="3"/>
  <c r="D13" i="3"/>
  <c r="E13" i="3"/>
  <c r="F13" i="3"/>
  <c r="H13" i="3"/>
  <c r="B13" i="3"/>
  <c r="C48" i="3"/>
  <c r="D48" i="3"/>
  <c r="E48" i="3"/>
  <c r="F48" i="3"/>
  <c r="G48" i="3"/>
  <c r="H48" i="3"/>
  <c r="I48" i="3"/>
  <c r="J48" i="3"/>
  <c r="B48" i="3"/>
  <c r="B49" i="3" s="1"/>
  <c r="C45" i="3"/>
  <c r="D45" i="3"/>
  <c r="E45" i="3"/>
  <c r="F45" i="3"/>
  <c r="G45" i="3"/>
  <c r="H45" i="3"/>
  <c r="I45" i="3"/>
  <c r="J45" i="3"/>
  <c r="B45" i="3"/>
  <c r="B46" i="3" s="1"/>
  <c r="C41" i="3"/>
  <c r="C44" i="3" s="1"/>
  <c r="D41" i="3"/>
  <c r="D44" i="3" s="1"/>
  <c r="E41" i="3"/>
  <c r="E44" i="3" s="1"/>
  <c r="F41" i="3"/>
  <c r="F44" i="3" s="1"/>
  <c r="G41" i="3"/>
  <c r="G44" i="3" s="1"/>
  <c r="H41" i="3"/>
  <c r="H44" i="3" s="1"/>
  <c r="I41" i="3"/>
  <c r="B41" i="3"/>
  <c r="C34" i="3"/>
  <c r="D34" i="3"/>
  <c r="E34" i="3"/>
  <c r="F34" i="3"/>
  <c r="G34" i="3"/>
  <c r="H34" i="3"/>
  <c r="I34" i="3"/>
  <c r="J34" i="3"/>
  <c r="K34" i="3" s="1"/>
  <c r="L34" i="3" s="1"/>
  <c r="M34" i="3" s="1"/>
  <c r="N34" i="3" s="1"/>
  <c r="O34" i="3" s="1"/>
  <c r="C30" i="3"/>
  <c r="D30" i="3"/>
  <c r="E30" i="3"/>
  <c r="F30" i="3"/>
  <c r="G30" i="3"/>
  <c r="H30" i="3"/>
  <c r="I30" i="3"/>
  <c r="J30" i="3"/>
  <c r="K30" i="3" s="1"/>
  <c r="L30" i="3" s="1"/>
  <c r="M30" i="3" s="1"/>
  <c r="N30" i="3" s="1"/>
  <c r="O30" i="3" s="1"/>
  <c r="B34" i="3"/>
  <c r="B35" i="3" s="1"/>
  <c r="B30" i="3"/>
  <c r="B31" i="3" s="1"/>
  <c r="C36" i="3"/>
  <c r="D36" i="3"/>
  <c r="E36" i="3"/>
  <c r="F36" i="3"/>
  <c r="G36" i="3"/>
  <c r="H36" i="3"/>
  <c r="I36" i="3"/>
  <c r="J36" i="3"/>
  <c r="C32" i="3"/>
  <c r="D32" i="3"/>
  <c r="E32" i="3"/>
  <c r="F32" i="3"/>
  <c r="G32" i="3"/>
  <c r="H32" i="3"/>
  <c r="I32" i="3"/>
  <c r="J32" i="3"/>
  <c r="B36" i="3"/>
  <c r="B32" i="3"/>
  <c r="B28" i="3"/>
  <c r="C28" i="3"/>
  <c r="D28" i="3"/>
  <c r="E28" i="3"/>
  <c r="F28" i="3"/>
  <c r="G28" i="3"/>
  <c r="H28" i="3"/>
  <c r="I28" i="3"/>
  <c r="J28" i="3"/>
  <c r="B26" i="3"/>
  <c r="B27" i="3" s="1"/>
  <c r="C26" i="3"/>
  <c r="D26" i="3"/>
  <c r="E26" i="3"/>
  <c r="F26" i="3"/>
  <c r="G26" i="3"/>
  <c r="H26" i="3"/>
  <c r="I26" i="3"/>
  <c r="J26" i="3"/>
  <c r="K26" i="3" s="1"/>
  <c r="B57" i="3"/>
  <c r="B58" i="3" s="1"/>
  <c r="C57" i="3"/>
  <c r="D57" i="3"/>
  <c r="E57" i="3"/>
  <c r="F57" i="3"/>
  <c r="G57" i="3"/>
  <c r="H57" i="3"/>
  <c r="I57" i="3"/>
  <c r="J57" i="3"/>
  <c r="K57" i="3" s="1"/>
  <c r="B160" i="3"/>
  <c r="J152" i="3"/>
  <c r="G149" i="3"/>
  <c r="G151" i="3" s="1"/>
  <c r="J149" i="3"/>
  <c r="J151" i="3" s="1"/>
  <c r="I149" i="3"/>
  <c r="I151" i="3" s="1"/>
  <c r="H149" i="3"/>
  <c r="H151" i="3" s="1"/>
  <c r="F149" i="3"/>
  <c r="F151" i="3" s="1"/>
  <c r="E149" i="3"/>
  <c r="E151" i="3" s="1"/>
  <c r="D149" i="3"/>
  <c r="D151" i="3" s="1"/>
  <c r="B151" i="3"/>
  <c r="I142" i="3"/>
  <c r="E142" i="3"/>
  <c r="G142" i="3"/>
  <c r="J139" i="3"/>
  <c r="F139" i="3"/>
  <c r="J135" i="3"/>
  <c r="F135" i="3"/>
  <c r="I135" i="3"/>
  <c r="E135" i="3"/>
  <c r="J131" i="3"/>
  <c r="J133" i="3" s="1"/>
  <c r="K133" i="3" s="1"/>
  <c r="F131" i="3"/>
  <c r="F133" i="3" s="1"/>
  <c r="I128" i="3"/>
  <c r="I130" i="3" s="1"/>
  <c r="E128" i="3"/>
  <c r="E130" i="3" s="1"/>
  <c r="J128" i="3"/>
  <c r="J130" i="3" s="1"/>
  <c r="H128" i="3"/>
  <c r="H130" i="3" s="1"/>
  <c r="G128" i="3"/>
  <c r="G130" i="3" s="1"/>
  <c r="F128" i="3"/>
  <c r="F130" i="3" s="1"/>
  <c r="D128" i="3"/>
  <c r="D130" i="3" s="1"/>
  <c r="C130" i="3"/>
  <c r="B130" i="3"/>
  <c r="I124" i="3"/>
  <c r="I126" i="3" s="1"/>
  <c r="E124" i="3"/>
  <c r="E126" i="3" s="1"/>
  <c r="J124" i="3"/>
  <c r="J126" i="3" s="1"/>
  <c r="H124" i="3"/>
  <c r="H126" i="3" s="1"/>
  <c r="G124" i="3"/>
  <c r="G126" i="3" s="1"/>
  <c r="F124" i="3"/>
  <c r="F126" i="3" s="1"/>
  <c r="D124" i="3"/>
  <c r="D126" i="3" s="1"/>
  <c r="C126" i="3"/>
  <c r="B126" i="3"/>
  <c r="I122" i="3"/>
  <c r="E122" i="3"/>
  <c r="J120" i="3"/>
  <c r="J122" i="3" s="1"/>
  <c r="H122" i="3"/>
  <c r="G122" i="3"/>
  <c r="F122" i="3"/>
  <c r="D122" i="3"/>
  <c r="C122" i="3"/>
  <c r="B122" i="3"/>
  <c r="J118" i="3"/>
  <c r="J111" i="3"/>
  <c r="F111" i="3"/>
  <c r="I111" i="3"/>
  <c r="G111" i="3"/>
  <c r="E111" i="3"/>
  <c r="I108" i="3"/>
  <c r="E108" i="3"/>
  <c r="J108" i="3"/>
  <c r="H108" i="3"/>
  <c r="F108" i="3"/>
  <c r="D108" i="3"/>
  <c r="H104" i="3"/>
  <c r="D104" i="3"/>
  <c r="I104" i="3"/>
  <c r="G104" i="3"/>
  <c r="E104" i="3"/>
  <c r="H100" i="3"/>
  <c r="G100" i="3"/>
  <c r="D100" i="3"/>
  <c r="C100" i="3"/>
  <c r="A116" i="3"/>
  <c r="A85" i="3"/>
  <c r="A54" i="3"/>
  <c r="B24" i="3"/>
  <c r="A23" i="3"/>
  <c r="N134" i="3" l="1"/>
  <c r="M136" i="3"/>
  <c r="M135" i="3"/>
  <c r="B105" i="3"/>
  <c r="B87" i="3"/>
  <c r="B115" i="3"/>
  <c r="G112" i="3"/>
  <c r="G115" i="3"/>
  <c r="C112" i="3"/>
  <c r="C115" i="3"/>
  <c r="K104" i="3"/>
  <c r="O141" i="3"/>
  <c r="O144" i="3"/>
  <c r="O118" i="3"/>
  <c r="O206" i="3"/>
  <c r="N220" i="3"/>
  <c r="N221" i="3" s="1"/>
  <c r="N210" i="3"/>
  <c r="N223" i="3"/>
  <c r="N224" i="3" s="1"/>
  <c r="M156" i="3"/>
  <c r="K24" i="3"/>
  <c r="L26" i="3"/>
  <c r="B56" i="3"/>
  <c r="B84" i="3"/>
  <c r="D105" i="3"/>
  <c r="D115" i="3"/>
  <c r="L218" i="3"/>
  <c r="B44" i="3"/>
  <c r="B42" i="3"/>
  <c r="B73" i="3"/>
  <c r="B75" i="3"/>
  <c r="J105" i="3"/>
  <c r="J115" i="3"/>
  <c r="K115" i="3" s="1"/>
  <c r="L115" i="3" s="1"/>
  <c r="M115" i="3" s="1"/>
  <c r="N115" i="3" s="1"/>
  <c r="O115" i="3" s="1"/>
  <c r="F105" i="3"/>
  <c r="F115" i="3"/>
  <c r="K86" i="3"/>
  <c r="L88" i="3"/>
  <c r="N136" i="3"/>
  <c r="N135" i="3"/>
  <c r="N155" i="3"/>
  <c r="L106" i="3"/>
  <c r="N144" i="3"/>
  <c r="N145" i="3" s="1"/>
  <c r="N118" i="3"/>
  <c r="N141" i="3"/>
  <c r="N142" i="3" s="1"/>
  <c r="M211" i="3"/>
  <c r="M217" i="3"/>
  <c r="N213" i="3"/>
  <c r="B25" i="3"/>
  <c r="B53" i="3"/>
  <c r="L133" i="3"/>
  <c r="K131" i="3"/>
  <c r="L57" i="3"/>
  <c r="K55" i="3"/>
  <c r="I44" i="3"/>
  <c r="J42" i="3"/>
  <c r="K12" i="3"/>
  <c r="K13" i="3"/>
  <c r="K72" i="3"/>
  <c r="K75" i="3"/>
  <c r="I105" i="3"/>
  <c r="I115" i="3"/>
  <c r="O137" i="3"/>
  <c r="O158" i="3"/>
  <c r="O148" i="3"/>
  <c r="N162" i="3"/>
  <c r="N163" i="3" s="1"/>
  <c r="N165" i="3"/>
  <c r="N166" i="3" s="1"/>
  <c r="I109" i="3"/>
  <c r="O216" i="3"/>
  <c r="I89" i="3"/>
  <c r="I91" i="3" s="1"/>
  <c r="I49" i="3"/>
  <c r="E49" i="3"/>
  <c r="D62" i="3"/>
  <c r="D64" i="3" s="1"/>
  <c r="H74" i="3"/>
  <c r="D74" i="3"/>
  <c r="I78" i="3"/>
  <c r="G93" i="3"/>
  <c r="G95" i="3" s="1"/>
  <c r="G9" i="3"/>
  <c r="G13" i="3"/>
  <c r="K22" i="3"/>
  <c r="L22" i="3" s="1"/>
  <c r="M22" i="3" s="1"/>
  <c r="N22" i="3" s="1"/>
  <c r="O22" i="3" s="1"/>
  <c r="E22" i="3"/>
  <c r="H22" i="3"/>
  <c r="D22" i="3"/>
  <c r="F22" i="3"/>
  <c r="B22" i="3"/>
  <c r="G22" i="3"/>
  <c r="C22" i="3"/>
  <c r="I12" i="3"/>
  <c r="G74" i="3"/>
  <c r="C74" i="3"/>
  <c r="H78" i="3"/>
  <c r="D78" i="3"/>
  <c r="G78" i="3"/>
  <c r="C78" i="3"/>
  <c r="E69" i="3"/>
  <c r="E71" i="3" s="1"/>
  <c r="E78" i="3"/>
  <c r="B74" i="3"/>
  <c r="E81" i="3"/>
  <c r="J74" i="3"/>
  <c r="B78" i="3"/>
  <c r="H81" i="3"/>
  <c r="D81" i="3"/>
  <c r="J81" i="3"/>
  <c r="K81" i="3" s="1"/>
  <c r="L81" i="3" s="1"/>
  <c r="M81" i="3" s="1"/>
  <c r="N81" i="3" s="1"/>
  <c r="O81" i="3" s="1"/>
  <c r="F81" i="3"/>
  <c r="I81" i="3"/>
  <c r="F74" i="3"/>
  <c r="I74" i="3"/>
  <c r="E74" i="3"/>
  <c r="J78" i="3"/>
  <c r="F78" i="3"/>
  <c r="B81" i="3"/>
  <c r="G81" i="3"/>
  <c r="D80" i="3"/>
  <c r="C81" i="3"/>
  <c r="B91" i="3"/>
  <c r="H12" i="3"/>
  <c r="E58" i="3"/>
  <c r="E60" i="3" s="1"/>
  <c r="G102" i="3"/>
  <c r="G56" i="3"/>
  <c r="I62" i="3"/>
  <c r="I64" i="3" s="1"/>
  <c r="D89" i="3"/>
  <c r="D91" i="3" s="1"/>
  <c r="H93" i="3"/>
  <c r="H95" i="3" s="1"/>
  <c r="D93" i="3"/>
  <c r="D95" i="3" s="1"/>
  <c r="H97" i="3"/>
  <c r="H99" i="3" s="1"/>
  <c r="D97" i="3"/>
  <c r="D99" i="3" s="1"/>
  <c r="B33" i="3"/>
  <c r="H19" i="3"/>
  <c r="C56" i="3"/>
  <c r="D12" i="3"/>
  <c r="G89" i="3"/>
  <c r="G91" i="3" s="1"/>
  <c r="K19" i="3"/>
  <c r="L19" i="3" s="1"/>
  <c r="M19" i="3" s="1"/>
  <c r="N19" i="3" s="1"/>
  <c r="O19" i="3" s="1"/>
  <c r="F19" i="3"/>
  <c r="E93" i="3"/>
  <c r="E95" i="3" s="1"/>
  <c r="I97" i="3"/>
  <c r="I99" i="3" s="1"/>
  <c r="H102" i="3"/>
  <c r="D87" i="3"/>
  <c r="C102" i="3"/>
  <c r="C42" i="3"/>
  <c r="B12" i="3"/>
  <c r="C9" i="3"/>
  <c r="H15" i="3"/>
  <c r="D15" i="3"/>
  <c r="F18" i="3"/>
  <c r="J56" i="3"/>
  <c r="H62" i="3"/>
  <c r="H64" i="3" s="1"/>
  <c r="E62" i="3"/>
  <c r="E64" i="3" s="1"/>
  <c r="F58" i="3"/>
  <c r="F60" i="3" s="1"/>
  <c r="C27" i="3"/>
  <c r="C29" i="3" s="1"/>
  <c r="H4" i="3"/>
  <c r="H6" i="3" s="1"/>
  <c r="D4" i="3"/>
  <c r="D6" i="3" s="1"/>
  <c r="I9" i="3"/>
  <c r="G19" i="3"/>
  <c r="C19" i="3"/>
  <c r="H56" i="3"/>
  <c r="D56" i="3"/>
  <c r="J62" i="3"/>
  <c r="J64" i="3" s="1"/>
  <c r="F62" i="3"/>
  <c r="F64" i="3" s="1"/>
  <c r="I66" i="3"/>
  <c r="I68" i="3" s="1"/>
  <c r="E66" i="3"/>
  <c r="E68" i="3" s="1"/>
  <c r="F73" i="3"/>
  <c r="C77" i="3"/>
  <c r="H66" i="3"/>
  <c r="H68" i="3" s="1"/>
  <c r="J87" i="3"/>
  <c r="I4" i="3"/>
  <c r="I6" i="3" s="1"/>
  <c r="E4" i="3"/>
  <c r="E6" i="3" s="1"/>
  <c r="J11" i="3"/>
  <c r="F11" i="3"/>
  <c r="G66" i="3"/>
  <c r="G68" i="3" s="1"/>
  <c r="I73" i="3"/>
  <c r="E73" i="3"/>
  <c r="G77" i="3"/>
  <c r="H80" i="3"/>
  <c r="E87" i="3"/>
  <c r="B95" i="3"/>
  <c r="E89" i="3"/>
  <c r="E91" i="3" s="1"/>
  <c r="I93" i="3"/>
  <c r="I95" i="3" s="1"/>
  <c r="E97" i="3"/>
  <c r="E99" i="3" s="1"/>
  <c r="B112" i="3"/>
  <c r="J154" i="3"/>
  <c r="K154" i="3" s="1"/>
  <c r="G49" i="3"/>
  <c r="I11" i="3"/>
  <c r="G58" i="3"/>
  <c r="G60" i="3" s="1"/>
  <c r="C58" i="3"/>
  <c r="C60" i="3" s="1"/>
  <c r="F49" i="3"/>
  <c r="B18" i="3"/>
  <c r="G15" i="3"/>
  <c r="H18" i="3"/>
  <c r="D19" i="3"/>
  <c r="E56" i="3"/>
  <c r="B64" i="3"/>
  <c r="C89" i="3"/>
  <c r="C91" i="3" s="1"/>
  <c r="C105" i="3"/>
  <c r="C49" i="3"/>
  <c r="C66" i="3"/>
  <c r="C68" i="3" s="1"/>
  <c r="D58" i="3"/>
  <c r="D60" i="3" s="1"/>
  <c r="B60" i="3"/>
  <c r="E18" i="3"/>
  <c r="C15" i="3"/>
  <c r="C62" i="3"/>
  <c r="C64" i="3" s="1"/>
  <c r="I69" i="3"/>
  <c r="I71" i="3" s="1"/>
  <c r="C80" i="3"/>
  <c r="E109" i="3"/>
  <c r="D66" i="3"/>
  <c r="D68" i="3" s="1"/>
  <c r="I87" i="3"/>
  <c r="D18" i="3"/>
  <c r="E12" i="3"/>
  <c r="C73" i="3"/>
  <c r="C93" i="3"/>
  <c r="C95" i="3" s="1"/>
  <c r="E112" i="3"/>
  <c r="F9" i="3"/>
  <c r="C97" i="3"/>
  <c r="C99" i="3" s="1"/>
  <c r="B37" i="3"/>
  <c r="B69" i="3"/>
  <c r="G87" i="3"/>
  <c r="D102" i="3"/>
  <c r="B29" i="3"/>
  <c r="C31" i="3"/>
  <c r="C33" i="3" s="1"/>
  <c r="C35" i="3"/>
  <c r="C37" i="3" s="1"/>
  <c r="C46" i="3"/>
  <c r="B19" i="3"/>
  <c r="G4" i="3"/>
  <c r="G6" i="3" s="1"/>
  <c r="C4" i="3"/>
  <c r="C6" i="3" s="1"/>
  <c r="H11" i="3"/>
  <c r="D11" i="3"/>
  <c r="I15" i="3"/>
  <c r="E15" i="3"/>
  <c r="J89" i="3"/>
  <c r="J91" i="3" s="1"/>
  <c r="F89" i="3"/>
  <c r="F91" i="3" s="1"/>
  <c r="J93" i="3"/>
  <c r="J95" i="3" s="1"/>
  <c r="F93" i="3"/>
  <c r="F95" i="3" s="1"/>
  <c r="J97" i="3"/>
  <c r="J99" i="3" s="1"/>
  <c r="F97" i="3"/>
  <c r="F99" i="3" s="1"/>
  <c r="B109" i="3"/>
  <c r="E105" i="3"/>
  <c r="J4" i="3"/>
  <c r="J6" i="3" s="1"/>
  <c r="F4" i="3"/>
  <c r="F6" i="3" s="1"/>
  <c r="J16" i="3"/>
  <c r="F16" i="3"/>
  <c r="J15" i="3"/>
  <c r="F15" i="3"/>
  <c r="G11" i="3"/>
  <c r="C11" i="3"/>
  <c r="I19" i="3"/>
  <c r="C12" i="3"/>
  <c r="I16" i="3"/>
  <c r="E16" i="3"/>
  <c r="B11" i="3"/>
  <c r="F112" i="3"/>
  <c r="I112" i="3"/>
  <c r="B152" i="3"/>
  <c r="J58" i="3"/>
  <c r="J60" i="3" s="1"/>
  <c r="H49" i="3"/>
  <c r="D49" i="3"/>
  <c r="G12" i="3"/>
  <c r="I18" i="3"/>
  <c r="D9" i="3"/>
  <c r="H16" i="3"/>
  <c r="D16" i="3"/>
  <c r="E11" i="3"/>
  <c r="G62" i="3"/>
  <c r="G64" i="3" s="1"/>
  <c r="G80" i="3"/>
  <c r="H87" i="3"/>
  <c r="H112" i="3"/>
  <c r="H109" i="3"/>
  <c r="D112" i="3"/>
  <c r="D109" i="3"/>
  <c r="C109" i="3"/>
  <c r="G105" i="3"/>
  <c r="H105" i="3"/>
  <c r="F152" i="3"/>
  <c r="H58" i="3"/>
  <c r="H60" i="3" s="1"/>
  <c r="E19" i="3"/>
  <c r="B4" i="3"/>
  <c r="B6" i="3" s="1"/>
  <c r="B8" i="3"/>
  <c r="G16" i="3"/>
  <c r="C16" i="3"/>
  <c r="G18" i="3"/>
  <c r="J66" i="3"/>
  <c r="J68" i="3" s="1"/>
  <c r="F66" i="3"/>
  <c r="F68" i="3" s="1"/>
  <c r="C87" i="3"/>
  <c r="H89" i="3"/>
  <c r="H91" i="3" s="1"/>
  <c r="J112" i="3"/>
  <c r="K112" i="3" s="1"/>
  <c r="L112" i="3" s="1"/>
  <c r="M112" i="3" s="1"/>
  <c r="N112" i="3" s="1"/>
  <c r="O112" i="3" s="1"/>
  <c r="G109" i="3"/>
  <c r="F109" i="3"/>
  <c r="D101" i="3"/>
  <c r="H101" i="3"/>
  <c r="G97" i="3"/>
  <c r="G99" i="3" s="1"/>
  <c r="F87" i="3"/>
  <c r="F77" i="3"/>
  <c r="F69" i="3"/>
  <c r="F71" i="3" s="1"/>
  <c r="J77" i="3"/>
  <c r="J69" i="3"/>
  <c r="J71" i="3" s="1"/>
  <c r="K71" i="3" s="1"/>
  <c r="L71" i="3" s="1"/>
  <c r="M71" i="3" s="1"/>
  <c r="N71" i="3" s="1"/>
  <c r="O71" i="3" s="1"/>
  <c r="J73" i="3"/>
  <c r="B68" i="3"/>
  <c r="F56" i="3"/>
  <c r="J18" i="3"/>
  <c r="F12" i="3"/>
  <c r="B16" i="3"/>
  <c r="B43" i="3"/>
  <c r="I58" i="3"/>
  <c r="I60" i="3" s="1"/>
  <c r="I56" i="3"/>
  <c r="C152" i="3"/>
  <c r="G152" i="3"/>
  <c r="D152" i="3"/>
  <c r="H152" i="3"/>
  <c r="B163" i="3"/>
  <c r="E152" i="3"/>
  <c r="I152" i="3"/>
  <c r="J153" i="3" s="1"/>
  <c r="G139" i="3"/>
  <c r="D142" i="3"/>
  <c r="H142" i="3"/>
  <c r="C131" i="3"/>
  <c r="G131" i="3"/>
  <c r="G133" i="3" s="1"/>
  <c r="G135" i="3"/>
  <c r="D139" i="3"/>
  <c r="H139" i="3"/>
  <c r="D131" i="3"/>
  <c r="D133" i="3" s="1"/>
  <c r="H131" i="3"/>
  <c r="H133" i="3" s="1"/>
  <c r="D135" i="3"/>
  <c r="H135" i="3"/>
  <c r="E139" i="3"/>
  <c r="I139" i="3"/>
  <c r="F142" i="3"/>
  <c r="J142" i="3"/>
  <c r="E131" i="3"/>
  <c r="I131" i="3"/>
  <c r="I133" i="3" s="1"/>
  <c r="B100" i="3"/>
  <c r="B101" i="3" s="1"/>
  <c r="F100" i="3"/>
  <c r="F102" i="3" s="1"/>
  <c r="J100" i="3"/>
  <c r="J102" i="3" s="1"/>
  <c r="K102" i="3" s="1"/>
  <c r="L102" i="3" s="1"/>
  <c r="M102" i="3" s="1"/>
  <c r="N102" i="3" s="1"/>
  <c r="O102" i="3" s="1"/>
  <c r="F104" i="3"/>
  <c r="J104" i="3"/>
  <c r="G108" i="3"/>
  <c r="D111" i="3"/>
  <c r="H111" i="3"/>
  <c r="E100" i="3"/>
  <c r="E102" i="3" s="1"/>
  <c r="I100" i="3"/>
  <c r="I102" i="3" s="1"/>
  <c r="C69" i="3"/>
  <c r="G69" i="3"/>
  <c r="G71" i="3" s="1"/>
  <c r="G73" i="3"/>
  <c r="D77" i="3"/>
  <c r="H77" i="3"/>
  <c r="E80" i="3"/>
  <c r="I80" i="3"/>
  <c r="D69" i="3"/>
  <c r="D71" i="3" s="1"/>
  <c r="H69" i="3"/>
  <c r="H71" i="3" s="1"/>
  <c r="D73" i="3"/>
  <c r="H73" i="3"/>
  <c r="E77" i="3"/>
  <c r="I77" i="3"/>
  <c r="F80" i="3"/>
  <c r="J80" i="3"/>
  <c r="B50" i="3"/>
  <c r="B47" i="3"/>
  <c r="B38" i="3"/>
  <c r="B39" i="3" s="1"/>
  <c r="O213" i="3" l="1"/>
  <c r="O142" i="3"/>
  <c r="O155" i="3"/>
  <c r="O156" i="3" s="1"/>
  <c r="K21" i="3"/>
  <c r="L13" i="3"/>
  <c r="K11" i="3"/>
  <c r="L55" i="3"/>
  <c r="M57" i="3"/>
  <c r="C71" i="3"/>
  <c r="C70" i="3"/>
  <c r="H8" i="3"/>
  <c r="O214" i="3"/>
  <c r="O134" i="3"/>
  <c r="L75" i="3"/>
  <c r="K132" i="3"/>
  <c r="K138" i="3"/>
  <c r="N214" i="3"/>
  <c r="M106" i="3"/>
  <c r="L86" i="3"/>
  <c r="M88" i="3"/>
  <c r="M26" i="3"/>
  <c r="L24" i="3"/>
  <c r="K79" i="3"/>
  <c r="K80" i="3" s="1"/>
  <c r="K82" i="3"/>
  <c r="K83" i="3" s="1"/>
  <c r="K69" i="3"/>
  <c r="K56" i="3"/>
  <c r="B71" i="3"/>
  <c r="B70" i="3"/>
  <c r="L154" i="3"/>
  <c r="K152" i="3"/>
  <c r="O220" i="3"/>
  <c r="O221" i="3" s="1"/>
  <c r="O223" i="3"/>
  <c r="O224" i="3" s="1"/>
  <c r="O210" i="3"/>
  <c r="O162" i="3"/>
  <c r="O163" i="3" s="1"/>
  <c r="O165" i="3"/>
  <c r="O166" i="3" s="1"/>
  <c r="K74" i="3"/>
  <c r="K73" i="3"/>
  <c r="M133" i="3"/>
  <c r="L131" i="3"/>
  <c r="M218" i="3"/>
  <c r="N156" i="3"/>
  <c r="K87" i="3"/>
  <c r="K113" i="3"/>
  <c r="K110" i="3"/>
  <c r="K111" i="3" s="1"/>
  <c r="K100" i="3"/>
  <c r="N217" i="3"/>
  <c r="N211" i="3"/>
  <c r="O145" i="3"/>
  <c r="K105" i="3"/>
  <c r="K18" i="3"/>
  <c r="J8" i="3"/>
  <c r="B154" i="3"/>
  <c r="B153" i="3"/>
  <c r="E8" i="3"/>
  <c r="J70" i="3"/>
  <c r="D8" i="3"/>
  <c r="E9" i="3"/>
  <c r="D154" i="3"/>
  <c r="D153" i="3"/>
  <c r="E154" i="3"/>
  <c r="E153" i="3"/>
  <c r="C154" i="3"/>
  <c r="C153" i="3"/>
  <c r="F154" i="3"/>
  <c r="F153" i="3"/>
  <c r="I154" i="3"/>
  <c r="I153" i="3"/>
  <c r="G154" i="3"/>
  <c r="G153" i="3"/>
  <c r="H154" i="3"/>
  <c r="H153" i="3"/>
  <c r="J9" i="3"/>
  <c r="K9" i="3" s="1"/>
  <c r="C8" i="3"/>
  <c r="B9" i="3"/>
  <c r="F8" i="3"/>
  <c r="I8" i="3"/>
  <c r="H9" i="3"/>
  <c r="G8" i="3"/>
  <c r="F132" i="3"/>
  <c r="E133" i="3"/>
  <c r="C101" i="3"/>
  <c r="B102" i="3"/>
  <c r="C132" i="3"/>
  <c r="C133" i="3"/>
  <c r="F70" i="3"/>
  <c r="I132" i="3"/>
  <c r="D132" i="3"/>
  <c r="E132" i="3"/>
  <c r="H132" i="3"/>
  <c r="G132" i="3"/>
  <c r="J132" i="3"/>
  <c r="J101" i="3"/>
  <c r="E101" i="3"/>
  <c r="F101" i="3"/>
  <c r="G101" i="3"/>
  <c r="I101" i="3"/>
  <c r="D70" i="3"/>
  <c r="E70" i="3"/>
  <c r="G70" i="3"/>
  <c r="H70" i="3"/>
  <c r="I70" i="3"/>
  <c r="B40" i="3"/>
  <c r="L21" i="3" l="1"/>
  <c r="L72" i="3"/>
  <c r="N133" i="3"/>
  <c r="M131" i="3"/>
  <c r="M24" i="3"/>
  <c r="N26" i="3"/>
  <c r="N106" i="3"/>
  <c r="K114" i="3"/>
  <c r="L103" i="3"/>
  <c r="K153" i="3"/>
  <c r="K159" i="3"/>
  <c r="N88" i="3"/>
  <c r="M86" i="3"/>
  <c r="L73" i="3"/>
  <c r="L74" i="3"/>
  <c r="M55" i="3"/>
  <c r="N57" i="3"/>
  <c r="L9" i="3"/>
  <c r="N218" i="3"/>
  <c r="O217" i="3"/>
  <c r="O211" i="3"/>
  <c r="M154" i="3"/>
  <c r="L152" i="3"/>
  <c r="K76" i="3"/>
  <c r="K70" i="3"/>
  <c r="M21" i="3"/>
  <c r="M18" i="3"/>
  <c r="L100" i="3"/>
  <c r="L110" i="3"/>
  <c r="L111" i="3" s="1"/>
  <c r="L113" i="3"/>
  <c r="L87" i="3"/>
  <c r="M75" i="3"/>
  <c r="L56" i="3"/>
  <c r="L69" i="3"/>
  <c r="L79" i="3"/>
  <c r="L80" i="3" s="1"/>
  <c r="L82" i="3"/>
  <c r="L83" i="3" s="1"/>
  <c r="K101" i="3"/>
  <c r="K107" i="3"/>
  <c r="L132" i="3"/>
  <c r="L138" i="3"/>
  <c r="L18" i="3"/>
  <c r="L25" i="3"/>
  <c r="K140" i="3"/>
  <c r="K139" i="3"/>
  <c r="O136" i="3"/>
  <c r="O135" i="3"/>
  <c r="M13" i="3"/>
  <c r="M12" i="3"/>
  <c r="B183" i="1"/>
  <c r="B184" i="1" s="1"/>
  <c r="B180" i="1"/>
  <c r="B172" i="1"/>
  <c r="B173" i="1"/>
  <c r="B169" i="1"/>
  <c r="B147" i="1"/>
  <c r="B150" i="1" s="1"/>
  <c r="B151" i="1" s="1"/>
  <c r="B161" i="1"/>
  <c r="B162" i="1" s="1"/>
  <c r="B158" i="1"/>
  <c r="B104" i="1"/>
  <c r="B105" i="1" s="1"/>
  <c r="B102" i="1"/>
  <c r="B100" i="1"/>
  <c r="B87" i="1"/>
  <c r="B77" i="1"/>
  <c r="B61" i="1"/>
  <c r="B60" i="1"/>
  <c r="B59" i="1"/>
  <c r="B46" i="1"/>
  <c r="B37" i="1"/>
  <c r="B31" i="1"/>
  <c r="B140" i="1"/>
  <c r="B139" i="1"/>
  <c r="B132" i="1"/>
  <c r="B119" i="1"/>
  <c r="B127" i="1"/>
  <c r="B123" i="1"/>
  <c r="B115" i="1"/>
  <c r="B20" i="1"/>
  <c r="B4" i="1"/>
  <c r="B10" i="1" s="1"/>
  <c r="B12" i="1" s="1"/>
  <c r="L11" i="3" l="1"/>
  <c r="L12" i="3"/>
  <c r="L140" i="3"/>
  <c r="L139" i="3"/>
  <c r="M72" i="3"/>
  <c r="N75" i="3"/>
  <c r="N18" i="3"/>
  <c r="N21" i="3"/>
  <c r="N154" i="3"/>
  <c r="M152" i="3"/>
  <c r="M82" i="3"/>
  <c r="M83" i="3" s="1"/>
  <c r="M56" i="3"/>
  <c r="M69" i="3"/>
  <c r="M79" i="3"/>
  <c r="M80" i="3" s="1"/>
  <c r="N86" i="3"/>
  <c r="O88" i="3"/>
  <c r="O86" i="3" s="1"/>
  <c r="M25" i="3"/>
  <c r="L153" i="3"/>
  <c r="L159" i="3"/>
  <c r="N55" i="3"/>
  <c r="O57" i="3"/>
  <c r="O55" i="3" s="1"/>
  <c r="O26" i="3"/>
  <c r="O24" i="3" s="1"/>
  <c r="N24" i="3"/>
  <c r="M11" i="3"/>
  <c r="K109" i="3"/>
  <c r="K108" i="3"/>
  <c r="L70" i="3"/>
  <c r="L76" i="3"/>
  <c r="K16" i="3"/>
  <c r="K8" i="3"/>
  <c r="K161" i="3"/>
  <c r="K160" i="3"/>
  <c r="M132" i="3"/>
  <c r="M138" i="3"/>
  <c r="M113" i="3"/>
  <c r="M87" i="3"/>
  <c r="M100" i="3"/>
  <c r="M110" i="3"/>
  <c r="M111" i="3" s="1"/>
  <c r="L104" i="3"/>
  <c r="L105" i="3"/>
  <c r="L101" i="3"/>
  <c r="L107" i="3"/>
  <c r="N13" i="3"/>
  <c r="N12" i="3"/>
  <c r="L114" i="3"/>
  <c r="M103" i="3"/>
  <c r="K78" i="3"/>
  <c r="K77" i="3"/>
  <c r="O218" i="3"/>
  <c r="M9" i="3"/>
  <c r="O106" i="3"/>
  <c r="O133" i="3"/>
  <c r="O131" i="3" s="1"/>
  <c r="N131" i="3"/>
  <c r="B1" i="1"/>
  <c r="L160" i="3" l="1"/>
  <c r="O75" i="3"/>
  <c r="O72" i="3"/>
  <c r="K15" i="3"/>
  <c r="N138" i="3"/>
  <c r="N132" i="3"/>
  <c r="L8" i="3"/>
  <c r="L16" i="3"/>
  <c r="N11" i="3"/>
  <c r="L78" i="3"/>
  <c r="L77" i="3"/>
  <c r="O82" i="3"/>
  <c r="O56" i="3"/>
  <c r="O69" i="3"/>
  <c r="O79" i="3"/>
  <c r="M70" i="3"/>
  <c r="M76" i="3"/>
  <c r="O154" i="3"/>
  <c r="O152" i="3" s="1"/>
  <c r="N152" i="3"/>
  <c r="M105" i="3"/>
  <c r="M104" i="3"/>
  <c r="L109" i="3"/>
  <c r="L108" i="3"/>
  <c r="M140" i="3"/>
  <c r="M139" i="3"/>
  <c r="N25" i="3"/>
  <c r="N87" i="3"/>
  <c r="N100" i="3"/>
  <c r="N110" i="3"/>
  <c r="N111" i="3" s="1"/>
  <c r="N113" i="3"/>
  <c r="M101" i="3"/>
  <c r="M107" i="3"/>
  <c r="O25" i="3"/>
  <c r="M153" i="3"/>
  <c r="M159" i="3"/>
  <c r="M74" i="3"/>
  <c r="M73" i="3"/>
  <c r="O132" i="3"/>
  <c r="O138" i="3"/>
  <c r="N9" i="3"/>
  <c r="O13" i="3"/>
  <c r="O12" i="3"/>
  <c r="M114" i="3"/>
  <c r="N103" i="3"/>
  <c r="N56" i="3"/>
  <c r="N69" i="3"/>
  <c r="N79" i="3"/>
  <c r="N80" i="3" s="1"/>
  <c r="N82" i="3"/>
  <c r="N83" i="3" s="1"/>
  <c r="O87" i="3"/>
  <c r="O100" i="3"/>
  <c r="O110" i="3"/>
  <c r="O113" i="3"/>
  <c r="O21" i="3"/>
  <c r="O18" i="3"/>
  <c r="N72" i="3"/>
  <c r="C24" i="3"/>
  <c r="C53" i="3" s="1"/>
  <c r="D24" i="3"/>
  <c r="D53" i="3" s="1"/>
  <c r="E24" i="3"/>
  <c r="E53" i="3" s="1"/>
  <c r="F24" i="3"/>
  <c r="F53" i="3" s="1"/>
  <c r="G24" i="3"/>
  <c r="G53" i="3" s="1"/>
  <c r="H24" i="3"/>
  <c r="H53" i="3" s="1"/>
  <c r="I24" i="3"/>
  <c r="I53" i="3" s="1"/>
  <c r="J24" i="3"/>
  <c r="J180" i="1"/>
  <c r="J183" i="1" s="1"/>
  <c r="J184" i="1" s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J169" i="1"/>
  <c r="I169" i="1"/>
  <c r="H169" i="1"/>
  <c r="G169" i="1"/>
  <c r="F169" i="1"/>
  <c r="E169" i="1"/>
  <c r="D169" i="1"/>
  <c r="C169" i="1"/>
  <c r="J158" i="1"/>
  <c r="J161" i="1" s="1"/>
  <c r="J162" i="1" s="1"/>
  <c r="I158" i="1"/>
  <c r="I161" i="1" s="1"/>
  <c r="I162" i="1" s="1"/>
  <c r="H158" i="1"/>
  <c r="H161" i="1" s="1"/>
  <c r="H162" i="1" s="1"/>
  <c r="G158" i="1"/>
  <c r="G161" i="1" s="1"/>
  <c r="G162" i="1" s="1"/>
  <c r="F158" i="1"/>
  <c r="F161" i="1" s="1"/>
  <c r="F162" i="1" s="1"/>
  <c r="E158" i="1"/>
  <c r="E161" i="1" s="1"/>
  <c r="E162" i="1" s="1"/>
  <c r="D158" i="1"/>
  <c r="D161" i="1" s="1"/>
  <c r="D162" i="1" s="1"/>
  <c r="C158" i="1"/>
  <c r="C161" i="1" s="1"/>
  <c r="C162" i="1" s="1"/>
  <c r="J147" i="1"/>
  <c r="J150" i="1" s="1"/>
  <c r="J151" i="1" s="1"/>
  <c r="I147" i="1"/>
  <c r="I150" i="1" s="1"/>
  <c r="H147" i="1"/>
  <c r="H150" i="1" s="1"/>
  <c r="G147" i="1"/>
  <c r="G150" i="1" s="1"/>
  <c r="G151" i="1" s="1"/>
  <c r="F147" i="1"/>
  <c r="F150" i="1" s="1"/>
  <c r="E147" i="1"/>
  <c r="E150" i="1" s="1"/>
  <c r="D147" i="1"/>
  <c r="D150" i="1" s="1"/>
  <c r="C147" i="1"/>
  <c r="C150" i="1" s="1"/>
  <c r="J133" i="1"/>
  <c r="I133" i="1"/>
  <c r="H133" i="1"/>
  <c r="G133" i="1"/>
  <c r="F133" i="1"/>
  <c r="J127" i="1"/>
  <c r="I127" i="1"/>
  <c r="H127" i="1"/>
  <c r="G127" i="1"/>
  <c r="F127" i="1"/>
  <c r="E127" i="1"/>
  <c r="D127" i="1"/>
  <c r="C127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J132" i="1" s="1"/>
  <c r="J139" i="1" s="1"/>
  <c r="J140" i="1" s="1"/>
  <c r="I115" i="1"/>
  <c r="I132" i="1" s="1"/>
  <c r="I139" i="1" s="1"/>
  <c r="I140" i="1" s="1"/>
  <c r="H115" i="1"/>
  <c r="H132" i="1" s="1"/>
  <c r="H139" i="1" s="1"/>
  <c r="H140" i="1" s="1"/>
  <c r="G115" i="1"/>
  <c r="G132" i="1" s="1"/>
  <c r="G139" i="1" s="1"/>
  <c r="G140" i="1" s="1"/>
  <c r="F115" i="1"/>
  <c r="F132" i="1" s="1"/>
  <c r="F139" i="1" s="1"/>
  <c r="F140" i="1" s="1"/>
  <c r="E115" i="1"/>
  <c r="E132" i="1" s="1"/>
  <c r="E139" i="1" s="1"/>
  <c r="E140" i="1" s="1"/>
  <c r="D115" i="1"/>
  <c r="D132" i="1" s="1"/>
  <c r="D139" i="1" s="1"/>
  <c r="D140" i="1" s="1"/>
  <c r="C115" i="1"/>
  <c r="C132" i="1" s="1"/>
  <c r="C139" i="1" s="1"/>
  <c r="C140" i="1" s="1"/>
  <c r="J100" i="1"/>
  <c r="I100" i="1"/>
  <c r="H100" i="1"/>
  <c r="G100" i="1"/>
  <c r="F100" i="1"/>
  <c r="E100" i="1"/>
  <c r="D100" i="1"/>
  <c r="C100" i="1"/>
  <c r="J87" i="1"/>
  <c r="I87" i="1"/>
  <c r="H87" i="1"/>
  <c r="G87" i="1"/>
  <c r="F87" i="1"/>
  <c r="E87" i="1"/>
  <c r="D87" i="1"/>
  <c r="C87" i="1"/>
  <c r="H77" i="1"/>
  <c r="H102" i="1" s="1"/>
  <c r="H104" i="1" s="1"/>
  <c r="H105" i="1" s="1"/>
  <c r="G77" i="1"/>
  <c r="G102" i="1" s="1"/>
  <c r="G104" i="1" s="1"/>
  <c r="G105" i="1" s="1"/>
  <c r="F77" i="1"/>
  <c r="F102" i="1" s="1"/>
  <c r="F104" i="1" s="1"/>
  <c r="F105" i="1" s="1"/>
  <c r="E77" i="1"/>
  <c r="E102" i="1" s="1"/>
  <c r="E104" i="1" s="1"/>
  <c r="E105" i="1" s="1"/>
  <c r="D77" i="1"/>
  <c r="D102" i="1" s="1"/>
  <c r="D104" i="1" s="1"/>
  <c r="D105" i="1" s="1"/>
  <c r="C77" i="1"/>
  <c r="C102" i="1" s="1"/>
  <c r="C104" i="1" s="1"/>
  <c r="C105" i="1" s="1"/>
  <c r="J59" i="1"/>
  <c r="J60" i="1" s="1"/>
  <c r="J61" i="1" s="1"/>
  <c r="I59" i="1"/>
  <c r="H59" i="1"/>
  <c r="H60" i="1" s="1"/>
  <c r="G59" i="1"/>
  <c r="G60" i="1" s="1"/>
  <c r="F59" i="1"/>
  <c r="F60" i="1" s="1"/>
  <c r="F61" i="1" s="1"/>
  <c r="E59" i="1"/>
  <c r="D59" i="1"/>
  <c r="D60" i="1" s="1"/>
  <c r="C59" i="1"/>
  <c r="C60" i="1" s="1"/>
  <c r="J46" i="1"/>
  <c r="I46" i="1"/>
  <c r="H46" i="1"/>
  <c r="G46" i="1"/>
  <c r="F46" i="1"/>
  <c r="E46" i="1"/>
  <c r="D46" i="1"/>
  <c r="C46" i="1"/>
  <c r="I37" i="1"/>
  <c r="J31" i="1"/>
  <c r="J37" i="1" s="1"/>
  <c r="I31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H20" i="1" s="1"/>
  <c r="G4" i="1"/>
  <c r="G10" i="1" s="1"/>
  <c r="G12" i="1" s="1"/>
  <c r="G20" i="1" s="1"/>
  <c r="F4" i="1"/>
  <c r="F10" i="1" s="1"/>
  <c r="F12" i="1" s="1"/>
  <c r="F20" i="1" s="1"/>
  <c r="E4" i="1"/>
  <c r="E10" i="1" s="1"/>
  <c r="E12" i="1" s="1"/>
  <c r="E20" i="1" s="1"/>
  <c r="D4" i="1"/>
  <c r="D10" i="1" s="1"/>
  <c r="D12" i="1" s="1"/>
  <c r="D20" i="1" s="1"/>
  <c r="C4" i="1"/>
  <c r="C10" i="1" s="1"/>
  <c r="C12" i="1" s="1"/>
  <c r="C20" i="1" s="1"/>
  <c r="I1" i="1"/>
  <c r="H1" i="1"/>
  <c r="G1" i="1" s="1"/>
  <c r="F1" i="1" s="1"/>
  <c r="E1" i="1" s="1"/>
  <c r="D1" i="1"/>
  <c r="C1" i="1" s="1"/>
  <c r="O114" i="3" l="1"/>
  <c r="M8" i="3"/>
  <c r="M16" i="3"/>
  <c r="N107" i="3"/>
  <c r="N101" i="3"/>
  <c r="O9" i="3"/>
  <c r="M78" i="3"/>
  <c r="M77" i="3"/>
  <c r="O74" i="3"/>
  <c r="O73" i="3"/>
  <c r="J53" i="3"/>
  <c r="K53" i="3" s="1"/>
  <c r="K25" i="3"/>
  <c r="N74" i="3"/>
  <c r="N73" i="3"/>
  <c r="N105" i="3"/>
  <c r="N104" i="3"/>
  <c r="M109" i="3"/>
  <c r="M108" i="3"/>
  <c r="O83" i="3"/>
  <c r="N140" i="3"/>
  <c r="N139" i="3"/>
  <c r="O111" i="3"/>
  <c r="N153" i="3"/>
  <c r="N159" i="3"/>
  <c r="O80" i="3"/>
  <c r="L15" i="3"/>
  <c r="O101" i="3"/>
  <c r="N70" i="3"/>
  <c r="N76" i="3"/>
  <c r="O11" i="3"/>
  <c r="O140" i="3"/>
  <c r="O139" i="3"/>
  <c r="M160" i="3"/>
  <c r="N114" i="3"/>
  <c r="O103" i="3"/>
  <c r="O153" i="3"/>
  <c r="O159" i="3"/>
  <c r="O70" i="3"/>
  <c r="O76" i="3"/>
  <c r="D25" i="3"/>
  <c r="F25" i="3"/>
  <c r="H50" i="3"/>
  <c r="C25" i="3"/>
  <c r="I50" i="3"/>
  <c r="E25" i="3"/>
  <c r="I25" i="3"/>
  <c r="G25" i="3"/>
  <c r="H25" i="3"/>
  <c r="F151" i="1"/>
  <c r="I65" i="1"/>
  <c r="I77" i="1" s="1"/>
  <c r="I102" i="1" s="1"/>
  <c r="I104" i="1" s="1"/>
  <c r="I20" i="1"/>
  <c r="E60" i="1"/>
  <c r="E61" i="1" s="1"/>
  <c r="I60" i="1"/>
  <c r="I61" i="1" s="1"/>
  <c r="C151" i="1"/>
  <c r="F172" i="1"/>
  <c r="F173" i="1" s="1"/>
  <c r="J65" i="1"/>
  <c r="J77" i="1" s="1"/>
  <c r="J102" i="1" s="1"/>
  <c r="J20" i="1"/>
  <c r="C61" i="1"/>
  <c r="G61" i="1"/>
  <c r="D151" i="1"/>
  <c r="H151" i="1"/>
  <c r="D172" i="1"/>
  <c r="D173" i="1" s="1"/>
  <c r="D61" i="1"/>
  <c r="H61" i="1"/>
  <c r="E151" i="1"/>
  <c r="I151" i="1"/>
  <c r="I171" i="1"/>
  <c r="I172" i="1" s="1"/>
  <c r="I173" i="1" s="1"/>
  <c r="J171" i="1"/>
  <c r="J172" i="1" s="1"/>
  <c r="J173" i="1" s="1"/>
  <c r="C171" i="1"/>
  <c r="C172" i="1" s="1"/>
  <c r="C173" i="1" s="1"/>
  <c r="G171" i="1"/>
  <c r="G172" i="1" s="1"/>
  <c r="G173" i="1" s="1"/>
  <c r="E171" i="1"/>
  <c r="E172" i="1" s="1"/>
  <c r="E173" i="1" s="1"/>
  <c r="F171" i="1"/>
  <c r="D171" i="1"/>
  <c r="H171" i="1"/>
  <c r="H172" i="1" s="1"/>
  <c r="H173" i="1" s="1"/>
  <c r="N160" i="3" l="1"/>
  <c r="O78" i="3"/>
  <c r="O77" i="3"/>
  <c r="N109" i="3"/>
  <c r="N108" i="3"/>
  <c r="N16" i="3"/>
  <c r="N8" i="3"/>
  <c r="M15" i="3"/>
  <c r="O105" i="3"/>
  <c r="O104" i="3"/>
  <c r="N78" i="3"/>
  <c r="N77" i="3"/>
  <c r="O160" i="3"/>
  <c r="O107" i="3"/>
  <c r="O16" i="3"/>
  <c r="O8" i="3"/>
  <c r="J104" i="1"/>
  <c r="J105" i="1" s="1"/>
  <c r="I105" i="1"/>
  <c r="J103" i="1"/>
  <c r="O15" i="3" l="1"/>
  <c r="N15" i="3"/>
  <c r="O109" i="3"/>
  <c r="O108" i="3"/>
  <c r="F50" i="3"/>
  <c r="D50" i="3"/>
  <c r="I43" i="3"/>
  <c r="H43" i="3"/>
  <c r="G43" i="3"/>
  <c r="F43" i="3"/>
  <c r="E43" i="3"/>
  <c r="D43" i="3"/>
  <c r="C43" i="3"/>
  <c r="H47" i="3"/>
  <c r="E27" i="3"/>
  <c r="E29" i="3" s="1"/>
  <c r="I27" i="3"/>
  <c r="I29" i="3" s="1"/>
  <c r="K1" i="3"/>
  <c r="L1" i="3" s="1"/>
  <c r="M1" i="3" s="1"/>
  <c r="N1" i="3" s="1"/>
  <c r="O1" i="3" s="1"/>
  <c r="I1" i="3"/>
  <c r="H1" i="3" s="1"/>
  <c r="G1" i="3" s="1"/>
  <c r="F1" i="3" s="1"/>
  <c r="E1" i="3" s="1"/>
  <c r="D1" i="3" s="1"/>
  <c r="C1" i="3" s="1"/>
  <c r="B1" i="3" s="1"/>
  <c r="J49" i="3" l="1"/>
  <c r="D46" i="3"/>
  <c r="H46" i="3"/>
  <c r="D31" i="3"/>
  <c r="D33" i="3" s="1"/>
  <c r="D35" i="3"/>
  <c r="D37" i="3" s="1"/>
  <c r="H31" i="3"/>
  <c r="H33" i="3" s="1"/>
  <c r="H35" i="3"/>
  <c r="H37" i="3" s="1"/>
  <c r="G46" i="3"/>
  <c r="E31" i="3"/>
  <c r="E33" i="3" s="1"/>
  <c r="I35" i="3"/>
  <c r="I37" i="3" s="1"/>
  <c r="H27" i="3"/>
  <c r="H29" i="3" s="1"/>
  <c r="I31" i="3"/>
  <c r="I33" i="3" s="1"/>
  <c r="E35" i="3"/>
  <c r="E37" i="3" s="1"/>
  <c r="C47" i="3"/>
  <c r="D27" i="3"/>
  <c r="D29" i="3" s="1"/>
  <c r="F31" i="3"/>
  <c r="F33" i="3" s="1"/>
  <c r="J31" i="3"/>
  <c r="J33" i="3" s="1"/>
  <c r="F35" i="3"/>
  <c r="F37" i="3" s="1"/>
  <c r="J35" i="3"/>
  <c r="J37" i="3" s="1"/>
  <c r="D38" i="3"/>
  <c r="D40" i="3" s="1"/>
  <c r="H38" i="3"/>
  <c r="H40" i="3" s="1"/>
  <c r="D47" i="3"/>
  <c r="J27" i="3"/>
  <c r="J29" i="3" s="1"/>
  <c r="F27" i="3"/>
  <c r="F29" i="3" s="1"/>
  <c r="G31" i="3"/>
  <c r="G33" i="3" s="1"/>
  <c r="G35" i="3"/>
  <c r="G37" i="3" s="1"/>
  <c r="E38" i="3"/>
  <c r="E40" i="3" s="1"/>
  <c r="I38" i="3"/>
  <c r="I40" i="3" s="1"/>
  <c r="G47" i="3"/>
  <c r="E42" i="3"/>
  <c r="I42" i="3"/>
  <c r="E46" i="3"/>
  <c r="I46" i="3"/>
  <c r="E47" i="3"/>
  <c r="I47" i="3"/>
  <c r="E50" i="3"/>
  <c r="G27" i="3"/>
  <c r="G29" i="3" s="1"/>
  <c r="F38" i="3"/>
  <c r="G42" i="3"/>
  <c r="F42" i="3"/>
  <c r="F46" i="3"/>
  <c r="J46" i="3"/>
  <c r="F47" i="3"/>
  <c r="C50" i="3"/>
  <c r="G50" i="3"/>
  <c r="C38" i="3"/>
  <c r="C39" i="3" s="1"/>
  <c r="G38" i="3"/>
  <c r="D42" i="3"/>
  <c r="H42" i="3"/>
  <c r="H39" i="3" l="1"/>
  <c r="I39" i="3"/>
  <c r="E39" i="3"/>
  <c r="J50" i="3"/>
  <c r="K50" i="3" s="1"/>
  <c r="J25" i="3"/>
  <c r="C40" i="3"/>
  <c r="F40" i="3"/>
  <c r="F39" i="3"/>
  <c r="G40" i="3"/>
  <c r="G39" i="3"/>
  <c r="J47" i="3"/>
  <c r="D39" i="3"/>
  <c r="J43" i="3"/>
  <c r="J44" i="3"/>
  <c r="K41" i="3" s="1"/>
  <c r="J38" i="3"/>
  <c r="J39" i="3" s="1"/>
  <c r="L50" i="3" l="1"/>
  <c r="K48" i="3"/>
  <c r="K49" i="3" s="1"/>
  <c r="K43" i="3"/>
  <c r="L43" i="3"/>
  <c r="K42" i="3"/>
  <c r="K44" i="3"/>
  <c r="L44" i="3" s="1"/>
  <c r="J40" i="3"/>
  <c r="K40" i="3" s="1"/>
  <c r="K38" i="3" s="1"/>
  <c r="M44" i="3"/>
  <c r="L40" i="3" l="1"/>
  <c r="M50" i="3"/>
  <c r="L48" i="3"/>
  <c r="L49" i="3" s="1"/>
  <c r="L38" i="3"/>
  <c r="M40" i="3"/>
  <c r="K45" i="3"/>
  <c r="K47" i="3" s="1"/>
  <c r="K39" i="3"/>
  <c r="N44" i="3"/>
  <c r="N50" i="3" l="1"/>
  <c r="M48" i="3"/>
  <c r="M49" i="3" s="1"/>
  <c r="K46" i="3"/>
  <c r="M38" i="3"/>
  <c r="N40" i="3"/>
  <c r="O44" i="3"/>
  <c r="L39" i="3"/>
  <c r="O50" i="3" l="1"/>
  <c r="O48" i="3" s="1"/>
  <c r="N48" i="3"/>
  <c r="N49" i="3" s="1"/>
  <c r="O40" i="3"/>
  <c r="O38" i="3" s="1"/>
  <c r="N38" i="3"/>
  <c r="M39" i="3"/>
  <c r="O49" i="3" l="1"/>
  <c r="N39" i="3"/>
  <c r="O39" i="3"/>
  <c r="K51" i="3"/>
  <c r="K52" i="3" s="1"/>
  <c r="L53" i="3"/>
  <c r="L51" i="3" s="1"/>
  <c r="M41" i="3" l="1"/>
  <c r="L52" i="3"/>
  <c r="M53" i="3"/>
  <c r="L41" i="3"/>
  <c r="M51" i="3" l="1"/>
  <c r="N53" i="3"/>
  <c r="M43" i="3"/>
  <c r="M45" i="3"/>
  <c r="M42" i="3"/>
  <c r="L42" i="3"/>
  <c r="L45" i="3"/>
  <c r="O53" i="3" l="1"/>
  <c r="O51" i="3" s="1"/>
  <c r="N51" i="3"/>
  <c r="M52" i="3"/>
  <c r="N41" i="3"/>
  <c r="M46" i="3"/>
  <c r="M47" i="3"/>
  <c r="L46" i="3"/>
  <c r="L47" i="3"/>
  <c r="N52" i="3" l="1"/>
  <c r="O41" i="3"/>
  <c r="O52" i="3"/>
  <c r="N45" i="3"/>
  <c r="N42" i="3"/>
  <c r="N43" i="3"/>
  <c r="O43" i="3" l="1"/>
  <c r="O45" i="3"/>
  <c r="O42" i="3"/>
  <c r="N46" i="3"/>
  <c r="N47" i="3"/>
  <c r="O47" i="3" l="1"/>
  <c r="O46" i="3"/>
</calcChain>
</file>

<file path=xl/comments1.xml><?xml version="1.0" encoding="utf-8"?>
<comments xmlns="http://schemas.openxmlformats.org/spreadsheetml/2006/main">
  <authors>
    <author>Dell</author>
  </authors>
  <commentList>
    <comment ref="A17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<sst xmlns="http://schemas.openxmlformats.org/spreadsheetml/2006/main" count="432" uniqueCount="155">
  <si>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</si>
  <si>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</si>
  <si>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</si>
  <si>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</si>
  <si>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</si>
  <si>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</si>
  <si>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</si>
  <si>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</si>
  <si>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</si>
  <si>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</si>
  <si>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</si>
  <si>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</si>
  <si>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</si>
  <si>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</si>
  <si>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</si>
  <si>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</si>
  <si>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</si>
  <si>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</si>
  <si>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</si>
  <si>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</si>
  <si>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</si>
  <si>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</si>
  <si>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</si>
  <si>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</si>
  <si>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</si>
  <si>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</si>
  <si>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</si>
  <si>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</si>
  <si>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</si>
  <si>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</si>
  <si>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</si>
  <si>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</si>
  <si>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</si>
  <si>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</si>
  <si>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</si>
  <si>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</si>
  <si>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</si>
  <si>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</si>
  <si>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</si>
  <si>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</si>
  <si>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</si>
  <si>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</si>
  <si>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</si>
  <si>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</si>
  <si>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</si>
  <si>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</si>
  <si>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</si>
  <si>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</si>
  <si>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</si>
  <si>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</si>
  <si>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</si>
  <si>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</si>
  <si>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</si>
  <si>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</si>
  <si>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</si>
  <si>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</si>
  <si>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</si>
  <si>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</si>
  <si>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</si>
  <si>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</si>
  <si>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</si>
  <si>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</si>
  <si>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</si>
  <si>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</si>
  <si>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</si>
  <si>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</si>
  <si>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</si>
  <si>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</si>
  <si>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</si>
  <si>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</si>
  <si>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</si>
  <si>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</si>
  <si>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</si>
  <si>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</si>
  <si>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</si>
  <si>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</si>
  <si>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</si>
  <si>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</si>
  <si>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</si>
  <si>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</si>
  <si>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</si>
  <si>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</si>
  <si>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</si>
  <si>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</si>
  <si>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</si>
  <si>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</si>
  <si>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</si>
  <si>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</si>
  <si>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</si>
  <si>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</si>
  <si>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</si>
  <si>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</si>
  <si>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</si>
  <si>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</si>
  <si>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</si>
  <si>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</si>
  <si>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</si>
  <si>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</si>
  <si>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</si>
  <si>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</si>
  <si>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</si>
  <si>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</si>
  <si>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</si>
  <si>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</si>
  <si>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</si>
  <si>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</si>
  <si>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</si>
  <si>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</si>
  <si>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</si>
  <si>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</si>
  <si>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</si>
  <si>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</si>
  <si>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</si>
  <si>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</si>
  <si>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</si>
  <si>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</si>
  <si>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</si>
  <si>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</si>
  <si>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</si>
  <si>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</si>
  <si>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</si>
  <si>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</si>
  <si>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</si>
  <si>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</si>
  <si>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</si>
  <si>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</si>
  <si>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</si>
  <si>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</si>
  <si>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</si>
  <si>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</si>
  <si>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</si>
  <si>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</si>
  <si>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</si>
  <si>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</si>
  <si>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</si>
  <si>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</si>
  <si>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</si>
  <si>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</si>
  <si>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</si>
  <si>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</si>
  <si>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</si>
  <si>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</si>
  <si>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Investments in reverse repurchase agreements</t>
  </si>
  <si>
    <t>Disposals of property, plant and equipment</t>
  </si>
  <si>
    <t>Decrease (increase) in other assets, net of other liabilities</t>
  </si>
  <si>
    <t>Long-term debt payments, including current portion</t>
  </si>
  <si>
    <t>Payments on capital lease obligations</t>
  </si>
  <si>
    <t>Excess tax benefits from share-based payment arrangements</t>
  </si>
  <si>
    <t>Tax payments for net share settlement of equity awards</t>
  </si>
  <si>
    <t xml:space="preserve">      Deferred income taxes</t>
  </si>
  <si>
    <t>Property, plant and equipment</t>
  </si>
  <si>
    <t>As a % of PPE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</si>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</sst>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i/>
      <sz val="10"/>
      <color rgb="FF000000"/>
      <name val="Calibri"/>
    </font>
    <font>
      <i/>
      <sz val="10"/>
      <color rgb="FF002060"/>
      <name val="Calibri"/>
    </font>
    <font>
      <i/>
      <sz val="9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4" fillId="0" borderId="0" xfId="1" applyNumberFormat="1" applyFont="1"/>
    <xf numFmtId="3" fontId="14" fillId="0" borderId="0" xfId="0" applyNumberFormat="1" applyFont="1"/>
    <xf numFmtId="165" fontId="14" fillId="0" borderId="3" xfId="1" applyNumberFormat="1" applyFont="1" applyBorder="1"/>
    <xf numFmtId="165" fontId="15" fillId="0" borderId="0" xfId="1" applyNumberFormat="1" applyFont="1"/>
    <xf numFmtId="165" fontId="15" fillId="0" borderId="1" xfId="1" applyNumberFormat="1" applyFont="1" applyBorder="1"/>
    <xf numFmtId="0" fontId="14" fillId="0" borderId="0" xfId="0" applyNumberFormat="1" applyFont="1"/>
    <xf numFmtId="0" fontId="14" fillId="0" borderId="0" xfId="0" applyFont="1"/>
    <xf numFmtId="165" fontId="15" fillId="0" borderId="2" xfId="1" applyNumberFormat="1" applyFont="1" applyBorder="1"/>
    <xf numFmtId="4" fontId="0" fillId="0" borderId="0" xfId="0" applyNumberFormat="1"/>
    <xf numFmtId="3" fontId="2" fillId="0" borderId="0" xfId="0" applyNumberFormat="1" applyFont="1"/>
    <xf numFmtId="165" fontId="0" fillId="0" borderId="0" xfId="1" applyNumberFormat="1" applyFont="1" applyFill="1"/>
    <xf numFmtId="166" fontId="2" fillId="0" borderId="0" xfId="0" applyNumberFormat="1" applyFont="1"/>
    <xf numFmtId="166" fontId="16" fillId="0" borderId="0" xfId="0" applyNumberFormat="1" applyFont="1"/>
    <xf numFmtId="9" fontId="0" fillId="0" borderId="0" xfId="0" applyNumberFormat="1"/>
    <xf numFmtId="166" fontId="0" fillId="0" borderId="0" xfId="0" applyNumberFormat="1"/>
    <xf numFmtId="9" fontId="17" fillId="0" borderId="0" xfId="0" applyNumberFormat="1" applyFont="1"/>
    <xf numFmtId="9" fontId="16" fillId="0" borderId="0" xfId="0" applyNumberFormat="1" applyFont="1"/>
    <xf numFmtId="9" fontId="2" fillId="0" borderId="0" xfId="0" applyNumberFormat="1" applyFont="1"/>
    <xf numFmtId="0" fontId="0" fillId="0" borderId="0" xfId="0" applyFont="1" applyAlignment="1">
      <alignment horizontal="left" indent="1"/>
    </xf>
    <xf numFmtId="165" fontId="1" fillId="0" borderId="0" xfId="1" applyNumberFormat="1" applyFont="1"/>
    <xf numFmtId="165" fontId="5" fillId="7" borderId="0" xfId="0" applyNumberFormat="1" applyFont="1" applyFill="1"/>
    <xf numFmtId="166" fontId="13" fillId="0" borderId="0" xfId="1" applyNumberFormat="1" applyFont="1" applyBorder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2" fillId="0" borderId="0" xfId="0" applyNumberFormat="1" applyFont="1" applyFill="1"/>
    <xf numFmtId="165" fontId="18" fillId="0" borderId="0" xfId="1" applyNumberFormat="1" applyFont="1" applyAlignment="1" applyProtection="1"/>
    <xf numFmtId="166" fontId="19" fillId="0" borderId="0" xfId="2" applyNumberFormat="1" applyFont="1" applyAlignment="1" applyProtection="1">
      <alignment horizontal="right"/>
    </xf>
    <xf numFmtId="166" fontId="20" fillId="8" borderId="0" xfId="2" applyNumberFormat="1" applyFont="1" applyFill="1" applyAlignment="1" applyProtection="1"/>
    <xf numFmtId="0" fontId="0" fillId="0" borderId="0" xfId="0" applyAlignment="1">
      <alignment vertical="center"/>
    </xf>
    <xf numFmtId="165" fontId="21" fillId="0" borderId="0" xfId="1" applyNumberFormat="1" applyFont="1" applyBorder="1" applyAlignment="1" applyProtection="1">
      <alignment horizontal="left" indent="1"/>
    </xf>
    <xf numFmtId="165" fontId="21" fillId="0" borderId="0" xfId="1" applyNumberFormat="1" applyFont="1" applyAlignment="1" applyProtection="1">
      <alignment horizontal="left" inden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wrapText="1" indent="1"/>
    </xf>
    <xf numFmtId="0" fontId="22" fillId="0" borderId="0" xfId="0" applyFont="1" applyAlignment="1">
      <alignment wrapText="1"/>
    </xf>
    <xf numFmtId="165" fontId="22" fillId="0" borderId="0" xfId="1" applyNumberFormat="1" applyFont="1" applyAlignment="1" applyProtection="1"/>
    <xf numFmtId="165" fontId="18" fillId="0" borderId="0" xfId="0" applyNumberFormat="1" applyFont="1" applyAlignment="1"/>
    <xf numFmtId="165" fontId="18" fillId="0" borderId="0" xfId="0" applyNumberFormat="1" applyFont="1" applyFill="1" applyAlignment="1"/>
    <xf numFmtId="166" fontId="11" fillId="0" borderId="0" xfId="2" applyNumberFormat="1" applyFont="1" applyFill="1" applyAlignment="1">
      <alignment horizontal="right"/>
    </xf>
    <xf numFmtId="166" fontId="19" fillId="0" borderId="0" xfId="2" applyNumberFormat="1" applyFont="1" applyFill="1" applyAlignment="1" applyProtection="1">
      <alignment horizontal="right"/>
    </xf>
    <xf numFmtId="166" fontId="20" fillId="0" borderId="0" xfId="2" applyNumberFormat="1" applyFont="1" applyFill="1" applyAlignment="1" applyProtection="1"/>
    <xf numFmtId="165" fontId="18" fillId="0" borderId="0" xfId="1" applyNumberFormat="1" applyFont="1" applyFill="1" applyAlignment="1" applyProtection="1"/>
    <xf numFmtId="0" fontId="0" fillId="0" borderId="0" xfId="0" applyFill="1"/>
    <xf numFmtId="166" fontId="20" fillId="9" borderId="0" xfId="2" applyNumberFormat="1" applyFont="1" applyFill="1" applyAlignment="1" applyProtection="1"/>
    <xf numFmtId="0" fontId="0" fillId="6" borderId="0" xfId="0" applyFill="1"/>
    <xf numFmtId="166" fontId="13" fillId="0" borderId="0" xfId="1" applyNumberFormat="1" applyFont="1" applyFill="1" applyBorder="1" applyAlignment="1">
      <alignment horizontal="left" indent="1"/>
    </xf>
    <xf numFmtId="165" fontId="23" fillId="0" borderId="0" xfId="1" applyNumberFormat="1" applyFont="1" applyAlignment="1" applyProtection="1"/>
    <xf numFmtId="165" fontId="0" fillId="0" borderId="0" xfId="0" applyNumberFormat="1"/>
    <xf numFmtId="0" fontId="2" fillId="0" borderId="0" xfId="0" applyFont="1" applyAlignment="1">
      <alignment vertical="center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/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/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/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/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/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/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/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/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/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/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/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/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/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/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/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/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/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/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/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/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/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/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/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/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/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/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/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/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/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/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/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/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/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/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/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/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/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/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/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/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/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/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/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/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/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" sqref="A2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82" t="s">
        <v>152</v>
      </c>
    </row>
    <row r="3" spans="1:1" x14ac:dyDescent="0.25">
      <c r="A3" s="83" t="s">
        <v>140</v>
      </c>
    </row>
    <row r="4" spans="1:1" x14ac:dyDescent="0.25">
      <c r="A4" s="83" t="s">
        <v>153</v>
      </c>
    </row>
    <row r="5" spans="1:1" x14ac:dyDescent="0.25">
      <c r="A5" s="82" t="s">
        <v>154</v>
      </c>
    </row>
    <row r="6" spans="1:1" x14ac:dyDescent="0.25">
      <c r="A6" s="84" t="s">
        <v>141</v>
      </c>
    </row>
    <row r="7" spans="1:1" x14ac:dyDescent="0.25">
      <c r="A7" s="40"/>
    </row>
    <row r="8" spans="1:1" x14ac:dyDescent="0.25">
      <c r="A8" s="41"/>
    </row>
    <row r="9" spans="1:1" s="17" customFormat="1" x14ac:dyDescent="0.25">
      <c r="A9" s="22"/>
    </row>
    <row r="10" spans="1:1" x14ac:dyDescent="0.25">
      <c r="A10" s="21"/>
    </row>
    <row r="11" spans="1:1" x14ac:dyDescent="0.25">
      <c r="A11" s="21"/>
    </row>
    <row r="12" spans="1:1" x14ac:dyDescent="0.25">
      <c r="A12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7"/>
  <sheetViews>
    <sheetView zoomScale="120" zoomScaleNormal="120" workbookViewId="0">
      <pane ySplit="1" topLeftCell="A2" activePane="bottomLeft" state="frozen"/>
      <selection pane="bottomLeft" activeCell="J156" sqref="J156"/>
    </sheetView>
  </sheetViews>
  <sheetFormatPr defaultRowHeight="15" x14ac:dyDescent="0.25"/>
  <cols>
    <col min="1" max="1" width="78.140625" customWidth="1"/>
    <col min="2" max="2" width="10.42578125" customWidth="1"/>
    <col min="3" max="8" width="9" bestFit="1" customWidth="1"/>
    <col min="9" max="9" width="10.42578125" bestFit="1" customWidth="1"/>
    <col min="10" max="10" width="10.7109375" bestFit="1" customWidth="1"/>
  </cols>
  <sheetData>
    <row r="1" spans="1:11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1" x14ac:dyDescent="0.25">
      <c r="A2" t="s">
        <v>27</v>
      </c>
      <c r="B2" s="8">
        <v>27799</v>
      </c>
      <c r="C2" s="8">
        <v>30601</v>
      </c>
      <c r="D2" s="3">
        <v>32376</v>
      </c>
      <c r="E2" s="3">
        <v>34350</v>
      </c>
      <c r="F2" s="52">
        <v>36397</v>
      </c>
      <c r="G2" s="53">
        <v>39117</v>
      </c>
      <c r="H2" s="53">
        <v>37403</v>
      </c>
      <c r="I2" s="3">
        <v>44538</v>
      </c>
      <c r="J2" s="3">
        <v>46710</v>
      </c>
    </row>
    <row r="3" spans="1:11" x14ac:dyDescent="0.25">
      <c r="A3" s="25" t="s">
        <v>28</v>
      </c>
      <c r="B3" s="25">
        <v>15353</v>
      </c>
      <c r="C3" s="26">
        <v>16534</v>
      </c>
      <c r="D3" s="25">
        <v>17405</v>
      </c>
      <c r="E3" s="26">
        <v>19038</v>
      </c>
      <c r="F3" s="25">
        <v>20441</v>
      </c>
      <c r="G3" s="54">
        <v>21643</v>
      </c>
      <c r="H3" s="25">
        <v>21162</v>
      </c>
      <c r="I3" s="26">
        <v>24576</v>
      </c>
      <c r="J3" s="26">
        <v>25231</v>
      </c>
    </row>
    <row r="4" spans="1:11" s="1" customFormat="1" x14ac:dyDescent="0.25">
      <c r="A4" s="24" t="s">
        <v>4</v>
      </c>
      <c r="B4" s="9">
        <f>+B2-B3</f>
        <v>12446</v>
      </c>
      <c r="C4" s="9">
        <f>+C2-C3</f>
        <v>14067</v>
      </c>
      <c r="D4" s="9">
        <f t="shared" ref="D4:I4" si="1">+D2-D3</f>
        <v>14971</v>
      </c>
      <c r="E4" s="9">
        <f t="shared" si="1"/>
        <v>15312</v>
      </c>
      <c r="F4" s="55">
        <f t="shared" si="1"/>
        <v>15956</v>
      </c>
      <c r="G4" s="55">
        <f t="shared" si="1"/>
        <v>17474</v>
      </c>
      <c r="H4" s="55">
        <f t="shared" si="1"/>
        <v>16241</v>
      </c>
      <c r="I4" s="9">
        <f t="shared" si="1"/>
        <v>19962</v>
      </c>
      <c r="J4" s="9">
        <f>+J2-J3</f>
        <v>21479</v>
      </c>
      <c r="K4" s="3"/>
    </row>
    <row r="5" spans="1:11" x14ac:dyDescent="0.25">
      <c r="A5" s="11" t="s">
        <v>21</v>
      </c>
      <c r="B5" s="8">
        <v>3031</v>
      </c>
      <c r="C5" s="3">
        <v>3213</v>
      </c>
      <c r="D5" s="8">
        <v>3278</v>
      </c>
      <c r="E5" s="8">
        <v>3341</v>
      </c>
      <c r="F5" s="52">
        <v>3577</v>
      </c>
      <c r="G5" s="52">
        <v>3753</v>
      </c>
      <c r="H5" s="53">
        <v>3592</v>
      </c>
      <c r="I5" s="3">
        <v>3114</v>
      </c>
      <c r="J5" s="3">
        <v>3850</v>
      </c>
    </row>
    <row r="6" spans="1:11" x14ac:dyDescent="0.25">
      <c r="A6" s="11" t="s">
        <v>22</v>
      </c>
      <c r="B6" s="25">
        <v>5735</v>
      </c>
      <c r="C6" s="3">
        <v>6679</v>
      </c>
      <c r="D6" s="8">
        <v>7191</v>
      </c>
      <c r="E6" s="8">
        <v>7222</v>
      </c>
      <c r="F6" s="52">
        <v>7934</v>
      </c>
      <c r="G6" s="52">
        <v>8949</v>
      </c>
      <c r="H6" s="53">
        <v>9534</v>
      </c>
      <c r="I6" s="3">
        <v>9911</v>
      </c>
      <c r="J6" s="3">
        <v>10954</v>
      </c>
    </row>
    <row r="7" spans="1:11" x14ac:dyDescent="0.25">
      <c r="A7" s="23" t="s">
        <v>23</v>
      </c>
      <c r="B7" s="8">
        <v>8766</v>
      </c>
      <c r="C7" s="5">
        <f>+C5+C6</f>
        <v>9892</v>
      </c>
      <c r="D7" s="5">
        <f>+D5+D6</f>
        <v>10469</v>
      </c>
      <c r="E7" s="5">
        <f>+E5+E6</f>
        <v>10563</v>
      </c>
      <c r="F7" s="56">
        <f>+F5+F6</f>
        <v>11511</v>
      </c>
      <c r="G7" s="56">
        <f t="shared" ref="G7:I7" si="2">+G5+G6</f>
        <v>12702</v>
      </c>
      <c r="H7" s="56">
        <f>+H5+H6</f>
        <v>13126</v>
      </c>
      <c r="I7" s="5">
        <f t="shared" si="2"/>
        <v>13025</v>
      </c>
      <c r="J7" s="5">
        <f>+J5+J6</f>
        <v>14804</v>
      </c>
    </row>
    <row r="8" spans="1:11" x14ac:dyDescent="0.25">
      <c r="A8" s="2" t="s">
        <v>24</v>
      </c>
      <c r="B8">
        <v>33</v>
      </c>
      <c r="C8">
        <v>28</v>
      </c>
      <c r="D8" s="3">
        <v>19</v>
      </c>
      <c r="E8">
        <v>59</v>
      </c>
      <c r="F8" s="52">
        <v>54</v>
      </c>
      <c r="G8" s="52">
        <v>49</v>
      </c>
      <c r="H8" s="57">
        <v>89</v>
      </c>
      <c r="I8" s="3">
        <v>262</v>
      </c>
      <c r="J8" s="3">
        <v>205</v>
      </c>
    </row>
    <row r="9" spans="1:11" x14ac:dyDescent="0.25">
      <c r="A9" s="2" t="s">
        <v>5</v>
      </c>
      <c r="B9">
        <v>103</v>
      </c>
      <c r="C9">
        <v>-58</v>
      </c>
      <c r="D9" s="3">
        <v>-140</v>
      </c>
      <c r="E9">
        <v>-196</v>
      </c>
      <c r="F9" s="52">
        <v>66</v>
      </c>
      <c r="G9" s="52">
        <v>-78</v>
      </c>
      <c r="H9" s="52">
        <v>139</v>
      </c>
      <c r="I9" s="3">
        <v>14</v>
      </c>
      <c r="J9" s="3">
        <v>-181</v>
      </c>
    </row>
    <row r="10" spans="1:11" x14ac:dyDescent="0.25">
      <c r="A10" s="4" t="s">
        <v>25</v>
      </c>
      <c r="B10" s="5">
        <f t="shared" ref="B10:I10" si="3">+B4-B7-B8-B9</f>
        <v>3544</v>
      </c>
      <c r="C10" s="5">
        <f t="shared" si="3"/>
        <v>4205</v>
      </c>
      <c r="D10" s="5">
        <f t="shared" si="3"/>
        <v>4623</v>
      </c>
      <c r="E10" s="5">
        <f t="shared" si="3"/>
        <v>4886</v>
      </c>
      <c r="F10" s="56">
        <f t="shared" si="3"/>
        <v>4325</v>
      </c>
      <c r="G10" s="56">
        <f t="shared" si="3"/>
        <v>4801</v>
      </c>
      <c r="H10" s="56">
        <f t="shared" si="3"/>
        <v>2887</v>
      </c>
      <c r="I10" s="5">
        <f t="shared" si="3"/>
        <v>6661</v>
      </c>
      <c r="J10" s="5">
        <f>+J4-J7-J8-J9</f>
        <v>6651</v>
      </c>
    </row>
    <row r="11" spans="1:11" x14ac:dyDescent="0.25">
      <c r="A11" s="2" t="s">
        <v>26</v>
      </c>
      <c r="B11">
        <v>851</v>
      </c>
      <c r="C11">
        <v>932</v>
      </c>
      <c r="D11" s="3">
        <v>863</v>
      </c>
      <c r="E11">
        <v>646</v>
      </c>
      <c r="F11" s="52">
        <v>2392</v>
      </c>
      <c r="G11" s="52">
        <v>772</v>
      </c>
      <c r="H11" s="58">
        <v>348</v>
      </c>
      <c r="I11" s="3">
        <v>934</v>
      </c>
      <c r="J11" s="3">
        <v>605</v>
      </c>
    </row>
    <row r="12" spans="1:11" ht="15.75" thickBot="1" x14ac:dyDescent="0.3">
      <c r="A12" s="6" t="s">
        <v>29</v>
      </c>
      <c r="B12" s="7">
        <f t="shared" ref="B12:J12" si="4">+B10-B11</f>
        <v>2693</v>
      </c>
      <c r="C12" s="7">
        <f t="shared" si="4"/>
        <v>3273</v>
      </c>
      <c r="D12" s="7">
        <f t="shared" si="4"/>
        <v>3760</v>
      </c>
      <c r="E12" s="7">
        <f t="shared" si="4"/>
        <v>4240</v>
      </c>
      <c r="F12" s="59">
        <f t="shared" si="4"/>
        <v>1933</v>
      </c>
      <c r="G12" s="59">
        <f t="shared" si="4"/>
        <v>4029</v>
      </c>
      <c r="H12" s="59">
        <f t="shared" si="4"/>
        <v>2539</v>
      </c>
      <c r="I12" s="7">
        <f t="shared" si="4"/>
        <v>5727</v>
      </c>
      <c r="J12" s="7">
        <f t="shared" si="4"/>
        <v>6046</v>
      </c>
    </row>
    <row r="13" spans="1:11" ht="15.75" thickTop="1" x14ac:dyDescent="0.25">
      <c r="A13" s="1" t="s">
        <v>8</v>
      </c>
      <c r="B13" s="1"/>
    </row>
    <row r="14" spans="1:11" x14ac:dyDescent="0.25">
      <c r="A14" s="2" t="s">
        <v>6</v>
      </c>
      <c r="B14">
        <v>3.05</v>
      </c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1" x14ac:dyDescent="0.25">
      <c r="A15" s="2" t="s">
        <v>7</v>
      </c>
      <c r="B15">
        <v>2.97</v>
      </c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1" x14ac:dyDescent="0.25">
      <c r="A16" s="1" t="s">
        <v>9</v>
      </c>
    </row>
    <row r="17" spans="1:10" x14ac:dyDescent="0.25">
      <c r="A17" s="2" t="s">
        <v>6</v>
      </c>
      <c r="B17">
        <v>883.4</v>
      </c>
      <c r="C17" s="60">
        <v>1723.5</v>
      </c>
      <c r="D17" s="60">
        <v>1697.9</v>
      </c>
      <c r="E17" s="60">
        <v>1657.8</v>
      </c>
      <c r="F17" s="60">
        <v>1623.8</v>
      </c>
      <c r="G17" s="60">
        <v>1579.7</v>
      </c>
      <c r="H17" s="8">
        <v>1558.8</v>
      </c>
      <c r="I17" s="8">
        <v>1573</v>
      </c>
      <c r="J17" s="8">
        <v>1578.8</v>
      </c>
    </row>
    <row r="18" spans="1:10" x14ac:dyDescent="0.25">
      <c r="A18" s="2" t="s">
        <v>7</v>
      </c>
      <c r="B18">
        <v>905.8</v>
      </c>
      <c r="C18" s="60">
        <v>1768.8</v>
      </c>
      <c r="D18" s="60">
        <v>1742.5</v>
      </c>
      <c r="E18" s="60">
        <v>1692</v>
      </c>
      <c r="F18" s="60">
        <v>1659.1</v>
      </c>
      <c r="G18" s="60">
        <v>1618.4</v>
      </c>
      <c r="H18" s="8">
        <v>1591.6</v>
      </c>
      <c r="I18" s="8">
        <v>1609.4</v>
      </c>
      <c r="J18" s="8">
        <v>1610.8</v>
      </c>
    </row>
    <row r="20" spans="1:10" s="12" customFormat="1" x14ac:dyDescent="0.25">
      <c r="A20" s="12" t="s">
        <v>2</v>
      </c>
      <c r="B20" s="13">
        <f t="shared" ref="B20:J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</row>
    <row r="22" spans="1:10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 t="s">
        <v>30</v>
      </c>
      <c r="B23" s="1"/>
    </row>
    <row r="24" spans="1:10" x14ac:dyDescent="0.25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3">
        <v>8348</v>
      </c>
      <c r="I25" s="3">
        <v>9889</v>
      </c>
      <c r="J25" s="3">
        <v>8574</v>
      </c>
    </row>
    <row r="26" spans="1:10" x14ac:dyDescent="0.25">
      <c r="A26" s="11" t="s">
        <v>33</v>
      </c>
      <c r="B26" s="8">
        <v>2922</v>
      </c>
      <c r="C26" s="8">
        <v>2072</v>
      </c>
      <c r="D26" s="3">
        <v>2319</v>
      </c>
      <c r="E26" s="8">
        <v>2371</v>
      </c>
      <c r="F26" s="3">
        <v>996</v>
      </c>
      <c r="G26">
        <v>197</v>
      </c>
      <c r="H26" s="3">
        <v>439</v>
      </c>
      <c r="I26" s="3">
        <v>3587</v>
      </c>
      <c r="J26" s="3">
        <v>4423</v>
      </c>
    </row>
    <row r="27" spans="1:10" x14ac:dyDescent="0.25">
      <c r="A27" s="11" t="s">
        <v>34</v>
      </c>
      <c r="B27" s="8">
        <v>3434</v>
      </c>
      <c r="C27" s="8">
        <v>3358</v>
      </c>
      <c r="D27" s="3">
        <v>3241</v>
      </c>
      <c r="E27" s="8">
        <v>3677</v>
      </c>
      <c r="F27" s="3">
        <v>3498</v>
      </c>
      <c r="G27" s="8">
        <v>4272</v>
      </c>
      <c r="H27" s="3">
        <v>2749</v>
      </c>
      <c r="I27" s="3">
        <v>4463</v>
      </c>
      <c r="J27" s="3">
        <v>4667</v>
      </c>
    </row>
    <row r="28" spans="1:10" x14ac:dyDescent="0.25">
      <c r="A28" s="11" t="s">
        <v>35</v>
      </c>
      <c r="B28" s="8">
        <v>3947</v>
      </c>
      <c r="C28" s="8">
        <v>4337</v>
      </c>
      <c r="D28" s="3">
        <v>4838</v>
      </c>
      <c r="E28" s="8">
        <v>5055</v>
      </c>
      <c r="F28" s="3">
        <v>5261</v>
      </c>
      <c r="G28" s="8">
        <v>5622</v>
      </c>
      <c r="H28" s="3">
        <v>7367</v>
      </c>
      <c r="I28" s="3">
        <v>6854</v>
      </c>
      <c r="J28" s="3">
        <v>8420</v>
      </c>
    </row>
    <row r="29" spans="1:10" x14ac:dyDescent="0.25">
      <c r="A29" t="s">
        <v>149</v>
      </c>
      <c r="B29">
        <v>355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x14ac:dyDescent="0.25">
      <c r="A30" s="11" t="s">
        <v>36</v>
      </c>
      <c r="B30">
        <v>818</v>
      </c>
      <c r="C30" s="8">
        <v>1968</v>
      </c>
      <c r="D30" s="3">
        <v>1489</v>
      </c>
      <c r="E30" s="8">
        <v>1150</v>
      </c>
      <c r="F30" s="3">
        <v>1130</v>
      </c>
      <c r="G30" s="8">
        <v>1968</v>
      </c>
      <c r="H30" s="3">
        <v>1653</v>
      </c>
      <c r="I30" s="3">
        <v>1498</v>
      </c>
      <c r="J30" s="3">
        <v>2129</v>
      </c>
    </row>
    <row r="31" spans="1:10" x14ac:dyDescent="0.25">
      <c r="A31" s="4" t="s">
        <v>10</v>
      </c>
      <c r="B31" s="5">
        <f t="shared" ref="B31:I31" si="6">+SUM(B25:B30)</f>
        <v>13696</v>
      </c>
      <c r="C31" s="5">
        <f t="shared" si="6"/>
        <v>15587</v>
      </c>
      <c r="D31" s="5">
        <f t="shared" si="6"/>
        <v>15025</v>
      </c>
      <c r="E31" s="5">
        <f t="shared" si="6"/>
        <v>16061</v>
      </c>
      <c r="F31" s="5">
        <f t="shared" si="6"/>
        <v>15134</v>
      </c>
      <c r="G31" s="5">
        <f t="shared" si="6"/>
        <v>16525</v>
      </c>
      <c r="H31" s="5">
        <f t="shared" si="6"/>
        <v>20556</v>
      </c>
      <c r="I31" s="5">
        <f t="shared" si="6"/>
        <v>26291</v>
      </c>
      <c r="J31" s="5">
        <f>+SUM(J25:J30)</f>
        <v>28213</v>
      </c>
    </row>
    <row r="32" spans="1:10" x14ac:dyDescent="0.25">
      <c r="A32" s="2" t="s">
        <v>37</v>
      </c>
      <c r="B32" s="8">
        <v>2834</v>
      </c>
      <c r="C32" s="8">
        <v>3011</v>
      </c>
      <c r="D32" s="3">
        <v>3520</v>
      </c>
      <c r="E32" s="8">
        <v>3989</v>
      </c>
      <c r="F32" s="3">
        <v>4454</v>
      </c>
      <c r="G32" s="8">
        <v>4744</v>
      </c>
      <c r="H32" s="3">
        <v>4866</v>
      </c>
      <c r="I32" s="3">
        <v>4904</v>
      </c>
      <c r="J32" s="3">
        <v>4791</v>
      </c>
    </row>
    <row r="33" spans="1:10" x14ac:dyDescent="0.2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3097</v>
      </c>
      <c r="I33" s="3">
        <v>3113</v>
      </c>
      <c r="J33" s="3">
        <v>2926</v>
      </c>
    </row>
    <row r="34" spans="1:10" x14ac:dyDescent="0.25">
      <c r="A34" s="2" t="s">
        <v>39</v>
      </c>
      <c r="B34">
        <v>282</v>
      </c>
      <c r="C34">
        <v>281</v>
      </c>
      <c r="D34">
        <v>281</v>
      </c>
      <c r="E34">
        <v>283</v>
      </c>
      <c r="F34" s="3">
        <v>285</v>
      </c>
      <c r="G34">
        <v>283</v>
      </c>
      <c r="H34" s="3">
        <v>274</v>
      </c>
      <c r="I34" s="3">
        <v>269</v>
      </c>
      <c r="J34" s="3">
        <v>286</v>
      </c>
    </row>
    <row r="35" spans="1:10" x14ac:dyDescent="0.25">
      <c r="A35" s="2" t="s">
        <v>40</v>
      </c>
      <c r="B35">
        <v>131</v>
      </c>
      <c r="C35">
        <v>131</v>
      </c>
      <c r="D35">
        <v>131</v>
      </c>
      <c r="E35">
        <v>139</v>
      </c>
      <c r="F35" s="3">
        <v>154</v>
      </c>
      <c r="G35">
        <v>154</v>
      </c>
      <c r="H35" s="3">
        <v>223</v>
      </c>
      <c r="I35" s="3">
        <v>242</v>
      </c>
      <c r="J35" s="3">
        <v>284</v>
      </c>
    </row>
    <row r="36" spans="1:10" x14ac:dyDescent="0.25">
      <c r="A36" s="2" t="s">
        <v>41</v>
      </c>
      <c r="B36" s="8">
        <v>1651</v>
      </c>
      <c r="C36" s="8">
        <v>2587</v>
      </c>
      <c r="D36" s="3">
        <v>2439</v>
      </c>
      <c r="E36" s="8">
        <v>2787</v>
      </c>
      <c r="F36" s="3">
        <v>2509</v>
      </c>
      <c r="G36" s="8">
        <v>2011</v>
      </c>
      <c r="H36" s="3">
        <v>2326</v>
      </c>
      <c r="I36" s="3">
        <v>2921</v>
      </c>
      <c r="J36" s="3">
        <v>3821</v>
      </c>
    </row>
    <row r="37" spans="1:10" ht="15.75" thickBot="1" x14ac:dyDescent="0.3">
      <c r="A37" s="6" t="s">
        <v>42</v>
      </c>
      <c r="B37" s="7">
        <f t="shared" ref="B37:I37" si="7">+SUM(B31:B36)</f>
        <v>18594</v>
      </c>
      <c r="C37" s="7">
        <f t="shared" si="7"/>
        <v>21597</v>
      </c>
      <c r="D37" s="7">
        <f t="shared" si="7"/>
        <v>21396</v>
      </c>
      <c r="E37" s="7">
        <f t="shared" si="7"/>
        <v>23259</v>
      </c>
      <c r="F37" s="7">
        <f t="shared" si="7"/>
        <v>22536</v>
      </c>
      <c r="G37" s="7">
        <f t="shared" si="7"/>
        <v>23717</v>
      </c>
      <c r="H37" s="7">
        <f t="shared" si="7"/>
        <v>31342</v>
      </c>
      <c r="I37" s="7">
        <f t="shared" si="7"/>
        <v>37740</v>
      </c>
      <c r="J37" s="7">
        <f>+SUM(J31:J36)</f>
        <v>40321</v>
      </c>
    </row>
    <row r="38" spans="1:10" ht="15.75" thickTop="1" x14ac:dyDescent="0.25">
      <c r="A38" s="1" t="s">
        <v>43</v>
      </c>
      <c r="B38" s="1"/>
      <c r="C38" s="3"/>
      <c r="D38" s="3"/>
      <c r="F38" s="3"/>
      <c r="G38" s="3"/>
      <c r="H38" s="3"/>
      <c r="I38" s="3"/>
      <c r="J38" s="3"/>
    </row>
    <row r="39" spans="1:10" x14ac:dyDescent="0.25">
      <c r="A39" s="2" t="s">
        <v>44</v>
      </c>
      <c r="B39" s="2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11" t="s">
        <v>45</v>
      </c>
      <c r="B40">
        <v>7</v>
      </c>
      <c r="C40">
        <v>107</v>
      </c>
      <c r="D40" s="3">
        <v>44</v>
      </c>
      <c r="E40" s="3">
        <v>6</v>
      </c>
      <c r="F40" s="3">
        <v>6</v>
      </c>
      <c r="G40" s="3">
        <v>6</v>
      </c>
      <c r="H40" s="3">
        <v>3</v>
      </c>
      <c r="I40" s="3">
        <v>0</v>
      </c>
      <c r="J40" s="3">
        <v>500</v>
      </c>
    </row>
    <row r="41" spans="1:10" x14ac:dyDescent="0.25">
      <c r="A41" s="11" t="s">
        <v>46</v>
      </c>
      <c r="B41">
        <v>167</v>
      </c>
      <c r="C41">
        <v>74</v>
      </c>
      <c r="D41" s="3">
        <v>1</v>
      </c>
      <c r="E41">
        <v>325</v>
      </c>
      <c r="F41" s="3">
        <v>336</v>
      </c>
      <c r="G41">
        <v>9</v>
      </c>
      <c r="H41" s="3">
        <v>248</v>
      </c>
      <c r="I41" s="3">
        <v>2</v>
      </c>
      <c r="J41" s="3">
        <v>10</v>
      </c>
    </row>
    <row r="42" spans="1:10" x14ac:dyDescent="0.25">
      <c r="A42" s="11" t="s">
        <v>11</v>
      </c>
      <c r="B42" s="8">
        <v>1930</v>
      </c>
      <c r="C42" s="8">
        <v>2131</v>
      </c>
      <c r="D42" s="3">
        <v>2191</v>
      </c>
      <c r="E42" s="8">
        <v>2048</v>
      </c>
      <c r="F42" s="3">
        <v>2279</v>
      </c>
      <c r="G42" s="8">
        <v>2612</v>
      </c>
      <c r="H42" s="3">
        <v>2248</v>
      </c>
      <c r="I42" s="3">
        <v>2836</v>
      </c>
      <c r="J42" s="3">
        <v>3358</v>
      </c>
    </row>
    <row r="43" spans="1:10" x14ac:dyDescent="0.2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>
        <v>445</v>
      </c>
      <c r="I43" s="3">
        <v>467</v>
      </c>
      <c r="J43" s="3">
        <v>420</v>
      </c>
    </row>
    <row r="44" spans="1:10" x14ac:dyDescent="0.25">
      <c r="A44" s="11" t="s">
        <v>12</v>
      </c>
      <c r="B44" s="8">
        <v>2491</v>
      </c>
      <c r="C44" s="8">
        <v>3949</v>
      </c>
      <c r="D44" s="3">
        <v>3037</v>
      </c>
      <c r="E44" s="8">
        <v>3011</v>
      </c>
      <c r="F44" s="3">
        <v>3269</v>
      </c>
      <c r="G44" s="8">
        <v>5010</v>
      </c>
      <c r="H44" s="3">
        <v>5184</v>
      </c>
      <c r="I44" s="3">
        <v>6063</v>
      </c>
      <c r="J44" s="3">
        <v>6220</v>
      </c>
    </row>
    <row r="45" spans="1:10" x14ac:dyDescent="0.25">
      <c r="A45" s="11" t="s">
        <v>48</v>
      </c>
      <c r="B45">
        <v>432</v>
      </c>
      <c r="C45">
        <v>71</v>
      </c>
      <c r="D45" s="3">
        <v>85</v>
      </c>
      <c r="E45">
        <v>84</v>
      </c>
      <c r="F45" s="3">
        <v>150</v>
      </c>
      <c r="G45">
        <v>229</v>
      </c>
      <c r="H45">
        <v>156</v>
      </c>
      <c r="I45" s="3">
        <v>306</v>
      </c>
      <c r="J45" s="3">
        <v>222</v>
      </c>
    </row>
    <row r="46" spans="1:10" x14ac:dyDescent="0.25">
      <c r="A46" s="4" t="s">
        <v>13</v>
      </c>
      <c r="B46" s="5">
        <f t="shared" ref="B46:I46" si="8">+SUM(B40:B45)</f>
        <v>5027</v>
      </c>
      <c r="C46" s="5">
        <f t="shared" si="8"/>
        <v>6332</v>
      </c>
      <c r="D46" s="5">
        <f t="shared" si="8"/>
        <v>5358</v>
      </c>
      <c r="E46" s="5">
        <f t="shared" si="8"/>
        <v>5474</v>
      </c>
      <c r="F46" s="5">
        <f t="shared" si="8"/>
        <v>6040</v>
      </c>
      <c r="G46" s="5">
        <f t="shared" si="8"/>
        <v>7866</v>
      </c>
      <c r="H46" s="5">
        <f t="shared" si="8"/>
        <v>8284</v>
      </c>
      <c r="I46" s="5">
        <f t="shared" si="8"/>
        <v>9674</v>
      </c>
      <c r="J46" s="5">
        <f>+SUM(J40:J45)</f>
        <v>10730</v>
      </c>
    </row>
    <row r="47" spans="1:10" x14ac:dyDescent="0.25">
      <c r="A47" s="2" t="s">
        <v>49</v>
      </c>
      <c r="B47" s="8">
        <v>1199</v>
      </c>
      <c r="C47" s="8">
        <v>1079</v>
      </c>
      <c r="D47" s="3">
        <v>2010</v>
      </c>
      <c r="E47" s="8">
        <v>3471</v>
      </c>
      <c r="F47" s="3">
        <v>3468</v>
      </c>
      <c r="G47" s="8">
        <v>3464</v>
      </c>
      <c r="H47" s="3">
        <v>9406</v>
      </c>
      <c r="I47" s="3">
        <v>9413</v>
      </c>
      <c r="J47" s="3">
        <v>8920</v>
      </c>
    </row>
    <row r="48" spans="1:10" x14ac:dyDescent="0.25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2913</v>
      </c>
      <c r="I48" s="3">
        <v>2931</v>
      </c>
      <c r="J48" s="3">
        <v>2777</v>
      </c>
    </row>
    <row r="49" spans="1:10" x14ac:dyDescent="0.25">
      <c r="A49" s="2" t="s">
        <v>51</v>
      </c>
      <c r="B49" s="8">
        <v>1544</v>
      </c>
      <c r="C49" s="8">
        <v>1479</v>
      </c>
      <c r="D49" s="3">
        <v>1770</v>
      </c>
      <c r="E49" s="8">
        <v>1907</v>
      </c>
      <c r="F49" s="3">
        <v>3216</v>
      </c>
      <c r="G49" s="8">
        <v>3347</v>
      </c>
      <c r="H49" s="3">
        <v>2684</v>
      </c>
      <c r="I49" s="3">
        <v>2955</v>
      </c>
      <c r="J49" s="3">
        <v>2613</v>
      </c>
    </row>
    <row r="50" spans="1:10" x14ac:dyDescent="0.25">
      <c r="A50" s="2" t="s">
        <v>52</v>
      </c>
      <c r="B50" s="2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x14ac:dyDescent="0.25">
      <c r="A52" s="2" t="s">
        <v>54</v>
      </c>
      <c r="B52" s="2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11" t="s">
        <v>55</v>
      </c>
      <c r="B53" s="11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8" t="s">
        <v>56</v>
      </c>
      <c r="B54" s="18"/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/>
      <c r="J54" s="3"/>
    </row>
    <row r="55" spans="1:10" x14ac:dyDescent="0.25">
      <c r="A55" s="18" t="s">
        <v>57</v>
      </c>
      <c r="B55" s="18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  <c r="J55" s="3">
        <v>3</v>
      </c>
    </row>
    <row r="56" spans="1:10" x14ac:dyDescent="0.25">
      <c r="A56" s="18" t="s">
        <v>58</v>
      </c>
      <c r="B56" s="8">
        <v>5865</v>
      </c>
      <c r="C56" s="8">
        <v>6773</v>
      </c>
      <c r="D56" s="3">
        <v>7786</v>
      </c>
      <c r="E56" s="8">
        <v>5710</v>
      </c>
      <c r="F56" s="3">
        <v>6384</v>
      </c>
      <c r="G56" s="8">
        <v>7163</v>
      </c>
      <c r="H56" s="3">
        <v>8299</v>
      </c>
      <c r="I56" s="3">
        <v>9965</v>
      </c>
      <c r="J56" s="3">
        <v>11484</v>
      </c>
    </row>
    <row r="57" spans="1:10" x14ac:dyDescent="0.25">
      <c r="A57" s="18" t="s">
        <v>59</v>
      </c>
      <c r="B57">
        <v>85</v>
      </c>
      <c r="C57" s="8">
        <v>1246</v>
      </c>
      <c r="D57" s="3">
        <v>318</v>
      </c>
      <c r="E57">
        <v>-213</v>
      </c>
      <c r="F57" s="3">
        <v>-92</v>
      </c>
      <c r="G57">
        <v>231</v>
      </c>
      <c r="H57" s="3">
        <v>-56</v>
      </c>
      <c r="I57" s="3">
        <v>-380</v>
      </c>
      <c r="J57" s="3">
        <v>318</v>
      </c>
    </row>
    <row r="58" spans="1:10" x14ac:dyDescent="0.25">
      <c r="A58" s="18" t="s">
        <v>60</v>
      </c>
      <c r="B58" s="8">
        <v>4871</v>
      </c>
      <c r="C58" s="8">
        <v>4685</v>
      </c>
      <c r="D58" s="3">
        <v>4151</v>
      </c>
      <c r="E58" s="8">
        <v>6907</v>
      </c>
      <c r="F58" s="3">
        <v>3517</v>
      </c>
      <c r="G58" s="8">
        <v>1643</v>
      </c>
      <c r="H58" s="3">
        <v>-191</v>
      </c>
      <c r="I58" s="3">
        <v>3179</v>
      </c>
      <c r="J58" s="3">
        <v>3476</v>
      </c>
    </row>
    <row r="59" spans="1:10" x14ac:dyDescent="0.25">
      <c r="A59" s="4" t="s">
        <v>61</v>
      </c>
      <c r="B59" s="5">
        <f t="shared" ref="B59:I59" si="9">+SUM(B54:B58)</f>
        <v>10824</v>
      </c>
      <c r="C59" s="5">
        <f t="shared" si="9"/>
        <v>12707</v>
      </c>
      <c r="D59" s="5">
        <f t="shared" si="9"/>
        <v>12258</v>
      </c>
      <c r="E59" s="5">
        <f t="shared" si="9"/>
        <v>12407</v>
      </c>
      <c r="F59" s="5">
        <f t="shared" si="9"/>
        <v>9812</v>
      </c>
      <c r="G59" s="5">
        <f t="shared" si="9"/>
        <v>9040</v>
      </c>
      <c r="H59" s="5">
        <f t="shared" si="9"/>
        <v>8055</v>
      </c>
      <c r="I59" s="5">
        <f t="shared" si="9"/>
        <v>12767</v>
      </c>
      <c r="J59" s="5">
        <f>+SUM(J54:J58)</f>
        <v>15281</v>
      </c>
    </row>
    <row r="60" spans="1:10" ht="15.75" thickBot="1" x14ac:dyDescent="0.3">
      <c r="A60" s="6" t="s">
        <v>62</v>
      </c>
      <c r="B60" s="7">
        <f t="shared" ref="B60:I60" si="10">+SUM(B46:B51)+B59</f>
        <v>18594</v>
      </c>
      <c r="C60" s="7">
        <f t="shared" si="10"/>
        <v>21597</v>
      </c>
      <c r="D60" s="7">
        <f t="shared" si="10"/>
        <v>21396</v>
      </c>
      <c r="E60" s="7">
        <f t="shared" si="10"/>
        <v>23259</v>
      </c>
      <c r="F60" s="7">
        <f t="shared" si="10"/>
        <v>22536</v>
      </c>
      <c r="G60" s="7">
        <f t="shared" si="10"/>
        <v>23717</v>
      </c>
      <c r="H60" s="7">
        <f t="shared" si="10"/>
        <v>31342</v>
      </c>
      <c r="I60" s="7">
        <f t="shared" si="10"/>
        <v>37740</v>
      </c>
      <c r="J60" s="7">
        <f>+SUM(J46:J51)+J59</f>
        <v>40321</v>
      </c>
    </row>
    <row r="61" spans="1:10" s="12" customFormat="1" ht="15.75" thickTop="1" x14ac:dyDescent="0.25">
      <c r="A61" s="12" t="s">
        <v>3</v>
      </c>
      <c r="B61" s="13">
        <f t="shared" ref="B61:I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 t="shared" si="11"/>
        <v>0</v>
      </c>
      <c r="J61" s="13">
        <f>+J60-J37</f>
        <v>0</v>
      </c>
    </row>
    <row r="62" spans="1:10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t="s">
        <v>15</v>
      </c>
    </row>
    <row r="64" spans="1:10" x14ac:dyDescent="0.25">
      <c r="A64" s="1" t="s">
        <v>63</v>
      </c>
      <c r="B64" s="1"/>
    </row>
    <row r="65" spans="1:10" s="1" customFormat="1" x14ac:dyDescent="0.25">
      <c r="A65" s="10" t="s">
        <v>64</v>
      </c>
      <c r="B65" s="61">
        <v>2693</v>
      </c>
      <c r="C65" s="61">
        <v>3273</v>
      </c>
      <c r="D65" s="9">
        <v>3760</v>
      </c>
      <c r="E65" s="61">
        <v>4240</v>
      </c>
      <c r="F65" s="9">
        <v>1933</v>
      </c>
      <c r="G65" s="61">
        <v>4029</v>
      </c>
      <c r="H65" s="9">
        <v>2539</v>
      </c>
      <c r="I65" s="9">
        <f>+I12</f>
        <v>5727</v>
      </c>
      <c r="J65" s="9">
        <f>+J12</f>
        <v>6046</v>
      </c>
    </row>
    <row r="66" spans="1:10" s="1" customFormat="1" x14ac:dyDescent="0.25">
      <c r="A66" s="2" t="s">
        <v>65</v>
      </c>
      <c r="B66" s="2"/>
      <c r="C66" s="3"/>
      <c r="D66" s="3"/>
      <c r="E66" s="3"/>
      <c r="F66" s="3"/>
      <c r="G66" s="3"/>
      <c r="H66" s="3"/>
      <c r="I66" s="3"/>
      <c r="J66" s="3"/>
    </row>
    <row r="67" spans="1:10" s="17" customFormat="1" x14ac:dyDescent="0.25">
      <c r="A67" s="11" t="s">
        <v>66</v>
      </c>
      <c r="B67">
        <v>518</v>
      </c>
      <c r="C67">
        <v>606</v>
      </c>
      <c r="D67" s="3">
        <v>649</v>
      </c>
      <c r="E67">
        <v>706</v>
      </c>
      <c r="F67" s="3">
        <v>747</v>
      </c>
      <c r="G67">
        <v>705</v>
      </c>
      <c r="H67" s="3">
        <v>721</v>
      </c>
      <c r="I67" s="3">
        <v>744</v>
      </c>
      <c r="J67" s="3">
        <v>717</v>
      </c>
    </row>
    <row r="68" spans="1:10" s="17" customFormat="1" x14ac:dyDescent="0.25">
      <c r="A68" s="11" t="s">
        <v>67</v>
      </c>
      <c r="B68">
        <v>-11</v>
      </c>
      <c r="C68">
        <v>-113</v>
      </c>
      <c r="D68" s="3">
        <v>-80</v>
      </c>
      <c r="E68">
        <v>-273</v>
      </c>
      <c r="F68" s="3">
        <v>647</v>
      </c>
      <c r="G68">
        <v>34</v>
      </c>
      <c r="H68" s="3">
        <v>-380</v>
      </c>
      <c r="I68" s="3">
        <v>-385</v>
      </c>
      <c r="J68" s="3">
        <v>-650</v>
      </c>
    </row>
    <row r="69" spans="1:10" s="17" customFormat="1" x14ac:dyDescent="0.25">
      <c r="A69" s="11" t="s">
        <v>68</v>
      </c>
      <c r="B69">
        <v>177</v>
      </c>
      <c r="C69">
        <v>191</v>
      </c>
      <c r="D69" s="3">
        <v>236</v>
      </c>
      <c r="E69">
        <v>215</v>
      </c>
      <c r="F69" s="3">
        <v>218</v>
      </c>
      <c r="G69">
        <v>325</v>
      </c>
      <c r="H69" s="3">
        <v>429</v>
      </c>
      <c r="I69" s="3">
        <v>611</v>
      </c>
      <c r="J69" s="3">
        <v>638</v>
      </c>
    </row>
    <row r="70" spans="1:10" s="17" customFormat="1" x14ac:dyDescent="0.25">
      <c r="A70" s="11" t="s">
        <v>69</v>
      </c>
      <c r="B70">
        <v>114</v>
      </c>
      <c r="C70">
        <v>43</v>
      </c>
      <c r="D70" s="3">
        <v>13</v>
      </c>
      <c r="E70">
        <v>10</v>
      </c>
      <c r="F70" s="3">
        <v>27</v>
      </c>
      <c r="G70">
        <v>15</v>
      </c>
      <c r="H70" s="3">
        <v>398</v>
      </c>
      <c r="I70" s="3">
        <v>53</v>
      </c>
      <c r="J70" s="3">
        <v>123</v>
      </c>
    </row>
    <row r="71" spans="1:10" s="17" customFormat="1" x14ac:dyDescent="0.25">
      <c r="A71" s="11" t="s">
        <v>70</v>
      </c>
      <c r="B71" s="11"/>
      <c r="C71">
        <v>424</v>
      </c>
      <c r="D71" s="3">
        <v>98</v>
      </c>
      <c r="E71">
        <v>-117</v>
      </c>
      <c r="F71" s="3">
        <v>-99</v>
      </c>
      <c r="G71">
        <v>233</v>
      </c>
      <c r="H71" s="3">
        <v>23</v>
      </c>
      <c r="I71" s="3">
        <v>-138</v>
      </c>
      <c r="J71" s="3">
        <v>-26</v>
      </c>
    </row>
    <row r="72" spans="1:10" s="17" customFormat="1" x14ac:dyDescent="0.25">
      <c r="A72" s="2" t="s">
        <v>71</v>
      </c>
      <c r="B72" s="2"/>
      <c r="C72" s="3"/>
      <c r="D72" s="3"/>
      <c r="E72" s="3"/>
      <c r="F72" s="3"/>
      <c r="G72" s="3"/>
      <c r="H72" s="3"/>
      <c r="I72" s="3"/>
      <c r="J72" s="3"/>
    </row>
    <row r="73" spans="1:10" s="17" customFormat="1" x14ac:dyDescent="0.25">
      <c r="A73" s="11" t="s">
        <v>72</v>
      </c>
      <c r="B73">
        <v>-298</v>
      </c>
      <c r="C73">
        <v>-216</v>
      </c>
      <c r="D73" s="3">
        <v>60</v>
      </c>
      <c r="E73">
        <v>-426</v>
      </c>
      <c r="F73" s="3">
        <v>187</v>
      </c>
      <c r="G73">
        <v>-270</v>
      </c>
      <c r="H73" s="3">
        <v>1239</v>
      </c>
      <c r="I73" s="3">
        <v>-1606</v>
      </c>
      <c r="J73" s="3">
        <v>-504</v>
      </c>
    </row>
    <row r="74" spans="1:10" s="17" customFormat="1" x14ac:dyDescent="0.25">
      <c r="A74" s="11" t="s">
        <v>73</v>
      </c>
      <c r="B74">
        <v>-505</v>
      </c>
      <c r="C74">
        <v>-621</v>
      </c>
      <c r="D74" s="3">
        <v>-590</v>
      </c>
      <c r="E74">
        <v>-231</v>
      </c>
      <c r="F74" s="3">
        <v>-255</v>
      </c>
      <c r="G74">
        <v>-490</v>
      </c>
      <c r="H74" s="3">
        <v>-1854</v>
      </c>
      <c r="I74" s="3">
        <v>507</v>
      </c>
      <c r="J74" s="3">
        <v>-1676</v>
      </c>
    </row>
    <row r="75" spans="1:10" s="17" customFormat="1" x14ac:dyDescent="0.25">
      <c r="A75" s="11" t="s">
        <v>98</v>
      </c>
      <c r="B75">
        <v>-210</v>
      </c>
      <c r="C75">
        <v>-144</v>
      </c>
      <c r="D75" s="3">
        <v>-161</v>
      </c>
      <c r="E75">
        <v>-120</v>
      </c>
      <c r="F75" s="3">
        <v>35</v>
      </c>
      <c r="G75">
        <v>-203</v>
      </c>
      <c r="H75" s="3">
        <v>-654</v>
      </c>
      <c r="I75" s="3">
        <v>-182</v>
      </c>
      <c r="J75" s="3">
        <v>-845</v>
      </c>
    </row>
    <row r="76" spans="1:10" s="17" customFormat="1" x14ac:dyDescent="0.25">
      <c r="A76" s="11" t="s">
        <v>97</v>
      </c>
      <c r="B76">
        <v>525</v>
      </c>
      <c r="C76" s="8">
        <v>1237</v>
      </c>
      <c r="D76" s="3">
        <v>-889</v>
      </c>
      <c r="E76">
        <v>-158</v>
      </c>
      <c r="F76" s="3">
        <v>1515</v>
      </c>
      <c r="G76" s="8">
        <v>1525</v>
      </c>
      <c r="H76" s="3">
        <v>24</v>
      </c>
      <c r="I76" s="3">
        <v>1326</v>
      </c>
      <c r="J76" s="3">
        <v>1365</v>
      </c>
    </row>
    <row r="77" spans="1:10" s="17" customFormat="1" x14ac:dyDescent="0.25">
      <c r="A77" s="27" t="s">
        <v>74</v>
      </c>
      <c r="B77" s="28">
        <f t="shared" ref="B77:I77" si="12">+SUM(B65:B76)</f>
        <v>3003</v>
      </c>
      <c r="C77" s="28">
        <f t="shared" si="12"/>
        <v>4680</v>
      </c>
      <c r="D77" s="28">
        <f t="shared" si="12"/>
        <v>3096</v>
      </c>
      <c r="E77" s="28">
        <f t="shared" si="12"/>
        <v>3846</v>
      </c>
      <c r="F77" s="28">
        <f t="shared" si="12"/>
        <v>4955</v>
      </c>
      <c r="G77" s="28">
        <f t="shared" si="12"/>
        <v>5903</v>
      </c>
      <c r="H77" s="28">
        <f t="shared" si="12"/>
        <v>2485</v>
      </c>
      <c r="I77" s="28">
        <f t="shared" si="12"/>
        <v>6657</v>
      </c>
      <c r="J77" s="28">
        <f>+SUM(J65:J76)</f>
        <v>5188</v>
      </c>
    </row>
    <row r="78" spans="1:10" s="17" customFormat="1" x14ac:dyDescent="0.25">
      <c r="A78" s="1" t="s">
        <v>75</v>
      </c>
      <c r="B78" s="1"/>
      <c r="C78" s="3"/>
      <c r="D78" s="3"/>
      <c r="E78" s="3"/>
      <c r="F78" s="3"/>
      <c r="G78" s="3"/>
      <c r="H78" s="3"/>
      <c r="I78" s="3"/>
      <c r="J78" s="3"/>
    </row>
    <row r="79" spans="1:10" s="17" customFormat="1" x14ac:dyDescent="0.25">
      <c r="A79" s="2" t="s">
        <v>76</v>
      </c>
      <c r="B79" s="8">
        <v>-5386</v>
      </c>
      <c r="C79" s="8">
        <v>-4936</v>
      </c>
      <c r="D79" s="3">
        <v>-5367</v>
      </c>
      <c r="E79" s="8">
        <v>-5928</v>
      </c>
      <c r="F79" s="3">
        <v>-4783</v>
      </c>
      <c r="G79" s="8">
        <v>-2937</v>
      </c>
      <c r="H79" s="3">
        <v>-2426</v>
      </c>
      <c r="I79" s="3">
        <v>-9961</v>
      </c>
      <c r="J79" s="3">
        <v>-12913</v>
      </c>
    </row>
    <row r="80" spans="1:10" s="17" customFormat="1" x14ac:dyDescent="0.25">
      <c r="A80" s="2" t="s">
        <v>77</v>
      </c>
      <c r="B80" s="8">
        <v>3932</v>
      </c>
      <c r="C80" s="8">
        <v>3655</v>
      </c>
      <c r="D80" s="3">
        <v>2924</v>
      </c>
      <c r="E80" s="8">
        <v>3623</v>
      </c>
      <c r="F80" s="3">
        <v>3613</v>
      </c>
      <c r="G80" s="8">
        <v>1715</v>
      </c>
      <c r="H80" s="3">
        <v>74</v>
      </c>
      <c r="I80" s="3">
        <v>4236</v>
      </c>
      <c r="J80" s="3">
        <v>8199</v>
      </c>
    </row>
    <row r="81" spans="1:10" s="17" customFormat="1" x14ac:dyDescent="0.25">
      <c r="A81" s="2" t="s">
        <v>78</v>
      </c>
      <c r="B81" s="8">
        <v>1126</v>
      </c>
      <c r="C81" s="8">
        <v>2216</v>
      </c>
      <c r="D81" s="3">
        <v>2386</v>
      </c>
      <c r="E81" s="8">
        <v>2423</v>
      </c>
      <c r="F81" s="3">
        <v>2496</v>
      </c>
      <c r="G81" s="8">
        <v>2072</v>
      </c>
      <c r="H81" s="3">
        <v>2379</v>
      </c>
      <c r="I81" s="3">
        <v>2449</v>
      </c>
      <c r="J81" s="3">
        <v>3967</v>
      </c>
    </row>
    <row r="82" spans="1:10" s="17" customFormat="1" x14ac:dyDescent="0.25">
      <c r="A82" t="s">
        <v>142</v>
      </c>
      <c r="B82" s="3">
        <v>0</v>
      </c>
      <c r="C82" s="8">
        <v>-150</v>
      </c>
      <c r="D82" s="3">
        <v>150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s="17" customFormat="1" x14ac:dyDescent="0.25">
      <c r="A83" s="2" t="s">
        <v>14</v>
      </c>
      <c r="B83">
        <v>-880</v>
      </c>
      <c r="C83">
        <v>-963</v>
      </c>
      <c r="D83" s="3">
        <v>-1143</v>
      </c>
      <c r="E83" s="8">
        <v>-1105</v>
      </c>
      <c r="F83" s="3">
        <v>-1028</v>
      </c>
      <c r="G83" s="8">
        <v>-1119</v>
      </c>
      <c r="H83" s="3">
        <v>-1086</v>
      </c>
      <c r="I83" s="3">
        <v>-695</v>
      </c>
      <c r="J83" s="3">
        <v>-758</v>
      </c>
    </row>
    <row r="84" spans="1:10" s="17" customFormat="1" x14ac:dyDescent="0.25">
      <c r="A84" t="s">
        <v>143</v>
      </c>
      <c r="B84" s="8">
        <v>3</v>
      </c>
      <c r="C84">
        <v>3</v>
      </c>
      <c r="D84" s="3">
        <v>10</v>
      </c>
      <c r="E84">
        <v>13</v>
      </c>
      <c r="F84" s="3">
        <v>3</v>
      </c>
      <c r="G84" s="3">
        <v>0</v>
      </c>
      <c r="H84" s="3">
        <v>0</v>
      </c>
      <c r="I84" s="3">
        <v>0</v>
      </c>
      <c r="J84" s="3">
        <v>0</v>
      </c>
    </row>
    <row r="85" spans="1:10" s="17" customFormat="1" x14ac:dyDescent="0.25">
      <c r="A85" t="s">
        <v>144</v>
      </c>
      <c r="B85">
        <v>-2</v>
      </c>
      <c r="C85" s="3">
        <v>0</v>
      </c>
      <c r="D85" s="3">
        <v>6</v>
      </c>
      <c r="E85" s="3"/>
      <c r="F85" s="3"/>
      <c r="G85" s="3">
        <v>0</v>
      </c>
      <c r="H85" s="3">
        <v>0</v>
      </c>
      <c r="I85" s="3">
        <v>0</v>
      </c>
      <c r="J85" s="3">
        <v>0</v>
      </c>
    </row>
    <row r="86" spans="1:10" s="17" customFormat="1" x14ac:dyDescent="0.25">
      <c r="A86" s="2" t="s">
        <v>79</v>
      </c>
      <c r="B86" s="3">
        <v>0</v>
      </c>
      <c r="C86" s="3">
        <v>0</v>
      </c>
      <c r="D86" s="3">
        <v>0</v>
      </c>
      <c r="E86">
        <v>-34</v>
      </c>
      <c r="F86">
        <v>-25</v>
      </c>
      <c r="G86" s="3">
        <v>5</v>
      </c>
      <c r="H86" s="3">
        <v>31</v>
      </c>
      <c r="I86" s="3">
        <v>171</v>
      </c>
      <c r="J86" s="3">
        <v>-19</v>
      </c>
    </row>
    <row r="87" spans="1:10" s="17" customFormat="1" x14ac:dyDescent="0.25">
      <c r="A87" s="29" t="s">
        <v>80</v>
      </c>
      <c r="B87" s="28">
        <f>+SUM(B79:B85)</f>
        <v>-1207</v>
      </c>
      <c r="C87" s="28">
        <f>+SUM(C79:C85)</f>
        <v>-175</v>
      </c>
      <c r="D87" s="28">
        <f>+SUM(D79:D85)</f>
        <v>-1034</v>
      </c>
      <c r="E87" s="28">
        <f t="shared" ref="E87:I87" si="13">+SUM(E79:E86)</f>
        <v>-1008</v>
      </c>
      <c r="F87" s="28">
        <f t="shared" si="13"/>
        <v>276</v>
      </c>
      <c r="G87" s="28">
        <f t="shared" si="13"/>
        <v>-264</v>
      </c>
      <c r="H87" s="28">
        <f t="shared" si="13"/>
        <v>-1028</v>
      </c>
      <c r="I87" s="28">
        <f t="shared" si="13"/>
        <v>-3800</v>
      </c>
      <c r="J87" s="28">
        <f>+SUM(J79:J86)</f>
        <v>-1524</v>
      </c>
    </row>
    <row r="88" spans="1:10" s="17" customFormat="1" x14ac:dyDescent="0.25">
      <c r="A88" s="1" t="s">
        <v>81</v>
      </c>
      <c r="B88" s="1"/>
      <c r="C88" s="3"/>
      <c r="D88" s="3"/>
      <c r="E88" s="3"/>
      <c r="F88"/>
      <c r="G88" s="3"/>
      <c r="H88" s="3"/>
      <c r="I88" s="3"/>
      <c r="J88" s="3"/>
    </row>
    <row r="89" spans="1:10" s="17" customFormat="1" x14ac:dyDescent="0.25">
      <c r="A89" s="2" t="s">
        <v>82</v>
      </c>
      <c r="B89" s="3">
        <v>0</v>
      </c>
      <c r="C89" s="3">
        <v>0</v>
      </c>
      <c r="D89">
        <v>981</v>
      </c>
      <c r="E89" s="8">
        <v>1482</v>
      </c>
      <c r="F89" s="3">
        <v>0</v>
      </c>
      <c r="G89" s="3">
        <v>0</v>
      </c>
      <c r="H89" s="8">
        <v>6134</v>
      </c>
      <c r="I89" s="3">
        <v>0</v>
      </c>
      <c r="J89" s="3">
        <v>0</v>
      </c>
    </row>
    <row r="90" spans="1:10" s="17" customFormat="1" x14ac:dyDescent="0.25">
      <c r="A90" t="s">
        <v>145</v>
      </c>
      <c r="B90">
        <v>-60</v>
      </c>
      <c r="C90">
        <v>-7</v>
      </c>
      <c r="D90">
        <v>-106</v>
      </c>
      <c r="E90">
        <v>-44</v>
      </c>
      <c r="F90" s="3">
        <v>-6</v>
      </c>
      <c r="G90" s="3">
        <v>0</v>
      </c>
      <c r="H90" s="3">
        <v>0</v>
      </c>
      <c r="I90" s="3">
        <v>0</v>
      </c>
      <c r="J90" s="3">
        <v>0</v>
      </c>
    </row>
    <row r="91" spans="1:10" s="17" customFormat="1" x14ac:dyDescent="0.25">
      <c r="A91" s="2" t="s">
        <v>83</v>
      </c>
      <c r="B91">
        <v>75</v>
      </c>
      <c r="C91">
        <v>-63</v>
      </c>
      <c r="D91" s="3">
        <v>-67</v>
      </c>
      <c r="E91">
        <v>327</v>
      </c>
      <c r="F91" s="3">
        <v>13</v>
      </c>
      <c r="G91">
        <v>-325</v>
      </c>
      <c r="H91" s="3">
        <v>49</v>
      </c>
      <c r="I91" s="3">
        <v>-52</v>
      </c>
      <c r="J91" s="3">
        <v>15</v>
      </c>
    </row>
    <row r="92" spans="1:10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-197</v>
      </c>
      <c r="J92" s="3">
        <v>0</v>
      </c>
    </row>
    <row r="93" spans="1:10" s="17" customFormat="1" x14ac:dyDescent="0.25">
      <c r="A93" t="s">
        <v>146</v>
      </c>
      <c r="B93">
        <v>-17</v>
      </c>
      <c r="C93">
        <v>-19</v>
      </c>
      <c r="D93" s="3">
        <v>-7</v>
      </c>
      <c r="E93" s="3">
        <v>-17</v>
      </c>
      <c r="F93">
        <v>-23</v>
      </c>
      <c r="G93" s="3">
        <v>0</v>
      </c>
      <c r="H93" s="3">
        <v>0</v>
      </c>
      <c r="I93" s="3">
        <v>0</v>
      </c>
      <c r="J93" s="3">
        <v>0</v>
      </c>
    </row>
    <row r="94" spans="1:10" s="17" customFormat="1" x14ac:dyDescent="0.25">
      <c r="A94" s="2" t="s">
        <v>85</v>
      </c>
      <c r="B94">
        <v>383</v>
      </c>
      <c r="C94">
        <v>514</v>
      </c>
      <c r="D94" s="3">
        <v>507</v>
      </c>
      <c r="E94">
        <v>489</v>
      </c>
      <c r="F94" s="3">
        <v>733</v>
      </c>
      <c r="G94">
        <v>700</v>
      </c>
      <c r="H94" s="3">
        <v>885</v>
      </c>
      <c r="I94" s="3">
        <v>1172</v>
      </c>
      <c r="J94" s="3">
        <v>1151</v>
      </c>
    </row>
    <row r="95" spans="1:10" s="17" customFormat="1" x14ac:dyDescent="0.25">
      <c r="A95" t="s">
        <v>147</v>
      </c>
      <c r="B95">
        <v>132</v>
      </c>
      <c r="C95">
        <v>218</v>
      </c>
      <c r="D95" s="3">
        <v>281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</row>
    <row r="96" spans="1:10" s="17" customFormat="1" x14ac:dyDescent="0.25">
      <c r="A96" s="2" t="s">
        <v>16</v>
      </c>
      <c r="B96" s="8">
        <v>-2628</v>
      </c>
      <c r="C96" s="8">
        <v>-2534</v>
      </c>
      <c r="D96" s="3">
        <v>-3238</v>
      </c>
      <c r="E96" s="8">
        <v>-3223</v>
      </c>
      <c r="F96" s="3">
        <v>-4254</v>
      </c>
      <c r="G96" s="8">
        <v>-4286</v>
      </c>
      <c r="H96" s="3">
        <v>-3067</v>
      </c>
      <c r="I96" s="3">
        <v>-608</v>
      </c>
      <c r="J96" s="3">
        <v>-4014</v>
      </c>
    </row>
    <row r="97" spans="1:10" s="17" customFormat="1" x14ac:dyDescent="0.25">
      <c r="A97" s="2" t="s">
        <v>86</v>
      </c>
      <c r="B97">
        <v>-799</v>
      </c>
      <c r="C97">
        <v>-899</v>
      </c>
      <c r="D97" s="3">
        <v>-1022</v>
      </c>
      <c r="E97" s="8">
        <v>-1133</v>
      </c>
      <c r="F97" s="3">
        <v>-1243</v>
      </c>
      <c r="G97" s="8">
        <v>-1332</v>
      </c>
      <c r="H97" s="3">
        <v>-1452</v>
      </c>
      <c r="I97" s="3">
        <v>-1638</v>
      </c>
      <c r="J97" s="3">
        <v>-1837</v>
      </c>
    </row>
    <row r="98" spans="1:10" s="12" customFormat="1" x14ac:dyDescent="0.25">
      <c r="A98" t="s">
        <v>148</v>
      </c>
      <c r="B98" s="3">
        <v>0</v>
      </c>
      <c r="C98" s="3">
        <v>0</v>
      </c>
      <c r="D98" s="3">
        <v>0</v>
      </c>
      <c r="E98">
        <v>-29</v>
      </c>
      <c r="F98" s="3">
        <v>-55</v>
      </c>
      <c r="G98" s="3"/>
      <c r="H98" s="3"/>
      <c r="I98" s="3">
        <v>0</v>
      </c>
      <c r="J98" s="3">
        <v>0</v>
      </c>
    </row>
    <row r="99" spans="1:10" s="17" customFormat="1" x14ac:dyDescent="0.25">
      <c r="A99" s="2" t="s">
        <v>87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>
        <v>-50</v>
      </c>
      <c r="H99" s="3">
        <v>-58</v>
      </c>
      <c r="I99" s="3">
        <v>-136</v>
      </c>
      <c r="J99" s="3">
        <v>-151</v>
      </c>
    </row>
    <row r="100" spans="1:10" s="17" customFormat="1" x14ac:dyDescent="0.25">
      <c r="A100" s="29" t="s">
        <v>88</v>
      </c>
      <c r="B100" s="28">
        <f t="shared" ref="B100:I100" si="14">+SUM(B89:B99)</f>
        <v>-2914</v>
      </c>
      <c r="C100" s="28">
        <f t="shared" si="14"/>
        <v>-2790</v>
      </c>
      <c r="D100" s="28">
        <f t="shared" si="14"/>
        <v>-2671</v>
      </c>
      <c r="E100" s="28">
        <f>+SUM(E89:E99)</f>
        <v>-2148</v>
      </c>
      <c r="F100" s="28">
        <f t="shared" si="14"/>
        <v>-4835</v>
      </c>
      <c r="G100" s="28">
        <f t="shared" si="14"/>
        <v>-5293</v>
      </c>
      <c r="H100" s="28">
        <f t="shared" si="14"/>
        <v>2491</v>
      </c>
      <c r="I100" s="28">
        <f t="shared" si="14"/>
        <v>-1459</v>
      </c>
      <c r="J100" s="28">
        <f>+SUM(J89:J99)</f>
        <v>-4836</v>
      </c>
    </row>
    <row r="101" spans="1:10" s="17" customFormat="1" x14ac:dyDescent="0.25">
      <c r="A101" s="2" t="s">
        <v>89</v>
      </c>
      <c r="B101">
        <v>1</v>
      </c>
      <c r="C101">
        <v>-83</v>
      </c>
      <c r="D101" s="3">
        <v>-105</v>
      </c>
      <c r="E101">
        <v>-20</v>
      </c>
      <c r="F101" s="3">
        <v>45</v>
      </c>
      <c r="G101">
        <v>-129</v>
      </c>
      <c r="H101" s="3">
        <v>-66</v>
      </c>
      <c r="I101" s="3">
        <v>143</v>
      </c>
      <c r="J101" s="3">
        <v>-143</v>
      </c>
    </row>
    <row r="102" spans="1:10" s="17" customFormat="1" x14ac:dyDescent="0.25">
      <c r="A102" s="29" t="s">
        <v>90</v>
      </c>
      <c r="B102" s="28">
        <f t="shared" ref="B102:I102" si="15">+B77+B87+B100+B101</f>
        <v>-1117</v>
      </c>
      <c r="C102" s="28">
        <f t="shared" si="15"/>
        <v>1632</v>
      </c>
      <c r="D102" s="28">
        <f t="shared" si="15"/>
        <v>-714</v>
      </c>
      <c r="E102" s="28">
        <f t="shared" si="15"/>
        <v>670</v>
      </c>
      <c r="F102" s="28">
        <f t="shared" si="15"/>
        <v>441</v>
      </c>
      <c r="G102" s="28">
        <f t="shared" si="15"/>
        <v>217</v>
      </c>
      <c r="H102" s="28">
        <f t="shared" si="15"/>
        <v>3882</v>
      </c>
      <c r="I102" s="28">
        <f t="shared" si="15"/>
        <v>1541</v>
      </c>
      <c r="J102" s="28">
        <f>+J77+J87+J100+J101</f>
        <v>-1315</v>
      </c>
    </row>
    <row r="103" spans="1:10" s="17" customFormat="1" x14ac:dyDescent="0.25">
      <c r="A103" t="s">
        <v>91</v>
      </c>
      <c r="B103" s="8">
        <v>3337</v>
      </c>
      <c r="C103" s="8">
        <v>2220</v>
      </c>
      <c r="D103" s="3">
        <v>3852</v>
      </c>
      <c r="E103" s="8">
        <v>3138</v>
      </c>
      <c r="F103" s="3">
        <v>3808</v>
      </c>
      <c r="G103" s="8">
        <v>4249</v>
      </c>
      <c r="H103" s="3">
        <v>4466</v>
      </c>
      <c r="I103" s="3">
        <v>8348</v>
      </c>
      <c r="J103" s="3">
        <f>+I104</f>
        <v>9889</v>
      </c>
    </row>
    <row r="104" spans="1:10" s="17" customFormat="1" ht="15.75" thickBot="1" x14ac:dyDescent="0.3">
      <c r="A104" s="6" t="s">
        <v>92</v>
      </c>
      <c r="B104" s="7">
        <f t="shared" ref="B104:H104" si="16">+B102+B103</f>
        <v>2220</v>
      </c>
      <c r="C104" s="7">
        <f t="shared" si="16"/>
        <v>3852</v>
      </c>
      <c r="D104" s="7">
        <f t="shared" si="16"/>
        <v>3138</v>
      </c>
      <c r="E104" s="7">
        <f t="shared" si="16"/>
        <v>3808</v>
      </c>
      <c r="F104" s="7">
        <f t="shared" si="16"/>
        <v>4249</v>
      </c>
      <c r="G104" s="7">
        <f t="shared" si="16"/>
        <v>4466</v>
      </c>
      <c r="H104" s="7">
        <f t="shared" si="16"/>
        <v>8348</v>
      </c>
      <c r="I104" s="7">
        <f>+I102+I103</f>
        <v>9889</v>
      </c>
      <c r="J104" s="7">
        <f>+J102+J103</f>
        <v>8574</v>
      </c>
    </row>
    <row r="105" spans="1:10" ht="15.75" thickTop="1" x14ac:dyDescent="0.25">
      <c r="A105" s="12" t="s">
        <v>19</v>
      </c>
      <c r="B105" s="13">
        <f t="shared" ref="B105:I105" si="17">+B104-B25</f>
        <v>0</v>
      </c>
      <c r="C105" s="13">
        <f t="shared" si="17"/>
        <v>0</v>
      </c>
      <c r="D105" s="13">
        <f t="shared" si="17"/>
        <v>0</v>
      </c>
      <c r="E105" s="13">
        <f t="shared" si="17"/>
        <v>0</v>
      </c>
      <c r="F105" s="13">
        <f t="shared" si="17"/>
        <v>0</v>
      </c>
      <c r="G105" s="13">
        <f t="shared" si="17"/>
        <v>0</v>
      </c>
      <c r="H105" s="13">
        <f t="shared" si="17"/>
        <v>0</v>
      </c>
      <c r="I105" s="13">
        <f t="shared" si="17"/>
        <v>0</v>
      </c>
      <c r="J105" s="13">
        <f>+J104-J25</f>
        <v>0</v>
      </c>
    </row>
    <row r="106" spans="1:10" x14ac:dyDescent="0.25">
      <c r="A106" t="s">
        <v>93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2" t="s">
        <v>17</v>
      </c>
      <c r="B107" s="2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11" t="s">
        <v>94</v>
      </c>
      <c r="B108">
        <v>53</v>
      </c>
      <c r="C108">
        <v>53</v>
      </c>
      <c r="D108" s="3">
        <v>70</v>
      </c>
      <c r="E108">
        <v>98</v>
      </c>
      <c r="F108" s="3">
        <v>125</v>
      </c>
      <c r="G108">
        <v>153</v>
      </c>
      <c r="H108" s="3">
        <v>140</v>
      </c>
      <c r="I108" s="3">
        <v>293</v>
      </c>
      <c r="J108" s="3">
        <v>290</v>
      </c>
    </row>
    <row r="109" spans="1:10" x14ac:dyDescent="0.25">
      <c r="A109" s="11" t="s">
        <v>18</v>
      </c>
      <c r="B109">
        <v>856</v>
      </c>
      <c r="C109" s="8">
        <v>1262</v>
      </c>
      <c r="D109" s="3">
        <v>748</v>
      </c>
      <c r="E109">
        <v>703</v>
      </c>
      <c r="F109" s="3">
        <v>529</v>
      </c>
      <c r="G109">
        <v>757</v>
      </c>
      <c r="H109" s="3">
        <v>1028</v>
      </c>
      <c r="I109" s="3">
        <v>1177</v>
      </c>
      <c r="J109" s="3">
        <v>1231</v>
      </c>
    </row>
    <row r="110" spans="1:10" x14ac:dyDescent="0.25">
      <c r="A110" s="11" t="s">
        <v>95</v>
      </c>
      <c r="B110">
        <v>167</v>
      </c>
      <c r="C110">
        <v>206</v>
      </c>
      <c r="D110" s="3">
        <v>252</v>
      </c>
      <c r="E110">
        <v>266</v>
      </c>
      <c r="F110" s="3">
        <v>294</v>
      </c>
      <c r="G110">
        <v>160</v>
      </c>
      <c r="H110" s="3">
        <v>121</v>
      </c>
      <c r="I110" s="3">
        <v>179</v>
      </c>
      <c r="J110" s="3">
        <v>160</v>
      </c>
    </row>
    <row r="111" spans="1:10" x14ac:dyDescent="0.25">
      <c r="A111" s="11" t="s">
        <v>96</v>
      </c>
      <c r="B111">
        <v>209</v>
      </c>
      <c r="C111">
        <v>240</v>
      </c>
      <c r="D111" s="3">
        <v>271</v>
      </c>
      <c r="E111">
        <v>300</v>
      </c>
      <c r="F111" s="3">
        <v>320</v>
      </c>
      <c r="G111">
        <v>347</v>
      </c>
      <c r="H111" s="3">
        <v>385</v>
      </c>
      <c r="I111" s="3">
        <v>438</v>
      </c>
      <c r="J111" s="3">
        <v>480</v>
      </c>
    </row>
    <row r="113" spans="1:10" x14ac:dyDescent="0.25">
      <c r="A113" s="14" t="s">
        <v>99</v>
      </c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5">
      <c r="A114" s="30" t="s">
        <v>109</v>
      </c>
      <c r="B114" s="30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2" t="s">
        <v>100</v>
      </c>
      <c r="B115" s="3">
        <f t="shared" ref="B115:I115" si="18">+SUM(B116:B118)</f>
        <v>12299</v>
      </c>
      <c r="C115" s="3">
        <f t="shared" si="18"/>
        <v>13740</v>
      </c>
      <c r="D115" s="3">
        <f t="shared" si="18"/>
        <v>14764</v>
      </c>
      <c r="E115" s="3">
        <f>+SUM(E116:E118)</f>
        <v>15216</v>
      </c>
      <c r="F115" s="3">
        <f t="shared" si="18"/>
        <v>14855</v>
      </c>
      <c r="G115" s="3">
        <f t="shared" si="18"/>
        <v>15902</v>
      </c>
      <c r="H115" s="3">
        <f t="shared" si="18"/>
        <v>14484</v>
      </c>
      <c r="I115" s="3">
        <f t="shared" si="18"/>
        <v>17179</v>
      </c>
      <c r="J115" s="3">
        <f>+SUM(J116:J118)</f>
        <v>18353</v>
      </c>
    </row>
    <row r="116" spans="1:10" x14ac:dyDescent="0.25">
      <c r="A116" s="11" t="s">
        <v>113</v>
      </c>
      <c r="B116" s="8">
        <v>7495</v>
      </c>
      <c r="C116" s="8">
        <v>8506</v>
      </c>
      <c r="D116" s="8">
        <v>9299</v>
      </c>
      <c r="E116" s="8">
        <v>9684</v>
      </c>
      <c r="F116" s="8">
        <v>9322</v>
      </c>
      <c r="G116" s="8">
        <v>10045</v>
      </c>
      <c r="H116" s="8">
        <v>9329</v>
      </c>
      <c r="I116" s="8">
        <v>11644</v>
      </c>
      <c r="J116" s="8">
        <v>12228</v>
      </c>
    </row>
    <row r="117" spans="1:10" x14ac:dyDescent="0.25">
      <c r="A117" s="11" t="s">
        <v>114</v>
      </c>
      <c r="B117" s="8">
        <v>3937</v>
      </c>
      <c r="C117" s="8">
        <v>4410</v>
      </c>
      <c r="D117" s="8">
        <v>4746</v>
      </c>
      <c r="E117" s="8">
        <v>4886</v>
      </c>
      <c r="F117" s="8">
        <v>4938</v>
      </c>
      <c r="G117" s="8">
        <v>5260</v>
      </c>
      <c r="H117" s="8">
        <v>4639</v>
      </c>
      <c r="I117" s="8">
        <v>5028</v>
      </c>
      <c r="J117" s="8">
        <v>5492</v>
      </c>
    </row>
    <row r="118" spans="1:10" x14ac:dyDescent="0.25">
      <c r="A118" s="11" t="s">
        <v>115</v>
      </c>
      <c r="B118">
        <v>867</v>
      </c>
      <c r="C118">
        <v>824</v>
      </c>
      <c r="D118">
        <v>719</v>
      </c>
      <c r="E118">
        <v>646</v>
      </c>
      <c r="F118">
        <v>595</v>
      </c>
      <c r="G118">
        <v>597</v>
      </c>
      <c r="H118">
        <v>516</v>
      </c>
      <c r="I118">
        <v>507</v>
      </c>
      <c r="J118">
        <v>633</v>
      </c>
    </row>
    <row r="119" spans="1:10" x14ac:dyDescent="0.25">
      <c r="A119" s="2" t="s">
        <v>101</v>
      </c>
      <c r="B119" s="3">
        <f t="shared" ref="B119:I119" si="19">+SUM(B120:B122)</f>
        <v>10315</v>
      </c>
      <c r="C119" s="3">
        <f t="shared" si="19"/>
        <v>11024</v>
      </c>
      <c r="D119" s="3">
        <f t="shared" si="19"/>
        <v>7568</v>
      </c>
      <c r="E119" s="3">
        <f t="shared" si="19"/>
        <v>7970</v>
      </c>
      <c r="F119" s="3">
        <f t="shared" si="19"/>
        <v>9242</v>
      </c>
      <c r="G119" s="3">
        <f t="shared" si="19"/>
        <v>9812</v>
      </c>
      <c r="H119" s="3">
        <f t="shared" si="19"/>
        <v>9347</v>
      </c>
      <c r="I119" s="3">
        <f t="shared" si="19"/>
        <v>11456</v>
      </c>
      <c r="J119" s="3">
        <f>+SUM(J120:J122)</f>
        <v>12479</v>
      </c>
    </row>
    <row r="120" spans="1:10" x14ac:dyDescent="0.25">
      <c r="A120" s="11" t="s">
        <v>113</v>
      </c>
      <c r="B120">
        <v>6704</v>
      </c>
      <c r="C120">
        <v>7344</v>
      </c>
      <c r="D120" s="8">
        <v>5043</v>
      </c>
      <c r="E120" s="8">
        <v>5192</v>
      </c>
      <c r="F120" s="8">
        <v>5875</v>
      </c>
      <c r="G120" s="8">
        <v>6293</v>
      </c>
      <c r="H120" s="8">
        <v>5892</v>
      </c>
      <c r="I120" s="8">
        <v>6970</v>
      </c>
      <c r="J120" s="8">
        <v>7388</v>
      </c>
    </row>
    <row r="121" spans="1:10" x14ac:dyDescent="0.25">
      <c r="A121" s="11" t="s">
        <v>114</v>
      </c>
      <c r="B121">
        <v>3020</v>
      </c>
      <c r="C121">
        <v>3072</v>
      </c>
      <c r="D121" s="8">
        <v>2149</v>
      </c>
      <c r="E121" s="8">
        <v>2395</v>
      </c>
      <c r="F121" s="8">
        <v>2940</v>
      </c>
      <c r="G121" s="8">
        <v>3087</v>
      </c>
      <c r="H121" s="8">
        <v>3053</v>
      </c>
      <c r="I121" s="8">
        <v>3996</v>
      </c>
      <c r="J121" s="8">
        <v>4527</v>
      </c>
    </row>
    <row r="122" spans="1:10" x14ac:dyDescent="0.25">
      <c r="A122" s="11" t="s">
        <v>115</v>
      </c>
      <c r="B122">
        <v>591</v>
      </c>
      <c r="C122">
        <v>608</v>
      </c>
      <c r="D122">
        <v>376</v>
      </c>
      <c r="E122">
        <v>383</v>
      </c>
      <c r="F122">
        <v>427</v>
      </c>
      <c r="G122" s="8">
        <v>432</v>
      </c>
      <c r="H122" s="8">
        <v>402</v>
      </c>
      <c r="I122">
        <v>490</v>
      </c>
      <c r="J122">
        <v>564</v>
      </c>
    </row>
    <row r="123" spans="1:10" x14ac:dyDescent="0.25">
      <c r="A123" s="2" t="s">
        <v>102</v>
      </c>
      <c r="B123" s="3">
        <f t="shared" ref="B123:I123" si="20">+SUM(B124:B126)</f>
        <v>2602</v>
      </c>
      <c r="C123" s="3">
        <f t="shared" si="20"/>
        <v>3067</v>
      </c>
      <c r="D123" s="3">
        <f t="shared" si="20"/>
        <v>3785</v>
      </c>
      <c r="E123" s="3">
        <f t="shared" si="20"/>
        <v>4237</v>
      </c>
      <c r="F123" s="3">
        <f t="shared" si="20"/>
        <v>5134</v>
      </c>
      <c r="G123" s="3">
        <f t="shared" si="20"/>
        <v>6208</v>
      </c>
      <c r="H123" s="3">
        <f t="shared" si="20"/>
        <v>6679</v>
      </c>
      <c r="I123" s="3">
        <f t="shared" si="20"/>
        <v>8290</v>
      </c>
      <c r="J123" s="3">
        <f>+SUM(J124:J126)</f>
        <v>7547</v>
      </c>
    </row>
    <row r="124" spans="1:10" x14ac:dyDescent="0.25">
      <c r="A124" s="11" t="s">
        <v>113</v>
      </c>
      <c r="B124" s="8">
        <v>1600</v>
      </c>
      <c r="C124" s="8">
        <v>2016</v>
      </c>
      <c r="D124" s="8">
        <v>2599</v>
      </c>
      <c r="E124" s="8">
        <v>2920</v>
      </c>
      <c r="F124" s="8">
        <v>3496</v>
      </c>
      <c r="G124" s="8">
        <v>4262</v>
      </c>
      <c r="H124" s="8">
        <v>4635</v>
      </c>
      <c r="I124" s="8">
        <v>5748</v>
      </c>
      <c r="J124" s="8">
        <v>5416</v>
      </c>
    </row>
    <row r="125" spans="1:10" x14ac:dyDescent="0.25">
      <c r="A125" s="11" t="s">
        <v>114</v>
      </c>
      <c r="B125">
        <v>876</v>
      </c>
      <c r="C125">
        <v>925</v>
      </c>
      <c r="D125" s="8">
        <v>1055</v>
      </c>
      <c r="E125" s="8">
        <v>1188</v>
      </c>
      <c r="F125" s="8">
        <v>1508</v>
      </c>
      <c r="G125" s="8">
        <v>1808</v>
      </c>
      <c r="H125" s="8">
        <v>1896</v>
      </c>
      <c r="I125" s="8">
        <v>2347</v>
      </c>
      <c r="J125" s="8">
        <v>1938</v>
      </c>
    </row>
    <row r="126" spans="1:10" x14ac:dyDescent="0.25">
      <c r="A126" s="11" t="s">
        <v>115</v>
      </c>
      <c r="B126">
        <v>126</v>
      </c>
      <c r="C126">
        <v>126</v>
      </c>
      <c r="D126">
        <v>131</v>
      </c>
      <c r="E126">
        <v>129</v>
      </c>
      <c r="F126">
        <v>130</v>
      </c>
      <c r="G126">
        <v>138</v>
      </c>
      <c r="H126" s="8">
        <v>148</v>
      </c>
      <c r="I126">
        <v>195</v>
      </c>
      <c r="J126">
        <v>193</v>
      </c>
    </row>
    <row r="127" spans="1:10" x14ac:dyDescent="0.25">
      <c r="A127" s="2" t="s">
        <v>106</v>
      </c>
      <c r="B127" s="3">
        <f t="shared" ref="B127:I127" si="21">+SUM(B128:B130)</f>
        <v>771</v>
      </c>
      <c r="C127" s="3">
        <f t="shared" si="21"/>
        <v>755</v>
      </c>
      <c r="D127" s="3">
        <f t="shared" si="21"/>
        <v>4317</v>
      </c>
      <c r="E127" s="3">
        <f t="shared" si="21"/>
        <v>4737</v>
      </c>
      <c r="F127" s="3">
        <f t="shared" si="21"/>
        <v>5166</v>
      </c>
      <c r="G127" s="3">
        <f t="shared" si="21"/>
        <v>5254</v>
      </c>
      <c r="H127" s="3">
        <f t="shared" si="21"/>
        <v>5028</v>
      </c>
      <c r="I127" s="3">
        <f t="shared" si="21"/>
        <v>5343</v>
      </c>
      <c r="J127" s="3">
        <f>+SUM(J128:J130)</f>
        <v>5955</v>
      </c>
    </row>
    <row r="128" spans="1:10" x14ac:dyDescent="0.25">
      <c r="A128" s="11" t="s">
        <v>113</v>
      </c>
      <c r="B128">
        <v>409</v>
      </c>
      <c r="C128">
        <v>452</v>
      </c>
      <c r="D128" s="8">
        <v>2930</v>
      </c>
      <c r="E128" s="8">
        <v>3285</v>
      </c>
      <c r="F128" s="8">
        <v>3575</v>
      </c>
      <c r="G128" s="8">
        <v>3622</v>
      </c>
      <c r="H128" s="8">
        <v>3449</v>
      </c>
      <c r="I128" s="8">
        <v>3659</v>
      </c>
      <c r="J128" s="8">
        <v>4111</v>
      </c>
    </row>
    <row r="129" spans="1:10" x14ac:dyDescent="0.25">
      <c r="A129" s="11" t="s">
        <v>114</v>
      </c>
      <c r="B129">
        <v>276</v>
      </c>
      <c r="C129">
        <v>230</v>
      </c>
      <c r="D129" s="8">
        <v>1117</v>
      </c>
      <c r="E129" s="8">
        <v>1185</v>
      </c>
      <c r="F129" s="8">
        <v>1347</v>
      </c>
      <c r="G129" s="8">
        <v>1395</v>
      </c>
      <c r="H129" s="8">
        <v>1365</v>
      </c>
      <c r="I129" s="8">
        <v>1494</v>
      </c>
      <c r="J129" s="8">
        <v>1610</v>
      </c>
    </row>
    <row r="130" spans="1:10" x14ac:dyDescent="0.25">
      <c r="A130" s="11" t="s">
        <v>115</v>
      </c>
      <c r="B130">
        <v>86</v>
      </c>
      <c r="C130">
        <v>73</v>
      </c>
      <c r="D130" s="8">
        <v>270</v>
      </c>
      <c r="E130">
        <v>267</v>
      </c>
      <c r="F130">
        <v>244</v>
      </c>
      <c r="G130" s="8">
        <v>237</v>
      </c>
      <c r="H130">
        <v>214</v>
      </c>
      <c r="I130">
        <v>190</v>
      </c>
      <c r="J130">
        <v>234</v>
      </c>
    </row>
    <row r="131" spans="1:10" x14ac:dyDescent="0.25">
      <c r="A131" s="2" t="s">
        <v>107</v>
      </c>
      <c r="B131">
        <v>125</v>
      </c>
      <c r="C131">
        <v>115</v>
      </c>
      <c r="D131" s="3">
        <v>73</v>
      </c>
      <c r="E131">
        <v>73</v>
      </c>
      <c r="F131" s="3">
        <v>88</v>
      </c>
      <c r="G131" s="3">
        <v>42</v>
      </c>
      <c r="H131" s="3">
        <v>30</v>
      </c>
      <c r="I131" s="3">
        <v>25</v>
      </c>
      <c r="J131" s="3">
        <v>102</v>
      </c>
    </row>
    <row r="132" spans="1:10" x14ac:dyDescent="0.25">
      <c r="A132" s="4" t="s">
        <v>103</v>
      </c>
      <c r="B132" s="5">
        <f t="shared" ref="B132:J132" si="22">+B115+B119+B123+B127+B131</f>
        <v>26112</v>
      </c>
      <c r="C132" s="5">
        <f t="shared" si="22"/>
        <v>28701</v>
      </c>
      <c r="D132" s="5">
        <f t="shared" si="22"/>
        <v>30507</v>
      </c>
      <c r="E132" s="5">
        <f t="shared" si="22"/>
        <v>32233</v>
      </c>
      <c r="F132" s="5">
        <f t="shared" si="22"/>
        <v>34485</v>
      </c>
      <c r="G132" s="5">
        <f t="shared" si="22"/>
        <v>37218</v>
      </c>
      <c r="H132" s="5">
        <f t="shared" si="22"/>
        <v>35568</v>
      </c>
      <c r="I132" s="5">
        <f t="shared" si="22"/>
        <v>42293</v>
      </c>
      <c r="J132" s="5">
        <f t="shared" si="22"/>
        <v>44436</v>
      </c>
    </row>
    <row r="133" spans="1:10" s="12" customFormat="1" x14ac:dyDescent="0.25">
      <c r="A133" s="2" t="s">
        <v>104</v>
      </c>
      <c r="B133" s="8">
        <v>1684</v>
      </c>
      <c r="C133" s="3">
        <v>1982</v>
      </c>
      <c r="D133" s="3">
        <v>1955</v>
      </c>
      <c r="E133" s="3">
        <v>2042</v>
      </c>
      <c r="F133" s="3">
        <f t="shared" ref="F133:H133" si="23">+SUM(F134:F137)</f>
        <v>1886</v>
      </c>
      <c r="G133" s="3">
        <f t="shared" si="23"/>
        <v>1906</v>
      </c>
      <c r="H133" s="3">
        <f t="shared" si="23"/>
        <v>1846</v>
      </c>
      <c r="I133" s="3">
        <f>+SUM(I134:I137)</f>
        <v>2205</v>
      </c>
      <c r="J133" s="3">
        <f>+SUM(J134:J137)</f>
        <v>2346</v>
      </c>
    </row>
    <row r="134" spans="1:10" x14ac:dyDescent="0.25">
      <c r="A134" s="11" t="s">
        <v>113</v>
      </c>
      <c r="B134" s="11"/>
      <c r="C134" s="8"/>
      <c r="D134" s="3"/>
      <c r="E134" s="3"/>
      <c r="F134" s="8">
        <v>1611</v>
      </c>
      <c r="G134" s="8">
        <v>1658</v>
      </c>
      <c r="H134" s="8">
        <v>1642</v>
      </c>
      <c r="I134" s="62">
        <v>1986</v>
      </c>
      <c r="J134" s="62">
        <v>2094</v>
      </c>
    </row>
    <row r="135" spans="1:10" x14ac:dyDescent="0.25">
      <c r="A135" s="11" t="s">
        <v>114</v>
      </c>
      <c r="B135" s="11"/>
      <c r="C135" s="8"/>
      <c r="D135" s="3"/>
      <c r="E135" s="3"/>
      <c r="F135">
        <v>144</v>
      </c>
      <c r="G135">
        <v>118</v>
      </c>
      <c r="H135">
        <v>89</v>
      </c>
      <c r="I135" s="62">
        <v>104</v>
      </c>
      <c r="J135" s="62">
        <v>103</v>
      </c>
    </row>
    <row r="136" spans="1:10" x14ac:dyDescent="0.25">
      <c r="A136" s="11" t="s">
        <v>115</v>
      </c>
      <c r="B136" s="11"/>
      <c r="C136" s="8"/>
      <c r="D136" s="3"/>
      <c r="E136" s="3"/>
      <c r="F136" s="3">
        <v>28</v>
      </c>
      <c r="G136" s="3">
        <v>24</v>
      </c>
      <c r="H136" s="3">
        <v>25</v>
      </c>
      <c r="I136" s="62">
        <v>29</v>
      </c>
      <c r="J136" s="62">
        <v>26</v>
      </c>
    </row>
    <row r="137" spans="1:10" x14ac:dyDescent="0.25">
      <c r="A137" s="11" t="s">
        <v>121</v>
      </c>
      <c r="B137" s="11"/>
      <c r="C137" s="8"/>
      <c r="D137" s="3"/>
      <c r="E137" s="3"/>
      <c r="F137">
        <v>103</v>
      </c>
      <c r="G137" s="3">
        <v>106</v>
      </c>
      <c r="H137" s="3">
        <v>90</v>
      </c>
      <c r="I137" s="62">
        <v>86</v>
      </c>
      <c r="J137" s="62">
        <v>123</v>
      </c>
    </row>
    <row r="138" spans="1:10" x14ac:dyDescent="0.25">
      <c r="A138" s="2" t="s">
        <v>108</v>
      </c>
      <c r="B138">
        <v>3</v>
      </c>
      <c r="C138">
        <v>-82</v>
      </c>
      <c r="D138" s="3">
        <v>-86</v>
      </c>
      <c r="E138">
        <v>75</v>
      </c>
      <c r="F138" s="3">
        <v>26</v>
      </c>
      <c r="G138">
        <v>-7</v>
      </c>
      <c r="H138">
        <v>-11</v>
      </c>
      <c r="I138" s="3">
        <v>40</v>
      </c>
      <c r="J138" s="3">
        <v>-72</v>
      </c>
    </row>
    <row r="139" spans="1:10" ht="15.75" thickBot="1" x14ac:dyDescent="0.3">
      <c r="A139" s="6" t="s">
        <v>105</v>
      </c>
      <c r="B139" s="7">
        <f t="shared" ref="B139:I139" si="24">+B132+B133+B138</f>
        <v>27799</v>
      </c>
      <c r="C139" s="7">
        <f t="shared" si="24"/>
        <v>30601</v>
      </c>
      <c r="D139" s="7">
        <f t="shared" si="24"/>
        <v>32376</v>
      </c>
      <c r="E139" s="7">
        <f t="shared" si="24"/>
        <v>34350</v>
      </c>
      <c r="F139" s="7">
        <f t="shared" si="24"/>
        <v>36397</v>
      </c>
      <c r="G139" s="7">
        <f t="shared" si="24"/>
        <v>39117</v>
      </c>
      <c r="H139" s="7">
        <f t="shared" si="24"/>
        <v>37403</v>
      </c>
      <c r="I139" s="7">
        <f t="shared" si="24"/>
        <v>44538</v>
      </c>
      <c r="J139" s="7">
        <f>+J132+J133+J138</f>
        <v>46710</v>
      </c>
    </row>
    <row r="140" spans="1:10" ht="15.75" thickTop="1" x14ac:dyDescent="0.25">
      <c r="A140" s="12" t="s">
        <v>111</v>
      </c>
      <c r="B140" s="13">
        <f t="shared" ref="B140:J140" si="25">+B139-B2</f>
        <v>0</v>
      </c>
      <c r="C140" s="13">
        <f t="shared" si="25"/>
        <v>0</v>
      </c>
      <c r="D140" s="13">
        <f t="shared" si="25"/>
        <v>0</v>
      </c>
      <c r="E140" s="13">
        <f t="shared" si="25"/>
        <v>0</v>
      </c>
      <c r="F140" s="13">
        <f t="shared" si="25"/>
        <v>0</v>
      </c>
      <c r="G140" s="13">
        <f t="shared" si="25"/>
        <v>0</v>
      </c>
      <c r="H140" s="13">
        <f t="shared" si="25"/>
        <v>0</v>
      </c>
      <c r="I140" s="13">
        <f t="shared" si="25"/>
        <v>0</v>
      </c>
      <c r="J140" s="13">
        <f t="shared" si="25"/>
        <v>0</v>
      </c>
    </row>
    <row r="141" spans="1:10" x14ac:dyDescent="0.25">
      <c r="A141" s="1" t="s">
        <v>110</v>
      </c>
      <c r="B141" s="1"/>
    </row>
    <row r="142" spans="1:10" x14ac:dyDescent="0.25">
      <c r="A142" s="2" t="s">
        <v>100</v>
      </c>
      <c r="B142" s="8">
        <v>3075</v>
      </c>
      <c r="C142" s="8">
        <v>3645</v>
      </c>
      <c r="D142" s="3">
        <v>3763</v>
      </c>
      <c r="E142" s="8">
        <v>3875</v>
      </c>
      <c r="F142" s="3">
        <v>3600</v>
      </c>
      <c r="G142" s="8">
        <v>3925</v>
      </c>
      <c r="H142" s="3">
        <v>2899</v>
      </c>
      <c r="I142" s="3">
        <v>5089</v>
      </c>
      <c r="J142" s="3">
        <v>5114</v>
      </c>
    </row>
    <row r="143" spans="1:10" x14ac:dyDescent="0.25">
      <c r="A143" s="2" t="s">
        <v>101</v>
      </c>
      <c r="B143" s="3">
        <v>2089</v>
      </c>
      <c r="C143" s="3">
        <v>2342</v>
      </c>
      <c r="D143" s="8">
        <v>1787</v>
      </c>
      <c r="E143" s="3">
        <v>1507</v>
      </c>
      <c r="F143" s="3">
        <v>1587</v>
      </c>
      <c r="G143" s="8">
        <v>1995</v>
      </c>
      <c r="H143" s="3">
        <v>1541</v>
      </c>
      <c r="I143" s="3">
        <v>2435</v>
      </c>
      <c r="J143" s="3">
        <v>3293</v>
      </c>
    </row>
    <row r="144" spans="1:10" s="12" customFormat="1" x14ac:dyDescent="0.25">
      <c r="A144" s="2" t="s">
        <v>102</v>
      </c>
      <c r="B144">
        <v>816</v>
      </c>
      <c r="C144">
        <v>993</v>
      </c>
      <c r="D144" s="3">
        <v>1372</v>
      </c>
      <c r="E144" s="8">
        <v>1507</v>
      </c>
      <c r="F144" s="3">
        <v>1807</v>
      </c>
      <c r="G144" s="8">
        <v>2376</v>
      </c>
      <c r="H144" s="3">
        <v>2490</v>
      </c>
      <c r="I144" s="3">
        <v>3243</v>
      </c>
      <c r="J144" s="3">
        <v>2365</v>
      </c>
    </row>
    <row r="145" spans="1:10" x14ac:dyDescent="0.25">
      <c r="A145" s="2" t="s">
        <v>106</v>
      </c>
      <c r="B145">
        <v>131</v>
      </c>
      <c r="C145">
        <v>100</v>
      </c>
      <c r="D145" s="8">
        <v>1002</v>
      </c>
      <c r="E145">
        <v>980</v>
      </c>
      <c r="F145" s="3">
        <v>1189</v>
      </c>
      <c r="G145" s="8">
        <v>1323</v>
      </c>
      <c r="H145" s="3">
        <v>1184</v>
      </c>
      <c r="I145" s="3">
        <v>1530</v>
      </c>
      <c r="J145" s="3">
        <v>1896</v>
      </c>
    </row>
    <row r="146" spans="1:10" x14ac:dyDescent="0.25">
      <c r="A146" s="2" t="s">
        <v>107</v>
      </c>
      <c r="B146" s="8">
        <v>-2021</v>
      </c>
      <c r="C146" s="8">
        <v>-2267</v>
      </c>
      <c r="D146" s="3">
        <v>-2596</v>
      </c>
      <c r="E146" s="8">
        <v>-2677</v>
      </c>
      <c r="F146" s="3">
        <v>-2658</v>
      </c>
      <c r="G146" s="8">
        <v>-3262</v>
      </c>
      <c r="H146" s="3">
        <v>-3468</v>
      </c>
      <c r="I146" s="3">
        <v>-3656</v>
      </c>
      <c r="J146" s="3">
        <v>-4262</v>
      </c>
    </row>
    <row r="147" spans="1:10" x14ac:dyDescent="0.25">
      <c r="A147" s="4" t="s">
        <v>103</v>
      </c>
      <c r="B147" s="5">
        <f t="shared" ref="B147:J147" si="26">+SUM(B142:B146)</f>
        <v>4090</v>
      </c>
      <c r="C147" s="5">
        <f t="shared" si="26"/>
        <v>4813</v>
      </c>
      <c r="D147" s="5">
        <f t="shared" si="26"/>
        <v>5328</v>
      </c>
      <c r="E147" s="5">
        <f t="shared" si="26"/>
        <v>5192</v>
      </c>
      <c r="F147" s="5">
        <f t="shared" si="26"/>
        <v>5525</v>
      </c>
      <c r="G147" s="5">
        <f t="shared" si="26"/>
        <v>6357</v>
      </c>
      <c r="H147" s="5">
        <f t="shared" si="26"/>
        <v>4646</v>
      </c>
      <c r="I147" s="5">
        <f t="shared" si="26"/>
        <v>8641</v>
      </c>
      <c r="J147" s="5">
        <f t="shared" si="26"/>
        <v>8406</v>
      </c>
    </row>
    <row r="148" spans="1:10" x14ac:dyDescent="0.25">
      <c r="A148" s="2" t="s">
        <v>104</v>
      </c>
      <c r="B148">
        <v>496</v>
      </c>
      <c r="C148">
        <v>517</v>
      </c>
      <c r="D148" s="3">
        <v>487</v>
      </c>
      <c r="E148">
        <v>477</v>
      </c>
      <c r="F148" s="3">
        <v>310</v>
      </c>
      <c r="G148">
        <v>303</v>
      </c>
      <c r="H148" s="3">
        <v>297</v>
      </c>
      <c r="I148" s="3">
        <v>543</v>
      </c>
      <c r="J148" s="3">
        <v>669</v>
      </c>
    </row>
    <row r="149" spans="1:10" x14ac:dyDescent="0.25">
      <c r="A149" s="2" t="s">
        <v>108</v>
      </c>
      <c r="B149" s="8">
        <v>-1009</v>
      </c>
      <c r="C149" s="8">
        <v>-1097</v>
      </c>
      <c r="D149" s="3">
        <v>-1173</v>
      </c>
      <c r="E149">
        <v>-724</v>
      </c>
      <c r="F149" s="3">
        <v>-1456</v>
      </c>
      <c r="G149" s="8">
        <v>-1810</v>
      </c>
      <c r="H149" s="3">
        <v>-1967</v>
      </c>
      <c r="I149" s="3">
        <v>-2261</v>
      </c>
      <c r="J149" s="3">
        <v>-2219</v>
      </c>
    </row>
    <row r="150" spans="1:10" ht="15.75" thickBot="1" x14ac:dyDescent="0.3">
      <c r="A150" s="6" t="s">
        <v>112</v>
      </c>
      <c r="B150" s="7">
        <f t="shared" ref="B150:I150" si="27">+SUM(B147:B149)</f>
        <v>3577</v>
      </c>
      <c r="C150" s="7">
        <f t="shared" si="27"/>
        <v>4233</v>
      </c>
      <c r="D150" s="7">
        <f t="shared" si="27"/>
        <v>4642</v>
      </c>
      <c r="E150" s="7">
        <f t="shared" si="27"/>
        <v>4945</v>
      </c>
      <c r="F150" s="7">
        <f t="shared" si="27"/>
        <v>4379</v>
      </c>
      <c r="G150" s="7">
        <f t="shared" si="27"/>
        <v>4850</v>
      </c>
      <c r="H150" s="7">
        <f t="shared" si="27"/>
        <v>2976</v>
      </c>
      <c r="I150" s="7">
        <f t="shared" si="27"/>
        <v>6923</v>
      </c>
      <c r="J150" s="7">
        <f>+SUM(J147:J149)</f>
        <v>6856</v>
      </c>
    </row>
    <row r="151" spans="1:10" ht="15.75" thickTop="1" x14ac:dyDescent="0.25">
      <c r="A151" s="12" t="s">
        <v>111</v>
      </c>
      <c r="B151" s="13">
        <f t="shared" ref="B151:J151" si="28">+B150-B10-B8</f>
        <v>0</v>
      </c>
      <c r="C151" s="13">
        <f t="shared" si="28"/>
        <v>0</v>
      </c>
      <c r="D151" s="13">
        <f t="shared" si="28"/>
        <v>0</v>
      </c>
      <c r="E151" s="13">
        <f t="shared" si="28"/>
        <v>0</v>
      </c>
      <c r="F151" s="13">
        <f t="shared" si="28"/>
        <v>0</v>
      </c>
      <c r="G151" s="13">
        <f t="shared" si="28"/>
        <v>0</v>
      </c>
      <c r="H151" s="13">
        <f t="shared" si="28"/>
        <v>0</v>
      </c>
      <c r="I151" s="13">
        <f t="shared" si="28"/>
        <v>0</v>
      </c>
      <c r="J151" s="13">
        <f t="shared" si="28"/>
        <v>0</v>
      </c>
    </row>
    <row r="152" spans="1:10" x14ac:dyDescent="0.25">
      <c r="A152" s="1" t="s">
        <v>117</v>
      </c>
      <c r="B152" s="1"/>
    </row>
    <row r="153" spans="1:10" x14ac:dyDescent="0.25">
      <c r="A153" s="2" t="s">
        <v>100</v>
      </c>
      <c r="B153">
        <v>545</v>
      </c>
      <c r="C153">
        <v>632</v>
      </c>
      <c r="D153" s="3">
        <v>742</v>
      </c>
      <c r="E153">
        <v>819</v>
      </c>
      <c r="F153" s="3">
        <v>848</v>
      </c>
      <c r="G153">
        <v>814</v>
      </c>
      <c r="H153" s="3">
        <v>645</v>
      </c>
      <c r="I153" s="3">
        <v>617</v>
      </c>
      <c r="J153" s="3">
        <v>639</v>
      </c>
    </row>
    <row r="154" spans="1:10" x14ac:dyDescent="0.25">
      <c r="A154" s="2" t="s">
        <v>101</v>
      </c>
      <c r="B154">
        <v>550</v>
      </c>
      <c r="C154">
        <v>601</v>
      </c>
      <c r="D154">
        <v>748</v>
      </c>
      <c r="E154">
        <v>709</v>
      </c>
      <c r="F154" s="3">
        <v>849</v>
      </c>
      <c r="G154">
        <v>929</v>
      </c>
      <c r="H154" s="3">
        <v>885</v>
      </c>
      <c r="I154" s="3">
        <v>982</v>
      </c>
      <c r="J154" s="3">
        <v>920</v>
      </c>
    </row>
    <row r="155" spans="1:10" x14ac:dyDescent="0.25">
      <c r="A155" s="2" t="s">
        <v>102</v>
      </c>
      <c r="B155">
        <v>232</v>
      </c>
      <c r="C155">
        <v>254</v>
      </c>
      <c r="D155" s="3">
        <v>234</v>
      </c>
      <c r="E155">
        <v>225</v>
      </c>
      <c r="F155" s="3">
        <v>256</v>
      </c>
      <c r="G155">
        <v>237</v>
      </c>
      <c r="H155" s="3">
        <v>214</v>
      </c>
      <c r="I155" s="3">
        <v>288</v>
      </c>
      <c r="J155" s="3">
        <v>303</v>
      </c>
    </row>
    <row r="156" spans="1:10" x14ac:dyDescent="0.25">
      <c r="A156" s="2" t="s">
        <v>118</v>
      </c>
      <c r="B156">
        <v>258</v>
      </c>
      <c r="C156">
        <v>205</v>
      </c>
      <c r="D156" s="3">
        <v>223</v>
      </c>
      <c r="E156">
        <v>340</v>
      </c>
      <c r="F156" s="3">
        <v>339</v>
      </c>
      <c r="G156">
        <v>326</v>
      </c>
      <c r="H156" s="3">
        <v>296</v>
      </c>
      <c r="I156" s="3">
        <v>304</v>
      </c>
      <c r="J156" s="3">
        <v>274</v>
      </c>
    </row>
    <row r="157" spans="1:10" x14ac:dyDescent="0.25">
      <c r="A157" s="2" t="s">
        <v>107</v>
      </c>
      <c r="B157">
        <v>537</v>
      </c>
      <c r="C157">
        <v>484</v>
      </c>
      <c r="D157" s="3">
        <v>511</v>
      </c>
      <c r="E157">
        <v>533</v>
      </c>
      <c r="F157" s="3">
        <v>597</v>
      </c>
      <c r="G157">
        <v>665</v>
      </c>
      <c r="H157" s="3">
        <v>830</v>
      </c>
      <c r="I157" s="3">
        <v>780</v>
      </c>
      <c r="J157" s="3">
        <v>789</v>
      </c>
    </row>
    <row r="158" spans="1:10" x14ac:dyDescent="0.25">
      <c r="A158" s="4" t="s">
        <v>119</v>
      </c>
      <c r="B158" s="5">
        <f t="shared" ref="B158:J158" si="29">+SUM(B153:B157)</f>
        <v>2122</v>
      </c>
      <c r="C158" s="5">
        <f t="shared" si="29"/>
        <v>2176</v>
      </c>
      <c r="D158" s="5">
        <f t="shared" si="29"/>
        <v>2458</v>
      </c>
      <c r="E158" s="5">
        <f t="shared" si="29"/>
        <v>2626</v>
      </c>
      <c r="F158" s="5">
        <f t="shared" si="29"/>
        <v>2889</v>
      </c>
      <c r="G158" s="5">
        <f t="shared" si="29"/>
        <v>2971</v>
      </c>
      <c r="H158" s="5">
        <f t="shared" si="29"/>
        <v>2870</v>
      </c>
      <c r="I158" s="5">
        <f t="shared" si="29"/>
        <v>2971</v>
      </c>
      <c r="J158" s="5">
        <f t="shared" si="29"/>
        <v>2925</v>
      </c>
    </row>
    <row r="159" spans="1:10" x14ac:dyDescent="0.25">
      <c r="A159" s="2" t="s">
        <v>104</v>
      </c>
      <c r="B159">
        <v>70</v>
      </c>
      <c r="C159">
        <v>122</v>
      </c>
      <c r="D159" s="3">
        <v>125</v>
      </c>
      <c r="E159">
        <v>125</v>
      </c>
      <c r="F159" s="3">
        <v>115</v>
      </c>
      <c r="G159">
        <v>100</v>
      </c>
      <c r="H159" s="3">
        <v>80</v>
      </c>
      <c r="I159" s="3">
        <v>63</v>
      </c>
      <c r="J159" s="3">
        <v>49</v>
      </c>
    </row>
    <row r="160" spans="1:10" x14ac:dyDescent="0.25">
      <c r="A160" s="2" t="s">
        <v>108</v>
      </c>
      <c r="B160">
        <v>642</v>
      </c>
      <c r="C160">
        <v>713</v>
      </c>
      <c r="D160" s="3">
        <v>937</v>
      </c>
      <c r="E160" s="8">
        <v>1238</v>
      </c>
      <c r="F160" s="3">
        <v>1450</v>
      </c>
      <c r="G160" s="8">
        <v>1673</v>
      </c>
      <c r="H160" s="3">
        <v>1916</v>
      </c>
      <c r="I160" s="3">
        <v>1870</v>
      </c>
      <c r="J160" s="3">
        <v>1817</v>
      </c>
    </row>
    <row r="161" spans="1:10" ht="15.75" thickBot="1" x14ac:dyDescent="0.3">
      <c r="A161" s="6" t="s">
        <v>120</v>
      </c>
      <c r="B161" s="7">
        <f t="shared" ref="B161:I161" si="30">+SUM(B158:B160)</f>
        <v>2834</v>
      </c>
      <c r="C161" s="7">
        <f t="shared" si="30"/>
        <v>3011</v>
      </c>
      <c r="D161" s="7">
        <f t="shared" si="30"/>
        <v>3520</v>
      </c>
      <c r="E161" s="7">
        <f t="shared" si="30"/>
        <v>3989</v>
      </c>
      <c r="F161" s="7">
        <f t="shared" si="30"/>
        <v>4454</v>
      </c>
      <c r="G161" s="7">
        <f t="shared" si="30"/>
        <v>4744</v>
      </c>
      <c r="H161" s="7">
        <f t="shared" si="30"/>
        <v>4866</v>
      </c>
      <c r="I161" s="7">
        <f t="shared" si="30"/>
        <v>4904</v>
      </c>
      <c r="J161" s="7">
        <f>+SUM(J158:J160)</f>
        <v>4791</v>
      </c>
    </row>
    <row r="162" spans="1:10" ht="15.75" thickTop="1" x14ac:dyDescent="0.25">
      <c r="A162" s="12" t="s">
        <v>111</v>
      </c>
      <c r="B162" s="13">
        <f t="shared" ref="B162:I162" si="31">+B161-B32</f>
        <v>0</v>
      </c>
      <c r="C162" s="13">
        <f t="shared" si="31"/>
        <v>0</v>
      </c>
      <c r="D162" s="13">
        <f t="shared" si="31"/>
        <v>0</v>
      </c>
      <c r="E162" s="13">
        <f t="shared" si="31"/>
        <v>0</v>
      </c>
      <c r="F162" s="13">
        <f t="shared" si="31"/>
        <v>0</v>
      </c>
      <c r="G162" s="13">
        <f t="shared" si="31"/>
        <v>0</v>
      </c>
      <c r="H162" s="13">
        <f t="shared" si="31"/>
        <v>0</v>
      </c>
      <c r="I162" s="13">
        <f t="shared" si="31"/>
        <v>0</v>
      </c>
      <c r="J162" s="13">
        <f>+J161-J32</f>
        <v>0</v>
      </c>
    </row>
    <row r="163" spans="1:10" x14ac:dyDescent="0.25">
      <c r="A163" s="1" t="s">
        <v>122</v>
      </c>
      <c r="B163" s="1"/>
    </row>
    <row r="164" spans="1:10" x14ac:dyDescent="0.25">
      <c r="A164" s="2" t="s">
        <v>100</v>
      </c>
      <c r="B164">
        <v>240</v>
      </c>
      <c r="C164">
        <v>208</v>
      </c>
      <c r="D164">
        <v>242</v>
      </c>
      <c r="E164" s="3">
        <v>223</v>
      </c>
      <c r="F164">
        <v>196</v>
      </c>
      <c r="G164" s="3">
        <v>117</v>
      </c>
      <c r="H164">
        <v>110</v>
      </c>
      <c r="I164" s="3">
        <v>98</v>
      </c>
      <c r="J164" s="3">
        <v>146</v>
      </c>
    </row>
    <row r="165" spans="1:10" x14ac:dyDescent="0.25">
      <c r="A165" s="2" t="s">
        <v>101</v>
      </c>
      <c r="B165">
        <v>194</v>
      </c>
      <c r="C165">
        <v>273</v>
      </c>
      <c r="D165">
        <v>234</v>
      </c>
      <c r="E165" s="3">
        <v>173</v>
      </c>
      <c r="F165">
        <v>240</v>
      </c>
      <c r="G165" s="3">
        <v>233</v>
      </c>
      <c r="H165">
        <v>139</v>
      </c>
      <c r="I165" s="3">
        <v>153</v>
      </c>
      <c r="J165" s="3">
        <v>197</v>
      </c>
    </row>
    <row r="166" spans="1:10" x14ac:dyDescent="0.25">
      <c r="A166" s="2" t="s">
        <v>102</v>
      </c>
      <c r="B166">
        <v>63</v>
      </c>
      <c r="C166">
        <v>69</v>
      </c>
      <c r="D166">
        <v>44</v>
      </c>
      <c r="E166" s="3">
        <v>51</v>
      </c>
      <c r="F166">
        <v>76</v>
      </c>
      <c r="G166" s="3">
        <v>49</v>
      </c>
      <c r="H166">
        <v>28</v>
      </c>
      <c r="I166" s="3">
        <v>94</v>
      </c>
      <c r="J166" s="3">
        <v>78</v>
      </c>
    </row>
    <row r="167" spans="1:10" x14ac:dyDescent="0.25">
      <c r="A167" s="2" t="s">
        <v>118</v>
      </c>
      <c r="B167">
        <v>9</v>
      </c>
      <c r="C167">
        <v>15</v>
      </c>
      <c r="D167">
        <v>62</v>
      </c>
      <c r="E167" s="3">
        <v>59</v>
      </c>
      <c r="F167">
        <v>49</v>
      </c>
      <c r="G167" s="3">
        <v>47</v>
      </c>
      <c r="H167">
        <v>41</v>
      </c>
      <c r="I167" s="3">
        <v>54</v>
      </c>
      <c r="J167" s="3">
        <v>56</v>
      </c>
    </row>
    <row r="168" spans="1:10" x14ac:dyDescent="0.25">
      <c r="A168" s="2" t="s">
        <v>107</v>
      </c>
      <c r="B168">
        <v>225</v>
      </c>
      <c r="C168">
        <v>225</v>
      </c>
      <c r="D168">
        <v>258</v>
      </c>
      <c r="E168" s="3">
        <v>278</v>
      </c>
      <c r="F168">
        <v>286</v>
      </c>
      <c r="G168" s="3">
        <v>278</v>
      </c>
      <c r="H168">
        <v>438</v>
      </c>
      <c r="I168" s="3">
        <v>278</v>
      </c>
      <c r="J168" s="3">
        <v>222</v>
      </c>
    </row>
    <row r="169" spans="1:10" x14ac:dyDescent="0.25">
      <c r="A169" s="4" t="s">
        <v>119</v>
      </c>
      <c r="B169" s="5">
        <f t="shared" ref="B169:J169" si="32">+SUM(B164:B168)</f>
        <v>731</v>
      </c>
      <c r="C169" s="5">
        <f t="shared" si="32"/>
        <v>790</v>
      </c>
      <c r="D169" s="5">
        <f t="shared" si="32"/>
        <v>840</v>
      </c>
      <c r="E169" s="5">
        <f t="shared" si="32"/>
        <v>784</v>
      </c>
      <c r="F169" s="5">
        <f t="shared" si="32"/>
        <v>847</v>
      </c>
      <c r="G169" s="5">
        <f t="shared" si="32"/>
        <v>724</v>
      </c>
      <c r="H169" s="5">
        <f t="shared" si="32"/>
        <v>756</v>
      </c>
      <c r="I169" s="5">
        <f t="shared" si="32"/>
        <v>677</v>
      </c>
      <c r="J169" s="5">
        <f t="shared" si="32"/>
        <v>699</v>
      </c>
    </row>
    <row r="170" spans="1:10" x14ac:dyDescent="0.25">
      <c r="A170" s="2" t="s">
        <v>104</v>
      </c>
      <c r="B170" s="3">
        <v>30</v>
      </c>
      <c r="C170" s="3">
        <v>69</v>
      </c>
      <c r="D170">
        <v>39</v>
      </c>
      <c r="E170" s="3">
        <v>30</v>
      </c>
      <c r="F170">
        <v>22</v>
      </c>
      <c r="G170" s="3">
        <v>18</v>
      </c>
      <c r="H170">
        <v>12</v>
      </c>
      <c r="I170" s="3">
        <v>7</v>
      </c>
      <c r="J170" s="3">
        <v>9</v>
      </c>
    </row>
    <row r="171" spans="1:10" x14ac:dyDescent="0.25">
      <c r="A171" s="2" t="s">
        <v>108</v>
      </c>
      <c r="B171">
        <v>161</v>
      </c>
      <c r="C171" s="3">
        <f t="shared" ref="C171:I171" si="33">-(SUM(C169:C170)+C83)</f>
        <v>104</v>
      </c>
      <c r="D171" s="3">
        <f t="shared" si="33"/>
        <v>264</v>
      </c>
      <c r="E171" s="3">
        <f t="shared" si="33"/>
        <v>291</v>
      </c>
      <c r="F171" s="3">
        <f t="shared" si="33"/>
        <v>159</v>
      </c>
      <c r="G171" s="3">
        <f t="shared" si="33"/>
        <v>377</v>
      </c>
      <c r="H171" s="3">
        <f t="shared" si="33"/>
        <v>318</v>
      </c>
      <c r="I171" s="3">
        <f t="shared" si="33"/>
        <v>11</v>
      </c>
      <c r="J171" s="3">
        <f>-(SUM(J169:J170)+J83)</f>
        <v>50</v>
      </c>
    </row>
    <row r="172" spans="1:10" ht="15.75" thickBot="1" x14ac:dyDescent="0.3">
      <c r="A172" s="6" t="s">
        <v>123</v>
      </c>
      <c r="B172" s="7">
        <f t="shared" ref="B172:I172" si="34">+SUM(B169:B171)</f>
        <v>922</v>
      </c>
      <c r="C172" s="7">
        <f t="shared" si="34"/>
        <v>963</v>
      </c>
      <c r="D172" s="7">
        <f t="shared" si="34"/>
        <v>1143</v>
      </c>
      <c r="E172" s="7">
        <f t="shared" si="34"/>
        <v>1105</v>
      </c>
      <c r="F172" s="7">
        <f t="shared" si="34"/>
        <v>1028</v>
      </c>
      <c r="G172" s="7">
        <f t="shared" si="34"/>
        <v>1119</v>
      </c>
      <c r="H172" s="7">
        <f t="shared" si="34"/>
        <v>1086</v>
      </c>
      <c r="I172" s="7">
        <f t="shared" si="34"/>
        <v>695</v>
      </c>
      <c r="J172" s="7">
        <f>+SUM(J169:J171)</f>
        <v>758</v>
      </c>
    </row>
    <row r="173" spans="1:10" ht="15.75" thickTop="1" x14ac:dyDescent="0.25">
      <c r="A173" s="12" t="s">
        <v>111</v>
      </c>
      <c r="B173" s="72">
        <f t="shared" ref="B173:I173" si="35">+B172+B83</f>
        <v>42</v>
      </c>
      <c r="C173" s="13">
        <f t="shared" si="35"/>
        <v>0</v>
      </c>
      <c r="D173" s="13">
        <f t="shared" si="35"/>
        <v>0</v>
      </c>
      <c r="E173" s="13">
        <f t="shared" si="35"/>
        <v>0</v>
      </c>
      <c r="F173" s="13">
        <f t="shared" si="35"/>
        <v>0</v>
      </c>
      <c r="G173" s="13">
        <f t="shared" si="35"/>
        <v>0</v>
      </c>
      <c r="H173" s="13">
        <f t="shared" si="35"/>
        <v>0</v>
      </c>
      <c r="I173" s="13">
        <f t="shared" si="35"/>
        <v>0</v>
      </c>
      <c r="J173" s="13">
        <f>+J172+J83</f>
        <v>0</v>
      </c>
    </row>
    <row r="174" spans="1:10" x14ac:dyDescent="0.25">
      <c r="A174" s="1" t="s">
        <v>124</v>
      </c>
      <c r="B174" s="1"/>
    </row>
    <row r="175" spans="1:10" x14ac:dyDescent="0.25">
      <c r="A175" s="2" t="s">
        <v>100</v>
      </c>
      <c r="B175">
        <v>109</v>
      </c>
      <c r="C175">
        <v>121</v>
      </c>
      <c r="D175">
        <v>133</v>
      </c>
      <c r="E175" s="3">
        <v>140</v>
      </c>
      <c r="F175">
        <v>160</v>
      </c>
      <c r="G175">
        <v>149</v>
      </c>
      <c r="H175">
        <v>148</v>
      </c>
      <c r="I175" s="3">
        <v>130</v>
      </c>
      <c r="J175" s="3">
        <v>124</v>
      </c>
    </row>
    <row r="176" spans="1:10" x14ac:dyDescent="0.25">
      <c r="A176" s="2" t="s">
        <v>101</v>
      </c>
      <c r="B176" s="3">
        <v>107</v>
      </c>
      <c r="C176" s="3">
        <v>114</v>
      </c>
      <c r="D176">
        <v>85</v>
      </c>
      <c r="E176" s="3">
        <v>106</v>
      </c>
      <c r="F176">
        <v>116</v>
      </c>
      <c r="G176" s="3">
        <v>111</v>
      </c>
      <c r="H176">
        <v>132</v>
      </c>
      <c r="I176" s="3">
        <v>136</v>
      </c>
      <c r="J176" s="3">
        <v>134</v>
      </c>
    </row>
    <row r="177" spans="1:10" x14ac:dyDescent="0.25">
      <c r="A177" s="2" t="s">
        <v>102</v>
      </c>
      <c r="B177">
        <v>38</v>
      </c>
      <c r="C177">
        <v>46</v>
      </c>
      <c r="D177">
        <v>48</v>
      </c>
      <c r="E177" s="3">
        <v>54</v>
      </c>
      <c r="F177">
        <v>56</v>
      </c>
      <c r="G177" s="3">
        <v>50</v>
      </c>
      <c r="H177">
        <v>44</v>
      </c>
      <c r="I177" s="3">
        <v>46</v>
      </c>
      <c r="J177" s="3">
        <v>41</v>
      </c>
    </row>
    <row r="178" spans="1:10" x14ac:dyDescent="0.25">
      <c r="A178" s="2" t="s">
        <v>106</v>
      </c>
      <c r="B178">
        <v>19</v>
      </c>
      <c r="C178">
        <v>22</v>
      </c>
      <c r="D178">
        <v>42</v>
      </c>
      <c r="E178" s="3">
        <v>54</v>
      </c>
      <c r="F178">
        <v>55</v>
      </c>
      <c r="G178" s="3">
        <v>53</v>
      </c>
      <c r="H178">
        <v>46</v>
      </c>
      <c r="I178" s="3">
        <v>43</v>
      </c>
      <c r="J178" s="3">
        <v>42</v>
      </c>
    </row>
    <row r="179" spans="1:10" x14ac:dyDescent="0.25">
      <c r="A179" s="2" t="s">
        <v>107</v>
      </c>
      <c r="B179">
        <v>175</v>
      </c>
      <c r="C179">
        <v>210</v>
      </c>
      <c r="D179">
        <v>230</v>
      </c>
      <c r="E179" s="3">
        <v>233</v>
      </c>
      <c r="F179">
        <v>217</v>
      </c>
      <c r="G179" s="3">
        <v>195</v>
      </c>
      <c r="H179">
        <v>214</v>
      </c>
      <c r="I179" s="3">
        <v>222</v>
      </c>
      <c r="J179" s="3">
        <v>220</v>
      </c>
    </row>
    <row r="180" spans="1:10" x14ac:dyDescent="0.25">
      <c r="A180" s="4" t="s">
        <v>119</v>
      </c>
      <c r="B180" s="5">
        <f t="shared" ref="B180:J180" si="36">+SUM(B175:B179)</f>
        <v>448</v>
      </c>
      <c r="C180" s="5">
        <f t="shared" si="36"/>
        <v>513</v>
      </c>
      <c r="D180" s="5">
        <f t="shared" si="36"/>
        <v>538</v>
      </c>
      <c r="E180" s="5">
        <f t="shared" si="36"/>
        <v>587</v>
      </c>
      <c r="F180" s="5">
        <f t="shared" si="36"/>
        <v>604</v>
      </c>
      <c r="G180" s="5">
        <f t="shared" si="36"/>
        <v>558</v>
      </c>
      <c r="H180" s="5">
        <f>+SUM(H175:H179)</f>
        <v>584</v>
      </c>
      <c r="I180" s="5">
        <f t="shared" si="36"/>
        <v>577</v>
      </c>
      <c r="J180" s="5">
        <f t="shared" si="36"/>
        <v>561</v>
      </c>
    </row>
    <row r="181" spans="1:10" x14ac:dyDescent="0.25">
      <c r="A181" s="2" t="s">
        <v>104</v>
      </c>
      <c r="B181">
        <v>16</v>
      </c>
      <c r="C181">
        <v>18</v>
      </c>
      <c r="D181">
        <v>27</v>
      </c>
      <c r="E181" s="3">
        <v>28</v>
      </c>
      <c r="F181">
        <v>33</v>
      </c>
      <c r="G181" s="3">
        <v>31</v>
      </c>
      <c r="H181">
        <v>25</v>
      </c>
      <c r="I181" s="3">
        <v>26</v>
      </c>
      <c r="J181" s="3">
        <v>22</v>
      </c>
    </row>
    <row r="182" spans="1:10" x14ac:dyDescent="0.25">
      <c r="A182" s="2" t="s">
        <v>108</v>
      </c>
      <c r="B182">
        <v>54</v>
      </c>
      <c r="C182">
        <v>75</v>
      </c>
      <c r="D182">
        <v>84</v>
      </c>
      <c r="E182" s="3">
        <v>91</v>
      </c>
      <c r="F182">
        <v>110</v>
      </c>
      <c r="G182" s="3">
        <v>116</v>
      </c>
      <c r="H182">
        <v>112</v>
      </c>
      <c r="I182" s="3">
        <v>141</v>
      </c>
      <c r="J182" s="3">
        <v>134</v>
      </c>
    </row>
    <row r="183" spans="1:10" ht="15.75" thickBot="1" x14ac:dyDescent="0.3">
      <c r="A183" s="6" t="s">
        <v>125</v>
      </c>
      <c r="B183" s="7">
        <f t="shared" ref="B183:I183" si="37">+SUM(B180:B182)</f>
        <v>518</v>
      </c>
      <c r="C183" s="7">
        <f t="shared" si="37"/>
        <v>606</v>
      </c>
      <c r="D183" s="7">
        <f t="shared" si="37"/>
        <v>649</v>
      </c>
      <c r="E183" s="7">
        <f t="shared" si="37"/>
        <v>706</v>
      </c>
      <c r="F183" s="7">
        <f t="shared" si="37"/>
        <v>747</v>
      </c>
      <c r="G183" s="7">
        <f t="shared" si="37"/>
        <v>705</v>
      </c>
      <c r="H183" s="7">
        <f t="shared" si="37"/>
        <v>721</v>
      </c>
      <c r="I183" s="7">
        <f t="shared" si="37"/>
        <v>744</v>
      </c>
      <c r="J183" s="7">
        <f>+SUM(J180:J182)</f>
        <v>717</v>
      </c>
    </row>
    <row r="184" spans="1:10" ht="15.75" thickTop="1" x14ac:dyDescent="0.25">
      <c r="A184" s="12" t="s">
        <v>111</v>
      </c>
      <c r="B184" s="13">
        <f t="shared" ref="B184:I184" si="38">+B183-B67</f>
        <v>0</v>
      </c>
      <c r="C184" s="13">
        <f t="shared" si="38"/>
        <v>0</v>
      </c>
      <c r="D184" s="13">
        <f t="shared" si="38"/>
        <v>0</v>
      </c>
      <c r="E184" s="13">
        <f t="shared" si="38"/>
        <v>0</v>
      </c>
      <c r="F184" s="13">
        <f t="shared" si="38"/>
        <v>0</v>
      </c>
      <c r="G184" s="13">
        <f t="shared" si="38"/>
        <v>0</v>
      </c>
      <c r="H184" s="13">
        <f t="shared" si="38"/>
        <v>0</v>
      </c>
      <c r="I184" s="13">
        <f t="shared" si="38"/>
        <v>0</v>
      </c>
      <c r="J184" s="13">
        <f>+J183-J67</f>
        <v>0</v>
      </c>
    </row>
    <row r="185" spans="1:10" x14ac:dyDescent="0.25">
      <c r="A185" s="14" t="s">
        <v>126</v>
      </c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1:10" x14ac:dyDescent="0.25">
      <c r="A186" s="30" t="s">
        <v>127</v>
      </c>
      <c r="B186" s="30"/>
    </row>
    <row r="187" spans="1:10" x14ac:dyDescent="0.25">
      <c r="A187" s="35" t="s">
        <v>100</v>
      </c>
      <c r="B187" s="36">
        <v>0.1</v>
      </c>
      <c r="C187" s="36">
        <v>0.12</v>
      </c>
      <c r="D187" s="36">
        <v>0.08</v>
      </c>
      <c r="E187" s="36">
        <v>0.03</v>
      </c>
      <c r="F187" s="36">
        <v>-0.02</v>
      </c>
      <c r="G187" s="36">
        <v>7.0000000000000007E-2</v>
      </c>
      <c r="H187" s="36">
        <v>-0.09</v>
      </c>
      <c r="I187" s="63">
        <v>0.19</v>
      </c>
      <c r="J187" s="36">
        <v>7.0000000000000007E-2</v>
      </c>
    </row>
    <row r="188" spans="1:10" x14ac:dyDescent="0.25">
      <c r="A188" s="33" t="s">
        <v>113</v>
      </c>
      <c r="B188" s="65">
        <v>0.11</v>
      </c>
      <c r="C188" s="32">
        <v>0.14000000000000001</v>
      </c>
      <c r="D188" s="32">
        <v>0.1</v>
      </c>
      <c r="E188" s="64">
        <v>0.04</v>
      </c>
      <c r="F188" s="32">
        <v>-0.04</v>
      </c>
      <c r="G188" s="65">
        <v>0.08</v>
      </c>
      <c r="H188" s="65">
        <v>-7.0000000000000007E-2</v>
      </c>
      <c r="I188" s="66">
        <v>0.25</v>
      </c>
      <c r="J188" s="32">
        <v>0.05</v>
      </c>
    </row>
    <row r="189" spans="1:10" x14ac:dyDescent="0.25">
      <c r="A189" s="33" t="s">
        <v>114</v>
      </c>
      <c r="B189" s="65">
        <v>0.1</v>
      </c>
      <c r="C189" s="32">
        <v>0.12</v>
      </c>
      <c r="D189" s="32">
        <v>0.08</v>
      </c>
      <c r="E189" s="64">
        <v>0.03</v>
      </c>
      <c r="F189" s="32">
        <v>0.01</v>
      </c>
      <c r="G189" s="65">
        <v>7.0000000000000007E-2</v>
      </c>
      <c r="H189" s="32">
        <v>-0.12</v>
      </c>
      <c r="I189" s="66">
        <v>0.08</v>
      </c>
      <c r="J189" s="32">
        <v>0.09</v>
      </c>
    </row>
    <row r="190" spans="1:10" x14ac:dyDescent="0.25">
      <c r="A190" s="33" t="s">
        <v>115</v>
      </c>
      <c r="B190" s="65">
        <v>0.06</v>
      </c>
      <c r="C190" s="32">
        <v>-0.05</v>
      </c>
      <c r="D190" s="32">
        <v>-0.13</v>
      </c>
      <c r="E190" s="64">
        <v>-0.1</v>
      </c>
      <c r="F190" s="32">
        <v>-0.08</v>
      </c>
      <c r="G190" s="32">
        <v>0</v>
      </c>
      <c r="H190" s="32">
        <v>-0.14000000000000001</v>
      </c>
      <c r="I190" s="66">
        <v>-0.02</v>
      </c>
      <c r="J190" s="32">
        <v>0.25</v>
      </c>
    </row>
    <row r="191" spans="1:10" x14ac:dyDescent="0.25">
      <c r="A191" s="35" t="s">
        <v>101</v>
      </c>
      <c r="B191" s="36">
        <v>0.42000000000000004</v>
      </c>
      <c r="C191" s="36">
        <v>0.44</v>
      </c>
      <c r="D191" s="67">
        <v>0.44</v>
      </c>
      <c r="E191" s="36">
        <v>0.1</v>
      </c>
      <c r="F191" s="36">
        <v>0.09</v>
      </c>
      <c r="G191" s="36">
        <v>0.11</v>
      </c>
      <c r="H191" s="67">
        <v>-0.01</v>
      </c>
      <c r="I191" s="36">
        <v>0.17</v>
      </c>
      <c r="J191" s="36">
        <v>0.12</v>
      </c>
    </row>
    <row r="192" spans="1:10" x14ac:dyDescent="0.25">
      <c r="A192" s="33" t="s">
        <v>113</v>
      </c>
      <c r="B192" s="32">
        <v>0.44999999999999996</v>
      </c>
      <c r="C192" s="32">
        <v>0.55999999999999994</v>
      </c>
      <c r="D192" s="32">
        <v>0.51</v>
      </c>
      <c r="E192" s="32">
        <v>0.08</v>
      </c>
      <c r="F192" s="32">
        <v>0.06</v>
      </c>
      <c r="G192" s="32">
        <v>0.12</v>
      </c>
      <c r="H192" s="68">
        <v>-0.03</v>
      </c>
      <c r="I192" s="32">
        <v>0.13</v>
      </c>
      <c r="J192" s="32">
        <v>0.09</v>
      </c>
    </row>
    <row r="193" spans="1:10" x14ac:dyDescent="0.25">
      <c r="A193" s="33" t="s">
        <v>114</v>
      </c>
      <c r="B193" s="32">
        <v>0.45</v>
      </c>
      <c r="C193" s="32">
        <v>0.24</v>
      </c>
      <c r="D193" s="32">
        <v>0.36</v>
      </c>
      <c r="E193" s="32">
        <v>0.17</v>
      </c>
      <c r="F193" s="32">
        <v>0.16</v>
      </c>
      <c r="G193" s="32">
        <v>0.09</v>
      </c>
      <c r="H193" s="32">
        <v>0.02</v>
      </c>
      <c r="I193" s="32">
        <v>0.25</v>
      </c>
      <c r="J193" s="32">
        <v>0.16</v>
      </c>
    </row>
    <row r="194" spans="1:10" x14ac:dyDescent="0.25">
      <c r="A194" s="33" t="s">
        <v>115</v>
      </c>
      <c r="B194" s="32">
        <v>0.15</v>
      </c>
      <c r="C194" s="32">
        <v>0.34</v>
      </c>
      <c r="D194" s="32">
        <v>0.26</v>
      </c>
      <c r="E194" s="32">
        <v>7.0000000000000007E-2</v>
      </c>
      <c r="F194" s="32">
        <v>0.06</v>
      </c>
      <c r="G194" s="32">
        <v>0.05</v>
      </c>
      <c r="H194" s="32">
        <v>-0.03</v>
      </c>
      <c r="I194" s="32">
        <v>0.19</v>
      </c>
      <c r="J194" s="32">
        <v>0.17</v>
      </c>
    </row>
    <row r="195" spans="1:10" x14ac:dyDescent="0.25">
      <c r="A195" s="35" t="s">
        <v>102</v>
      </c>
      <c r="B195" s="67">
        <v>0.03</v>
      </c>
      <c r="C195" s="69">
        <v>0.19</v>
      </c>
      <c r="D195" s="36">
        <v>0.27</v>
      </c>
      <c r="E195" s="36">
        <v>0.17</v>
      </c>
      <c r="F195" s="36">
        <v>0.18</v>
      </c>
      <c r="G195" s="36">
        <v>0.24</v>
      </c>
      <c r="H195" s="36">
        <v>0.11</v>
      </c>
      <c r="I195" s="36">
        <v>0.19</v>
      </c>
      <c r="J195" s="36">
        <v>-0.13</v>
      </c>
    </row>
    <row r="196" spans="1:10" x14ac:dyDescent="0.25">
      <c r="A196" s="33" t="s">
        <v>113</v>
      </c>
      <c r="B196" s="68">
        <v>0.05</v>
      </c>
      <c r="C196" s="65">
        <v>0.28000000000000003</v>
      </c>
      <c r="D196" s="65">
        <v>0.33</v>
      </c>
      <c r="E196" s="32">
        <v>0.18</v>
      </c>
      <c r="F196" s="32">
        <v>0.16</v>
      </c>
      <c r="G196" s="32">
        <v>0.25</v>
      </c>
      <c r="H196" s="65">
        <v>0.12</v>
      </c>
      <c r="I196" s="32">
        <v>0.19</v>
      </c>
      <c r="J196" s="32">
        <v>-0.1</v>
      </c>
    </row>
    <row r="197" spans="1:10" x14ac:dyDescent="0.25">
      <c r="A197" s="33" t="s">
        <v>114</v>
      </c>
      <c r="B197" s="68">
        <v>0.01</v>
      </c>
      <c r="C197" s="65">
        <v>7.0000000000000007E-2</v>
      </c>
      <c r="D197" s="65">
        <v>0.17</v>
      </c>
      <c r="E197" s="32">
        <v>0.18</v>
      </c>
      <c r="F197" s="32">
        <v>0.23</v>
      </c>
      <c r="G197" s="32">
        <v>0.23</v>
      </c>
      <c r="H197" s="32">
        <v>0.08</v>
      </c>
      <c r="I197" s="32">
        <v>0.19</v>
      </c>
      <c r="J197" s="32">
        <v>-0.21</v>
      </c>
    </row>
    <row r="198" spans="1:10" x14ac:dyDescent="0.25">
      <c r="A198" s="33" t="s">
        <v>115</v>
      </c>
      <c r="B198" s="68">
        <v>-0.11</v>
      </c>
      <c r="C198" s="65">
        <v>0.01</v>
      </c>
      <c r="D198" s="32">
        <v>7.0000000000000007E-2</v>
      </c>
      <c r="E198" s="32">
        <v>0.03</v>
      </c>
      <c r="F198" s="32">
        <v>-0.01</v>
      </c>
      <c r="G198" s="32">
        <v>0.08</v>
      </c>
      <c r="H198" s="32">
        <v>0.11</v>
      </c>
      <c r="I198" s="32">
        <v>0.26</v>
      </c>
      <c r="J198" s="32">
        <v>-0.06</v>
      </c>
    </row>
    <row r="199" spans="1:10" x14ac:dyDescent="0.25">
      <c r="A199" s="35" t="s">
        <v>106</v>
      </c>
      <c r="B199" s="36">
        <v>0.05</v>
      </c>
      <c r="C199" s="36">
        <v>0.09</v>
      </c>
      <c r="D199" s="67">
        <v>0.22</v>
      </c>
      <c r="E199" s="36">
        <v>0.13</v>
      </c>
      <c r="F199" s="36">
        <v>0.1</v>
      </c>
      <c r="G199" s="36">
        <v>0.13</v>
      </c>
      <c r="H199" s="36">
        <v>0.01</v>
      </c>
      <c r="I199" s="36">
        <v>0.08</v>
      </c>
      <c r="J199" s="36">
        <v>0.16</v>
      </c>
    </row>
    <row r="200" spans="1:10" x14ac:dyDescent="0.25">
      <c r="A200" s="33" t="s">
        <v>113</v>
      </c>
      <c r="B200" s="65">
        <v>0.11</v>
      </c>
      <c r="C200" s="32">
        <v>0.23</v>
      </c>
      <c r="D200" s="65">
        <v>0.34</v>
      </c>
      <c r="E200" s="32">
        <v>0.16</v>
      </c>
      <c r="F200" s="32">
        <v>0.09</v>
      </c>
      <c r="G200" s="65">
        <v>0.12</v>
      </c>
      <c r="H200" s="32">
        <v>0</v>
      </c>
      <c r="I200" s="32">
        <v>0.08</v>
      </c>
      <c r="J200" s="32">
        <v>0.17</v>
      </c>
    </row>
    <row r="201" spans="1:10" x14ac:dyDescent="0.25">
      <c r="A201" s="33" t="s">
        <v>114</v>
      </c>
      <c r="B201" s="65">
        <v>-0.02</v>
      </c>
      <c r="C201" s="32">
        <v>-0.08</v>
      </c>
      <c r="D201" s="32">
        <v>0.05</v>
      </c>
      <c r="E201" s="32">
        <v>0.09</v>
      </c>
      <c r="F201" s="32">
        <v>0.15</v>
      </c>
      <c r="G201" s="32">
        <v>0.15</v>
      </c>
      <c r="H201" s="32">
        <v>0.03</v>
      </c>
      <c r="I201" s="32">
        <v>0.1</v>
      </c>
      <c r="J201" s="32">
        <v>0.12</v>
      </c>
    </row>
    <row r="202" spans="1:10" x14ac:dyDescent="0.25">
      <c r="A202" s="33" t="s">
        <v>115</v>
      </c>
      <c r="B202" s="32">
        <v>0.02</v>
      </c>
      <c r="C202" s="32">
        <v>-0.06</v>
      </c>
      <c r="D202" s="32">
        <v>0.03</v>
      </c>
      <c r="E202" s="32">
        <v>-0.01</v>
      </c>
      <c r="F202" s="32">
        <v>-0.08</v>
      </c>
      <c r="G202" s="32">
        <v>0.08</v>
      </c>
      <c r="H202" s="32">
        <v>-0.04</v>
      </c>
      <c r="I202" s="32">
        <v>0.09</v>
      </c>
      <c r="J202" s="32">
        <v>0.28000000000000003</v>
      </c>
    </row>
    <row r="203" spans="1:10" x14ac:dyDescent="0.25">
      <c r="A203" s="35" t="s">
        <v>107</v>
      </c>
      <c r="B203" s="36">
        <v>0.06</v>
      </c>
      <c r="C203" s="36">
        <v>-0.02</v>
      </c>
      <c r="D203" s="36">
        <v>-0.3</v>
      </c>
      <c r="E203" s="67">
        <v>0.02</v>
      </c>
      <c r="F203" s="67">
        <v>0.12</v>
      </c>
      <c r="G203" s="69">
        <v>-0.53</v>
      </c>
      <c r="H203" s="69">
        <v>-0.26</v>
      </c>
      <c r="I203" s="69">
        <v>-0.17</v>
      </c>
      <c r="J203" s="36">
        <v>3.02</v>
      </c>
    </row>
    <row r="204" spans="1:10" x14ac:dyDescent="0.25">
      <c r="A204" s="37" t="s">
        <v>103</v>
      </c>
      <c r="B204" s="39">
        <v>0.11</v>
      </c>
      <c r="C204" s="39">
        <v>0.14000000000000001</v>
      </c>
      <c r="D204" s="39">
        <v>0.13</v>
      </c>
      <c r="E204" s="39">
        <v>0.08</v>
      </c>
      <c r="F204" s="39">
        <v>0.05</v>
      </c>
      <c r="G204" s="39">
        <v>0.11</v>
      </c>
      <c r="H204" s="39">
        <v>-0.02</v>
      </c>
      <c r="I204" s="39">
        <v>0.17</v>
      </c>
      <c r="J204" s="39">
        <v>0.06</v>
      </c>
    </row>
    <row r="205" spans="1:10" x14ac:dyDescent="0.25">
      <c r="A205" s="35" t="s">
        <v>104</v>
      </c>
      <c r="B205" s="67">
        <v>0.15</v>
      </c>
      <c r="C205" s="36">
        <v>0.02</v>
      </c>
      <c r="D205" s="36">
        <v>0.21</v>
      </c>
      <c r="E205" s="36">
        <v>0.06</v>
      </c>
      <c r="F205" s="36">
        <v>0.11</v>
      </c>
      <c r="G205" s="67">
        <v>0.03</v>
      </c>
      <c r="H205" s="36">
        <v>-0.01</v>
      </c>
      <c r="I205" s="36">
        <v>0.16</v>
      </c>
      <c r="J205" s="36">
        <v>7.0000000000000007E-2</v>
      </c>
    </row>
    <row r="206" spans="1:10" x14ac:dyDescent="0.25">
      <c r="A206" s="33" t="s">
        <v>113</v>
      </c>
      <c r="B206" s="33"/>
      <c r="C206" s="32"/>
      <c r="D206" s="32"/>
      <c r="E206" s="32"/>
      <c r="G206" s="68">
        <v>0.05</v>
      </c>
      <c r="H206" s="32">
        <v>0.01</v>
      </c>
      <c r="I206" s="32">
        <v>0.17</v>
      </c>
      <c r="J206" s="32">
        <v>0.06</v>
      </c>
    </row>
    <row r="207" spans="1:10" x14ac:dyDescent="0.25">
      <c r="A207" s="33" t="s">
        <v>114</v>
      </c>
      <c r="B207" s="33"/>
      <c r="C207" s="32"/>
      <c r="D207" s="32"/>
      <c r="E207" s="32"/>
      <c r="F207" s="32"/>
      <c r="G207" s="68">
        <v>-0.17</v>
      </c>
      <c r="H207" s="68">
        <v>-0.22</v>
      </c>
      <c r="I207" s="32">
        <v>0.13</v>
      </c>
      <c r="J207" s="32">
        <v>-0.03</v>
      </c>
    </row>
    <row r="208" spans="1:10" x14ac:dyDescent="0.25">
      <c r="A208" s="33" t="s">
        <v>115</v>
      </c>
      <c r="B208" s="33"/>
      <c r="C208" s="32"/>
      <c r="D208" s="32"/>
      <c r="E208" s="32"/>
      <c r="F208" s="32"/>
      <c r="G208" s="65">
        <v>-0.13</v>
      </c>
      <c r="H208" s="68">
        <v>0.08</v>
      </c>
      <c r="I208" s="32">
        <v>0.14000000000000001</v>
      </c>
      <c r="J208" s="32">
        <v>-0.16</v>
      </c>
    </row>
    <row r="209" spans="1:10" x14ac:dyDescent="0.25">
      <c r="A209" s="33" t="s">
        <v>121</v>
      </c>
      <c r="B209" s="33"/>
      <c r="C209" s="32"/>
      <c r="D209" s="32"/>
      <c r="E209" s="32"/>
      <c r="F209" s="32"/>
      <c r="G209" s="68">
        <v>0.04</v>
      </c>
      <c r="H209" s="32">
        <v>-0.14000000000000001</v>
      </c>
      <c r="I209" s="32">
        <v>-0.01</v>
      </c>
      <c r="J209" s="32">
        <v>0.42</v>
      </c>
    </row>
    <row r="210" spans="1:10" x14ac:dyDescent="0.25">
      <c r="A210" s="31" t="s">
        <v>108</v>
      </c>
      <c r="B210" s="32">
        <v>0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</row>
    <row r="211" spans="1:10" ht="15.75" thickBot="1" x14ac:dyDescent="0.3">
      <c r="A211" s="34" t="s">
        <v>105</v>
      </c>
      <c r="B211" s="38">
        <v>0.11</v>
      </c>
      <c r="C211" s="38">
        <v>0.14000000000000001</v>
      </c>
      <c r="D211" s="38">
        <v>0.12</v>
      </c>
      <c r="E211" s="38">
        <v>0.08</v>
      </c>
      <c r="F211" s="38">
        <v>0.04</v>
      </c>
      <c r="G211" s="38">
        <v>-0.04</v>
      </c>
      <c r="H211" s="38">
        <v>0.11</v>
      </c>
      <c r="I211" s="38">
        <v>0.17</v>
      </c>
      <c r="J211" s="38">
        <v>0.06</v>
      </c>
    </row>
    <row r="212" spans="1:10" ht="15.75" thickTop="1" x14ac:dyDescent="0.25">
      <c r="A212" s="17"/>
      <c r="B212" s="17"/>
      <c r="C212" s="17"/>
      <c r="E212" s="17"/>
      <c r="F212" s="17"/>
      <c r="G212" s="17"/>
      <c r="H212" s="17"/>
      <c r="I212" s="17"/>
      <c r="J212" s="17"/>
    </row>
    <row r="213" spans="1:10" x14ac:dyDescent="0.25">
      <c r="A213" s="70"/>
      <c r="B213" s="70"/>
      <c r="C213" s="71"/>
      <c r="D213" s="71"/>
      <c r="E213" s="71"/>
      <c r="F213" s="71"/>
      <c r="G213" s="71"/>
      <c r="H213" s="71"/>
      <c r="I213" s="71"/>
      <c r="J213" s="71"/>
    </row>
    <row r="214" spans="1:10" x14ac:dyDescent="0.25">
      <c r="A214" s="70"/>
      <c r="B214" s="70"/>
      <c r="C214" s="71"/>
      <c r="D214" s="71"/>
      <c r="E214" s="71"/>
      <c r="F214" s="71"/>
      <c r="G214" s="71"/>
      <c r="H214" s="71"/>
      <c r="I214" s="71"/>
      <c r="J214" s="71"/>
    </row>
    <row r="215" spans="1:10" x14ac:dyDescent="0.25">
      <c r="A215" s="70"/>
      <c r="B215" s="70"/>
      <c r="C215" s="71"/>
      <c r="D215" s="71"/>
      <c r="E215" s="71"/>
      <c r="F215" s="71"/>
      <c r="G215" s="71"/>
      <c r="H215" s="71"/>
      <c r="I215" s="71"/>
      <c r="J215" s="71"/>
    </row>
    <row r="216" spans="1:10" x14ac:dyDescent="0.25">
      <c r="A216" s="70"/>
      <c r="B216" s="70"/>
      <c r="C216" s="71"/>
      <c r="D216" s="71"/>
      <c r="E216" s="71"/>
      <c r="F216" s="71"/>
      <c r="G216" s="71"/>
      <c r="H216" s="71"/>
      <c r="I216" s="71"/>
      <c r="J216" s="71"/>
    </row>
    <row r="217" spans="1:10" x14ac:dyDescent="0.25">
      <c r="A217" s="70"/>
      <c r="B217" s="70"/>
      <c r="C217" s="71"/>
      <c r="D217" s="71"/>
      <c r="E217" s="71"/>
      <c r="F217" s="71"/>
      <c r="G217" s="71"/>
      <c r="H217" s="71"/>
      <c r="I217" s="71"/>
      <c r="J217" s="7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7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48.7109375" customWidth="1"/>
    <col min="2" max="2" width="9.7109375" customWidth="1"/>
    <col min="3" max="4" width="8.28515625" customWidth="1"/>
    <col min="5" max="5" width="8.5703125" customWidth="1"/>
    <col min="6" max="6" width="9" customWidth="1"/>
    <col min="7" max="7" width="10" customWidth="1"/>
    <col min="8" max="8" width="9" customWidth="1"/>
    <col min="9" max="9" width="9.28515625" customWidth="1"/>
    <col min="10" max="10" width="9.42578125" customWidth="1"/>
    <col min="11" max="11" width="12.140625" customWidth="1"/>
    <col min="12" max="12" width="9.7109375" customWidth="1"/>
    <col min="13" max="15" width="11.7109375" customWidth="1"/>
  </cols>
  <sheetData>
    <row r="1" spans="1:16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42">
        <f>+J1+1</f>
        <v>2023</v>
      </c>
      <c r="L1" s="42">
        <f t="shared" ref="L1:O1" si="1">+K1+1</f>
        <v>2024</v>
      </c>
      <c r="M1" s="42">
        <f t="shared" si="1"/>
        <v>2025</v>
      </c>
      <c r="N1" s="42">
        <f t="shared" si="1"/>
        <v>2026</v>
      </c>
      <c r="O1" s="42">
        <f t="shared" si="1"/>
        <v>2027</v>
      </c>
    </row>
    <row r="2" spans="1:16" x14ac:dyDescent="0.25">
      <c r="A2" s="43" t="s">
        <v>128</v>
      </c>
      <c r="B2" s="43"/>
      <c r="C2" s="43"/>
      <c r="D2" s="43"/>
      <c r="E2" s="43"/>
      <c r="F2" s="43"/>
      <c r="G2" s="43"/>
      <c r="H2" s="43"/>
      <c r="I2" s="43"/>
      <c r="J2" s="43"/>
      <c r="K2" s="42"/>
      <c r="L2" s="42"/>
      <c r="M2" s="42"/>
      <c r="N2" s="42"/>
      <c r="O2" s="42"/>
      <c r="P2" s="79"/>
    </row>
    <row r="3" spans="1:16" x14ac:dyDescent="0.25">
      <c r="A3" s="44" t="s">
        <v>139</v>
      </c>
      <c r="B3" s="44">
        <f>+B24+B55+B86+B117+B148+B169+B206</f>
        <v>27799</v>
      </c>
      <c r="C3" s="44">
        <f t="shared" ref="C3:O3" si="2">+C24+C55+C86+C117+C148+C169+C206</f>
        <v>30601</v>
      </c>
      <c r="D3" s="44">
        <f t="shared" si="2"/>
        <v>32376</v>
      </c>
      <c r="E3" s="44">
        <f t="shared" si="2"/>
        <v>34350</v>
      </c>
      <c r="F3" s="44">
        <f t="shared" si="2"/>
        <v>36397</v>
      </c>
      <c r="G3" s="44">
        <f t="shared" si="2"/>
        <v>39117</v>
      </c>
      <c r="H3" s="44">
        <f t="shared" si="2"/>
        <v>37403</v>
      </c>
      <c r="I3" s="44">
        <f t="shared" si="2"/>
        <v>44538</v>
      </c>
      <c r="J3" s="44">
        <f t="shared" si="2"/>
        <v>46710</v>
      </c>
      <c r="K3" s="44">
        <f t="shared" si="2"/>
        <v>46710</v>
      </c>
      <c r="L3" s="44">
        <f t="shared" si="2"/>
        <v>46710</v>
      </c>
      <c r="M3" s="44">
        <f t="shared" si="2"/>
        <v>46710</v>
      </c>
      <c r="N3" s="44">
        <f t="shared" si="2"/>
        <v>46710</v>
      </c>
      <c r="O3" s="44">
        <f t="shared" si="2"/>
        <v>46710</v>
      </c>
      <c r="P3" s="79"/>
    </row>
    <row r="4" spans="1:16" x14ac:dyDescent="0.25">
      <c r="A4" s="45" t="s">
        <v>129</v>
      </c>
      <c r="B4" s="73" t="str">
        <f t="shared" ref="B4" si="3">+IFERROR(B3/A3-1,"nm")</f>
        <v>nm</v>
      </c>
      <c r="C4" s="73">
        <f t="shared" ref="C4" si="4">+IFERROR(C3/B3-1,"nm")</f>
        <v>0.10079499262563396</v>
      </c>
      <c r="D4" s="73">
        <f t="shared" ref="D4" si="5">+IFERROR(D3/C3-1,"nm")</f>
        <v>5.8004640371229765E-2</v>
      </c>
      <c r="E4" s="73">
        <f t="shared" ref="E4" si="6">+IFERROR(E3/D3-1,"nm")</f>
        <v>6.0971089696071123E-2</v>
      </c>
      <c r="F4" s="73">
        <f t="shared" ref="F4" si="7">+IFERROR(F3/E3-1,"nm")</f>
        <v>5.95924308588065E-2</v>
      </c>
      <c r="G4" s="73">
        <f t="shared" ref="G4" si="8">+IFERROR(G3/F3-1,"nm")</f>
        <v>7.4731433909388079E-2</v>
      </c>
      <c r="H4" s="73">
        <f t="shared" ref="H4" si="9">+IFERROR(H3/G3-1,"nm")</f>
        <v>-4.3817266150267153E-2</v>
      </c>
      <c r="I4" s="73">
        <f t="shared" ref="I4" si="10">+IFERROR(I3/H3-1,"nm")</f>
        <v>0.19076009945726269</v>
      </c>
      <c r="J4" s="73">
        <f t="shared" ref="J4" si="11">+IFERROR(J3/I3-1,"nm")</f>
        <v>4.8767344739323759E-2</v>
      </c>
      <c r="K4" s="77">
        <f>+K5+K6</f>
        <v>0</v>
      </c>
      <c r="L4" s="77">
        <f t="shared" ref="L4:O4" si="12">+L5+L6</f>
        <v>0</v>
      </c>
      <c r="M4" s="77">
        <f t="shared" si="12"/>
        <v>0</v>
      </c>
      <c r="N4" s="77">
        <f t="shared" si="12"/>
        <v>0</v>
      </c>
      <c r="O4" s="77">
        <f t="shared" si="12"/>
        <v>0</v>
      </c>
      <c r="P4" s="79"/>
    </row>
    <row r="5" spans="1:16" x14ac:dyDescent="0.25">
      <c r="A5" s="47" t="s">
        <v>137</v>
      </c>
      <c r="B5" s="50">
        <f>+Historicals!B211</f>
        <v>0.11</v>
      </c>
      <c r="C5" s="50">
        <f>+Historicals!C211</f>
        <v>0.14000000000000001</v>
      </c>
      <c r="D5" s="50">
        <f>+Historicals!D211</f>
        <v>0.12</v>
      </c>
      <c r="E5" s="50">
        <f>+Historicals!E211</f>
        <v>0.08</v>
      </c>
      <c r="F5" s="50">
        <f>+Historicals!F211</f>
        <v>0.04</v>
      </c>
      <c r="G5" s="50">
        <f>+Historicals!G211</f>
        <v>-0.04</v>
      </c>
      <c r="H5" s="50">
        <f>+Historicals!H211</f>
        <v>0.11</v>
      </c>
      <c r="I5" s="50">
        <f>+Historicals!I211</f>
        <v>0.17</v>
      </c>
      <c r="J5" s="50">
        <f>+Historicals!J211</f>
        <v>0.06</v>
      </c>
      <c r="K5" s="78">
        <v>0</v>
      </c>
      <c r="L5" s="78">
        <f t="shared" ref="L5:L6" si="13">+K5</f>
        <v>0</v>
      </c>
      <c r="M5" s="78">
        <v>0</v>
      </c>
      <c r="N5" s="78">
        <f t="shared" ref="N5:N6" si="14">+M5</f>
        <v>0</v>
      </c>
      <c r="O5" s="78">
        <v>0</v>
      </c>
      <c r="P5" s="79"/>
    </row>
    <row r="6" spans="1:16" x14ac:dyDescent="0.25">
      <c r="A6" s="47" t="s">
        <v>138</v>
      </c>
      <c r="B6" s="50" t="str">
        <f t="shared" ref="B6:J6" si="15">+IFERROR(B4-B5,"nm")</f>
        <v>nm</v>
      </c>
      <c r="C6" s="50">
        <f t="shared" si="15"/>
        <v>-3.9205007374366052E-2</v>
      </c>
      <c r="D6" s="50">
        <f t="shared" si="15"/>
        <v>-6.199535962877023E-2</v>
      </c>
      <c r="E6" s="50">
        <f t="shared" si="15"/>
        <v>-1.9028910303928878E-2</v>
      </c>
      <c r="F6" s="50">
        <f t="shared" si="15"/>
        <v>1.9592430858806499E-2</v>
      </c>
      <c r="G6" s="50">
        <f t="shared" si="15"/>
        <v>0.11473143390938809</v>
      </c>
      <c r="H6" s="50">
        <f t="shared" si="15"/>
        <v>-0.15381726615026714</v>
      </c>
      <c r="I6" s="50">
        <f t="shared" si="15"/>
        <v>2.0760099457262676E-2</v>
      </c>
      <c r="J6" s="50">
        <f t="shared" si="15"/>
        <v>-1.1232655260676239E-2</v>
      </c>
      <c r="K6" s="78">
        <v>0</v>
      </c>
      <c r="L6" s="78">
        <f t="shared" si="13"/>
        <v>0</v>
      </c>
      <c r="M6" s="78">
        <v>0</v>
      </c>
      <c r="N6" s="78">
        <f t="shared" si="14"/>
        <v>0</v>
      </c>
      <c r="O6" s="78">
        <v>0</v>
      </c>
      <c r="P6" s="79"/>
    </row>
    <row r="7" spans="1:16" x14ac:dyDescent="0.25">
      <c r="A7" s="44" t="s">
        <v>130</v>
      </c>
      <c r="B7" s="44">
        <f>+B38+B69+B100+B131+B152+B189+B210</f>
        <v>4095</v>
      </c>
      <c r="C7" s="44">
        <f t="shared" ref="C7:O7" si="16">+C38+C69+C100+C131+C152+C189+C210</f>
        <v>4839</v>
      </c>
      <c r="D7" s="44">
        <f t="shared" si="16"/>
        <v>5291</v>
      </c>
      <c r="E7" s="44">
        <f t="shared" si="16"/>
        <v>5651</v>
      </c>
      <c r="F7" s="44">
        <f t="shared" si="16"/>
        <v>5126</v>
      </c>
      <c r="G7" s="44">
        <f t="shared" si="16"/>
        <v>5555</v>
      </c>
      <c r="H7" s="44">
        <f t="shared" si="16"/>
        <v>3697</v>
      </c>
      <c r="I7" s="44">
        <f t="shared" si="16"/>
        <v>7667</v>
      </c>
      <c r="J7" s="44">
        <f t="shared" si="16"/>
        <v>7573</v>
      </c>
      <c r="K7" s="44">
        <f t="shared" si="16"/>
        <v>7573</v>
      </c>
      <c r="L7" s="44">
        <f t="shared" si="16"/>
        <v>7573</v>
      </c>
      <c r="M7" s="44">
        <f t="shared" si="16"/>
        <v>7573</v>
      </c>
      <c r="N7" s="44">
        <f t="shared" si="16"/>
        <v>7573</v>
      </c>
      <c r="O7" s="44">
        <f t="shared" si="16"/>
        <v>7573</v>
      </c>
      <c r="P7" s="79"/>
    </row>
    <row r="8" spans="1:16" x14ac:dyDescent="0.25">
      <c r="A8" s="45" t="s">
        <v>129</v>
      </c>
      <c r="B8" s="73" t="str">
        <f t="shared" ref="B8:I8" si="17">+IFERROR(B7/A7-1,"nm")</f>
        <v>nm</v>
      </c>
      <c r="C8" s="73">
        <f t="shared" si="17"/>
        <v>0.18168498168498171</v>
      </c>
      <c r="D8" s="73">
        <f t="shared" si="17"/>
        <v>9.3407728869601137E-2</v>
      </c>
      <c r="E8" s="73">
        <f t="shared" si="17"/>
        <v>6.8040068040068125E-2</v>
      </c>
      <c r="F8" s="73">
        <f t="shared" si="17"/>
        <v>-9.2903910812245583E-2</v>
      </c>
      <c r="G8" s="73">
        <f t="shared" si="17"/>
        <v>8.3690987124463545E-2</v>
      </c>
      <c r="H8" s="73">
        <f t="shared" si="17"/>
        <v>-0.3344734473447345</v>
      </c>
      <c r="I8" s="73">
        <f t="shared" si="17"/>
        <v>1.0738436570192049</v>
      </c>
      <c r="J8" s="73">
        <f>+IFERROR(J7/I7-1,"nm")</f>
        <v>-1.2260336507108338E-2</v>
      </c>
      <c r="K8" s="77">
        <f t="shared" ref="K8" si="18">+IFERROR(K7/J7-1,"nm")</f>
        <v>0</v>
      </c>
      <c r="L8" s="77">
        <f t="shared" ref="L8" si="19">+IFERROR(L7/K7-1,"nm")</f>
        <v>0</v>
      </c>
      <c r="M8" s="77">
        <f t="shared" ref="M8" si="20">+IFERROR(M7/L7-1,"nm")</f>
        <v>0</v>
      </c>
      <c r="N8" s="77">
        <f t="shared" ref="N8" si="21">+IFERROR(N7/M7-1,"nm")</f>
        <v>0</v>
      </c>
      <c r="O8" s="77">
        <f t="shared" ref="O8" si="22">+IFERROR(O7/N7-1,"nm")</f>
        <v>0</v>
      </c>
      <c r="P8" s="79"/>
    </row>
    <row r="9" spans="1:16" x14ac:dyDescent="0.25">
      <c r="A9" s="45" t="s">
        <v>131</v>
      </c>
      <c r="B9" s="73">
        <f>+IFERROR(B7/B$3,"nm")</f>
        <v>0.14730745710277349</v>
      </c>
      <c r="C9" s="73">
        <f t="shared" ref="C9:J9" si="23">+IFERROR(C7/C$3,"nm")</f>
        <v>0.15813208718669325</v>
      </c>
      <c r="D9" s="73">
        <f t="shared" si="23"/>
        <v>0.16342352359772672</v>
      </c>
      <c r="E9" s="73">
        <f t="shared" si="23"/>
        <v>0.16451237263464338</v>
      </c>
      <c r="F9" s="73">
        <f t="shared" si="23"/>
        <v>0.14083578316894249</v>
      </c>
      <c r="G9" s="73">
        <f t="shared" si="23"/>
        <v>0.14200986783240024</v>
      </c>
      <c r="H9" s="73">
        <f t="shared" si="23"/>
        <v>9.8842338849824879E-2</v>
      </c>
      <c r="I9" s="73">
        <f t="shared" si="23"/>
        <v>0.17214513449189456</v>
      </c>
      <c r="J9" s="73">
        <f t="shared" si="23"/>
        <v>0.16212802397773496</v>
      </c>
      <c r="K9" s="78">
        <f>+J9</f>
        <v>0.16212802397773496</v>
      </c>
      <c r="L9" s="78">
        <f t="shared" ref="L9" si="24">+K9</f>
        <v>0.16212802397773496</v>
      </c>
      <c r="M9" s="78">
        <f t="shared" ref="M9" si="25">+L9</f>
        <v>0.16212802397773496</v>
      </c>
      <c r="N9" s="78">
        <f t="shared" ref="N9" si="26">+M9</f>
        <v>0.16212802397773496</v>
      </c>
      <c r="O9" s="78">
        <f t="shared" ref="O9" si="27">+N9</f>
        <v>0.16212802397773496</v>
      </c>
      <c r="P9" s="79"/>
    </row>
    <row r="10" spans="1:16" x14ac:dyDescent="0.25">
      <c r="A10" s="44" t="s">
        <v>132</v>
      </c>
      <c r="B10" s="44">
        <f>+B41+B72+B103+B134+B155+B192+B213</f>
        <v>518</v>
      </c>
      <c r="C10" s="44">
        <f t="shared" ref="C10:O10" si="28">+C41+C72+C103+C134+C155+C192+C213</f>
        <v>606</v>
      </c>
      <c r="D10" s="44">
        <f t="shared" si="28"/>
        <v>649</v>
      </c>
      <c r="E10" s="44">
        <f t="shared" si="28"/>
        <v>706</v>
      </c>
      <c r="F10" s="44">
        <f t="shared" si="28"/>
        <v>747</v>
      </c>
      <c r="G10" s="44">
        <f t="shared" si="28"/>
        <v>705</v>
      </c>
      <c r="H10" s="44">
        <f t="shared" si="28"/>
        <v>721</v>
      </c>
      <c r="I10" s="44">
        <f t="shared" si="28"/>
        <v>744</v>
      </c>
      <c r="J10" s="44">
        <f t="shared" si="28"/>
        <v>717</v>
      </c>
      <c r="K10" s="44">
        <f t="shared" si="28"/>
        <v>717</v>
      </c>
      <c r="L10" s="44">
        <f t="shared" si="28"/>
        <v>717</v>
      </c>
      <c r="M10" s="44">
        <f t="shared" si="28"/>
        <v>717</v>
      </c>
      <c r="N10" s="44">
        <f t="shared" si="28"/>
        <v>717</v>
      </c>
      <c r="O10" s="44">
        <f t="shared" si="28"/>
        <v>717</v>
      </c>
      <c r="P10" s="79"/>
    </row>
    <row r="11" spans="1:16" x14ac:dyDescent="0.25">
      <c r="A11" s="45" t="s">
        <v>129</v>
      </c>
      <c r="B11" s="73" t="str">
        <f t="shared" ref="B11:I11" si="29">+IFERROR(B10/A10-1,"nm")</f>
        <v>nm</v>
      </c>
      <c r="C11" s="73">
        <f t="shared" si="29"/>
        <v>0.16988416988416999</v>
      </c>
      <c r="D11" s="73">
        <f t="shared" si="29"/>
        <v>7.0957095709570872E-2</v>
      </c>
      <c r="E11" s="73">
        <f t="shared" si="29"/>
        <v>8.7827426810477727E-2</v>
      </c>
      <c r="F11" s="73">
        <f t="shared" si="29"/>
        <v>5.8073654390934815E-2</v>
      </c>
      <c r="G11" s="73">
        <f t="shared" si="29"/>
        <v>-5.6224899598393607E-2</v>
      </c>
      <c r="H11" s="73">
        <f t="shared" si="29"/>
        <v>2.2695035460992941E-2</v>
      </c>
      <c r="I11" s="73">
        <f t="shared" si="29"/>
        <v>3.1900138696255187E-2</v>
      </c>
      <c r="J11" s="73">
        <f>+IFERROR(J10/I10-1,"nm")</f>
        <v>-3.6290322580645129E-2</v>
      </c>
      <c r="K11" s="50">
        <f t="shared" ref="K11" si="30">+IFERROR(K10/J10-1,"nm")</f>
        <v>0</v>
      </c>
      <c r="L11" s="50">
        <f t="shared" ref="L11" si="31">+IFERROR(L10/K10-1,"nm")</f>
        <v>0</v>
      </c>
      <c r="M11" s="50">
        <f t="shared" ref="M11" si="32">+IFERROR(M10/L10-1,"nm")</f>
        <v>0</v>
      </c>
      <c r="N11" s="50">
        <f t="shared" ref="N11" si="33">+IFERROR(N10/M10-1,"nm")</f>
        <v>0</v>
      </c>
      <c r="O11" s="50">
        <f t="shared" ref="O11" si="34">+IFERROR(O10/N10-1,"nm")</f>
        <v>0</v>
      </c>
      <c r="P11" s="79"/>
    </row>
    <row r="12" spans="1:16" x14ac:dyDescent="0.25">
      <c r="A12" s="45" t="s">
        <v>133</v>
      </c>
      <c r="B12" s="73">
        <f>+IFERROR(B10/B$3,"nm")</f>
        <v>1.8633763804453397E-2</v>
      </c>
      <c r="C12" s="73">
        <f t="shared" ref="C12:J12" si="35">+IFERROR(C10/C$3,"nm")</f>
        <v>1.9803274402797295E-2</v>
      </c>
      <c r="D12" s="73">
        <f t="shared" si="35"/>
        <v>2.0045712873733631E-2</v>
      </c>
      <c r="E12" s="73">
        <f t="shared" si="35"/>
        <v>2.0553129548762736E-2</v>
      </c>
      <c r="F12" s="73">
        <f t="shared" si="35"/>
        <v>2.0523669533203285E-2</v>
      </c>
      <c r="G12" s="73">
        <f t="shared" si="35"/>
        <v>1.8022854513382928E-2</v>
      </c>
      <c r="H12" s="73">
        <f t="shared" si="35"/>
        <v>1.9276528620698875E-2</v>
      </c>
      <c r="I12" s="73">
        <f t="shared" si="35"/>
        <v>1.6704836319547355E-2</v>
      </c>
      <c r="J12" s="73">
        <f t="shared" si="35"/>
        <v>1.5350032113037893E-2</v>
      </c>
      <c r="K12" s="77">
        <f>+IFERROR(K10/K$3,"nm")</f>
        <v>1.5350032113037893E-2</v>
      </c>
      <c r="L12" s="77">
        <f t="shared" ref="L12:O12" si="36">+IFERROR(L10/L$3,"nm")</f>
        <v>1.5350032113037893E-2</v>
      </c>
      <c r="M12" s="77">
        <f t="shared" si="36"/>
        <v>1.5350032113037893E-2</v>
      </c>
      <c r="N12" s="77">
        <f t="shared" si="36"/>
        <v>1.5350032113037893E-2</v>
      </c>
      <c r="O12" s="77">
        <f t="shared" si="36"/>
        <v>1.5350032113037893E-2</v>
      </c>
      <c r="P12" s="79"/>
    </row>
    <row r="13" spans="1:16" x14ac:dyDescent="0.25">
      <c r="A13" s="81" t="s">
        <v>151</v>
      </c>
      <c r="B13" s="77">
        <f t="shared" ref="B13:J13" si="37">+IFERROR(B10/B20,"nm")</f>
        <v>0.18278052223006352</v>
      </c>
      <c r="C13" s="77">
        <f t="shared" si="37"/>
        <v>0.201262039189638</v>
      </c>
      <c r="D13" s="77">
        <f t="shared" si="37"/>
        <v>0.18437500000000001</v>
      </c>
      <c r="E13" s="77">
        <f t="shared" si="37"/>
        <v>0.17698671346202055</v>
      </c>
      <c r="F13" s="77">
        <f t="shared" si="37"/>
        <v>0.16771441400987877</v>
      </c>
      <c r="G13" s="77">
        <f t="shared" si="37"/>
        <v>0.14860876897133221</v>
      </c>
      <c r="H13" s="77">
        <f t="shared" si="37"/>
        <v>0.14817098232634607</v>
      </c>
      <c r="I13" s="77">
        <f t="shared" si="37"/>
        <v>0.15171288743882544</v>
      </c>
      <c r="J13" s="77">
        <f t="shared" si="37"/>
        <v>0.14965560425798372</v>
      </c>
      <c r="K13" s="78">
        <f>+J13</f>
        <v>0.14965560425798372</v>
      </c>
      <c r="L13" s="78">
        <f t="shared" ref="L13" si="38">+K13</f>
        <v>0.14965560425798372</v>
      </c>
      <c r="M13" s="78">
        <f t="shared" ref="M13" si="39">+L13</f>
        <v>0.14965560425798372</v>
      </c>
      <c r="N13" s="78">
        <f t="shared" ref="N13" si="40">+M13</f>
        <v>0.14965560425798372</v>
      </c>
      <c r="O13" s="78">
        <f t="shared" ref="O13" si="41">+N13</f>
        <v>0.14965560425798372</v>
      </c>
      <c r="P13" s="79"/>
    </row>
    <row r="14" spans="1:16" x14ac:dyDescent="0.25">
      <c r="A14" s="44" t="s">
        <v>134</v>
      </c>
      <c r="B14" s="44">
        <f>B7-B10</f>
        <v>3577</v>
      </c>
      <c r="C14" s="44">
        <f t="shared" ref="C14:O14" si="42">C7-C10</f>
        <v>4233</v>
      </c>
      <c r="D14" s="44">
        <f t="shared" si="42"/>
        <v>4642</v>
      </c>
      <c r="E14" s="44">
        <f t="shared" si="42"/>
        <v>4945</v>
      </c>
      <c r="F14" s="44">
        <f t="shared" si="42"/>
        <v>4379</v>
      </c>
      <c r="G14" s="44">
        <f t="shared" si="42"/>
        <v>4850</v>
      </c>
      <c r="H14" s="44">
        <f t="shared" si="42"/>
        <v>2976</v>
      </c>
      <c r="I14" s="44">
        <f t="shared" si="42"/>
        <v>6923</v>
      </c>
      <c r="J14" s="44">
        <f t="shared" si="42"/>
        <v>6856</v>
      </c>
      <c r="K14" s="44">
        <f t="shared" si="42"/>
        <v>6856</v>
      </c>
      <c r="L14" s="44">
        <f t="shared" si="42"/>
        <v>6856</v>
      </c>
      <c r="M14" s="44">
        <f t="shared" si="42"/>
        <v>6856</v>
      </c>
      <c r="N14" s="44">
        <f t="shared" si="42"/>
        <v>6856</v>
      </c>
      <c r="O14" s="44">
        <f t="shared" si="42"/>
        <v>6856</v>
      </c>
      <c r="P14" s="79"/>
    </row>
    <row r="15" spans="1:16" x14ac:dyDescent="0.25">
      <c r="A15" s="45" t="s">
        <v>129</v>
      </c>
      <c r="B15" s="73" t="str">
        <f t="shared" ref="B15" si="43">+IFERROR(B14/A14-1,"nm")</f>
        <v>nm</v>
      </c>
      <c r="C15" s="73">
        <f t="shared" ref="C15" si="44">+IFERROR(C14/B14-1,"nm")</f>
        <v>0.18339390550740853</v>
      </c>
      <c r="D15" s="73">
        <f t="shared" ref="D15" si="45">+IFERROR(D14/C14-1,"nm")</f>
        <v>9.6621781242617555E-2</v>
      </c>
      <c r="E15" s="73">
        <f t="shared" ref="E15" si="46">+IFERROR(E14/D14-1,"nm")</f>
        <v>6.5273588970271357E-2</v>
      </c>
      <c r="F15" s="73">
        <f t="shared" ref="F15" si="47">+IFERROR(F14/E14-1,"nm")</f>
        <v>-0.11445904954499497</v>
      </c>
      <c r="G15" s="73">
        <f t="shared" ref="G15" si="48">+IFERROR(G14/F14-1,"nm")</f>
        <v>0.10755880337976698</v>
      </c>
      <c r="H15" s="73">
        <f t="shared" ref="H15" si="49">+IFERROR(H14/G14-1,"nm")</f>
        <v>-0.38639175257731961</v>
      </c>
      <c r="I15" s="73">
        <f t="shared" ref="I15" si="50">+IFERROR(I14/H14-1,"nm")</f>
        <v>1.32627688172043</v>
      </c>
      <c r="J15" s="73">
        <f t="shared" ref="J15" si="51">+IFERROR(J14/I14-1,"nm")</f>
        <v>-9.67788530983682E-3</v>
      </c>
      <c r="K15" s="77">
        <f t="shared" ref="K15" si="52">+IFERROR(K14/J14-1,"nm")</f>
        <v>0</v>
      </c>
      <c r="L15" s="77">
        <f t="shared" ref="L15" si="53">+IFERROR(L14/K14-1,"nm")</f>
        <v>0</v>
      </c>
      <c r="M15" s="77">
        <f t="shared" ref="M15" si="54">+IFERROR(M14/L14-1,"nm")</f>
        <v>0</v>
      </c>
      <c r="N15" s="77">
        <f t="shared" ref="N15" si="55">+IFERROR(N14/M14-1,"nm")</f>
        <v>0</v>
      </c>
      <c r="O15" s="77">
        <f t="shared" ref="O15" si="56">+IFERROR(O14/N14-1,"nm")</f>
        <v>0</v>
      </c>
      <c r="P15" s="79"/>
    </row>
    <row r="16" spans="1:16" x14ac:dyDescent="0.25">
      <c r="A16" s="45" t="s">
        <v>131</v>
      </c>
      <c r="B16" s="73">
        <f>+IFERROR(B14/B$3,"nm")</f>
        <v>0.1286736932983201</v>
      </c>
      <c r="C16" s="73">
        <f t="shared" ref="C16:J16" si="57">+IFERROR(C14/C$3,"nm")</f>
        <v>0.13832881278389594</v>
      </c>
      <c r="D16" s="73">
        <f t="shared" si="57"/>
        <v>0.14337781072399308</v>
      </c>
      <c r="E16" s="73">
        <f t="shared" si="57"/>
        <v>0.14395924308588065</v>
      </c>
      <c r="F16" s="73">
        <f t="shared" si="57"/>
        <v>0.12031211363573921</v>
      </c>
      <c r="G16" s="73">
        <f t="shared" si="57"/>
        <v>0.12398701331901731</v>
      </c>
      <c r="H16" s="73">
        <f t="shared" si="57"/>
        <v>7.9565810229126011E-2</v>
      </c>
      <c r="I16" s="73">
        <f t="shared" si="57"/>
        <v>0.1554402981723472</v>
      </c>
      <c r="J16" s="73">
        <f t="shared" si="57"/>
        <v>0.14677799186469706</v>
      </c>
      <c r="K16" s="77">
        <f>+IFERROR(K14/K$3,"nm")</f>
        <v>0.14677799186469706</v>
      </c>
      <c r="L16" s="77">
        <f t="shared" ref="L16:O16" si="58">+IFERROR(L14/L$3,"nm")</f>
        <v>0.14677799186469706</v>
      </c>
      <c r="M16" s="77">
        <f t="shared" si="58"/>
        <v>0.14677799186469706</v>
      </c>
      <c r="N16" s="77">
        <f t="shared" si="58"/>
        <v>0.14677799186469706</v>
      </c>
      <c r="O16" s="77">
        <f t="shared" si="58"/>
        <v>0.14677799186469706</v>
      </c>
      <c r="P16" s="79"/>
    </row>
    <row r="17" spans="1:17" x14ac:dyDescent="0.25">
      <c r="A17" s="44" t="s">
        <v>135</v>
      </c>
      <c r="B17" s="44">
        <f>+B48+B79+B110+B141+B162+B199+B220</f>
        <v>922</v>
      </c>
      <c r="C17" s="44">
        <f t="shared" ref="C17:O17" si="59">+C48+C79+C110+C141+C162+C199+C220</f>
        <v>963</v>
      </c>
      <c r="D17" s="44">
        <f t="shared" si="59"/>
        <v>1143</v>
      </c>
      <c r="E17" s="44">
        <f t="shared" si="59"/>
        <v>1105</v>
      </c>
      <c r="F17" s="44">
        <f t="shared" si="59"/>
        <v>1028</v>
      </c>
      <c r="G17" s="44">
        <f t="shared" si="59"/>
        <v>1119</v>
      </c>
      <c r="H17" s="44">
        <f t="shared" si="59"/>
        <v>1086</v>
      </c>
      <c r="I17" s="44">
        <f t="shared" si="59"/>
        <v>695</v>
      </c>
      <c r="J17" s="44">
        <f t="shared" si="59"/>
        <v>758</v>
      </c>
      <c r="K17" s="44">
        <f t="shared" si="59"/>
        <v>758</v>
      </c>
      <c r="L17" s="44">
        <f t="shared" si="59"/>
        <v>758</v>
      </c>
      <c r="M17" s="44">
        <f t="shared" si="59"/>
        <v>758</v>
      </c>
      <c r="N17" s="44">
        <f t="shared" si="59"/>
        <v>758</v>
      </c>
      <c r="O17" s="44">
        <f t="shared" si="59"/>
        <v>758</v>
      </c>
    </row>
    <row r="18" spans="1:17" x14ac:dyDescent="0.25">
      <c r="A18" s="45" t="s">
        <v>129</v>
      </c>
      <c r="B18" s="73" t="str">
        <f t="shared" ref="B18" si="60">+IFERROR(B17/A17-1,"nm")</f>
        <v>nm</v>
      </c>
      <c r="C18" s="73">
        <f t="shared" ref="C18" si="61">+IFERROR(C17/B17-1,"nm")</f>
        <v>4.4468546637744133E-2</v>
      </c>
      <c r="D18" s="73">
        <f t="shared" ref="D18" si="62">+IFERROR(D17/C17-1,"nm")</f>
        <v>0.18691588785046731</v>
      </c>
      <c r="E18" s="73">
        <f t="shared" ref="E18" si="63">+IFERROR(E17/D17-1,"nm")</f>
        <v>-3.3245844269466307E-2</v>
      </c>
      <c r="F18" s="73">
        <f t="shared" ref="F18" si="64">+IFERROR(F17/E17-1,"nm")</f>
        <v>-6.9683257918552011E-2</v>
      </c>
      <c r="G18" s="73">
        <f t="shared" ref="G18" si="65">+IFERROR(G17/F17-1,"nm")</f>
        <v>8.8521400778210024E-2</v>
      </c>
      <c r="H18" s="73">
        <f t="shared" ref="H18" si="66">+IFERROR(H17/G17-1,"nm")</f>
        <v>-2.9490616621983934E-2</v>
      </c>
      <c r="I18" s="73">
        <f t="shared" ref="I18" si="67">+IFERROR(I17/H17-1,"nm")</f>
        <v>-0.36003683241252304</v>
      </c>
      <c r="J18" s="73">
        <f t="shared" ref="J18" si="68">+IFERROR(J17/I17-1,"nm")</f>
        <v>9.0647482014388547E-2</v>
      </c>
      <c r="K18" s="77">
        <f t="shared" ref="K18" si="69">+IFERROR(K17/J17-1,"nm")</f>
        <v>0</v>
      </c>
      <c r="L18" s="77">
        <f t="shared" ref="L18" si="70">+IFERROR(L17/K17-1,"nm")</f>
        <v>0</v>
      </c>
      <c r="M18" s="77">
        <f t="shared" ref="M18" si="71">+IFERROR(M17/L17-1,"nm")</f>
        <v>0</v>
      </c>
      <c r="N18" s="77">
        <f t="shared" ref="N18" si="72">+IFERROR(N17/M17-1,"nm")</f>
        <v>0</v>
      </c>
      <c r="O18" s="77">
        <f t="shared" ref="O18" si="73">+IFERROR(O17/N17-1,"nm")</f>
        <v>0</v>
      </c>
    </row>
    <row r="19" spans="1:17" x14ac:dyDescent="0.25">
      <c r="A19" s="45" t="s">
        <v>133</v>
      </c>
      <c r="B19" s="73">
        <f t="shared" ref="B19:J19" si="74">+IFERROR(B17/B$3,"nm")</f>
        <v>3.316666067124717E-2</v>
      </c>
      <c r="C19" s="73">
        <f t="shared" si="74"/>
        <v>3.146955981830659E-2</v>
      </c>
      <c r="D19" s="73">
        <f t="shared" si="74"/>
        <v>3.5303928836174947E-2</v>
      </c>
      <c r="E19" s="73">
        <f t="shared" si="74"/>
        <v>3.2168850072780204E-2</v>
      </c>
      <c r="F19" s="73">
        <f t="shared" si="74"/>
        <v>2.8244086051048164E-2</v>
      </c>
      <c r="G19" s="73">
        <f t="shared" si="74"/>
        <v>2.8606488227624818E-2</v>
      </c>
      <c r="H19" s="73">
        <f t="shared" si="74"/>
        <v>2.9035104136031869E-2</v>
      </c>
      <c r="I19" s="95">
        <f t="shared" si="74"/>
        <v>1.5604652207104046E-2</v>
      </c>
      <c r="J19" s="95">
        <f t="shared" si="74"/>
        <v>1.6227788482123744E-2</v>
      </c>
      <c r="K19" s="78">
        <f>+J19</f>
        <v>1.6227788482123744E-2</v>
      </c>
      <c r="L19" s="78">
        <f t="shared" ref="L19" si="75">+K19</f>
        <v>1.6227788482123744E-2</v>
      </c>
      <c r="M19" s="78">
        <f t="shared" ref="M19" si="76">+L19</f>
        <v>1.6227788482123744E-2</v>
      </c>
      <c r="N19" s="78">
        <f t="shared" ref="N19" si="77">+M19</f>
        <v>1.6227788482123744E-2</v>
      </c>
      <c r="O19" s="78">
        <f t="shared" ref="O19" si="78">+N19</f>
        <v>1.6227788482123744E-2</v>
      </c>
      <c r="P19" s="90"/>
      <c r="Q19" s="90"/>
    </row>
    <row r="20" spans="1:17" x14ac:dyDescent="0.25">
      <c r="A20" s="76" t="s">
        <v>150</v>
      </c>
      <c r="B20" s="98">
        <f>+B51+B82+B113+B144+B165+B202+B223</f>
        <v>2834</v>
      </c>
      <c r="C20" s="98">
        <f t="shared" ref="C20:O20" si="79">+C51+C82+C113+C144+C165+C202+C223</f>
        <v>3011</v>
      </c>
      <c r="D20" s="98">
        <f t="shared" si="79"/>
        <v>3520</v>
      </c>
      <c r="E20" s="98">
        <f t="shared" si="79"/>
        <v>3989</v>
      </c>
      <c r="F20" s="98">
        <f t="shared" si="79"/>
        <v>4454</v>
      </c>
      <c r="G20" s="98">
        <f t="shared" si="79"/>
        <v>4744</v>
      </c>
      <c r="H20" s="98">
        <f t="shared" si="79"/>
        <v>4866</v>
      </c>
      <c r="I20" s="98">
        <f t="shared" si="79"/>
        <v>4904</v>
      </c>
      <c r="J20" s="98">
        <f t="shared" si="79"/>
        <v>4791</v>
      </c>
      <c r="K20" s="98">
        <f t="shared" si="79"/>
        <v>4791</v>
      </c>
      <c r="L20" s="98">
        <f t="shared" si="79"/>
        <v>4791</v>
      </c>
      <c r="M20" s="98">
        <f t="shared" si="79"/>
        <v>4791</v>
      </c>
      <c r="N20" s="98">
        <f t="shared" si="79"/>
        <v>4791</v>
      </c>
      <c r="O20" s="98">
        <f t="shared" si="79"/>
        <v>4791</v>
      </c>
    </row>
    <row r="21" spans="1:17" x14ac:dyDescent="0.25">
      <c r="A21" s="80" t="s">
        <v>129</v>
      </c>
      <c r="B21" s="77" t="str">
        <f t="shared" ref="B21:H21" si="80">+IFERROR(B20/A20-1,"nm")</f>
        <v>nm</v>
      </c>
      <c r="C21" s="77">
        <f t="shared" si="80"/>
        <v>6.2455892731122065E-2</v>
      </c>
      <c r="D21" s="77">
        <f t="shared" si="80"/>
        <v>0.16904682829624718</v>
      </c>
      <c r="E21" s="77">
        <f t="shared" si="80"/>
        <v>0.13323863636363642</v>
      </c>
      <c r="F21" s="77">
        <f t="shared" si="80"/>
        <v>0.11657056906492858</v>
      </c>
      <c r="G21" s="77">
        <f t="shared" si="80"/>
        <v>6.5110013471037176E-2</v>
      </c>
      <c r="H21" s="77">
        <f t="shared" si="80"/>
        <v>2.5716694772343951E-2</v>
      </c>
      <c r="I21" s="77">
        <f>+IFERROR(I20/H20-1,"nm")</f>
        <v>7.8092889436909285E-3</v>
      </c>
      <c r="J21" s="77">
        <f t="shared" ref="J21" si="81">+IFERROR(J20/I20-1,"nm")</f>
        <v>-2.3042414355628038E-2</v>
      </c>
      <c r="K21" s="77">
        <f t="shared" ref="K21" si="82">+IFERROR(K20/J20-1,"nm")</f>
        <v>0</v>
      </c>
      <c r="L21" s="77">
        <f t="shared" ref="L21" si="83">+IFERROR(L20/K20-1,"nm")</f>
        <v>0</v>
      </c>
      <c r="M21" s="77">
        <f t="shared" ref="M21" si="84">+IFERROR(M20/L20-1,"nm")</f>
        <v>0</v>
      </c>
      <c r="N21" s="77">
        <f t="shared" ref="N21" si="85">+IFERROR(N20/M20-1,"nm")</f>
        <v>0</v>
      </c>
      <c r="O21" s="77">
        <f t="shared" ref="O21" si="86">+IFERROR(O20/N20-1,"nm")</f>
        <v>0</v>
      </c>
    </row>
    <row r="22" spans="1:17" x14ac:dyDescent="0.25">
      <c r="A22" s="80" t="s">
        <v>133</v>
      </c>
      <c r="B22" s="77">
        <f>+IFERROR(B20/B$3,"nm")</f>
        <v>0.10194611316953847</v>
      </c>
      <c r="C22" s="77">
        <f t="shared" ref="C22:J22" si="87">+IFERROR(C20/C$3,"nm")</f>
        <v>9.8395477271984569E-2</v>
      </c>
      <c r="D22" s="77">
        <f t="shared" si="87"/>
        <v>0.10872251050160613</v>
      </c>
      <c r="E22" s="77">
        <f t="shared" si="87"/>
        <v>0.11612809315866085</v>
      </c>
      <c r="F22" s="77">
        <f t="shared" si="87"/>
        <v>0.12237272302662307</v>
      </c>
      <c r="G22" s="77">
        <f t="shared" si="87"/>
        <v>0.1212771940588491</v>
      </c>
      <c r="H22" s="77">
        <f t="shared" si="87"/>
        <v>0.13009651632222013</v>
      </c>
      <c r="I22" s="77">
        <f t="shared" si="87"/>
        <v>0.11010822219228523</v>
      </c>
      <c r="J22" s="77">
        <f t="shared" si="87"/>
        <v>0.10256904303147078</v>
      </c>
      <c r="K22" s="78">
        <f>+J22</f>
        <v>0.10256904303147078</v>
      </c>
      <c r="L22" s="78">
        <f t="shared" ref="L22" si="88">+K22</f>
        <v>0.10256904303147078</v>
      </c>
      <c r="M22" s="78">
        <f t="shared" ref="M22" si="89">+L22</f>
        <v>0.10256904303147078</v>
      </c>
      <c r="N22" s="78">
        <f t="shared" ref="N22" si="90">+M22</f>
        <v>0.10256904303147078</v>
      </c>
      <c r="O22" s="78">
        <f t="shared" ref="O22" si="91">+N22</f>
        <v>0.10256904303147078</v>
      </c>
    </row>
    <row r="23" spans="1:17" x14ac:dyDescent="0.25">
      <c r="A23" s="46" t="str">
        <f>+Historicals!A115</f>
        <v>North America</v>
      </c>
      <c r="B23" s="46"/>
      <c r="C23" s="46"/>
      <c r="D23" s="46"/>
      <c r="E23" s="46"/>
      <c r="F23" s="46"/>
      <c r="G23" s="46"/>
      <c r="H23" s="46"/>
      <c r="I23" s="46"/>
      <c r="J23" s="46"/>
      <c r="K23" s="42"/>
      <c r="L23" s="42"/>
      <c r="M23" s="42"/>
      <c r="N23" s="42"/>
      <c r="O23" s="42"/>
    </row>
    <row r="24" spans="1:17" x14ac:dyDescent="0.25">
      <c r="A24" s="9" t="s">
        <v>136</v>
      </c>
      <c r="B24" s="9">
        <f>+Historicals!B115</f>
        <v>12299</v>
      </c>
      <c r="C24" s="9">
        <f>+Historicals!C115</f>
        <v>13740</v>
      </c>
      <c r="D24" s="9">
        <f>+Historicals!D115</f>
        <v>14764</v>
      </c>
      <c r="E24" s="9">
        <f>+Historicals!E115</f>
        <v>15216</v>
      </c>
      <c r="F24" s="9">
        <f>+Historicals!F115</f>
        <v>14855</v>
      </c>
      <c r="G24" s="9">
        <f>+Historicals!G115</f>
        <v>15902</v>
      </c>
      <c r="H24" s="9">
        <f>+Historicals!H115</f>
        <v>14484</v>
      </c>
      <c r="I24" s="9">
        <f>+Historicals!I115</f>
        <v>17179</v>
      </c>
      <c r="J24" s="9">
        <f>+Historicals!J115</f>
        <v>18353</v>
      </c>
      <c r="K24" s="76">
        <f>+SUM(K26+K30+K34)</f>
        <v>18353</v>
      </c>
      <c r="L24" s="76">
        <f t="shared" ref="L24:O24" si="92">+SUM(L26+L30+L34)</f>
        <v>18353</v>
      </c>
      <c r="M24" s="76">
        <f t="shared" si="92"/>
        <v>18353</v>
      </c>
      <c r="N24" s="76">
        <f t="shared" si="92"/>
        <v>18353</v>
      </c>
      <c r="O24" s="76">
        <f t="shared" si="92"/>
        <v>18353</v>
      </c>
    </row>
    <row r="25" spans="1:17" x14ac:dyDescent="0.25">
      <c r="A25" s="47" t="s">
        <v>129</v>
      </c>
      <c r="B25" s="50" t="str">
        <f t="shared" ref="B25" si="93">+IFERROR(B24/A24-1,"nm")</f>
        <v>nm</v>
      </c>
      <c r="C25" s="50">
        <f t="shared" ref="C25" si="94">+IFERROR(C24/B24-1,"nm")</f>
        <v>0.11716399707293279</v>
      </c>
      <c r="D25" s="50">
        <f t="shared" ref="D25:I25" si="95">+IFERROR(D24/C24-1,"nm")</f>
        <v>7.4526928675400228E-2</v>
      </c>
      <c r="E25" s="50">
        <f t="shared" si="95"/>
        <v>3.0615009482525046E-2</v>
      </c>
      <c r="F25" s="50">
        <f t="shared" si="95"/>
        <v>-2.372502628811779E-2</v>
      </c>
      <c r="G25" s="50">
        <f t="shared" si="95"/>
        <v>7.0481319421070276E-2</v>
      </c>
      <c r="H25" s="50">
        <f t="shared" si="95"/>
        <v>-8.9171173437303519E-2</v>
      </c>
      <c r="I25" s="50">
        <f t="shared" si="95"/>
        <v>0.18606738470035911</v>
      </c>
      <c r="J25" s="50">
        <f>+IFERROR(J24/I24-1,"nm")</f>
        <v>6.8339251411607238E-2</v>
      </c>
      <c r="K25" s="77">
        <f t="shared" ref="K25:O25" si="96">+IFERROR(K24/J24-1,"nm")</f>
        <v>0</v>
      </c>
      <c r="L25" s="77">
        <f t="shared" si="96"/>
        <v>0</v>
      </c>
      <c r="M25" s="77">
        <f t="shared" si="96"/>
        <v>0</v>
      </c>
      <c r="N25" s="77">
        <f t="shared" si="96"/>
        <v>0</v>
      </c>
      <c r="O25" s="77">
        <f t="shared" si="96"/>
        <v>0</v>
      </c>
    </row>
    <row r="26" spans="1:17" x14ac:dyDescent="0.25">
      <c r="A26" s="48" t="s">
        <v>113</v>
      </c>
      <c r="B26" s="3">
        <f>+Historicals!B116</f>
        <v>7495</v>
      </c>
      <c r="C26" s="3">
        <f>+Historicals!C116</f>
        <v>8506</v>
      </c>
      <c r="D26" s="3">
        <f>+Historicals!D116</f>
        <v>9299</v>
      </c>
      <c r="E26" s="3">
        <f>+Historicals!E116</f>
        <v>9684</v>
      </c>
      <c r="F26" s="3">
        <f>+Historicals!F116</f>
        <v>9322</v>
      </c>
      <c r="G26" s="3">
        <f>+Historicals!G116</f>
        <v>10045</v>
      </c>
      <c r="H26" s="3">
        <f>+Historicals!H116</f>
        <v>9329</v>
      </c>
      <c r="I26" s="3">
        <f>+Historicals!I116</f>
        <v>11644</v>
      </c>
      <c r="J26" s="3">
        <f>+Historicals!J116</f>
        <v>12228</v>
      </c>
      <c r="K26" s="85">
        <f>+J26*(1+K27)</f>
        <v>12228</v>
      </c>
      <c r="L26" s="85">
        <f t="shared" ref="L26:O26" si="97">+K26*(1+L27)</f>
        <v>12228</v>
      </c>
      <c r="M26" s="85">
        <f t="shared" si="97"/>
        <v>12228</v>
      </c>
      <c r="N26" s="85">
        <f t="shared" si="97"/>
        <v>12228</v>
      </c>
      <c r="O26" s="85">
        <f t="shared" si="97"/>
        <v>12228</v>
      </c>
    </row>
    <row r="27" spans="1:17" x14ac:dyDescent="0.25">
      <c r="A27" s="47" t="s">
        <v>129</v>
      </c>
      <c r="B27" s="50" t="str">
        <f t="shared" ref="B27:D27" si="98">+IFERROR(B26/A26-1,"nm")</f>
        <v>nm</v>
      </c>
      <c r="C27" s="50">
        <f t="shared" si="98"/>
        <v>0.13488992661774524</v>
      </c>
      <c r="D27" s="50">
        <f t="shared" si="98"/>
        <v>9.3228309428638578E-2</v>
      </c>
      <c r="E27" s="50">
        <f t="shared" ref="E27" si="99">+IFERROR(E26/D26-1,"nm")</f>
        <v>4.1402301322722934E-2</v>
      </c>
      <c r="F27" s="50">
        <f t="shared" ref="F27" si="100">+IFERROR(F26/E26-1,"nm")</f>
        <v>-3.7381247418422192E-2</v>
      </c>
      <c r="G27" s="50">
        <f t="shared" ref="G27" si="101">+IFERROR(G26/F26-1,"nm")</f>
        <v>7.755846384895948E-2</v>
      </c>
      <c r="H27" s="50">
        <f t="shared" ref="H27" si="102">+IFERROR(H26/G26-1,"nm")</f>
        <v>-7.1279243404678949E-2</v>
      </c>
      <c r="I27" s="50">
        <f t="shared" ref="I27" si="103">+IFERROR(I26/H26-1,"nm")</f>
        <v>0.24815092721620746</v>
      </c>
      <c r="J27" s="50">
        <f>+IFERROR(J26/I26-1,"nm")</f>
        <v>5.0154586052902683E-2</v>
      </c>
      <c r="K27" s="77">
        <f>+K28+K29</f>
        <v>0</v>
      </c>
      <c r="L27" s="77">
        <f t="shared" ref="L27:O27" si="104">+L28+L29</f>
        <v>0</v>
      </c>
      <c r="M27" s="77">
        <f t="shared" si="104"/>
        <v>0</v>
      </c>
      <c r="N27" s="77">
        <f t="shared" si="104"/>
        <v>0</v>
      </c>
      <c r="O27" s="77">
        <f t="shared" si="104"/>
        <v>0</v>
      </c>
    </row>
    <row r="28" spans="1:17" x14ac:dyDescent="0.25">
      <c r="A28" s="47" t="s">
        <v>137</v>
      </c>
      <c r="B28" s="50">
        <f>+Historicals!B188</f>
        <v>0.11</v>
      </c>
      <c r="C28" s="50">
        <f>+Historicals!C188</f>
        <v>0.14000000000000001</v>
      </c>
      <c r="D28" s="50">
        <f>+Historicals!D188</f>
        <v>0.1</v>
      </c>
      <c r="E28" s="50">
        <f>+Historicals!E188</f>
        <v>0.04</v>
      </c>
      <c r="F28" s="50">
        <f>+Historicals!F188</f>
        <v>-0.04</v>
      </c>
      <c r="G28" s="50">
        <f>+Historicals!G188</f>
        <v>0.08</v>
      </c>
      <c r="H28" s="50">
        <f>+Historicals!H188</f>
        <v>-7.0000000000000007E-2</v>
      </c>
      <c r="I28" s="50">
        <f>+Historicals!I188</f>
        <v>0.25</v>
      </c>
      <c r="J28" s="50">
        <f>+Historicals!J188</f>
        <v>0.05</v>
      </c>
      <c r="K28" s="78">
        <v>0</v>
      </c>
      <c r="L28" s="78">
        <f t="shared" ref="L28:O29" si="105">+K28</f>
        <v>0</v>
      </c>
      <c r="M28" s="78">
        <f t="shared" si="105"/>
        <v>0</v>
      </c>
      <c r="N28" s="78">
        <f t="shared" si="105"/>
        <v>0</v>
      </c>
      <c r="O28" s="78">
        <f t="shared" si="105"/>
        <v>0</v>
      </c>
    </row>
    <row r="29" spans="1:17" x14ac:dyDescent="0.25">
      <c r="A29" s="47" t="s">
        <v>138</v>
      </c>
      <c r="B29" s="50" t="str">
        <f t="shared" ref="B29:I29" si="106">+IFERROR(B27-B28,"nm")</f>
        <v>nm</v>
      </c>
      <c r="C29" s="50">
        <f t="shared" si="106"/>
        <v>-5.1100733822547761E-3</v>
      </c>
      <c r="D29" s="50">
        <f t="shared" si="106"/>
        <v>-6.7716905713614273E-3</v>
      </c>
      <c r="E29" s="50">
        <f t="shared" si="106"/>
        <v>1.4023013227229333E-3</v>
      </c>
      <c r="F29" s="50">
        <f t="shared" si="106"/>
        <v>2.6187525815778087E-3</v>
      </c>
      <c r="G29" s="50">
        <f t="shared" si="106"/>
        <v>-2.4415361510405215E-3</v>
      </c>
      <c r="H29" s="50">
        <f t="shared" si="106"/>
        <v>-1.2792434046789425E-3</v>
      </c>
      <c r="I29" s="50">
        <f t="shared" si="106"/>
        <v>-1.849072783792538E-3</v>
      </c>
      <c r="J29" s="50">
        <f>+IFERROR(J27-J28,"nm")</f>
        <v>1.5458605290268046E-4</v>
      </c>
      <c r="K29" s="78">
        <v>0</v>
      </c>
      <c r="L29" s="78">
        <f t="shared" si="105"/>
        <v>0</v>
      </c>
      <c r="M29" s="78">
        <f t="shared" si="105"/>
        <v>0</v>
      </c>
      <c r="N29" s="78">
        <f t="shared" si="105"/>
        <v>0</v>
      </c>
      <c r="O29" s="78">
        <f t="shared" si="105"/>
        <v>0</v>
      </c>
    </row>
    <row r="30" spans="1:17" x14ac:dyDescent="0.25">
      <c r="A30" s="48" t="s">
        <v>114</v>
      </c>
      <c r="B30" s="3">
        <f>+Historicals!B117</f>
        <v>3937</v>
      </c>
      <c r="C30" s="3">
        <f>+Historicals!C117</f>
        <v>4410</v>
      </c>
      <c r="D30" s="3">
        <f>+Historicals!D117</f>
        <v>4746</v>
      </c>
      <c r="E30" s="3">
        <f>+Historicals!E117</f>
        <v>4886</v>
      </c>
      <c r="F30" s="3">
        <f>+Historicals!F117</f>
        <v>4938</v>
      </c>
      <c r="G30" s="3">
        <f>+Historicals!G117</f>
        <v>5260</v>
      </c>
      <c r="H30" s="3">
        <f>+Historicals!H117</f>
        <v>4639</v>
      </c>
      <c r="I30" s="3">
        <f>+Historicals!I117</f>
        <v>5028</v>
      </c>
      <c r="J30" s="3">
        <f>+Historicals!J117</f>
        <v>5492</v>
      </c>
      <c r="K30" s="85">
        <f>+J30*(1+K31)</f>
        <v>5492</v>
      </c>
      <c r="L30" s="85">
        <f t="shared" ref="L30:O30" si="107">+K30*(1+L31)</f>
        <v>5492</v>
      </c>
      <c r="M30" s="85">
        <f t="shared" si="107"/>
        <v>5492</v>
      </c>
      <c r="N30" s="85">
        <f t="shared" si="107"/>
        <v>5492</v>
      </c>
      <c r="O30" s="85">
        <f t="shared" si="107"/>
        <v>5492</v>
      </c>
    </row>
    <row r="31" spans="1:17" x14ac:dyDescent="0.25">
      <c r="A31" s="47" t="s">
        <v>129</v>
      </c>
      <c r="B31" s="50" t="str">
        <f t="shared" ref="B31" si="108">+IFERROR(B30/A30-1,"nm")</f>
        <v>nm</v>
      </c>
      <c r="C31" s="50">
        <f t="shared" ref="C31" si="109">+IFERROR(C30/B30-1,"nm")</f>
        <v>0.12014224028448051</v>
      </c>
      <c r="D31" s="50">
        <f t="shared" ref="D31" si="110">+IFERROR(D30/C30-1,"nm")</f>
        <v>7.6190476190476142E-2</v>
      </c>
      <c r="E31" s="50">
        <f t="shared" ref="E31" si="111">+IFERROR(E30/D30-1,"nm")</f>
        <v>2.9498525073746285E-2</v>
      </c>
      <c r="F31" s="50">
        <f t="shared" ref="F31" si="112">+IFERROR(F30/E30-1,"nm")</f>
        <v>1.0642652476463343E-2</v>
      </c>
      <c r="G31" s="50">
        <f t="shared" ref="G31" si="113">+IFERROR(G30/F30-1,"nm")</f>
        <v>6.5208586472256025E-2</v>
      </c>
      <c r="H31" s="50">
        <f t="shared" ref="H31" si="114">+IFERROR(H30/G30-1,"nm")</f>
        <v>-0.11806083650190113</v>
      </c>
      <c r="I31" s="50">
        <f t="shared" ref="I31" si="115">+IFERROR(I30/H30-1,"nm")</f>
        <v>8.3854278939426541E-2</v>
      </c>
      <c r="J31" s="50">
        <f>+IFERROR(J30/I30-1,"nm")</f>
        <v>9.2283214001591007E-2</v>
      </c>
      <c r="K31" s="77">
        <f>+K32+K33</f>
        <v>0</v>
      </c>
      <c r="L31" s="77">
        <f t="shared" ref="L31:O31" si="116">+L32+L33</f>
        <v>0</v>
      </c>
      <c r="M31" s="77">
        <f t="shared" si="116"/>
        <v>0</v>
      </c>
      <c r="N31" s="77">
        <f t="shared" si="116"/>
        <v>0</v>
      </c>
      <c r="O31" s="77">
        <f t="shared" si="116"/>
        <v>0</v>
      </c>
    </row>
    <row r="32" spans="1:17" x14ac:dyDescent="0.25">
      <c r="A32" s="47" t="s">
        <v>137</v>
      </c>
      <c r="B32" s="50">
        <f>+Historicals!B189</f>
        <v>0.1</v>
      </c>
      <c r="C32" s="50">
        <f>+Historicals!C189</f>
        <v>0.12</v>
      </c>
      <c r="D32" s="50">
        <f>+Historicals!D189</f>
        <v>0.08</v>
      </c>
      <c r="E32" s="50">
        <f>+Historicals!E189</f>
        <v>0.03</v>
      </c>
      <c r="F32" s="50">
        <f>+Historicals!F189</f>
        <v>0.01</v>
      </c>
      <c r="G32" s="50">
        <f>+Historicals!G189</f>
        <v>7.0000000000000007E-2</v>
      </c>
      <c r="H32" s="50">
        <f>+Historicals!H189</f>
        <v>-0.12</v>
      </c>
      <c r="I32" s="50">
        <f>+Historicals!I189</f>
        <v>0.08</v>
      </c>
      <c r="J32" s="50">
        <f>+Historicals!J189</f>
        <v>0.09</v>
      </c>
      <c r="K32" s="78">
        <v>0</v>
      </c>
      <c r="L32" s="78">
        <f t="shared" ref="L32:O33" si="117">+K32</f>
        <v>0</v>
      </c>
      <c r="M32" s="78">
        <f t="shared" si="117"/>
        <v>0</v>
      </c>
      <c r="N32" s="78">
        <f t="shared" si="117"/>
        <v>0</v>
      </c>
      <c r="O32" s="78">
        <f t="shared" si="117"/>
        <v>0</v>
      </c>
    </row>
    <row r="33" spans="1:15" x14ac:dyDescent="0.25">
      <c r="A33" s="47" t="s">
        <v>138</v>
      </c>
      <c r="B33" s="50" t="str">
        <f t="shared" ref="B33:D33" si="118">+IFERROR(B31-B32,"nm")</f>
        <v>nm</v>
      </c>
      <c r="C33" s="50">
        <f t="shared" si="118"/>
        <v>1.422402844805104E-4</v>
      </c>
      <c r="D33" s="50">
        <f t="shared" si="118"/>
        <v>-3.8095238095238598E-3</v>
      </c>
      <c r="E33" s="50">
        <f t="shared" ref="E33" si="119">+IFERROR(E31-E32,"nm")</f>
        <v>-5.0147492625371437E-4</v>
      </c>
      <c r="F33" s="50">
        <f t="shared" ref="F33" si="120">+IFERROR(F31-F32,"nm")</f>
        <v>6.4265247646334324E-4</v>
      </c>
      <c r="G33" s="50">
        <f t="shared" ref="G33" si="121">+IFERROR(G31-G32,"nm")</f>
        <v>-4.7914135277439818E-3</v>
      </c>
      <c r="H33" s="50">
        <f t="shared" ref="H33" si="122">+IFERROR(H31-H32,"nm")</f>
        <v>1.9391634980988615E-3</v>
      </c>
      <c r="I33" s="50">
        <f t="shared" ref="I33" si="123">+IFERROR(I31-I32,"nm")</f>
        <v>3.8542789394265392E-3</v>
      </c>
      <c r="J33" s="50">
        <f>+IFERROR(J31-J32,"nm")</f>
        <v>2.2832140015910107E-3</v>
      </c>
      <c r="K33" s="78">
        <v>0</v>
      </c>
      <c r="L33" s="78">
        <f t="shared" si="117"/>
        <v>0</v>
      </c>
      <c r="M33" s="78">
        <f t="shared" si="117"/>
        <v>0</v>
      </c>
      <c r="N33" s="78">
        <f t="shared" si="117"/>
        <v>0</v>
      </c>
      <c r="O33" s="78">
        <f t="shared" si="117"/>
        <v>0</v>
      </c>
    </row>
    <row r="34" spans="1:15" x14ac:dyDescent="0.25">
      <c r="A34" s="48" t="s">
        <v>115</v>
      </c>
      <c r="B34" s="3">
        <f>+Historicals!B118</f>
        <v>867</v>
      </c>
      <c r="C34" s="3">
        <f>+Historicals!C118</f>
        <v>824</v>
      </c>
      <c r="D34" s="3">
        <f>+Historicals!D118</f>
        <v>719</v>
      </c>
      <c r="E34" s="3">
        <f>+Historicals!E118</f>
        <v>646</v>
      </c>
      <c r="F34" s="3">
        <f>+Historicals!F118</f>
        <v>595</v>
      </c>
      <c r="G34" s="3">
        <f>+Historicals!G118</f>
        <v>597</v>
      </c>
      <c r="H34" s="3">
        <f>+Historicals!H118</f>
        <v>516</v>
      </c>
      <c r="I34" s="3">
        <f>+Historicals!I118</f>
        <v>507</v>
      </c>
      <c r="J34" s="3">
        <f>+Historicals!J118</f>
        <v>633</v>
      </c>
      <c r="K34" s="85">
        <f>+J34*(1+K35)</f>
        <v>633</v>
      </c>
      <c r="L34" s="85">
        <f t="shared" ref="L34:O34" si="124">+K34*(1+L35)</f>
        <v>633</v>
      </c>
      <c r="M34" s="85">
        <f t="shared" si="124"/>
        <v>633</v>
      </c>
      <c r="N34" s="85">
        <f t="shared" si="124"/>
        <v>633</v>
      </c>
      <c r="O34" s="85">
        <f t="shared" si="124"/>
        <v>633</v>
      </c>
    </row>
    <row r="35" spans="1:15" x14ac:dyDescent="0.25">
      <c r="A35" s="47" t="s">
        <v>129</v>
      </c>
      <c r="B35" s="50" t="str">
        <f t="shared" ref="B35:D35" si="125">+IFERROR(B34/A34-1,"nm")</f>
        <v>nm</v>
      </c>
      <c r="C35" s="50">
        <f t="shared" si="125"/>
        <v>-4.9596309111880066E-2</v>
      </c>
      <c r="D35" s="50">
        <f t="shared" si="125"/>
        <v>-0.12742718446601942</v>
      </c>
      <c r="E35" s="50">
        <f t="shared" ref="E35" si="126">+IFERROR(E34/D34-1,"nm")</f>
        <v>-0.10152990264255912</v>
      </c>
      <c r="F35" s="50">
        <f t="shared" ref="F35" si="127">+IFERROR(F34/E34-1,"nm")</f>
        <v>-7.8947368421052655E-2</v>
      </c>
      <c r="G35" s="50">
        <f t="shared" ref="G35" si="128">+IFERROR(G34/F34-1,"nm")</f>
        <v>3.3613445378151141E-3</v>
      </c>
      <c r="H35" s="50">
        <f t="shared" ref="H35" si="129">+IFERROR(H34/G34-1,"nm")</f>
        <v>-0.13567839195979903</v>
      </c>
      <c r="I35" s="50">
        <f t="shared" ref="I35" si="130">+IFERROR(I34/H34-1,"nm")</f>
        <v>-1.744186046511631E-2</v>
      </c>
      <c r="J35" s="50">
        <f>+IFERROR(J34/I34-1,"nm")</f>
        <v>0.24852071005917153</v>
      </c>
      <c r="K35" s="77">
        <f>+K36+K37</f>
        <v>0</v>
      </c>
      <c r="L35" s="77">
        <f t="shared" ref="L35:O35" si="131">+L36+L37</f>
        <v>0</v>
      </c>
      <c r="M35" s="77">
        <f t="shared" si="131"/>
        <v>0</v>
      </c>
      <c r="N35" s="77">
        <f t="shared" si="131"/>
        <v>0</v>
      </c>
      <c r="O35" s="77">
        <f t="shared" si="131"/>
        <v>0</v>
      </c>
    </row>
    <row r="36" spans="1:15" x14ac:dyDescent="0.25">
      <c r="A36" s="47" t="s">
        <v>137</v>
      </c>
      <c r="B36" s="50">
        <f>+Historicals!B190</f>
        <v>0.06</v>
      </c>
      <c r="C36" s="50">
        <f>+Historicals!C190</f>
        <v>-0.05</v>
      </c>
      <c r="D36" s="50">
        <f>+Historicals!D190</f>
        <v>-0.13</v>
      </c>
      <c r="E36" s="50">
        <f>+Historicals!E190</f>
        <v>-0.1</v>
      </c>
      <c r="F36" s="50">
        <f>+Historicals!F190</f>
        <v>-0.08</v>
      </c>
      <c r="G36" s="50">
        <f>+Historicals!G190</f>
        <v>0</v>
      </c>
      <c r="H36" s="50">
        <f>+Historicals!H190</f>
        <v>-0.14000000000000001</v>
      </c>
      <c r="I36" s="50">
        <f>+Historicals!I190</f>
        <v>-0.02</v>
      </c>
      <c r="J36" s="50">
        <f>+Historicals!J190</f>
        <v>0.25</v>
      </c>
      <c r="K36" s="78">
        <v>0</v>
      </c>
      <c r="L36" s="78">
        <f t="shared" ref="L36:O37" si="132">+K36</f>
        <v>0</v>
      </c>
      <c r="M36" s="78">
        <f t="shared" si="132"/>
        <v>0</v>
      </c>
      <c r="N36" s="78">
        <f t="shared" si="132"/>
        <v>0</v>
      </c>
      <c r="O36" s="78">
        <f t="shared" si="132"/>
        <v>0</v>
      </c>
    </row>
    <row r="37" spans="1:15" x14ac:dyDescent="0.25">
      <c r="A37" s="47" t="s">
        <v>138</v>
      </c>
      <c r="B37" s="50" t="str">
        <f t="shared" ref="B37" si="133">+IFERROR(B35-B36,"nm")</f>
        <v>nm</v>
      </c>
      <c r="C37" s="50">
        <f t="shared" ref="C37:J37" si="134">+IFERROR(C35-C36,"nm")</f>
        <v>4.0369088811993692E-4</v>
      </c>
      <c r="D37" s="50">
        <f t="shared" si="134"/>
        <v>2.572815533980588E-3</v>
      </c>
      <c r="E37" s="50">
        <f t="shared" si="134"/>
        <v>-1.5299026425591167E-3</v>
      </c>
      <c r="F37" s="50">
        <f t="shared" si="134"/>
        <v>1.0526315789473467E-3</v>
      </c>
      <c r="G37" s="50">
        <f t="shared" si="134"/>
        <v>3.3613445378151141E-3</v>
      </c>
      <c r="H37" s="50">
        <f t="shared" si="134"/>
        <v>4.321608040200986E-3</v>
      </c>
      <c r="I37" s="50">
        <f t="shared" si="134"/>
        <v>2.5581395348836904E-3</v>
      </c>
      <c r="J37" s="50">
        <f t="shared" si="134"/>
        <v>-1.4792899408284654E-3</v>
      </c>
      <c r="K37" s="78">
        <v>0</v>
      </c>
      <c r="L37" s="78">
        <f t="shared" si="132"/>
        <v>0</v>
      </c>
      <c r="M37" s="78">
        <f t="shared" si="132"/>
        <v>0</v>
      </c>
      <c r="N37" s="78">
        <f t="shared" si="132"/>
        <v>0</v>
      </c>
      <c r="O37" s="78">
        <f t="shared" si="132"/>
        <v>0</v>
      </c>
    </row>
    <row r="38" spans="1:15" x14ac:dyDescent="0.25">
      <c r="A38" s="9" t="s">
        <v>130</v>
      </c>
      <c r="B38" s="51">
        <f t="shared" ref="B38" si="135">+B45+B41</f>
        <v>3184</v>
      </c>
      <c r="C38" s="51">
        <f t="shared" ref="C38:I38" si="136">+C45+C41</f>
        <v>3766</v>
      </c>
      <c r="D38" s="51">
        <f t="shared" si="136"/>
        <v>3896</v>
      </c>
      <c r="E38" s="51">
        <f t="shared" si="136"/>
        <v>4015</v>
      </c>
      <c r="F38" s="51">
        <f t="shared" si="136"/>
        <v>3760</v>
      </c>
      <c r="G38" s="51">
        <f t="shared" si="136"/>
        <v>4074</v>
      </c>
      <c r="H38" s="51">
        <f t="shared" si="136"/>
        <v>3047</v>
      </c>
      <c r="I38" s="51">
        <f t="shared" si="136"/>
        <v>5219</v>
      </c>
      <c r="J38" s="51">
        <f>+J45+J41</f>
        <v>5238</v>
      </c>
      <c r="K38" s="86">
        <f>+K24*K40</f>
        <v>5238</v>
      </c>
      <c r="L38" s="86">
        <f t="shared" ref="L38:O38" si="137">+L24*L40</f>
        <v>5238</v>
      </c>
      <c r="M38" s="86">
        <f t="shared" si="137"/>
        <v>5238</v>
      </c>
      <c r="N38" s="86">
        <f t="shared" si="137"/>
        <v>5238</v>
      </c>
      <c r="O38" s="86">
        <f t="shared" si="137"/>
        <v>5238</v>
      </c>
    </row>
    <row r="39" spans="1:15" x14ac:dyDescent="0.25">
      <c r="A39" s="49" t="s">
        <v>129</v>
      </c>
      <c r="B39" s="50" t="str">
        <f t="shared" ref="B39:D39" si="138">+IFERROR(B38/A38-1,"nm")</f>
        <v>nm</v>
      </c>
      <c r="C39" s="50">
        <f t="shared" si="138"/>
        <v>0.18278894472361817</v>
      </c>
      <c r="D39" s="50">
        <f t="shared" si="138"/>
        <v>3.4519383961763239E-2</v>
      </c>
      <c r="E39" s="50">
        <f t="shared" ref="E39" si="139">+IFERROR(E38/D38-1,"nm")</f>
        <v>3.0544147843942548E-2</v>
      </c>
      <c r="F39" s="50">
        <f t="shared" ref="F39" si="140">+IFERROR(F38/E38-1,"nm")</f>
        <v>-6.3511830635118338E-2</v>
      </c>
      <c r="G39" s="50">
        <f t="shared" ref="G39" si="141">+IFERROR(G38/F38-1,"nm")</f>
        <v>8.3510638297872308E-2</v>
      </c>
      <c r="H39" s="50">
        <f t="shared" ref="H39" si="142">+IFERROR(H38/G38-1,"nm")</f>
        <v>-0.25208640157093765</v>
      </c>
      <c r="I39" s="50">
        <f t="shared" ref="I39" si="143">+IFERROR(I38/H38-1,"nm")</f>
        <v>0.71283229405973092</v>
      </c>
      <c r="J39" s="50">
        <f>+IFERROR(J38/I38-1,"nm")</f>
        <v>3.6405441655489312E-3</v>
      </c>
      <c r="K39" s="77">
        <f t="shared" ref="K39:O39" si="144">+IFERROR(K38/J38-1,"nm")</f>
        <v>0</v>
      </c>
      <c r="L39" s="77">
        <f t="shared" si="144"/>
        <v>0</v>
      </c>
      <c r="M39" s="77">
        <f t="shared" si="144"/>
        <v>0</v>
      </c>
      <c r="N39" s="77">
        <f t="shared" si="144"/>
        <v>0</v>
      </c>
      <c r="O39" s="77">
        <f t="shared" si="144"/>
        <v>0</v>
      </c>
    </row>
    <row r="40" spans="1:15" x14ac:dyDescent="0.25">
      <c r="A40" s="49" t="s">
        <v>131</v>
      </c>
      <c r="B40" s="50">
        <f t="shared" ref="B40:J40" si="145">+IFERROR(B38/B$24,"nm")</f>
        <v>0.25888283600292705</v>
      </c>
      <c r="C40" s="50">
        <f t="shared" si="145"/>
        <v>0.27409024745269289</v>
      </c>
      <c r="D40" s="50">
        <f t="shared" si="145"/>
        <v>0.26388512598211866</v>
      </c>
      <c r="E40" s="50">
        <f t="shared" si="145"/>
        <v>0.26386698212407994</v>
      </c>
      <c r="F40" s="50">
        <f t="shared" si="145"/>
        <v>0.25311342982160889</v>
      </c>
      <c r="G40" s="50">
        <f t="shared" si="145"/>
        <v>0.25619418941013711</v>
      </c>
      <c r="H40" s="50">
        <f t="shared" si="145"/>
        <v>0.2103700635183651</v>
      </c>
      <c r="I40" s="50">
        <f t="shared" si="145"/>
        <v>0.30380115256999823</v>
      </c>
      <c r="J40" s="50">
        <f t="shared" si="145"/>
        <v>0.28540293140086087</v>
      </c>
      <c r="K40" s="78">
        <f>+J40</f>
        <v>0.28540293140086087</v>
      </c>
      <c r="L40" s="78">
        <f t="shared" ref="L40:O40" si="146">+K40</f>
        <v>0.28540293140086087</v>
      </c>
      <c r="M40" s="78">
        <f t="shared" si="146"/>
        <v>0.28540293140086087</v>
      </c>
      <c r="N40" s="78">
        <f t="shared" si="146"/>
        <v>0.28540293140086087</v>
      </c>
      <c r="O40" s="78">
        <f t="shared" si="146"/>
        <v>0.28540293140086087</v>
      </c>
    </row>
    <row r="41" spans="1:15" x14ac:dyDescent="0.25">
      <c r="A41" s="9" t="s">
        <v>132</v>
      </c>
      <c r="B41" s="9">
        <f>+Historicals!B175</f>
        <v>109</v>
      </c>
      <c r="C41" s="9">
        <f>+Historicals!C175</f>
        <v>121</v>
      </c>
      <c r="D41" s="9">
        <f>+Historicals!D175</f>
        <v>133</v>
      </c>
      <c r="E41" s="9">
        <f>+Historicals!E175</f>
        <v>140</v>
      </c>
      <c r="F41" s="9">
        <f>+Historicals!F175</f>
        <v>160</v>
      </c>
      <c r="G41" s="9">
        <f>+Historicals!G175</f>
        <v>149</v>
      </c>
      <c r="H41" s="9">
        <f>+Historicals!H175</f>
        <v>148</v>
      </c>
      <c r="I41" s="9">
        <f>+Historicals!I175</f>
        <v>130</v>
      </c>
      <c r="J41" s="9">
        <f>+Historicals!J175</f>
        <v>124</v>
      </c>
      <c r="K41" s="86">
        <f>+J44*J51</f>
        <v>124</v>
      </c>
      <c r="L41" s="86">
        <f>+K44*K51</f>
        <v>124.00000000000001</v>
      </c>
      <c r="M41" s="86">
        <f t="shared" ref="M41:O41" si="147">+L44*L51</f>
        <v>124.00000000000001</v>
      </c>
      <c r="N41" s="86">
        <f t="shared" si="147"/>
        <v>124.00000000000001</v>
      </c>
      <c r="O41" s="86">
        <f t="shared" si="147"/>
        <v>124.00000000000001</v>
      </c>
    </row>
    <row r="42" spans="1:15" x14ac:dyDescent="0.25">
      <c r="A42" s="49" t="s">
        <v>129</v>
      </c>
      <c r="B42" s="50" t="str">
        <f t="shared" ref="B42:D42" si="148">+IFERROR(B41/A41-1,"nm")</f>
        <v>nm</v>
      </c>
      <c r="C42" s="50">
        <f t="shared" si="148"/>
        <v>0.11009174311926606</v>
      </c>
      <c r="D42" s="50">
        <f t="shared" si="148"/>
        <v>9.9173553719008156E-2</v>
      </c>
      <c r="E42" s="50">
        <f t="shared" ref="E42" si="149">+IFERROR(E41/D41-1,"nm")</f>
        <v>5.2631578947368363E-2</v>
      </c>
      <c r="F42" s="50">
        <f t="shared" ref="F42" si="150">+IFERROR(F41/E41-1,"nm")</f>
        <v>0.14285714285714279</v>
      </c>
      <c r="G42" s="50">
        <f t="shared" ref="G42" si="151">+IFERROR(G41/F41-1,"nm")</f>
        <v>-6.8749999999999978E-2</v>
      </c>
      <c r="H42" s="50">
        <f t="shared" ref="H42" si="152">+IFERROR(H41/G41-1,"nm")</f>
        <v>-6.7114093959731447E-3</v>
      </c>
      <c r="I42" s="50">
        <f t="shared" ref="I42:J42" si="153">+IFERROR(I41/H41-1,"nm")</f>
        <v>-0.1216216216216216</v>
      </c>
      <c r="J42" s="50">
        <f t="shared" si="153"/>
        <v>-4.6153846153846101E-2</v>
      </c>
      <c r="K42" s="50">
        <f t="shared" ref="K42" si="154">+IFERROR(K41/J41-1,"nm")</f>
        <v>0</v>
      </c>
      <c r="L42" s="50">
        <f t="shared" ref="L42" si="155">+IFERROR(L41/K41-1,"nm")</f>
        <v>2.2204460492503131E-16</v>
      </c>
      <c r="M42" s="50">
        <f t="shared" ref="M42" si="156">+IFERROR(M41/L41-1,"nm")</f>
        <v>0</v>
      </c>
      <c r="N42" s="50">
        <f t="shared" ref="N42" si="157">+IFERROR(N41/M41-1,"nm")</f>
        <v>0</v>
      </c>
      <c r="O42" s="50">
        <f t="shared" ref="O42" si="158">+IFERROR(O41/N41-1,"nm")</f>
        <v>0</v>
      </c>
    </row>
    <row r="43" spans="1:15" x14ac:dyDescent="0.25">
      <c r="A43" s="49" t="s">
        <v>133</v>
      </c>
      <c r="B43" s="50">
        <f t="shared" ref="B43:J43" si="159">+IFERROR(B41/B$24,"nm")</f>
        <v>8.8625091470851281E-3</v>
      </c>
      <c r="C43" s="50">
        <f t="shared" si="159"/>
        <v>8.8064046579330417E-3</v>
      </c>
      <c r="D43" s="50">
        <f t="shared" si="159"/>
        <v>9.0083988079111346E-3</v>
      </c>
      <c r="E43" s="50">
        <f t="shared" si="159"/>
        <v>9.2008412197686646E-3</v>
      </c>
      <c r="F43" s="50">
        <f t="shared" si="159"/>
        <v>1.0770784247728038E-2</v>
      </c>
      <c r="G43" s="50">
        <f t="shared" si="159"/>
        <v>9.3698905798012821E-3</v>
      </c>
      <c r="H43" s="50">
        <f t="shared" si="159"/>
        <v>1.0218171775752554E-2</v>
      </c>
      <c r="I43" s="50">
        <f t="shared" si="159"/>
        <v>7.5673787764130628E-3</v>
      </c>
      <c r="J43" s="50">
        <f t="shared" si="159"/>
        <v>6.7563886013185855E-3</v>
      </c>
      <c r="K43" s="77">
        <f>+IFERROR(K41/K$24,"nm")</f>
        <v>6.7563886013185855E-3</v>
      </c>
      <c r="L43" s="77">
        <f>+IFERROR(K41/K$24,"nm")</f>
        <v>6.7563886013185855E-3</v>
      </c>
      <c r="M43" s="77">
        <f t="shared" ref="M43:O43" si="160">+IFERROR(M41/M$24,"nm")</f>
        <v>6.7563886013185864E-3</v>
      </c>
      <c r="N43" s="77">
        <f t="shared" si="160"/>
        <v>6.7563886013185864E-3</v>
      </c>
      <c r="O43" s="77">
        <f t="shared" si="160"/>
        <v>6.7563886013185864E-3</v>
      </c>
    </row>
    <row r="44" spans="1:15" x14ac:dyDescent="0.25">
      <c r="A44" s="81" t="s">
        <v>151</v>
      </c>
      <c r="B44" s="77">
        <f t="shared" ref="B44:J44" si="161">+IFERROR(B41/B51,"nm")</f>
        <v>0.2</v>
      </c>
      <c r="C44" s="77">
        <f t="shared" si="161"/>
        <v>0.19145569620253164</v>
      </c>
      <c r="D44" s="77">
        <f t="shared" si="161"/>
        <v>0.17924528301886791</v>
      </c>
      <c r="E44" s="77">
        <f t="shared" si="161"/>
        <v>0.17094017094017094</v>
      </c>
      <c r="F44" s="77">
        <f t="shared" si="161"/>
        <v>0.18867924528301888</v>
      </c>
      <c r="G44" s="77">
        <f t="shared" si="161"/>
        <v>0.18304668304668303</v>
      </c>
      <c r="H44" s="77">
        <f t="shared" si="161"/>
        <v>0.22945736434108527</v>
      </c>
      <c r="I44" s="77">
        <f t="shared" si="161"/>
        <v>0.21069692058346839</v>
      </c>
      <c r="J44" s="77">
        <f t="shared" si="161"/>
        <v>0.19405320813771518</v>
      </c>
      <c r="K44" s="78">
        <f>+J44</f>
        <v>0.19405320813771518</v>
      </c>
      <c r="L44" s="78">
        <f t="shared" ref="L44:O44" si="162">+K44</f>
        <v>0.19405320813771518</v>
      </c>
      <c r="M44" s="78">
        <f t="shared" si="162"/>
        <v>0.19405320813771518</v>
      </c>
      <c r="N44" s="78">
        <f t="shared" si="162"/>
        <v>0.19405320813771518</v>
      </c>
      <c r="O44" s="78">
        <f t="shared" si="162"/>
        <v>0.19405320813771518</v>
      </c>
    </row>
    <row r="45" spans="1:15" x14ac:dyDescent="0.25">
      <c r="A45" s="9" t="s">
        <v>134</v>
      </c>
      <c r="B45" s="9">
        <f>+Historicals!B142</f>
        <v>3075</v>
      </c>
      <c r="C45" s="9">
        <f>+Historicals!C142</f>
        <v>3645</v>
      </c>
      <c r="D45" s="9">
        <f>+Historicals!D142</f>
        <v>3763</v>
      </c>
      <c r="E45" s="9">
        <f>+Historicals!E142</f>
        <v>3875</v>
      </c>
      <c r="F45" s="9">
        <f>+Historicals!F142</f>
        <v>3600</v>
      </c>
      <c r="G45" s="9">
        <f>+Historicals!G142</f>
        <v>3925</v>
      </c>
      <c r="H45" s="9">
        <f>+Historicals!H142</f>
        <v>2899</v>
      </c>
      <c r="I45" s="9">
        <f>+Historicals!I142</f>
        <v>5089</v>
      </c>
      <c r="J45" s="9">
        <f>+Historicals!J142</f>
        <v>5114</v>
      </c>
      <c r="K45" s="76">
        <f>+K38-K41</f>
        <v>5114</v>
      </c>
      <c r="L45" s="76">
        <f>+L38-L41</f>
        <v>5114</v>
      </c>
      <c r="M45" s="76">
        <f t="shared" ref="M45:O45" si="163">+M38-M41</f>
        <v>5114</v>
      </c>
      <c r="N45" s="76">
        <f t="shared" si="163"/>
        <v>5114</v>
      </c>
      <c r="O45" s="76">
        <f t="shared" si="163"/>
        <v>5114</v>
      </c>
    </row>
    <row r="46" spans="1:15" x14ac:dyDescent="0.25">
      <c r="A46" s="49" t="s">
        <v>129</v>
      </c>
      <c r="B46" s="50" t="str">
        <f t="shared" ref="B46" si="164">+IFERROR(B45/A45-1,"nm")</f>
        <v>nm</v>
      </c>
      <c r="C46" s="50">
        <f t="shared" ref="C46" si="165">+IFERROR(C45/B45-1,"nm")</f>
        <v>0.18536585365853653</v>
      </c>
      <c r="D46" s="50">
        <f t="shared" ref="D46" si="166">+IFERROR(D45/C45-1,"nm")</f>
        <v>3.2373113854595292E-2</v>
      </c>
      <c r="E46" s="50">
        <f t="shared" ref="E46" si="167">+IFERROR(E45/D45-1,"nm")</f>
        <v>2.9763486579856391E-2</v>
      </c>
      <c r="F46" s="50">
        <f t="shared" ref="F46" si="168">+IFERROR(F45/E45-1,"nm")</f>
        <v>-7.096774193548383E-2</v>
      </c>
      <c r="G46" s="50">
        <f t="shared" ref="G46" si="169">+IFERROR(G45/F45-1,"nm")</f>
        <v>9.0277777777777679E-2</v>
      </c>
      <c r="H46" s="50">
        <f t="shared" ref="H46" si="170">+IFERROR(H45/G45-1,"nm")</f>
        <v>-0.26140127388535028</v>
      </c>
      <c r="I46" s="50">
        <f t="shared" ref="I46" si="171">+IFERROR(I45/H45-1,"nm")</f>
        <v>0.75543290789927564</v>
      </c>
      <c r="J46" s="50">
        <f>+IFERROR(J45/I45-1,"nm")</f>
        <v>4.9125564943997002E-3</v>
      </c>
      <c r="K46" s="77">
        <f t="shared" ref="K46:O46" si="172">+IFERROR(K45/J45-1,"nm")</f>
        <v>0</v>
      </c>
      <c r="L46" s="77">
        <f t="shared" si="172"/>
        <v>0</v>
      </c>
      <c r="M46" s="77">
        <f t="shared" si="172"/>
        <v>0</v>
      </c>
      <c r="N46" s="77">
        <f t="shared" si="172"/>
        <v>0</v>
      </c>
      <c r="O46" s="77">
        <f t="shared" si="172"/>
        <v>0</v>
      </c>
    </row>
    <row r="47" spans="1:15" x14ac:dyDescent="0.25">
      <c r="A47" s="49" t="s">
        <v>131</v>
      </c>
      <c r="B47" s="50">
        <f t="shared" ref="B47:J47" si="173">+IFERROR(B45/B$24,"nm")</f>
        <v>0.25002032685584191</v>
      </c>
      <c r="C47" s="50">
        <f t="shared" si="173"/>
        <v>0.26528384279475981</v>
      </c>
      <c r="D47" s="50">
        <f t="shared" si="173"/>
        <v>0.25487672717420751</v>
      </c>
      <c r="E47" s="50">
        <f t="shared" si="173"/>
        <v>0.25466614090431128</v>
      </c>
      <c r="F47" s="50">
        <f t="shared" si="173"/>
        <v>0.24234264557388085</v>
      </c>
      <c r="G47" s="50">
        <f t="shared" si="173"/>
        <v>0.2468242988303358</v>
      </c>
      <c r="H47" s="50">
        <f t="shared" si="173"/>
        <v>0.20015189174261253</v>
      </c>
      <c r="I47" s="50">
        <f t="shared" si="173"/>
        <v>0.29623377379358518</v>
      </c>
      <c r="J47" s="50">
        <f t="shared" si="173"/>
        <v>0.27864654279954232</v>
      </c>
      <c r="K47" s="77">
        <f>+IFERROR(K45/K$24,"nm")</f>
        <v>0.27864654279954232</v>
      </c>
      <c r="L47" s="77">
        <f t="shared" ref="L47:O47" si="174">+IFERROR(L45/L$24,"nm")</f>
        <v>0.27864654279954232</v>
      </c>
      <c r="M47" s="77">
        <f t="shared" si="174"/>
        <v>0.27864654279954232</v>
      </c>
      <c r="N47" s="77">
        <f t="shared" si="174"/>
        <v>0.27864654279954232</v>
      </c>
      <c r="O47" s="77">
        <f t="shared" si="174"/>
        <v>0.27864654279954232</v>
      </c>
    </row>
    <row r="48" spans="1:15" x14ac:dyDescent="0.25">
      <c r="A48" s="9" t="s">
        <v>135</v>
      </c>
      <c r="B48" s="9">
        <f>+Historicals!B164</f>
        <v>240</v>
      </c>
      <c r="C48" s="9">
        <f>+Historicals!C164</f>
        <v>208</v>
      </c>
      <c r="D48" s="9">
        <f>+Historicals!D164</f>
        <v>242</v>
      </c>
      <c r="E48" s="9">
        <f>+Historicals!E164</f>
        <v>223</v>
      </c>
      <c r="F48" s="9">
        <f>+Historicals!F164</f>
        <v>196</v>
      </c>
      <c r="G48" s="9">
        <f>+Historicals!G164</f>
        <v>117</v>
      </c>
      <c r="H48" s="9">
        <f>+Historicals!H164</f>
        <v>110</v>
      </c>
      <c r="I48" s="9">
        <f>+Historicals!I164</f>
        <v>98</v>
      </c>
      <c r="J48" s="9">
        <f>+Historicals!J164</f>
        <v>146</v>
      </c>
      <c r="K48" s="86">
        <f>+K24*K50</f>
        <v>146</v>
      </c>
      <c r="L48" s="86">
        <f t="shared" ref="L48:O48" si="175">+L24*L50</f>
        <v>146</v>
      </c>
      <c r="M48" s="86">
        <f t="shared" si="175"/>
        <v>146</v>
      </c>
      <c r="N48" s="86">
        <f t="shared" si="175"/>
        <v>146</v>
      </c>
      <c r="O48" s="86">
        <f t="shared" si="175"/>
        <v>146</v>
      </c>
    </row>
    <row r="49" spans="1:15" x14ac:dyDescent="0.25">
      <c r="A49" s="49" t="s">
        <v>129</v>
      </c>
      <c r="B49" s="50" t="str">
        <f t="shared" ref="B49:I49" si="176">+IFERROR(B48/A48-1,"nm")</f>
        <v>nm</v>
      </c>
      <c r="C49" s="50">
        <f t="shared" si="176"/>
        <v>-0.1333333333333333</v>
      </c>
      <c r="D49" s="50">
        <f t="shared" si="176"/>
        <v>0.16346153846153855</v>
      </c>
      <c r="E49" s="50">
        <f t="shared" si="176"/>
        <v>-7.8512396694214837E-2</v>
      </c>
      <c r="F49" s="50">
        <f t="shared" si="176"/>
        <v>-0.12107623318385652</v>
      </c>
      <c r="G49" s="50">
        <f t="shared" si="176"/>
        <v>-0.40306122448979587</v>
      </c>
      <c r="H49" s="50">
        <f t="shared" si="176"/>
        <v>-5.9829059829059839E-2</v>
      </c>
      <c r="I49" s="50">
        <f t="shared" si="176"/>
        <v>-0.10909090909090913</v>
      </c>
      <c r="J49" s="50">
        <f>+IFERROR(J48/I48-1,"nm")</f>
        <v>0.48979591836734704</v>
      </c>
      <c r="K49" s="77">
        <f t="shared" ref="K49:O49" si="177">+IFERROR(K48/J48-1,"nm")</f>
        <v>0</v>
      </c>
      <c r="L49" s="77">
        <f t="shared" si="177"/>
        <v>0</v>
      </c>
      <c r="M49" s="77">
        <f t="shared" si="177"/>
        <v>0</v>
      </c>
      <c r="N49" s="77">
        <f t="shared" si="177"/>
        <v>0</v>
      </c>
      <c r="O49" s="77">
        <f t="shared" si="177"/>
        <v>0</v>
      </c>
    </row>
    <row r="50" spans="1:15" x14ac:dyDescent="0.25">
      <c r="A50" s="49" t="s">
        <v>133</v>
      </c>
      <c r="B50" s="50">
        <f t="shared" ref="B50:G50" si="178">+IFERROR(B48/B$24,"nm")</f>
        <v>1.9513781608260835E-2</v>
      </c>
      <c r="C50" s="50">
        <f t="shared" si="178"/>
        <v>1.5138282387190683E-2</v>
      </c>
      <c r="D50" s="50">
        <f t="shared" si="178"/>
        <v>1.6391221891086428E-2</v>
      </c>
      <c r="E50" s="50">
        <f t="shared" si="178"/>
        <v>1.4655625657202945E-2</v>
      </c>
      <c r="F50" s="50">
        <f t="shared" si="178"/>
        <v>1.3194210703466847E-2</v>
      </c>
      <c r="G50" s="50">
        <f t="shared" si="178"/>
        <v>7.3575650861526856E-3</v>
      </c>
      <c r="H50" s="50">
        <f t="shared" ref="H50:I50" si="179">+IFERROR(H48/H$24,"nm")</f>
        <v>7.5945871306268989E-3</v>
      </c>
      <c r="I50" s="50">
        <f t="shared" si="179"/>
        <v>5.7046393852960009E-3</v>
      </c>
      <c r="J50" s="50">
        <f>+IFERROR(J48/J$24,"nm")</f>
        <v>7.9551027080041418E-3</v>
      </c>
      <c r="K50" s="78">
        <f>+J50</f>
        <v>7.9551027080041418E-3</v>
      </c>
      <c r="L50" s="78">
        <f t="shared" ref="L50:O50" si="180">+K50</f>
        <v>7.9551027080041418E-3</v>
      </c>
      <c r="M50" s="78">
        <f t="shared" si="180"/>
        <v>7.9551027080041418E-3</v>
      </c>
      <c r="N50" s="78">
        <f t="shared" si="180"/>
        <v>7.9551027080041418E-3</v>
      </c>
      <c r="O50" s="78">
        <f t="shared" si="180"/>
        <v>7.9551027080041418E-3</v>
      </c>
    </row>
    <row r="51" spans="1:15" x14ac:dyDescent="0.25">
      <c r="A51" s="76" t="s">
        <v>150</v>
      </c>
      <c r="B51" s="98">
        <f>+Historicals!B153</f>
        <v>545</v>
      </c>
      <c r="C51" s="98">
        <f>+Historicals!C153</f>
        <v>632</v>
      </c>
      <c r="D51" s="98">
        <f>+Historicals!D153</f>
        <v>742</v>
      </c>
      <c r="E51" s="98">
        <f>+Historicals!E153</f>
        <v>819</v>
      </c>
      <c r="F51" s="98">
        <f>+Historicals!F153</f>
        <v>848</v>
      </c>
      <c r="G51" s="98">
        <f>+Historicals!G153</f>
        <v>814</v>
      </c>
      <c r="H51" s="98">
        <f>+Historicals!H153</f>
        <v>645</v>
      </c>
      <c r="I51" s="98">
        <f>+Historicals!I153</f>
        <v>617</v>
      </c>
      <c r="J51" s="98">
        <f>+Historicals!J153</f>
        <v>639</v>
      </c>
      <c r="K51" s="86">
        <f>+K24*K53</f>
        <v>639.00000000000011</v>
      </c>
      <c r="L51" s="86">
        <f t="shared" ref="L51:O51" si="181">+L24*L53</f>
        <v>639.00000000000011</v>
      </c>
      <c r="M51" s="86">
        <f t="shared" si="181"/>
        <v>639.00000000000011</v>
      </c>
      <c r="N51" s="86">
        <f t="shared" si="181"/>
        <v>639.00000000000011</v>
      </c>
      <c r="O51" s="86">
        <f t="shared" si="181"/>
        <v>639.00000000000011</v>
      </c>
    </row>
    <row r="52" spans="1:15" x14ac:dyDescent="0.25">
      <c r="A52" s="80" t="s">
        <v>129</v>
      </c>
      <c r="B52" s="77" t="str">
        <f t="shared" ref="B52" si="182">+IFERROR(B51/A51-1,"nm")</f>
        <v>nm</v>
      </c>
      <c r="C52" s="77">
        <f t="shared" ref="C52" si="183">+IFERROR(C51/B51-1,"nm")</f>
        <v>0.15963302752293584</v>
      </c>
      <c r="D52" s="77">
        <f t="shared" ref="D52" si="184">+IFERROR(D51/C51-1,"nm")</f>
        <v>0.17405063291139244</v>
      </c>
      <c r="E52" s="77">
        <f t="shared" ref="E52" si="185">+IFERROR(E51/D51-1,"nm")</f>
        <v>0.10377358490566047</v>
      </c>
      <c r="F52" s="77">
        <f t="shared" ref="F52" si="186">+IFERROR(F51/E51-1,"nm")</f>
        <v>3.5409035409035505E-2</v>
      </c>
      <c r="G52" s="77">
        <f t="shared" ref="G52" si="187">+IFERROR(G51/F51-1,"nm")</f>
        <v>-4.0094339622641528E-2</v>
      </c>
      <c r="H52" s="77">
        <f t="shared" ref="H52" si="188">+IFERROR(H51/G51-1,"nm")</f>
        <v>-0.20761670761670759</v>
      </c>
      <c r="I52" s="77">
        <f>+IFERROR(I51/H51-1,"nm")</f>
        <v>-4.3410852713178349E-2</v>
      </c>
      <c r="J52" s="77">
        <f t="shared" ref="J52" si="189">+IFERROR(J51/I51-1,"nm")</f>
        <v>3.5656401944894611E-2</v>
      </c>
      <c r="K52" s="77">
        <f t="shared" ref="K52" si="190">+IFERROR(K51/J51-1,"nm")</f>
        <v>2.2204460492503131E-16</v>
      </c>
      <c r="L52" s="77">
        <f t="shared" ref="L52" si="191">+IFERROR(L51/K51-1,"nm")</f>
        <v>0</v>
      </c>
      <c r="M52" s="77">
        <f t="shared" ref="M52" si="192">+IFERROR(M51/L51-1,"nm")</f>
        <v>0</v>
      </c>
      <c r="N52" s="77">
        <f t="shared" ref="N52" si="193">+IFERROR(N51/M51-1,"nm")</f>
        <v>0</v>
      </c>
      <c r="O52" s="77">
        <f t="shared" ref="O52" si="194">+IFERROR(O51/N51-1,"nm")</f>
        <v>0</v>
      </c>
    </row>
    <row r="53" spans="1:15" x14ac:dyDescent="0.25">
      <c r="A53" s="80" t="s">
        <v>133</v>
      </c>
      <c r="B53" s="77">
        <f>+IFERROR(B51/B$24,"nm")</f>
        <v>4.4312545735425646E-2</v>
      </c>
      <c r="C53" s="77">
        <f t="shared" ref="C53:J53" si="195">+IFERROR(C51/C$24,"nm")</f>
        <v>4.599708879184862E-2</v>
      </c>
      <c r="D53" s="77">
        <f t="shared" si="195"/>
        <v>5.0257382823083174E-2</v>
      </c>
      <c r="E53" s="77">
        <f t="shared" si="195"/>
        <v>5.3824921135646686E-2</v>
      </c>
      <c r="F53" s="77">
        <f t="shared" si="195"/>
        <v>5.7085156512958597E-2</v>
      </c>
      <c r="G53" s="77">
        <f t="shared" si="195"/>
        <v>5.1188529744686205E-2</v>
      </c>
      <c r="H53" s="77">
        <f t="shared" si="195"/>
        <v>4.4531897265948632E-2</v>
      </c>
      <c r="I53" s="77">
        <f t="shared" si="195"/>
        <v>3.5915943884975841E-2</v>
      </c>
      <c r="J53" s="77">
        <f t="shared" si="195"/>
        <v>3.4817196098730456E-2</v>
      </c>
      <c r="K53" s="78">
        <f>+J53</f>
        <v>3.4817196098730456E-2</v>
      </c>
      <c r="L53" s="78">
        <f t="shared" ref="L53:O53" si="196">+K53</f>
        <v>3.4817196098730456E-2</v>
      </c>
      <c r="M53" s="78">
        <f t="shared" si="196"/>
        <v>3.4817196098730456E-2</v>
      </c>
      <c r="N53" s="78">
        <f t="shared" si="196"/>
        <v>3.4817196098730456E-2</v>
      </c>
      <c r="O53" s="78">
        <f t="shared" si="196"/>
        <v>3.4817196098730456E-2</v>
      </c>
    </row>
    <row r="54" spans="1:15" x14ac:dyDescent="0.25">
      <c r="A54" s="46" t="str">
        <f>+Historicals!A119</f>
        <v>Europe, Middle East &amp; Africa</v>
      </c>
      <c r="B54" s="46"/>
      <c r="C54" s="46"/>
      <c r="D54" s="46"/>
      <c r="E54" s="46"/>
      <c r="F54" s="46"/>
      <c r="G54" s="46"/>
      <c r="H54" s="46"/>
      <c r="I54" s="46"/>
      <c r="J54" s="46"/>
      <c r="K54" s="42"/>
      <c r="L54" s="42"/>
      <c r="M54" s="42"/>
      <c r="N54" s="42"/>
      <c r="O54" s="42"/>
    </row>
    <row r="55" spans="1:15" x14ac:dyDescent="0.25">
      <c r="A55" s="9" t="s">
        <v>136</v>
      </c>
      <c r="B55" s="9">
        <f>+Historicals!B119</f>
        <v>10315</v>
      </c>
      <c r="C55" s="9">
        <f>+Historicals!C119</f>
        <v>11024</v>
      </c>
      <c r="D55" s="9">
        <f>+Historicals!D119</f>
        <v>7568</v>
      </c>
      <c r="E55" s="9">
        <f>+Historicals!E119</f>
        <v>7970</v>
      </c>
      <c r="F55" s="9">
        <f>+Historicals!F119</f>
        <v>9242</v>
      </c>
      <c r="G55" s="9">
        <f>+Historicals!G119</f>
        <v>9812</v>
      </c>
      <c r="H55" s="9">
        <f>+Historicals!H119</f>
        <v>9347</v>
      </c>
      <c r="I55" s="9">
        <f>+Historicals!I119</f>
        <v>11456</v>
      </c>
      <c r="J55" s="9">
        <f>+Historicals!J119</f>
        <v>12479</v>
      </c>
      <c r="K55" s="76">
        <f>+SUM(K57+K61+K65)</f>
        <v>12479</v>
      </c>
      <c r="L55" s="76">
        <f t="shared" ref="L55:O55" si="197">+SUM(L57+L61+L65)</f>
        <v>12479</v>
      </c>
      <c r="M55" s="76">
        <f t="shared" si="197"/>
        <v>12479</v>
      </c>
      <c r="N55" s="76">
        <f t="shared" si="197"/>
        <v>12479</v>
      </c>
      <c r="O55" s="76">
        <f t="shared" si="197"/>
        <v>12479</v>
      </c>
    </row>
    <row r="56" spans="1:15" x14ac:dyDescent="0.25">
      <c r="A56" s="47" t="s">
        <v>129</v>
      </c>
      <c r="B56" s="50" t="str">
        <f t="shared" ref="B56:D56" si="198">+IFERROR(B55/A55-1,"nm")</f>
        <v>nm</v>
      </c>
      <c r="C56" s="50">
        <f t="shared" si="198"/>
        <v>6.8734852157052773E-2</v>
      </c>
      <c r="D56" s="50">
        <f t="shared" si="198"/>
        <v>-0.31349782293178519</v>
      </c>
      <c r="E56" s="50">
        <f t="shared" ref="E56" si="199">+IFERROR(E55/D55-1,"nm")</f>
        <v>5.3118393234672379E-2</v>
      </c>
      <c r="F56" s="50">
        <f t="shared" ref="F56" si="200">+IFERROR(F55/E55-1,"nm")</f>
        <v>0.15959849435382689</v>
      </c>
      <c r="G56" s="50">
        <f t="shared" ref="G56" si="201">+IFERROR(G55/F55-1,"nm")</f>
        <v>6.1674962129409261E-2</v>
      </c>
      <c r="H56" s="50">
        <f t="shared" ref="H56" si="202">+IFERROR(H55/G55-1,"nm")</f>
        <v>-4.7390949857317621E-2</v>
      </c>
      <c r="I56" s="50">
        <f t="shared" ref="I56" si="203">+IFERROR(I55/H55-1,"nm")</f>
        <v>0.22563389322777372</v>
      </c>
      <c r="J56" s="50">
        <f>+IFERROR(J55/I55-1,"nm")</f>
        <v>8.9298184357541999E-2</v>
      </c>
      <c r="K56" s="77">
        <f t="shared" ref="K56" si="204">+IFERROR(K55/J55-1,"nm")</f>
        <v>0</v>
      </c>
      <c r="L56" s="77">
        <f t="shared" ref="L56" si="205">+IFERROR(L55/K55-1,"nm")</f>
        <v>0</v>
      </c>
      <c r="M56" s="77">
        <f t="shared" ref="M56" si="206">+IFERROR(M55/L55-1,"nm")</f>
        <v>0</v>
      </c>
      <c r="N56" s="77">
        <f t="shared" ref="N56" si="207">+IFERROR(N55/M55-1,"nm")</f>
        <v>0</v>
      </c>
      <c r="O56" s="77">
        <f t="shared" ref="O56" si="208">+IFERROR(O55/N55-1,"nm")</f>
        <v>0</v>
      </c>
    </row>
    <row r="57" spans="1:15" x14ac:dyDescent="0.25">
      <c r="A57" s="48" t="s">
        <v>113</v>
      </c>
      <c r="B57" s="3">
        <f>+Historicals!B120</f>
        <v>6704</v>
      </c>
      <c r="C57" s="3">
        <f>+Historicals!C120</f>
        <v>7344</v>
      </c>
      <c r="D57" s="3">
        <f>+Historicals!D120</f>
        <v>5043</v>
      </c>
      <c r="E57" s="3">
        <f>+Historicals!E120</f>
        <v>5192</v>
      </c>
      <c r="F57" s="3">
        <f>+Historicals!F120</f>
        <v>5875</v>
      </c>
      <c r="G57" s="3">
        <f>+Historicals!G120</f>
        <v>6293</v>
      </c>
      <c r="H57" s="3">
        <f>+Historicals!H120</f>
        <v>5892</v>
      </c>
      <c r="I57" s="3">
        <f>+Historicals!I120</f>
        <v>6970</v>
      </c>
      <c r="J57" s="3">
        <f>+Historicals!J120</f>
        <v>7388</v>
      </c>
      <c r="K57" s="85">
        <f>+J57*(1+K58)</f>
        <v>7388</v>
      </c>
      <c r="L57" s="85">
        <f t="shared" ref="L57" si="209">+K57*(1+L58)</f>
        <v>7388</v>
      </c>
      <c r="M57" s="85">
        <f t="shared" ref="M57" si="210">+L57*(1+M58)</f>
        <v>7388</v>
      </c>
      <c r="N57" s="85">
        <f t="shared" ref="N57" si="211">+M57*(1+N58)</f>
        <v>7388</v>
      </c>
      <c r="O57" s="85">
        <f t="shared" ref="O57" si="212">+N57*(1+O58)</f>
        <v>7388</v>
      </c>
    </row>
    <row r="58" spans="1:15" x14ac:dyDescent="0.25">
      <c r="A58" s="47" t="s">
        <v>129</v>
      </c>
      <c r="B58" s="50" t="str">
        <f t="shared" ref="B58" si="213">+IFERROR(B57/A57-1,"nm")</f>
        <v>nm</v>
      </c>
      <c r="C58" s="50">
        <f t="shared" ref="C58" si="214">+IFERROR(C57/B57-1,"nm")</f>
        <v>9.5465393794749387E-2</v>
      </c>
      <c r="D58" s="50">
        <f t="shared" ref="D58" si="215">+IFERROR(D57/C57-1,"nm")</f>
        <v>-0.31331699346405228</v>
      </c>
      <c r="E58" s="50">
        <f t="shared" ref="E58" si="216">+IFERROR(E57/D57-1,"nm")</f>
        <v>2.9545905215149659E-2</v>
      </c>
      <c r="F58" s="50">
        <f t="shared" ref="F58" si="217">+IFERROR(F57/E57-1,"nm")</f>
        <v>0.1315485362095532</v>
      </c>
      <c r="G58" s="50">
        <f t="shared" ref="G58" si="218">+IFERROR(G57/F57-1,"nm")</f>
        <v>7.1148936170212673E-2</v>
      </c>
      <c r="H58" s="50">
        <f t="shared" ref="H58" si="219">+IFERROR(H57/G57-1,"nm")</f>
        <v>-6.3721595423486432E-2</v>
      </c>
      <c r="I58" s="50">
        <f t="shared" ref="I58" si="220">+IFERROR(I57/H57-1,"nm")</f>
        <v>0.18295994568907004</v>
      </c>
      <c r="J58" s="50">
        <f>+IFERROR(J57/I57-1,"nm")</f>
        <v>5.9971305595408975E-2</v>
      </c>
      <c r="K58" s="77">
        <f>+K59+K60</f>
        <v>0</v>
      </c>
      <c r="L58" s="77">
        <f t="shared" ref="L58:O58" si="221">+L59+L60</f>
        <v>0</v>
      </c>
      <c r="M58" s="77">
        <f t="shared" si="221"/>
        <v>0</v>
      </c>
      <c r="N58" s="77">
        <f t="shared" si="221"/>
        <v>0</v>
      </c>
      <c r="O58" s="77">
        <f t="shared" si="221"/>
        <v>0</v>
      </c>
    </row>
    <row r="59" spans="1:15" x14ac:dyDescent="0.25">
      <c r="A59" s="47" t="s">
        <v>137</v>
      </c>
      <c r="B59" s="50">
        <f>+Historicals!B192</f>
        <v>0.44999999999999996</v>
      </c>
      <c r="C59" s="50">
        <f>+Historicals!C192</f>
        <v>0.55999999999999994</v>
      </c>
      <c r="D59" s="50">
        <f>+Historicals!D192</f>
        <v>0.51</v>
      </c>
      <c r="E59" s="50">
        <f>+Historicals!E192</f>
        <v>0.08</v>
      </c>
      <c r="F59" s="50">
        <f>+Historicals!F192</f>
        <v>0.06</v>
      </c>
      <c r="G59" s="50">
        <f>+Historicals!G192</f>
        <v>0.12</v>
      </c>
      <c r="H59" s="50">
        <f>+Historicals!H192</f>
        <v>-0.03</v>
      </c>
      <c r="I59" s="50">
        <f>+Historicals!I192</f>
        <v>0.13</v>
      </c>
      <c r="J59" s="50">
        <f>+Historicals!J192</f>
        <v>0.09</v>
      </c>
      <c r="K59" s="78">
        <v>0</v>
      </c>
      <c r="L59" s="78">
        <f t="shared" ref="L59:L60" si="222">+K59</f>
        <v>0</v>
      </c>
      <c r="M59" s="78">
        <f t="shared" ref="M59:M60" si="223">+L59</f>
        <v>0</v>
      </c>
      <c r="N59" s="78">
        <f t="shared" ref="N59:N60" si="224">+M59</f>
        <v>0</v>
      </c>
      <c r="O59" s="78">
        <f t="shared" ref="O59:O60" si="225">+N59</f>
        <v>0</v>
      </c>
    </row>
    <row r="60" spans="1:15" x14ac:dyDescent="0.25">
      <c r="A60" s="47" t="s">
        <v>138</v>
      </c>
      <c r="B60" s="50" t="str">
        <f t="shared" ref="B60:I60" si="226">+IFERROR(B58-B59,"nm")</f>
        <v>nm</v>
      </c>
      <c r="C60" s="50">
        <f t="shared" si="226"/>
        <v>-0.46453460620525056</v>
      </c>
      <c r="D60" s="50">
        <f t="shared" si="226"/>
        <v>-0.82331699346405229</v>
      </c>
      <c r="E60" s="50">
        <f t="shared" si="226"/>
        <v>-5.0454094784850342E-2</v>
      </c>
      <c r="F60" s="50">
        <f t="shared" si="226"/>
        <v>7.1548536209553204E-2</v>
      </c>
      <c r="G60" s="50">
        <f t="shared" si="226"/>
        <v>-4.8851063829787322E-2</v>
      </c>
      <c r="H60" s="50">
        <f t="shared" si="226"/>
        <v>-3.3721595423486433E-2</v>
      </c>
      <c r="I60" s="50">
        <f t="shared" si="226"/>
        <v>5.2959945689070032E-2</v>
      </c>
      <c r="J60" s="50">
        <f>+IFERROR(J58-J59,"nm")</f>
        <v>-3.0028694404591022E-2</v>
      </c>
      <c r="K60" s="78">
        <v>0</v>
      </c>
      <c r="L60" s="78">
        <f t="shared" si="222"/>
        <v>0</v>
      </c>
      <c r="M60" s="78">
        <f t="shared" si="223"/>
        <v>0</v>
      </c>
      <c r="N60" s="78">
        <f t="shared" si="224"/>
        <v>0</v>
      </c>
      <c r="O60" s="78">
        <f t="shared" si="225"/>
        <v>0</v>
      </c>
    </row>
    <row r="61" spans="1:15" x14ac:dyDescent="0.25">
      <c r="A61" s="48" t="s">
        <v>114</v>
      </c>
      <c r="B61" s="3">
        <f>+Historicals!B121</f>
        <v>3020</v>
      </c>
      <c r="C61" s="3">
        <f>+Historicals!C121</f>
        <v>3072</v>
      </c>
      <c r="D61" s="3">
        <f>+Historicals!D121</f>
        <v>2149</v>
      </c>
      <c r="E61" s="3">
        <f>+Historicals!E121</f>
        <v>2395</v>
      </c>
      <c r="F61" s="3">
        <f>+Historicals!F121</f>
        <v>2940</v>
      </c>
      <c r="G61" s="3">
        <f>+Historicals!G121</f>
        <v>3087</v>
      </c>
      <c r="H61" s="3">
        <f>+Historicals!H121</f>
        <v>3053</v>
      </c>
      <c r="I61" s="3">
        <f>+Historicals!I121</f>
        <v>3996</v>
      </c>
      <c r="J61" s="3">
        <f>+Historicals!J121</f>
        <v>4527</v>
      </c>
      <c r="K61" s="85">
        <f>+J61*(1+K62)</f>
        <v>4527</v>
      </c>
      <c r="L61" s="85">
        <f t="shared" ref="L61" si="227">+K61*(1+L62)</f>
        <v>4527</v>
      </c>
      <c r="M61" s="85">
        <f t="shared" ref="M61" si="228">+L61*(1+M62)</f>
        <v>4527</v>
      </c>
      <c r="N61" s="85">
        <f t="shared" ref="N61" si="229">+M61*(1+N62)</f>
        <v>4527</v>
      </c>
      <c r="O61" s="85">
        <f t="shared" ref="O61" si="230">+N61*(1+O62)</f>
        <v>4527</v>
      </c>
    </row>
    <row r="62" spans="1:15" x14ac:dyDescent="0.25">
      <c r="A62" s="47" t="s">
        <v>129</v>
      </c>
      <c r="B62" s="50" t="str">
        <f t="shared" ref="B62" si="231">+IFERROR(B61/A61-1,"nm")</f>
        <v>nm</v>
      </c>
      <c r="C62" s="50">
        <f t="shared" ref="C62" si="232">+IFERROR(C61/B61-1,"nm")</f>
        <v>1.7218543046357615E-2</v>
      </c>
      <c r="D62" s="50">
        <f t="shared" ref="D62" si="233">+IFERROR(D61/C61-1,"nm")</f>
        <v>-0.30045572916666663</v>
      </c>
      <c r="E62" s="50">
        <f t="shared" ref="E62" si="234">+IFERROR(E61/D61-1,"nm")</f>
        <v>0.11447184737087013</v>
      </c>
      <c r="F62" s="50">
        <f t="shared" ref="F62" si="235">+IFERROR(F61/E61-1,"nm")</f>
        <v>0.22755741127348639</v>
      </c>
      <c r="G62" s="50">
        <f t="shared" ref="G62" si="236">+IFERROR(G61/F61-1,"nm")</f>
        <v>5.0000000000000044E-2</v>
      </c>
      <c r="H62" s="50">
        <f t="shared" ref="H62" si="237">+IFERROR(H61/G61-1,"nm")</f>
        <v>-1.1013929381276322E-2</v>
      </c>
      <c r="I62" s="50">
        <f t="shared" ref="I62" si="238">+IFERROR(I61/H61-1,"nm")</f>
        <v>0.30887651490337364</v>
      </c>
      <c r="J62" s="50">
        <f>+IFERROR(J61/I61-1,"nm")</f>
        <v>0.13288288288288297</v>
      </c>
      <c r="K62" s="77">
        <f>+K63+K64</f>
        <v>0</v>
      </c>
      <c r="L62" s="77">
        <f t="shared" ref="L62:O62" si="239">+L63+L64</f>
        <v>0</v>
      </c>
      <c r="M62" s="77">
        <f t="shared" si="239"/>
        <v>0</v>
      </c>
      <c r="N62" s="77">
        <f t="shared" si="239"/>
        <v>0</v>
      </c>
      <c r="O62" s="77">
        <f t="shared" si="239"/>
        <v>0</v>
      </c>
    </row>
    <row r="63" spans="1:15" x14ac:dyDescent="0.25">
      <c r="A63" s="47" t="s">
        <v>137</v>
      </c>
      <c r="B63" s="50">
        <f>+Historicals!B193</f>
        <v>0.45</v>
      </c>
      <c r="C63" s="50">
        <f>+Historicals!C193</f>
        <v>0.24</v>
      </c>
      <c r="D63" s="50">
        <f>+Historicals!D193</f>
        <v>0.36</v>
      </c>
      <c r="E63" s="50">
        <f>+Historicals!E193</f>
        <v>0.17</v>
      </c>
      <c r="F63" s="50">
        <f>+Historicals!F193</f>
        <v>0.16</v>
      </c>
      <c r="G63" s="50">
        <f>+Historicals!G193</f>
        <v>0.09</v>
      </c>
      <c r="H63" s="50">
        <f>+Historicals!H193</f>
        <v>0.02</v>
      </c>
      <c r="I63" s="50">
        <f>+Historicals!I193</f>
        <v>0.25</v>
      </c>
      <c r="J63" s="50">
        <f>+Historicals!J193</f>
        <v>0.16</v>
      </c>
      <c r="K63" s="78">
        <v>0</v>
      </c>
      <c r="L63" s="78">
        <f t="shared" ref="L63:L64" si="240">+K63</f>
        <v>0</v>
      </c>
      <c r="M63" s="78">
        <f t="shared" ref="M63:M64" si="241">+L63</f>
        <v>0</v>
      </c>
      <c r="N63" s="78">
        <f t="shared" ref="N63:N64" si="242">+M63</f>
        <v>0</v>
      </c>
      <c r="O63" s="78">
        <f t="shared" ref="O63:O64" si="243">+N63</f>
        <v>0</v>
      </c>
    </row>
    <row r="64" spans="1:15" x14ac:dyDescent="0.25">
      <c r="A64" s="47" t="s">
        <v>138</v>
      </c>
      <c r="B64" s="50" t="str">
        <f t="shared" ref="B64:I64" si="244">+IFERROR(B62-B63,"nm")</f>
        <v>nm</v>
      </c>
      <c r="C64" s="50">
        <f t="shared" si="244"/>
        <v>-0.22278145695364238</v>
      </c>
      <c r="D64" s="50">
        <f t="shared" si="244"/>
        <v>-0.66045572916666662</v>
      </c>
      <c r="E64" s="50">
        <f t="shared" si="244"/>
        <v>-5.5528152629129884E-2</v>
      </c>
      <c r="F64" s="50">
        <f t="shared" si="244"/>
        <v>6.7557411273486384E-2</v>
      </c>
      <c r="G64" s="50">
        <f t="shared" si="244"/>
        <v>-3.9999999999999952E-2</v>
      </c>
      <c r="H64" s="50">
        <f t="shared" si="244"/>
        <v>-3.1013929381276322E-2</v>
      </c>
      <c r="I64" s="50">
        <f t="shared" si="244"/>
        <v>5.8876514903373645E-2</v>
      </c>
      <c r="J64" s="50">
        <f>+IFERROR(J62-J63,"nm")</f>
        <v>-2.7117117117117034E-2</v>
      </c>
      <c r="K64" s="78">
        <v>0</v>
      </c>
      <c r="L64" s="78">
        <f t="shared" si="240"/>
        <v>0</v>
      </c>
      <c r="M64" s="78">
        <f t="shared" si="241"/>
        <v>0</v>
      </c>
      <c r="N64" s="78">
        <f t="shared" si="242"/>
        <v>0</v>
      </c>
      <c r="O64" s="78">
        <f t="shared" si="243"/>
        <v>0</v>
      </c>
    </row>
    <row r="65" spans="1:15" x14ac:dyDescent="0.25">
      <c r="A65" s="48" t="s">
        <v>115</v>
      </c>
      <c r="B65" s="3">
        <f>+Historicals!B122</f>
        <v>591</v>
      </c>
      <c r="C65" s="3">
        <f>+Historicals!C122</f>
        <v>608</v>
      </c>
      <c r="D65" s="3">
        <f>+Historicals!D122</f>
        <v>376</v>
      </c>
      <c r="E65" s="3">
        <f>+Historicals!E122</f>
        <v>383</v>
      </c>
      <c r="F65" s="3">
        <f>+Historicals!F122</f>
        <v>427</v>
      </c>
      <c r="G65" s="3">
        <f>+Historicals!G122</f>
        <v>432</v>
      </c>
      <c r="H65" s="3">
        <f>+Historicals!H122</f>
        <v>402</v>
      </c>
      <c r="I65" s="3">
        <f>+Historicals!I122</f>
        <v>490</v>
      </c>
      <c r="J65" s="3">
        <f>+Historicals!J122</f>
        <v>564</v>
      </c>
      <c r="K65" s="85">
        <f>+J65*(1+K66)</f>
        <v>564</v>
      </c>
      <c r="L65" s="85">
        <f t="shared" ref="L65" si="245">+K65*(1+L66)</f>
        <v>564</v>
      </c>
      <c r="M65" s="85">
        <f t="shared" ref="M65" si="246">+L65*(1+M66)</f>
        <v>564</v>
      </c>
      <c r="N65" s="85">
        <f t="shared" ref="N65" si="247">+M65*(1+N66)</f>
        <v>564</v>
      </c>
      <c r="O65" s="85">
        <f t="shared" ref="O65" si="248">+N65*(1+O66)</f>
        <v>564</v>
      </c>
    </row>
    <row r="66" spans="1:15" x14ac:dyDescent="0.25">
      <c r="A66" s="47" t="s">
        <v>129</v>
      </c>
      <c r="B66" s="50" t="str">
        <f t="shared" ref="B66:D66" si="249">+IFERROR(B65/A65-1,"nm")</f>
        <v>nm</v>
      </c>
      <c r="C66" s="50">
        <f t="shared" si="249"/>
        <v>2.8764805414551509E-2</v>
      </c>
      <c r="D66" s="50">
        <f t="shared" si="249"/>
        <v>-0.38157894736842102</v>
      </c>
      <c r="E66" s="50">
        <f t="shared" ref="E66" si="250">+IFERROR(E65/D65-1,"nm")</f>
        <v>1.8617021276595702E-2</v>
      </c>
      <c r="F66" s="50">
        <f t="shared" ref="F66" si="251">+IFERROR(F65/E65-1,"nm")</f>
        <v>0.11488250652741505</v>
      </c>
      <c r="G66" s="50">
        <f t="shared" ref="G66" si="252">+IFERROR(G65/F65-1,"nm")</f>
        <v>1.1709601873536313E-2</v>
      </c>
      <c r="H66" s="50">
        <f t="shared" ref="H66" si="253">+IFERROR(H65/G65-1,"nm")</f>
        <v>-6.944444444444442E-2</v>
      </c>
      <c r="I66" s="50">
        <f t="shared" ref="I66" si="254">+IFERROR(I65/H65-1,"nm")</f>
        <v>0.21890547263681581</v>
      </c>
      <c r="J66" s="50">
        <f>+IFERROR(J65/I65-1,"nm")</f>
        <v>0.15102040816326534</v>
      </c>
      <c r="K66" s="77">
        <f>+K67+K68</f>
        <v>0</v>
      </c>
      <c r="L66" s="77">
        <f t="shared" ref="L66:O66" si="255">+L67+L68</f>
        <v>0</v>
      </c>
      <c r="M66" s="77">
        <f t="shared" si="255"/>
        <v>0</v>
      </c>
      <c r="N66" s="77">
        <f t="shared" si="255"/>
        <v>0</v>
      </c>
      <c r="O66" s="77">
        <f t="shared" si="255"/>
        <v>0</v>
      </c>
    </row>
    <row r="67" spans="1:15" x14ac:dyDescent="0.25">
      <c r="A67" s="47" t="s">
        <v>137</v>
      </c>
      <c r="B67" s="50">
        <f>+Historicals!B194</f>
        <v>0.15</v>
      </c>
      <c r="C67" s="50">
        <f>+Historicals!C194</f>
        <v>0.34</v>
      </c>
      <c r="D67" s="50">
        <f>+Historicals!D194</f>
        <v>0.26</v>
      </c>
      <c r="E67" s="50">
        <f>+Historicals!E194</f>
        <v>7.0000000000000007E-2</v>
      </c>
      <c r="F67" s="50">
        <f>+Historicals!F194</f>
        <v>0.06</v>
      </c>
      <c r="G67" s="50">
        <f>+Historicals!G194</f>
        <v>0.05</v>
      </c>
      <c r="H67" s="50">
        <f>+Historicals!H194</f>
        <v>-0.03</v>
      </c>
      <c r="I67" s="50">
        <f>+Historicals!I194</f>
        <v>0.19</v>
      </c>
      <c r="J67" s="50">
        <f>+Historicals!J194</f>
        <v>0.17</v>
      </c>
      <c r="K67" s="78">
        <v>0</v>
      </c>
      <c r="L67" s="78">
        <f t="shared" ref="L67:L68" si="256">+K67</f>
        <v>0</v>
      </c>
      <c r="M67" s="78">
        <f t="shared" ref="M67:M68" si="257">+L67</f>
        <v>0</v>
      </c>
      <c r="N67" s="78">
        <f t="shared" ref="N67:N68" si="258">+M67</f>
        <v>0</v>
      </c>
      <c r="O67" s="78">
        <f t="shared" ref="O67:O68" si="259">+N67</f>
        <v>0</v>
      </c>
    </row>
    <row r="68" spans="1:15" x14ac:dyDescent="0.25">
      <c r="A68" s="47" t="s">
        <v>138</v>
      </c>
      <c r="B68" s="50" t="str">
        <f t="shared" ref="B68:I68" si="260">+IFERROR(B66-B67,"nm")</f>
        <v>nm</v>
      </c>
      <c r="C68" s="50">
        <f t="shared" si="260"/>
        <v>-0.31123519458544852</v>
      </c>
      <c r="D68" s="50">
        <f t="shared" si="260"/>
        <v>-0.64157894736842103</v>
      </c>
      <c r="E68" s="50">
        <f t="shared" si="260"/>
        <v>-5.1382978723404304E-2</v>
      </c>
      <c r="F68" s="50">
        <f t="shared" si="260"/>
        <v>5.4882506527415054E-2</v>
      </c>
      <c r="G68" s="50">
        <f t="shared" si="260"/>
        <v>-3.829039812646369E-2</v>
      </c>
      <c r="H68" s="50">
        <f t="shared" si="260"/>
        <v>-3.9444444444444421E-2</v>
      </c>
      <c r="I68" s="50">
        <f t="shared" si="260"/>
        <v>2.890547263681581E-2</v>
      </c>
      <c r="J68" s="50">
        <f>+IFERROR(J66-J67,"nm")</f>
        <v>-1.8979591836734672E-2</v>
      </c>
      <c r="K68" s="78">
        <v>0</v>
      </c>
      <c r="L68" s="78">
        <f t="shared" si="256"/>
        <v>0</v>
      </c>
      <c r="M68" s="78">
        <f t="shared" si="257"/>
        <v>0</v>
      </c>
      <c r="N68" s="78">
        <f t="shared" si="258"/>
        <v>0</v>
      </c>
      <c r="O68" s="78">
        <f t="shared" si="259"/>
        <v>0</v>
      </c>
    </row>
    <row r="69" spans="1:15" x14ac:dyDescent="0.25">
      <c r="A69" s="9" t="s">
        <v>130</v>
      </c>
      <c r="B69" s="51">
        <f t="shared" ref="B69:I69" si="261">+B76+B72</f>
        <v>2196</v>
      </c>
      <c r="C69" s="51">
        <f t="shared" si="261"/>
        <v>2456</v>
      </c>
      <c r="D69" s="51">
        <f t="shared" si="261"/>
        <v>1872</v>
      </c>
      <c r="E69" s="51">
        <f t="shared" si="261"/>
        <v>1613</v>
      </c>
      <c r="F69" s="51">
        <f t="shared" si="261"/>
        <v>1703</v>
      </c>
      <c r="G69" s="51">
        <f t="shared" si="261"/>
        <v>2106</v>
      </c>
      <c r="H69" s="51">
        <f t="shared" si="261"/>
        <v>1673</v>
      </c>
      <c r="I69" s="51">
        <f t="shared" si="261"/>
        <v>2571</v>
      </c>
      <c r="J69" s="51">
        <f>+J76+J72</f>
        <v>3427</v>
      </c>
      <c r="K69" s="86">
        <f>+K55*K71</f>
        <v>3427</v>
      </c>
      <c r="L69" s="86">
        <f t="shared" ref="L69:O69" si="262">+L55*L71</f>
        <v>3427</v>
      </c>
      <c r="M69" s="86">
        <f t="shared" si="262"/>
        <v>3427</v>
      </c>
      <c r="N69" s="86">
        <f t="shared" si="262"/>
        <v>3427</v>
      </c>
      <c r="O69" s="86">
        <f t="shared" si="262"/>
        <v>3427</v>
      </c>
    </row>
    <row r="70" spans="1:15" x14ac:dyDescent="0.25">
      <c r="A70" s="49" t="s">
        <v>129</v>
      </c>
      <c r="B70" s="50" t="str">
        <f t="shared" ref="B70" si="263">+IFERROR(B69/A69-1,"nm")</f>
        <v>nm</v>
      </c>
      <c r="C70" s="50">
        <f t="shared" ref="C70" si="264">+IFERROR(C69/B69-1,"nm")</f>
        <v>0.11839708561020035</v>
      </c>
      <c r="D70" s="50">
        <f t="shared" ref="D70" si="265">+IFERROR(D69/C69-1,"nm")</f>
        <v>-0.23778501628664495</v>
      </c>
      <c r="E70" s="50">
        <f t="shared" ref="E70" si="266">+IFERROR(E69/D69-1,"nm")</f>
        <v>-0.13835470085470081</v>
      </c>
      <c r="F70" s="50">
        <f t="shared" ref="F70" si="267">+IFERROR(F69/E69-1,"nm")</f>
        <v>5.5796652200867936E-2</v>
      </c>
      <c r="G70" s="50">
        <f t="shared" ref="G70" si="268">+IFERROR(G69/F69-1,"nm")</f>
        <v>0.23664122137404586</v>
      </c>
      <c r="H70" s="50">
        <f t="shared" ref="H70" si="269">+IFERROR(H69/G69-1,"nm")</f>
        <v>-0.20560303893637222</v>
      </c>
      <c r="I70" s="50">
        <f t="shared" ref="I70" si="270">+IFERROR(I69/H69-1,"nm")</f>
        <v>0.53676031081888831</v>
      </c>
      <c r="J70" s="50">
        <f>+IFERROR(J69/I69-1,"nm")</f>
        <v>0.33294437961882539</v>
      </c>
      <c r="K70" s="77">
        <f t="shared" ref="K70" si="271">+IFERROR(K69/J69-1,"nm")</f>
        <v>0</v>
      </c>
      <c r="L70" s="77">
        <f t="shared" ref="L70" si="272">+IFERROR(L69/K69-1,"nm")</f>
        <v>0</v>
      </c>
      <c r="M70" s="77">
        <f t="shared" ref="M70" si="273">+IFERROR(M69/L69-1,"nm")</f>
        <v>0</v>
      </c>
      <c r="N70" s="77">
        <f t="shared" ref="N70" si="274">+IFERROR(N69/M69-1,"nm")</f>
        <v>0</v>
      </c>
      <c r="O70" s="77">
        <f t="shared" ref="O70" si="275">+IFERROR(O69/N69-1,"nm")</f>
        <v>0</v>
      </c>
    </row>
    <row r="71" spans="1:15" x14ac:dyDescent="0.25">
      <c r="A71" s="49" t="s">
        <v>131</v>
      </c>
      <c r="B71" s="50">
        <f>+IFERROR(B69/B$55,"nm")</f>
        <v>0.21289384391662627</v>
      </c>
      <c r="C71" s="50">
        <f t="shared" ref="C71:J71" si="276">+IFERROR(C69/C$55,"nm")</f>
        <v>0.22278664731494921</v>
      </c>
      <c r="D71" s="50">
        <f t="shared" si="276"/>
        <v>0.24735729386892177</v>
      </c>
      <c r="E71" s="50">
        <f t="shared" si="276"/>
        <v>0.20238393977415309</v>
      </c>
      <c r="F71" s="50">
        <f t="shared" si="276"/>
        <v>0.18426747457260334</v>
      </c>
      <c r="G71" s="50">
        <f t="shared" si="276"/>
        <v>0.21463514064410924</v>
      </c>
      <c r="H71" s="50">
        <f t="shared" si="276"/>
        <v>0.17898791055953783</v>
      </c>
      <c r="I71" s="50">
        <f t="shared" si="276"/>
        <v>0.22442388268156424</v>
      </c>
      <c r="J71" s="50">
        <f t="shared" si="276"/>
        <v>0.27462136389133746</v>
      </c>
      <c r="K71" s="78">
        <f>+J71</f>
        <v>0.27462136389133746</v>
      </c>
      <c r="L71" s="78">
        <f t="shared" ref="L71" si="277">+K71</f>
        <v>0.27462136389133746</v>
      </c>
      <c r="M71" s="78">
        <f t="shared" ref="M71" si="278">+L71</f>
        <v>0.27462136389133746</v>
      </c>
      <c r="N71" s="78">
        <f t="shared" ref="N71" si="279">+M71</f>
        <v>0.27462136389133746</v>
      </c>
      <c r="O71" s="78">
        <f t="shared" ref="O71" si="280">+N71</f>
        <v>0.27462136389133746</v>
      </c>
    </row>
    <row r="72" spans="1:15" x14ac:dyDescent="0.25">
      <c r="A72" s="9" t="s">
        <v>132</v>
      </c>
      <c r="B72" s="9">
        <f>+Historicals!B176</f>
        <v>107</v>
      </c>
      <c r="C72" s="9">
        <f>+Historicals!C176</f>
        <v>114</v>
      </c>
      <c r="D72" s="9">
        <f>+Historicals!D176</f>
        <v>85</v>
      </c>
      <c r="E72" s="9">
        <f>+Historicals!E176</f>
        <v>106</v>
      </c>
      <c r="F72" s="9">
        <f>+Historicals!F176</f>
        <v>116</v>
      </c>
      <c r="G72" s="9">
        <f>+Historicals!G176</f>
        <v>111</v>
      </c>
      <c r="H72" s="9">
        <f>+Historicals!H176</f>
        <v>132</v>
      </c>
      <c r="I72" s="9">
        <f>+Historicals!I176</f>
        <v>136</v>
      </c>
      <c r="J72" s="9">
        <f>+Historicals!J176</f>
        <v>134</v>
      </c>
      <c r="K72" s="87">
        <f>+J75*J82</f>
        <v>134</v>
      </c>
      <c r="L72" s="86">
        <f>+K75*K82</f>
        <v>134</v>
      </c>
      <c r="M72" s="86">
        <f t="shared" ref="M72:O72" si="281">+L75*L82</f>
        <v>134</v>
      </c>
      <c r="N72" s="86">
        <f t="shared" si="281"/>
        <v>134</v>
      </c>
      <c r="O72" s="86">
        <f t="shared" si="281"/>
        <v>134</v>
      </c>
    </row>
    <row r="73" spans="1:15" x14ac:dyDescent="0.25">
      <c r="A73" s="49" t="s">
        <v>129</v>
      </c>
      <c r="B73" s="50" t="str">
        <f t="shared" ref="B73:D73" si="282">+IFERROR(B72/A72-1,"nm")</f>
        <v>nm</v>
      </c>
      <c r="C73" s="50">
        <f t="shared" si="282"/>
        <v>6.5420560747663448E-2</v>
      </c>
      <c r="D73" s="50">
        <f t="shared" si="282"/>
        <v>-0.25438596491228072</v>
      </c>
      <c r="E73" s="50">
        <f t="shared" ref="E73" si="283">+IFERROR(E72/D72-1,"nm")</f>
        <v>0.24705882352941178</v>
      </c>
      <c r="F73" s="50">
        <f t="shared" ref="F73" si="284">+IFERROR(F72/E72-1,"nm")</f>
        <v>9.4339622641509413E-2</v>
      </c>
      <c r="G73" s="50">
        <f t="shared" ref="G73" si="285">+IFERROR(G72/F72-1,"nm")</f>
        <v>-4.31034482758621E-2</v>
      </c>
      <c r="H73" s="50">
        <f t="shared" ref="H73" si="286">+IFERROR(H72/G72-1,"nm")</f>
        <v>0.18918918918918926</v>
      </c>
      <c r="I73" s="50">
        <f t="shared" ref="I73" si="287">+IFERROR(I72/H72-1,"nm")</f>
        <v>3.0303030303030276E-2</v>
      </c>
      <c r="J73" s="50">
        <f>+IFERROR(J72/I72-1,"nm")</f>
        <v>-1.4705882352941124E-2</v>
      </c>
      <c r="K73" s="88">
        <f t="shared" ref="K73" si="288">+IFERROR(K72/J72-1,"nm")</f>
        <v>0</v>
      </c>
      <c r="L73" s="50">
        <f t="shared" ref="L73" si="289">+IFERROR(L72/K72-1,"nm")</f>
        <v>0</v>
      </c>
      <c r="M73" s="50">
        <f t="shared" ref="M73" si="290">+IFERROR(M72/L72-1,"nm")</f>
        <v>0</v>
      </c>
      <c r="N73" s="50">
        <f t="shared" ref="N73" si="291">+IFERROR(N72/M72-1,"nm")</f>
        <v>0</v>
      </c>
      <c r="O73" s="50">
        <f t="shared" ref="O73" si="292">+IFERROR(O72/N72-1,"nm")</f>
        <v>0</v>
      </c>
    </row>
    <row r="74" spans="1:15" x14ac:dyDescent="0.25">
      <c r="A74" s="49" t="s">
        <v>133</v>
      </c>
      <c r="B74" s="50">
        <f>+IFERROR(B72/B$55,"nm")</f>
        <v>1.0373242850218128E-2</v>
      </c>
      <c r="C74" s="50">
        <f t="shared" ref="C74:J74" si="293">+IFERROR(C72/C$55,"nm")</f>
        <v>1.0341074020319304E-2</v>
      </c>
      <c r="D74" s="50">
        <f t="shared" si="293"/>
        <v>1.1231501057082453E-2</v>
      </c>
      <c r="E74" s="50">
        <f t="shared" si="293"/>
        <v>1.3299874529485571E-2</v>
      </c>
      <c r="F74" s="50">
        <f t="shared" si="293"/>
        <v>1.2551395801774508E-2</v>
      </c>
      <c r="G74" s="50">
        <f t="shared" si="293"/>
        <v>1.1312678353037097E-2</v>
      </c>
      <c r="H74" s="50">
        <f t="shared" si="293"/>
        <v>1.4122178239007167E-2</v>
      </c>
      <c r="I74" s="50">
        <f t="shared" si="293"/>
        <v>1.1871508379888268E-2</v>
      </c>
      <c r="J74" s="50">
        <f t="shared" si="293"/>
        <v>1.0738039907043834E-2</v>
      </c>
      <c r="K74" s="89">
        <f>+IFERROR(K72/K$55,"nm")</f>
        <v>1.0738039907043834E-2</v>
      </c>
      <c r="L74" s="89">
        <f t="shared" ref="L74:O74" si="294">+IFERROR(L72/L$55,"nm")</f>
        <v>1.0738039907043834E-2</v>
      </c>
      <c r="M74" s="89">
        <f t="shared" si="294"/>
        <v>1.0738039907043834E-2</v>
      </c>
      <c r="N74" s="89">
        <f t="shared" si="294"/>
        <v>1.0738039907043834E-2</v>
      </c>
      <c r="O74" s="89">
        <f t="shared" si="294"/>
        <v>1.0738039907043834E-2</v>
      </c>
    </row>
    <row r="75" spans="1:15" x14ac:dyDescent="0.25">
      <c r="A75" s="81" t="s">
        <v>151</v>
      </c>
      <c r="B75" s="77">
        <f t="shared" ref="B75:H75" si="295">+IFERROR(B72/B82,"nm")</f>
        <v>0.19454545454545455</v>
      </c>
      <c r="C75" s="77">
        <f t="shared" si="295"/>
        <v>0.18968386023294509</v>
      </c>
      <c r="D75" s="77">
        <f t="shared" si="295"/>
        <v>0.11363636363636363</v>
      </c>
      <c r="E75" s="77">
        <f t="shared" si="295"/>
        <v>0.14950634696755993</v>
      </c>
      <c r="F75" s="77">
        <f t="shared" si="295"/>
        <v>0.13663133097762073</v>
      </c>
      <c r="G75" s="77">
        <f t="shared" si="295"/>
        <v>0.11948331539289558</v>
      </c>
      <c r="H75" s="77">
        <f t="shared" si="295"/>
        <v>0.14915254237288136</v>
      </c>
      <c r="I75" s="77">
        <f>+IFERROR(I72/I82,"nm")</f>
        <v>0.1384928716904277</v>
      </c>
      <c r="J75" s="77">
        <f>+IFERROR(J72/J82,"nm")</f>
        <v>0.14565217391304347</v>
      </c>
      <c r="K75" s="90">
        <f>+J75</f>
        <v>0.14565217391304347</v>
      </c>
      <c r="L75" s="78">
        <f t="shared" ref="L75" si="296">+K75</f>
        <v>0.14565217391304347</v>
      </c>
      <c r="M75" s="78">
        <f t="shared" ref="M75" si="297">+L75</f>
        <v>0.14565217391304347</v>
      </c>
      <c r="N75" s="78">
        <f t="shared" ref="N75" si="298">+M75</f>
        <v>0.14565217391304347</v>
      </c>
      <c r="O75" s="78">
        <f t="shared" ref="O75" si="299">+N75</f>
        <v>0.14565217391304347</v>
      </c>
    </row>
    <row r="76" spans="1:15" x14ac:dyDescent="0.25">
      <c r="A76" s="9" t="s">
        <v>134</v>
      </c>
      <c r="B76" s="9">
        <f>+Historicals!B143</f>
        <v>2089</v>
      </c>
      <c r="C76" s="9">
        <f>+Historicals!C143</f>
        <v>2342</v>
      </c>
      <c r="D76" s="9">
        <f>+Historicals!D143</f>
        <v>1787</v>
      </c>
      <c r="E76" s="9">
        <f>+Historicals!E143</f>
        <v>1507</v>
      </c>
      <c r="F76" s="9">
        <f>+Historicals!F143</f>
        <v>1587</v>
      </c>
      <c r="G76" s="9">
        <f>+Historicals!G143</f>
        <v>1995</v>
      </c>
      <c r="H76" s="9">
        <f>+Historicals!H143</f>
        <v>1541</v>
      </c>
      <c r="I76" s="9">
        <f>+Historicals!I143</f>
        <v>2435</v>
      </c>
      <c r="J76" s="9">
        <f>+Historicals!J143</f>
        <v>3293</v>
      </c>
      <c r="K76" s="91">
        <f>+K69-K72</f>
        <v>3293</v>
      </c>
      <c r="L76" s="76">
        <f>+L69-L72</f>
        <v>3293</v>
      </c>
      <c r="M76" s="76">
        <f t="shared" ref="M76:O76" si="300">+M69-M72</f>
        <v>3293</v>
      </c>
      <c r="N76" s="76">
        <f t="shared" si="300"/>
        <v>3293</v>
      </c>
      <c r="O76" s="76">
        <f t="shared" si="300"/>
        <v>3293</v>
      </c>
    </row>
    <row r="77" spans="1:15" x14ac:dyDescent="0.25">
      <c r="A77" s="49" t="s">
        <v>129</v>
      </c>
      <c r="B77" s="50" t="str">
        <f t="shared" ref="B77:D77" si="301">+IFERROR(B76/A76-1,"nm")</f>
        <v>nm</v>
      </c>
      <c r="C77" s="50">
        <f t="shared" si="301"/>
        <v>0.1211105792245093</v>
      </c>
      <c r="D77" s="50">
        <f t="shared" si="301"/>
        <v>-0.23697694278394532</v>
      </c>
      <c r="E77" s="50">
        <f t="shared" ref="E77" si="302">+IFERROR(E76/D76-1,"nm")</f>
        <v>-0.15668718522663683</v>
      </c>
      <c r="F77" s="50">
        <f t="shared" ref="F77" si="303">+IFERROR(F76/E76-1,"nm")</f>
        <v>5.3085600530855981E-2</v>
      </c>
      <c r="G77" s="50">
        <f t="shared" ref="G77" si="304">+IFERROR(G76/F76-1,"nm")</f>
        <v>0.25708884688090738</v>
      </c>
      <c r="H77" s="50">
        <f t="shared" ref="H77" si="305">+IFERROR(H76/G76-1,"nm")</f>
        <v>-0.22756892230576442</v>
      </c>
      <c r="I77" s="50">
        <f t="shared" ref="I77" si="306">+IFERROR(I76/H76-1,"nm")</f>
        <v>0.58014276443867629</v>
      </c>
      <c r="J77" s="50">
        <f>+IFERROR(J76/I76-1,"nm")</f>
        <v>0.3523613963039014</v>
      </c>
      <c r="K77" s="77">
        <f t="shared" ref="K77" si="307">+IFERROR(K76/J76-1,"nm")</f>
        <v>0</v>
      </c>
      <c r="L77" s="77">
        <f t="shared" ref="L77" si="308">+IFERROR(L76/K76-1,"nm")</f>
        <v>0</v>
      </c>
      <c r="M77" s="77">
        <f t="shared" ref="M77" si="309">+IFERROR(M76/L76-1,"nm")</f>
        <v>0</v>
      </c>
      <c r="N77" s="77">
        <f t="shared" ref="N77" si="310">+IFERROR(N76/M76-1,"nm")</f>
        <v>0</v>
      </c>
      <c r="O77" s="77">
        <f t="shared" ref="O77" si="311">+IFERROR(O76/N76-1,"nm")</f>
        <v>0</v>
      </c>
    </row>
    <row r="78" spans="1:15" x14ac:dyDescent="0.25">
      <c r="A78" s="49" t="s">
        <v>131</v>
      </c>
      <c r="B78" s="50">
        <f>+IFERROR(B76/B$55,"nm")</f>
        <v>0.20252060106640815</v>
      </c>
      <c r="C78" s="50">
        <f t="shared" ref="C78:J78" si="312">+IFERROR(C76/C$55,"nm")</f>
        <v>0.2124455732946299</v>
      </c>
      <c r="D78" s="50">
        <f t="shared" si="312"/>
        <v>0.23612579281183932</v>
      </c>
      <c r="E78" s="50">
        <f t="shared" si="312"/>
        <v>0.1890840652446675</v>
      </c>
      <c r="F78" s="50">
        <f t="shared" si="312"/>
        <v>0.17171607877082881</v>
      </c>
      <c r="G78" s="50">
        <f t="shared" si="312"/>
        <v>0.20332246229107215</v>
      </c>
      <c r="H78" s="50">
        <f t="shared" si="312"/>
        <v>0.16486573232053064</v>
      </c>
      <c r="I78" s="50">
        <f t="shared" si="312"/>
        <v>0.21255237430167598</v>
      </c>
      <c r="J78" s="50">
        <f t="shared" si="312"/>
        <v>0.26388332398429359</v>
      </c>
      <c r="K78" s="77">
        <f>+IFERROR(K76/K$55,"nm")</f>
        <v>0.26388332398429359</v>
      </c>
      <c r="L78" s="77">
        <f t="shared" ref="L78:O78" si="313">+IFERROR(L76/L$55,"nm")</f>
        <v>0.26388332398429359</v>
      </c>
      <c r="M78" s="77">
        <f t="shared" si="313"/>
        <v>0.26388332398429359</v>
      </c>
      <c r="N78" s="77">
        <f t="shared" si="313"/>
        <v>0.26388332398429359</v>
      </c>
      <c r="O78" s="77">
        <f t="shared" si="313"/>
        <v>0.26388332398429359</v>
      </c>
    </row>
    <row r="79" spans="1:15" x14ac:dyDescent="0.25">
      <c r="A79" s="9" t="s">
        <v>135</v>
      </c>
      <c r="B79" s="9">
        <f>+Historicals!B165</f>
        <v>194</v>
      </c>
      <c r="C79" s="9">
        <f>+Historicals!C165</f>
        <v>273</v>
      </c>
      <c r="D79" s="9">
        <f>+Historicals!D165</f>
        <v>234</v>
      </c>
      <c r="E79" s="9">
        <f>+Historicals!E165</f>
        <v>173</v>
      </c>
      <c r="F79" s="9">
        <f>+Historicals!F165</f>
        <v>240</v>
      </c>
      <c r="G79" s="9">
        <f>+Historicals!G165</f>
        <v>233</v>
      </c>
      <c r="H79" s="9">
        <f>+Historicals!H165</f>
        <v>139</v>
      </c>
      <c r="I79" s="9">
        <f>+Historicals!I165</f>
        <v>153</v>
      </c>
      <c r="J79" s="9">
        <f>+Historicals!J165</f>
        <v>197</v>
      </c>
      <c r="K79" s="86">
        <f>+K55*K81</f>
        <v>196.99999999999997</v>
      </c>
      <c r="L79" s="86">
        <f t="shared" ref="L79:O79" si="314">+L55*L81</f>
        <v>196.99999999999997</v>
      </c>
      <c r="M79" s="86">
        <f t="shared" si="314"/>
        <v>196.99999999999997</v>
      </c>
      <c r="N79" s="86">
        <f t="shared" si="314"/>
        <v>196.99999999999997</v>
      </c>
      <c r="O79" s="86">
        <f t="shared" si="314"/>
        <v>196.99999999999997</v>
      </c>
    </row>
    <row r="80" spans="1:15" x14ac:dyDescent="0.25">
      <c r="A80" s="49" t="s">
        <v>129</v>
      </c>
      <c r="B80" s="50" t="str">
        <f t="shared" ref="B80:D80" si="315">+IFERROR(B79/A79-1,"nm")</f>
        <v>nm</v>
      </c>
      <c r="C80" s="50">
        <f t="shared" si="315"/>
        <v>0.40721649484536093</v>
      </c>
      <c r="D80" s="50">
        <f t="shared" si="315"/>
        <v>-0.1428571428571429</v>
      </c>
      <c r="E80" s="50">
        <f t="shared" ref="E80" si="316">+IFERROR(E79/D79-1,"nm")</f>
        <v>-0.26068376068376065</v>
      </c>
      <c r="F80" s="50">
        <f t="shared" ref="F80" si="317">+IFERROR(F79/E79-1,"nm")</f>
        <v>0.38728323699421963</v>
      </c>
      <c r="G80" s="50">
        <f t="shared" ref="G80" si="318">+IFERROR(G79/F79-1,"nm")</f>
        <v>-2.9166666666666674E-2</v>
      </c>
      <c r="H80" s="50">
        <f t="shared" ref="H80" si="319">+IFERROR(H79/G79-1,"nm")</f>
        <v>-0.40343347639484983</v>
      </c>
      <c r="I80" s="50">
        <f t="shared" ref="I80" si="320">+IFERROR(I79/H79-1,"nm")</f>
        <v>0.10071942446043169</v>
      </c>
      <c r="J80" s="50">
        <f>+IFERROR(J79/I79-1,"nm")</f>
        <v>0.28758169934640532</v>
      </c>
      <c r="K80" s="77">
        <f t="shared" ref="K80" si="321">+IFERROR(K79/J79-1,"nm")</f>
        <v>-1.1102230246251565E-16</v>
      </c>
      <c r="L80" s="77">
        <f t="shared" ref="L80" si="322">+IFERROR(L79/K79-1,"nm")</f>
        <v>0</v>
      </c>
      <c r="M80" s="77">
        <f t="shared" ref="M80" si="323">+IFERROR(M79/L79-1,"nm")</f>
        <v>0</v>
      </c>
      <c r="N80" s="77">
        <f t="shared" ref="N80" si="324">+IFERROR(N79/M79-1,"nm")</f>
        <v>0</v>
      </c>
      <c r="O80" s="77">
        <f t="shared" ref="O80" si="325">+IFERROR(O79/N79-1,"nm")</f>
        <v>0</v>
      </c>
    </row>
    <row r="81" spans="1:15" x14ac:dyDescent="0.25">
      <c r="A81" s="49" t="s">
        <v>133</v>
      </c>
      <c r="B81" s="50">
        <f>+IFERROR(B79/B$55,"nm")</f>
        <v>1.8807561803199223E-2</v>
      </c>
      <c r="C81" s="50">
        <f t="shared" ref="C81:J81" si="326">+IFERROR(C79/C$55,"nm")</f>
        <v>2.4764150943396228E-2</v>
      </c>
      <c r="D81" s="50">
        <f t="shared" si="326"/>
        <v>3.0919661733615222E-2</v>
      </c>
      <c r="E81" s="50">
        <f t="shared" si="326"/>
        <v>2.1706398996235884E-2</v>
      </c>
      <c r="F81" s="50">
        <f t="shared" si="326"/>
        <v>2.5968405107119671E-2</v>
      </c>
      <c r="G81" s="50">
        <f t="shared" si="326"/>
        <v>2.3746432939258051E-2</v>
      </c>
      <c r="H81" s="50">
        <f t="shared" si="326"/>
        <v>1.4871081630469669E-2</v>
      </c>
      <c r="I81" s="50">
        <f t="shared" si="326"/>
        <v>1.3355446927374302E-2</v>
      </c>
      <c r="J81" s="50">
        <f t="shared" si="326"/>
        <v>1.5786521355877874E-2</v>
      </c>
      <c r="K81" s="78">
        <f>+J81</f>
        <v>1.5786521355877874E-2</v>
      </c>
      <c r="L81" s="78">
        <f t="shared" ref="L81" si="327">+K81</f>
        <v>1.5786521355877874E-2</v>
      </c>
      <c r="M81" s="78">
        <f t="shared" ref="M81" si="328">+L81</f>
        <v>1.5786521355877874E-2</v>
      </c>
      <c r="N81" s="78">
        <f t="shared" ref="N81" si="329">+M81</f>
        <v>1.5786521355877874E-2</v>
      </c>
      <c r="O81" s="78">
        <f t="shared" ref="O81" si="330">+N81</f>
        <v>1.5786521355877874E-2</v>
      </c>
    </row>
    <row r="82" spans="1:15" x14ac:dyDescent="0.25">
      <c r="A82" s="76" t="s">
        <v>150</v>
      </c>
      <c r="B82" s="98">
        <f>+Historicals!B154</f>
        <v>550</v>
      </c>
      <c r="C82" s="98">
        <f>+Historicals!C154</f>
        <v>601</v>
      </c>
      <c r="D82" s="98">
        <f>+Historicals!D154</f>
        <v>748</v>
      </c>
      <c r="E82" s="98">
        <f>+Historicals!E154</f>
        <v>709</v>
      </c>
      <c r="F82" s="98">
        <f>+Historicals!F154</f>
        <v>849</v>
      </c>
      <c r="G82" s="98">
        <f>+Historicals!G154</f>
        <v>929</v>
      </c>
      <c r="H82" s="98">
        <f>+Historicals!H154</f>
        <v>885</v>
      </c>
      <c r="I82" s="98">
        <f>+Historicals!I154</f>
        <v>982</v>
      </c>
      <c r="J82" s="98">
        <f>+Historicals!J154</f>
        <v>920</v>
      </c>
      <c r="K82" s="86">
        <f>+K55*K84</f>
        <v>920.00000000000011</v>
      </c>
      <c r="L82" s="86">
        <f t="shared" ref="L82:O82" si="331">+L55*L84</f>
        <v>920.00000000000011</v>
      </c>
      <c r="M82" s="86">
        <f t="shared" si="331"/>
        <v>920.00000000000011</v>
      </c>
      <c r="N82" s="86">
        <f t="shared" si="331"/>
        <v>920.00000000000011</v>
      </c>
      <c r="O82" s="86">
        <f t="shared" si="331"/>
        <v>920.00000000000011</v>
      </c>
    </row>
    <row r="83" spans="1:15" x14ac:dyDescent="0.25">
      <c r="A83" s="80" t="s">
        <v>129</v>
      </c>
      <c r="B83" s="77" t="str">
        <f t="shared" ref="B83" si="332">+IFERROR(B82/A82-1,"nm")</f>
        <v>nm</v>
      </c>
      <c r="C83" s="77">
        <f t="shared" ref="C83" si="333">+IFERROR(C82/B82-1,"nm")</f>
        <v>9.2727272727272769E-2</v>
      </c>
      <c r="D83" s="77">
        <f t="shared" ref="D83" si="334">+IFERROR(D82/C82-1,"nm")</f>
        <v>0.24459234608985025</v>
      </c>
      <c r="E83" s="77">
        <f t="shared" ref="E83" si="335">+IFERROR(E82/D82-1,"nm")</f>
        <v>-5.2139037433155067E-2</v>
      </c>
      <c r="F83" s="77">
        <f t="shared" ref="F83" si="336">+IFERROR(F82/E82-1,"nm")</f>
        <v>0.19746121297602248</v>
      </c>
      <c r="G83" s="77">
        <f t="shared" ref="G83" si="337">+IFERROR(G82/F82-1,"nm")</f>
        <v>9.4228504122497059E-2</v>
      </c>
      <c r="H83" s="77">
        <f t="shared" ref="H83" si="338">+IFERROR(H82/G82-1,"nm")</f>
        <v>-4.7362755651237931E-2</v>
      </c>
      <c r="I83" s="77">
        <f>+IFERROR(I82/H82-1,"nm")</f>
        <v>0.1096045197740112</v>
      </c>
      <c r="J83" s="77">
        <f t="shared" ref="J83" si="339">+IFERROR(J82/I82-1,"nm")</f>
        <v>-6.313645621181263E-2</v>
      </c>
      <c r="K83" s="77">
        <f t="shared" ref="K83" si="340">+IFERROR(K82/J82-1,"nm")</f>
        <v>2.2204460492503131E-16</v>
      </c>
      <c r="L83" s="77">
        <f t="shared" ref="L83" si="341">+IFERROR(L82/K82-1,"nm")</f>
        <v>0</v>
      </c>
      <c r="M83" s="77">
        <f t="shared" ref="M83" si="342">+IFERROR(M82/L82-1,"nm")</f>
        <v>0</v>
      </c>
      <c r="N83" s="77">
        <f t="shared" ref="N83" si="343">+IFERROR(N82/M82-1,"nm")</f>
        <v>0</v>
      </c>
      <c r="O83" s="77">
        <f t="shared" ref="O83" si="344">+IFERROR(O82/N82-1,"nm")</f>
        <v>0</v>
      </c>
    </row>
    <row r="84" spans="1:15" x14ac:dyDescent="0.25">
      <c r="A84" s="80" t="s">
        <v>133</v>
      </c>
      <c r="B84" s="77">
        <f>+IFERROR(B82/B$55,"nm")</f>
        <v>5.3320407174018418E-2</v>
      </c>
      <c r="C84" s="77">
        <f t="shared" ref="C84:J84" si="345">+IFERROR(C82/C$55,"nm")</f>
        <v>5.4517416545718435E-2</v>
      </c>
      <c r="D84" s="77">
        <f t="shared" si="345"/>
        <v>9.8837209302325577E-2</v>
      </c>
      <c r="E84" s="77">
        <f t="shared" si="345"/>
        <v>8.8958594730238399E-2</v>
      </c>
      <c r="F84" s="77">
        <f t="shared" si="345"/>
        <v>9.1863233066435832E-2</v>
      </c>
      <c r="G84" s="77">
        <f t="shared" si="345"/>
        <v>9.4679983693436609E-2</v>
      </c>
      <c r="H84" s="77">
        <f t="shared" si="345"/>
        <v>9.4682785920616241E-2</v>
      </c>
      <c r="I84" s="77">
        <f t="shared" si="345"/>
        <v>8.5719273743016758E-2</v>
      </c>
      <c r="J84" s="77">
        <f t="shared" si="345"/>
        <v>7.37238560782114E-2</v>
      </c>
      <c r="K84" s="78">
        <f>+J84</f>
        <v>7.37238560782114E-2</v>
      </c>
      <c r="L84" s="78">
        <f t="shared" ref="L84" si="346">+K84</f>
        <v>7.37238560782114E-2</v>
      </c>
      <c r="M84" s="78">
        <f t="shared" ref="M84" si="347">+L84</f>
        <v>7.37238560782114E-2</v>
      </c>
      <c r="N84" s="78">
        <f t="shared" ref="N84" si="348">+M84</f>
        <v>7.37238560782114E-2</v>
      </c>
      <c r="O84" s="78">
        <f t="shared" ref="O84" si="349">+N84</f>
        <v>7.37238560782114E-2</v>
      </c>
    </row>
    <row r="85" spans="1:15" x14ac:dyDescent="0.25">
      <c r="A85" s="46" t="str">
        <f>+Historicals!A123</f>
        <v>Greater China</v>
      </c>
      <c r="B85" s="46"/>
      <c r="C85" s="46"/>
      <c r="D85" s="46"/>
      <c r="E85" s="46"/>
      <c r="F85" s="46"/>
      <c r="G85" s="46"/>
      <c r="H85" s="46"/>
      <c r="I85" s="46"/>
      <c r="J85" s="46"/>
      <c r="K85" s="42"/>
      <c r="L85" s="42"/>
      <c r="M85" s="42"/>
      <c r="N85" s="42"/>
      <c r="O85" s="42"/>
    </row>
    <row r="86" spans="1:15" x14ac:dyDescent="0.25">
      <c r="A86" s="9" t="s">
        <v>136</v>
      </c>
      <c r="B86" s="9">
        <f>+Historicals!B123</f>
        <v>2602</v>
      </c>
      <c r="C86" s="9">
        <f>+Historicals!C123</f>
        <v>3067</v>
      </c>
      <c r="D86" s="9">
        <f>+Historicals!D123</f>
        <v>3785</v>
      </c>
      <c r="E86" s="9">
        <f>+Historicals!E123</f>
        <v>4237</v>
      </c>
      <c r="F86" s="9">
        <f>+Historicals!F123</f>
        <v>5134</v>
      </c>
      <c r="G86" s="9">
        <f>+Historicals!G123</f>
        <v>6208</v>
      </c>
      <c r="H86" s="9">
        <f>+Historicals!H123</f>
        <v>6679</v>
      </c>
      <c r="I86" s="9">
        <f>+Historicals!I123</f>
        <v>8290</v>
      </c>
      <c r="J86" s="9">
        <f>+Historicals!J123</f>
        <v>7547</v>
      </c>
      <c r="K86" s="76">
        <f>+SUM(K88+K92+K96)</f>
        <v>7547</v>
      </c>
      <c r="L86" s="76">
        <f t="shared" ref="L86:O86" si="350">+SUM(L88+L92+L96)</f>
        <v>7547</v>
      </c>
      <c r="M86" s="76">
        <f t="shared" si="350"/>
        <v>7547</v>
      </c>
      <c r="N86" s="76">
        <f t="shared" si="350"/>
        <v>7547</v>
      </c>
      <c r="O86" s="76">
        <f t="shared" si="350"/>
        <v>7547</v>
      </c>
    </row>
    <row r="87" spans="1:15" x14ac:dyDescent="0.25">
      <c r="A87" s="47" t="s">
        <v>129</v>
      </c>
      <c r="B87" s="50" t="str">
        <f t="shared" ref="B87:D87" si="351">+IFERROR(B86/A86-1,"nm")</f>
        <v>nm</v>
      </c>
      <c r="C87" s="50">
        <f t="shared" si="351"/>
        <v>0.17870868562644127</v>
      </c>
      <c r="D87" s="50">
        <f t="shared" si="351"/>
        <v>0.23410498858819695</v>
      </c>
      <c r="E87" s="50">
        <f t="shared" ref="E87" si="352">+IFERROR(E86/D86-1,"nm")</f>
        <v>0.11941875825627468</v>
      </c>
      <c r="F87" s="50">
        <f t="shared" ref="F87" si="353">+IFERROR(F86/E86-1,"nm")</f>
        <v>0.21170639603493036</v>
      </c>
      <c r="G87" s="50">
        <f t="shared" ref="G87" si="354">+IFERROR(G86/F86-1,"nm")</f>
        <v>0.20919361121932223</v>
      </c>
      <c r="H87" s="50">
        <f t="shared" ref="H87" si="355">+IFERROR(H86/G86-1,"nm")</f>
        <v>7.5869845360824639E-2</v>
      </c>
      <c r="I87" s="50">
        <f t="shared" ref="I87" si="356">+IFERROR(I86/H86-1,"nm")</f>
        <v>0.24120377301991325</v>
      </c>
      <c r="J87" s="50">
        <f>+IFERROR(J86/I86-1,"nm")</f>
        <v>-8.9626055488540413E-2</v>
      </c>
      <c r="K87" s="77">
        <f t="shared" ref="K87" si="357">+IFERROR(K86/J86-1,"nm")</f>
        <v>0</v>
      </c>
      <c r="L87" s="77">
        <f t="shared" ref="L87" si="358">+IFERROR(L86/K86-1,"nm")</f>
        <v>0</v>
      </c>
      <c r="M87" s="77">
        <f t="shared" ref="M87" si="359">+IFERROR(M86/L86-1,"nm")</f>
        <v>0</v>
      </c>
      <c r="N87" s="77">
        <f t="shared" ref="N87" si="360">+IFERROR(N86/M86-1,"nm")</f>
        <v>0</v>
      </c>
      <c r="O87" s="77">
        <f t="shared" ref="O87" si="361">+IFERROR(O86/N86-1,"nm")</f>
        <v>0</v>
      </c>
    </row>
    <row r="88" spans="1:15" x14ac:dyDescent="0.25">
      <c r="A88" s="48" t="s">
        <v>113</v>
      </c>
      <c r="B88" s="3">
        <f>+Historicals!B124</f>
        <v>1600</v>
      </c>
      <c r="C88" s="3">
        <f>+Historicals!C124</f>
        <v>2016</v>
      </c>
      <c r="D88" s="3">
        <f>+Historicals!D124</f>
        <v>2599</v>
      </c>
      <c r="E88" s="3">
        <f>+Historicals!E124</f>
        <v>2920</v>
      </c>
      <c r="F88" s="3">
        <f>+Historicals!F124</f>
        <v>3496</v>
      </c>
      <c r="G88" s="3">
        <f>+Historicals!G124</f>
        <v>4262</v>
      </c>
      <c r="H88" s="3">
        <f>+Historicals!H124</f>
        <v>4635</v>
      </c>
      <c r="I88" s="3">
        <f>+Historicals!I124</f>
        <v>5748</v>
      </c>
      <c r="J88" s="3">
        <f>+Historicals!J124</f>
        <v>5416</v>
      </c>
      <c r="K88" s="85">
        <f>+J88*(1+K89)</f>
        <v>5416</v>
      </c>
      <c r="L88" s="85">
        <f t="shared" ref="L88" si="362">+K88*(1+L89)</f>
        <v>5416</v>
      </c>
      <c r="M88" s="85">
        <f t="shared" ref="M88" si="363">+L88*(1+M89)</f>
        <v>5416</v>
      </c>
      <c r="N88" s="85">
        <f t="shared" ref="N88" si="364">+M88*(1+N89)</f>
        <v>5416</v>
      </c>
      <c r="O88" s="85">
        <f t="shared" ref="O88" si="365">+N88*(1+O89)</f>
        <v>5416</v>
      </c>
    </row>
    <row r="89" spans="1:15" x14ac:dyDescent="0.25">
      <c r="A89" s="47" t="s">
        <v>129</v>
      </c>
      <c r="B89" s="50" t="str">
        <f t="shared" ref="B89:D89" si="366">+IFERROR(B88/A88-1,"nm")</f>
        <v>nm</v>
      </c>
      <c r="C89" s="50">
        <f t="shared" si="366"/>
        <v>0.26</v>
      </c>
      <c r="D89" s="50">
        <f t="shared" si="366"/>
        <v>0.28918650793650791</v>
      </c>
      <c r="E89" s="50">
        <f t="shared" ref="E89" si="367">+IFERROR(E88/D88-1,"nm")</f>
        <v>0.12350904193920731</v>
      </c>
      <c r="F89" s="50">
        <f t="shared" ref="F89" si="368">+IFERROR(F88/E88-1,"nm")</f>
        <v>0.19726027397260282</v>
      </c>
      <c r="G89" s="50">
        <f t="shared" ref="G89" si="369">+IFERROR(G88/F88-1,"nm")</f>
        <v>0.21910755148741412</v>
      </c>
      <c r="H89" s="50">
        <f t="shared" ref="H89" si="370">+IFERROR(H88/G88-1,"nm")</f>
        <v>8.7517597372125833E-2</v>
      </c>
      <c r="I89" s="50">
        <f t="shared" ref="I89" si="371">+IFERROR(I88/H88-1,"nm")</f>
        <v>0.24012944983818763</v>
      </c>
      <c r="J89" s="50">
        <f>+IFERROR(J88/I88-1,"nm")</f>
        <v>-5.7759220598469052E-2</v>
      </c>
      <c r="K89" s="77">
        <f>+K90+K91</f>
        <v>0</v>
      </c>
      <c r="L89" s="77">
        <f t="shared" ref="L89:O89" si="372">+L90+L91</f>
        <v>0</v>
      </c>
      <c r="M89" s="77">
        <f t="shared" si="372"/>
        <v>0</v>
      </c>
      <c r="N89" s="77">
        <f t="shared" si="372"/>
        <v>0</v>
      </c>
      <c r="O89" s="77">
        <f t="shared" si="372"/>
        <v>0</v>
      </c>
    </row>
    <row r="90" spans="1:15" x14ac:dyDescent="0.25">
      <c r="A90" s="47" t="s">
        <v>137</v>
      </c>
      <c r="B90" s="50">
        <f>+Historicals!B196</f>
        <v>0.05</v>
      </c>
      <c r="C90" s="50">
        <f>+Historicals!C196</f>
        <v>0.28000000000000003</v>
      </c>
      <c r="D90" s="50">
        <f>+Historicals!D196</f>
        <v>0.33</v>
      </c>
      <c r="E90" s="50">
        <f>+Historicals!E196</f>
        <v>0.18</v>
      </c>
      <c r="F90" s="50">
        <f>+Historicals!F196</f>
        <v>0.16</v>
      </c>
      <c r="G90" s="50">
        <f>+Historicals!G196</f>
        <v>0.25</v>
      </c>
      <c r="H90" s="50">
        <f>+Historicals!H196</f>
        <v>0.12</v>
      </c>
      <c r="I90" s="50">
        <f>+Historicals!I196</f>
        <v>0.19</v>
      </c>
      <c r="J90" s="50">
        <f>+Historicals!J196</f>
        <v>-0.1</v>
      </c>
      <c r="K90" s="78">
        <v>0</v>
      </c>
      <c r="L90" s="78">
        <f t="shared" ref="L90:L91" si="373">+K90</f>
        <v>0</v>
      </c>
      <c r="M90" s="78">
        <f t="shared" ref="M90:M91" si="374">+L90</f>
        <v>0</v>
      </c>
      <c r="N90" s="78">
        <f t="shared" ref="N90:N91" si="375">+M90</f>
        <v>0</v>
      </c>
      <c r="O90" s="78">
        <f t="shared" ref="O90:O91" si="376">+N90</f>
        <v>0</v>
      </c>
    </row>
    <row r="91" spans="1:15" x14ac:dyDescent="0.25">
      <c r="A91" s="47" t="s">
        <v>138</v>
      </c>
      <c r="B91" s="50" t="str">
        <f t="shared" ref="B91:I91" si="377">+IFERROR(B89-B90,"nm")</f>
        <v>nm</v>
      </c>
      <c r="C91" s="50">
        <f t="shared" si="377"/>
        <v>-2.0000000000000018E-2</v>
      </c>
      <c r="D91" s="50">
        <f t="shared" si="377"/>
        <v>-4.0813492063492107E-2</v>
      </c>
      <c r="E91" s="50">
        <f t="shared" si="377"/>
        <v>-5.6490958060792684E-2</v>
      </c>
      <c r="F91" s="50">
        <f t="shared" si="377"/>
        <v>3.7260273972602814E-2</v>
      </c>
      <c r="G91" s="50">
        <f t="shared" si="377"/>
        <v>-3.0892448512585879E-2</v>
      </c>
      <c r="H91" s="50">
        <f t="shared" si="377"/>
        <v>-3.2482402627874163E-2</v>
      </c>
      <c r="I91" s="50">
        <f t="shared" si="377"/>
        <v>5.0129449838187623E-2</v>
      </c>
      <c r="J91" s="50">
        <f>+IFERROR(J89-J90,"nm")</f>
        <v>4.2240779401530953E-2</v>
      </c>
      <c r="K91" s="78">
        <v>0</v>
      </c>
      <c r="L91" s="78">
        <f t="shared" si="373"/>
        <v>0</v>
      </c>
      <c r="M91" s="78">
        <f t="shared" si="374"/>
        <v>0</v>
      </c>
      <c r="N91" s="78">
        <f t="shared" si="375"/>
        <v>0</v>
      </c>
      <c r="O91" s="78">
        <f t="shared" si="376"/>
        <v>0</v>
      </c>
    </row>
    <row r="92" spans="1:15" x14ac:dyDescent="0.25">
      <c r="A92" s="48" t="s">
        <v>114</v>
      </c>
      <c r="B92" s="3">
        <f>+Historicals!B125</f>
        <v>876</v>
      </c>
      <c r="C92" s="3">
        <f>+Historicals!C125</f>
        <v>925</v>
      </c>
      <c r="D92" s="3">
        <f>+Historicals!D125</f>
        <v>1055</v>
      </c>
      <c r="E92" s="3">
        <f>+Historicals!E125</f>
        <v>1188</v>
      </c>
      <c r="F92" s="3">
        <f>+Historicals!F125</f>
        <v>1508</v>
      </c>
      <c r="G92" s="3">
        <f>+Historicals!G125</f>
        <v>1808</v>
      </c>
      <c r="H92" s="3">
        <f>+Historicals!H125</f>
        <v>1896</v>
      </c>
      <c r="I92" s="3">
        <f>+Historicals!I125</f>
        <v>2347</v>
      </c>
      <c r="J92" s="3">
        <f>+Historicals!J125</f>
        <v>1938</v>
      </c>
      <c r="K92" s="85">
        <f>+J92*(1+K93)</f>
        <v>1938</v>
      </c>
      <c r="L92" s="85">
        <f t="shared" ref="L92" si="378">+K92*(1+L93)</f>
        <v>1938</v>
      </c>
      <c r="M92" s="85">
        <f t="shared" ref="M92" si="379">+L92*(1+M93)</f>
        <v>1938</v>
      </c>
      <c r="N92" s="85">
        <f t="shared" ref="N92" si="380">+M92*(1+N93)</f>
        <v>1938</v>
      </c>
      <c r="O92" s="85">
        <f t="shared" ref="O92" si="381">+N92*(1+O93)</f>
        <v>1938</v>
      </c>
    </row>
    <row r="93" spans="1:15" x14ac:dyDescent="0.25">
      <c r="A93" s="47" t="s">
        <v>129</v>
      </c>
      <c r="B93" s="50" t="str">
        <f t="shared" ref="B93:D93" si="382">+IFERROR(B92/A92-1,"nm")</f>
        <v>nm</v>
      </c>
      <c r="C93" s="50">
        <f t="shared" si="382"/>
        <v>5.5936073059360769E-2</v>
      </c>
      <c r="D93" s="50">
        <f t="shared" si="382"/>
        <v>0.14054054054054044</v>
      </c>
      <c r="E93" s="50">
        <f t="shared" ref="E93" si="383">+IFERROR(E92/D92-1,"nm")</f>
        <v>0.12606635071090055</v>
      </c>
      <c r="F93" s="50">
        <f t="shared" ref="F93" si="384">+IFERROR(F92/E92-1,"nm")</f>
        <v>0.26936026936026947</v>
      </c>
      <c r="G93" s="50">
        <f t="shared" ref="G93" si="385">+IFERROR(G92/F92-1,"nm")</f>
        <v>0.19893899204244025</v>
      </c>
      <c r="H93" s="50">
        <f t="shared" ref="H93" si="386">+IFERROR(H92/G92-1,"nm")</f>
        <v>4.8672566371681381E-2</v>
      </c>
      <c r="I93" s="50">
        <f t="shared" ref="I93" si="387">+IFERROR(I92/H92-1,"nm")</f>
        <v>0.2378691983122363</v>
      </c>
      <c r="J93" s="50">
        <f>+IFERROR(J92/I92-1,"nm")</f>
        <v>-0.17426501917341286</v>
      </c>
      <c r="K93" s="77">
        <f>+K94+K95</f>
        <v>0</v>
      </c>
      <c r="L93" s="77">
        <f t="shared" ref="L93:O93" si="388">+L94+L95</f>
        <v>0</v>
      </c>
      <c r="M93" s="77">
        <f t="shared" si="388"/>
        <v>0</v>
      </c>
      <c r="N93" s="77">
        <f t="shared" si="388"/>
        <v>0</v>
      </c>
      <c r="O93" s="77">
        <f t="shared" si="388"/>
        <v>0</v>
      </c>
    </row>
    <row r="94" spans="1:15" x14ac:dyDescent="0.25">
      <c r="A94" s="47" t="s">
        <v>137</v>
      </c>
      <c r="B94" s="50">
        <f>+Historicals!B197</f>
        <v>0.01</v>
      </c>
      <c r="C94" s="50">
        <f>+Historicals!C197</f>
        <v>7.0000000000000007E-2</v>
      </c>
      <c r="D94" s="50">
        <f>+Historicals!D197</f>
        <v>0.17</v>
      </c>
      <c r="E94" s="50">
        <f>+Historicals!E197</f>
        <v>0.18</v>
      </c>
      <c r="F94" s="50">
        <f>+Historicals!F197</f>
        <v>0.23</v>
      </c>
      <c r="G94" s="50">
        <f>+Historicals!G197</f>
        <v>0.23</v>
      </c>
      <c r="H94" s="50">
        <f>+Historicals!H197</f>
        <v>0.08</v>
      </c>
      <c r="I94" s="50">
        <f>+Historicals!I197</f>
        <v>0.19</v>
      </c>
      <c r="J94" s="50">
        <f>+Historicals!J197</f>
        <v>-0.21</v>
      </c>
      <c r="K94" s="78">
        <v>0</v>
      </c>
      <c r="L94" s="78">
        <f t="shared" ref="L94:L95" si="389">+K94</f>
        <v>0</v>
      </c>
      <c r="M94" s="78">
        <f t="shared" ref="M94:M95" si="390">+L94</f>
        <v>0</v>
      </c>
      <c r="N94" s="78">
        <f t="shared" ref="N94:N95" si="391">+M94</f>
        <v>0</v>
      </c>
      <c r="O94" s="78">
        <f t="shared" ref="O94:O95" si="392">+N94</f>
        <v>0</v>
      </c>
    </row>
    <row r="95" spans="1:15" x14ac:dyDescent="0.25">
      <c r="A95" s="47" t="s">
        <v>138</v>
      </c>
      <c r="B95" s="50" t="str">
        <f t="shared" ref="B95:I95" si="393">+IFERROR(B93-B94,"nm")</f>
        <v>nm</v>
      </c>
      <c r="C95" s="50">
        <f t="shared" si="393"/>
        <v>-1.4063926940639238E-2</v>
      </c>
      <c r="D95" s="50">
        <f t="shared" si="393"/>
        <v>-2.9459459459459575E-2</v>
      </c>
      <c r="E95" s="50">
        <f t="shared" si="393"/>
        <v>-5.3933649289099439E-2</v>
      </c>
      <c r="F95" s="50">
        <f t="shared" si="393"/>
        <v>3.9360269360269456E-2</v>
      </c>
      <c r="G95" s="50">
        <f t="shared" si="393"/>
        <v>-3.1061007957559755E-2</v>
      </c>
      <c r="H95" s="50">
        <f t="shared" si="393"/>
        <v>-3.1327433628318621E-2</v>
      </c>
      <c r="I95" s="50">
        <f t="shared" si="393"/>
        <v>4.7869198312236294E-2</v>
      </c>
      <c r="J95" s="50">
        <f>+IFERROR(J93-J94,"nm")</f>
        <v>3.5734980826587132E-2</v>
      </c>
      <c r="K95" s="78">
        <v>0</v>
      </c>
      <c r="L95" s="78">
        <f t="shared" si="389"/>
        <v>0</v>
      </c>
      <c r="M95" s="78">
        <f t="shared" si="390"/>
        <v>0</v>
      </c>
      <c r="N95" s="78">
        <f t="shared" si="391"/>
        <v>0</v>
      </c>
      <c r="O95" s="78">
        <f t="shared" si="392"/>
        <v>0</v>
      </c>
    </row>
    <row r="96" spans="1:15" x14ac:dyDescent="0.25">
      <c r="A96" s="48" t="s">
        <v>115</v>
      </c>
      <c r="B96" s="3">
        <f>+Historicals!B126</f>
        <v>126</v>
      </c>
      <c r="C96" s="3">
        <f>+Historicals!C126</f>
        <v>126</v>
      </c>
      <c r="D96" s="3">
        <f>+Historicals!D126</f>
        <v>131</v>
      </c>
      <c r="E96" s="3">
        <f>+Historicals!E126</f>
        <v>129</v>
      </c>
      <c r="F96" s="3">
        <f>+Historicals!F126</f>
        <v>130</v>
      </c>
      <c r="G96" s="3">
        <f>+Historicals!G126</f>
        <v>138</v>
      </c>
      <c r="H96" s="3">
        <f>+Historicals!H126</f>
        <v>148</v>
      </c>
      <c r="I96" s="3">
        <f>+Historicals!I126</f>
        <v>195</v>
      </c>
      <c r="J96" s="3">
        <f>+Historicals!J126</f>
        <v>193</v>
      </c>
      <c r="K96" s="85">
        <f>+J96*(1+K97)</f>
        <v>193</v>
      </c>
      <c r="L96" s="85">
        <f t="shared" ref="L96" si="394">+K96*(1+L97)</f>
        <v>193</v>
      </c>
      <c r="M96" s="85">
        <f t="shared" ref="M96" si="395">+L96*(1+M97)</f>
        <v>193</v>
      </c>
      <c r="N96" s="85">
        <f t="shared" ref="N96" si="396">+M96*(1+N97)</f>
        <v>193</v>
      </c>
      <c r="O96" s="85">
        <f t="shared" ref="O96" si="397">+N96*(1+O97)</f>
        <v>193</v>
      </c>
    </row>
    <row r="97" spans="1:16" x14ac:dyDescent="0.25">
      <c r="A97" s="47" t="s">
        <v>129</v>
      </c>
      <c r="B97" s="50" t="str">
        <f t="shared" ref="B97" si="398">+IFERROR(B96/A96-1,"nm")</f>
        <v>nm</v>
      </c>
      <c r="C97" s="50">
        <f t="shared" ref="C97:D97" si="399">+IFERROR(C96/B96-1,"nm")</f>
        <v>0</v>
      </c>
      <c r="D97" s="50">
        <f t="shared" si="399"/>
        <v>3.9682539682539764E-2</v>
      </c>
      <c r="E97" s="50">
        <f t="shared" ref="E97" si="400">+IFERROR(E96/D96-1,"nm")</f>
        <v>-1.5267175572519109E-2</v>
      </c>
      <c r="F97" s="50">
        <f t="shared" ref="F97" si="401">+IFERROR(F96/E96-1,"nm")</f>
        <v>7.7519379844961378E-3</v>
      </c>
      <c r="G97" s="50">
        <f t="shared" ref="G97" si="402">+IFERROR(G96/F96-1,"nm")</f>
        <v>6.1538461538461542E-2</v>
      </c>
      <c r="H97" s="50">
        <f t="shared" ref="H97" si="403">+IFERROR(H96/G96-1,"nm")</f>
        <v>7.2463768115942129E-2</v>
      </c>
      <c r="I97" s="50">
        <f t="shared" ref="I97" si="404">+IFERROR(I96/H96-1,"nm")</f>
        <v>0.31756756756756754</v>
      </c>
      <c r="J97" s="50">
        <f>+IFERROR(J96/I96-1,"nm")</f>
        <v>-1.025641025641022E-2</v>
      </c>
      <c r="K97" s="77">
        <f>+K98+K99</f>
        <v>0</v>
      </c>
      <c r="L97" s="77">
        <f t="shared" ref="L97:O97" si="405">+L98+L99</f>
        <v>0</v>
      </c>
      <c r="M97" s="77">
        <f t="shared" si="405"/>
        <v>0</v>
      </c>
      <c r="N97" s="77">
        <f t="shared" si="405"/>
        <v>0</v>
      </c>
      <c r="O97" s="77">
        <f t="shared" si="405"/>
        <v>0</v>
      </c>
    </row>
    <row r="98" spans="1:16" x14ac:dyDescent="0.25">
      <c r="A98" s="47" t="s">
        <v>137</v>
      </c>
      <c r="B98" s="50">
        <f>+Historicals!B198</f>
        <v>-0.11</v>
      </c>
      <c r="C98" s="50">
        <f>+Historicals!C198</f>
        <v>0.01</v>
      </c>
      <c r="D98" s="50">
        <f>+Historicals!D198</f>
        <v>7.0000000000000007E-2</v>
      </c>
      <c r="E98" s="50">
        <f>+Historicals!E198</f>
        <v>0.03</v>
      </c>
      <c r="F98" s="50">
        <f>+Historicals!F198</f>
        <v>-0.01</v>
      </c>
      <c r="G98" s="50">
        <f>+Historicals!G198</f>
        <v>0.08</v>
      </c>
      <c r="H98" s="50">
        <f>+Historicals!H198</f>
        <v>0.11</v>
      </c>
      <c r="I98" s="50">
        <f>+Historicals!I198</f>
        <v>0.26</v>
      </c>
      <c r="J98" s="50">
        <f>+Historicals!J198</f>
        <v>-0.06</v>
      </c>
      <c r="K98" s="78">
        <v>0</v>
      </c>
      <c r="L98" s="78">
        <f t="shared" ref="L98:L99" si="406">+K98</f>
        <v>0</v>
      </c>
      <c r="M98" s="78">
        <f t="shared" ref="M98:M99" si="407">+L98</f>
        <v>0</v>
      </c>
      <c r="N98" s="78">
        <f t="shared" ref="N98:N99" si="408">+M98</f>
        <v>0</v>
      </c>
      <c r="O98" s="78">
        <f t="shared" ref="O98:O99" si="409">+N98</f>
        <v>0</v>
      </c>
    </row>
    <row r="99" spans="1:16" x14ac:dyDescent="0.25">
      <c r="A99" s="47" t="s">
        <v>138</v>
      </c>
      <c r="B99" s="50" t="str">
        <f t="shared" ref="B99:I99" si="410">+IFERROR(B97-B98,"nm")</f>
        <v>nm</v>
      </c>
      <c r="C99" s="50">
        <f t="shared" si="410"/>
        <v>-0.01</v>
      </c>
      <c r="D99" s="50">
        <f t="shared" si="410"/>
        <v>-3.0317460317460243E-2</v>
      </c>
      <c r="E99" s="50">
        <f t="shared" si="410"/>
        <v>-4.5267175572519108E-2</v>
      </c>
      <c r="F99" s="50">
        <f t="shared" si="410"/>
        <v>1.775193798449614E-2</v>
      </c>
      <c r="G99" s="50">
        <f t="shared" si="410"/>
        <v>-1.846153846153846E-2</v>
      </c>
      <c r="H99" s="50">
        <f t="shared" si="410"/>
        <v>-3.7536231884057872E-2</v>
      </c>
      <c r="I99" s="50">
        <f t="shared" si="410"/>
        <v>5.7567567567567535E-2</v>
      </c>
      <c r="J99" s="50">
        <f>+IFERROR(J97-J98,"nm")</f>
        <v>4.9743589743589778E-2</v>
      </c>
      <c r="K99" s="78">
        <v>0</v>
      </c>
      <c r="L99" s="78">
        <f t="shared" si="406"/>
        <v>0</v>
      </c>
      <c r="M99" s="78">
        <f t="shared" si="407"/>
        <v>0</v>
      </c>
      <c r="N99" s="78">
        <f t="shared" si="408"/>
        <v>0</v>
      </c>
      <c r="O99" s="78">
        <f t="shared" si="409"/>
        <v>0</v>
      </c>
    </row>
    <row r="100" spans="1:16" x14ac:dyDescent="0.25">
      <c r="A100" s="9" t="s">
        <v>130</v>
      </c>
      <c r="B100" s="51">
        <f t="shared" ref="B100:I100" si="411">+B107+B103</f>
        <v>854</v>
      </c>
      <c r="C100" s="51">
        <f t="shared" si="411"/>
        <v>1039</v>
      </c>
      <c r="D100" s="51">
        <f t="shared" si="411"/>
        <v>1420</v>
      </c>
      <c r="E100" s="51">
        <f t="shared" si="411"/>
        <v>1561</v>
      </c>
      <c r="F100" s="51">
        <f t="shared" si="411"/>
        <v>1863</v>
      </c>
      <c r="G100" s="51">
        <f t="shared" si="411"/>
        <v>2426</v>
      </c>
      <c r="H100" s="51">
        <f t="shared" si="411"/>
        <v>2534</v>
      </c>
      <c r="I100" s="51">
        <f t="shared" si="411"/>
        <v>3289</v>
      </c>
      <c r="J100" s="51">
        <f>+J107+J103</f>
        <v>2406</v>
      </c>
      <c r="K100" s="86">
        <f>+K86*K102</f>
        <v>2406</v>
      </c>
      <c r="L100" s="86">
        <f t="shared" ref="L100:O100" si="412">+L86*L102</f>
        <v>2406</v>
      </c>
      <c r="M100" s="86">
        <f t="shared" si="412"/>
        <v>2406</v>
      </c>
      <c r="N100" s="86">
        <f t="shared" si="412"/>
        <v>2406</v>
      </c>
      <c r="O100" s="86">
        <f t="shared" si="412"/>
        <v>2406</v>
      </c>
    </row>
    <row r="101" spans="1:16" x14ac:dyDescent="0.25">
      <c r="A101" s="49" t="s">
        <v>129</v>
      </c>
      <c r="B101" s="50" t="str">
        <f t="shared" ref="B101:D101" si="413">+IFERROR(B100/A100-1,"nm")</f>
        <v>nm</v>
      </c>
      <c r="C101" s="50">
        <f t="shared" si="413"/>
        <v>0.21662763466042145</v>
      </c>
      <c r="D101" s="50">
        <f t="shared" si="413"/>
        <v>0.36669874879692022</v>
      </c>
      <c r="E101" s="50">
        <f t="shared" ref="E101" si="414">+IFERROR(E100/D100-1,"nm")</f>
        <v>9.9295774647887303E-2</v>
      </c>
      <c r="F101" s="50">
        <f t="shared" ref="F101" si="415">+IFERROR(F100/E100-1,"nm")</f>
        <v>0.19346572709801402</v>
      </c>
      <c r="G101" s="50">
        <f t="shared" ref="G101" si="416">+IFERROR(G100/F100-1,"nm")</f>
        <v>0.3022007514761138</v>
      </c>
      <c r="H101" s="50">
        <f t="shared" ref="H101" si="417">+IFERROR(H100/G100-1,"nm")</f>
        <v>4.4517724649629109E-2</v>
      </c>
      <c r="I101" s="50">
        <f t="shared" ref="I101" si="418">+IFERROR(I100/H100-1,"nm")</f>
        <v>0.29794790844514596</v>
      </c>
      <c r="J101" s="50">
        <f>+IFERROR(J100/I100-1,"nm")</f>
        <v>-0.26847065977500761</v>
      </c>
      <c r="K101" s="77">
        <f t="shared" ref="K101" si="419">+IFERROR(K100/J100-1,"nm")</f>
        <v>0</v>
      </c>
      <c r="L101" s="77">
        <f t="shared" ref="L101" si="420">+IFERROR(L100/K100-1,"nm")</f>
        <v>0</v>
      </c>
      <c r="M101" s="77">
        <f t="shared" ref="M101" si="421">+IFERROR(M100/L100-1,"nm")</f>
        <v>0</v>
      </c>
      <c r="N101" s="77">
        <f t="shared" ref="N101" si="422">+IFERROR(N100/M100-1,"nm")</f>
        <v>0</v>
      </c>
      <c r="O101" s="77">
        <f t="shared" ref="O101" si="423">+IFERROR(O100/N100-1,"nm")</f>
        <v>0</v>
      </c>
    </row>
    <row r="102" spans="1:16" x14ac:dyDescent="0.25">
      <c r="A102" s="49" t="s">
        <v>131</v>
      </c>
      <c r="B102" s="50">
        <f>+IFERROR(B100/B$86,"nm")</f>
        <v>0.32820906994619525</v>
      </c>
      <c r="C102" s="50">
        <f t="shared" ref="C102:J102" si="424">+IFERROR(C100/C$86,"nm")</f>
        <v>0.33876752526899251</v>
      </c>
      <c r="D102" s="50">
        <f t="shared" si="424"/>
        <v>0.37516512549537651</v>
      </c>
      <c r="E102" s="50">
        <f t="shared" si="424"/>
        <v>0.36842105263157893</v>
      </c>
      <c r="F102" s="50">
        <f t="shared" si="424"/>
        <v>0.36287495130502534</v>
      </c>
      <c r="G102" s="50">
        <f t="shared" si="424"/>
        <v>0.3907860824742268</v>
      </c>
      <c r="H102" s="50">
        <f t="shared" si="424"/>
        <v>0.37939811349004343</v>
      </c>
      <c r="I102" s="50">
        <f t="shared" si="424"/>
        <v>0.39674306393244874</v>
      </c>
      <c r="J102" s="50">
        <f t="shared" si="424"/>
        <v>0.31880217304889358</v>
      </c>
      <c r="K102" s="78">
        <f>+J102</f>
        <v>0.31880217304889358</v>
      </c>
      <c r="L102" s="78">
        <f t="shared" ref="L102" si="425">+K102</f>
        <v>0.31880217304889358</v>
      </c>
      <c r="M102" s="78">
        <f t="shared" ref="M102" si="426">+L102</f>
        <v>0.31880217304889358</v>
      </c>
      <c r="N102" s="78">
        <f t="shared" ref="N102" si="427">+M102</f>
        <v>0.31880217304889358</v>
      </c>
      <c r="O102" s="78">
        <f t="shared" ref="O102" si="428">+N102</f>
        <v>0.31880217304889358</v>
      </c>
    </row>
    <row r="103" spans="1:16" x14ac:dyDescent="0.25">
      <c r="A103" s="9" t="s">
        <v>132</v>
      </c>
      <c r="B103" s="9">
        <f>+Historicals!B177</f>
        <v>38</v>
      </c>
      <c r="C103" s="9">
        <f>+Historicals!C177</f>
        <v>46</v>
      </c>
      <c r="D103" s="9">
        <f>+Historicals!D177</f>
        <v>48</v>
      </c>
      <c r="E103" s="9">
        <f>+Historicals!E177</f>
        <v>54</v>
      </c>
      <c r="F103" s="9">
        <f>+Historicals!F177</f>
        <v>56</v>
      </c>
      <c r="G103" s="9">
        <f>+Historicals!G177</f>
        <v>50</v>
      </c>
      <c r="H103" s="9">
        <f>+Historicals!H177</f>
        <v>44</v>
      </c>
      <c r="I103" s="9">
        <f>+Historicals!I177</f>
        <v>46</v>
      </c>
      <c r="J103" s="9">
        <f>+Historicals!J177</f>
        <v>41</v>
      </c>
      <c r="K103" s="87">
        <f>+J106*J113</f>
        <v>41</v>
      </c>
      <c r="L103" s="87">
        <f>+K106*K113</f>
        <v>41</v>
      </c>
      <c r="M103" s="87">
        <f t="shared" ref="M103:O103" si="429">+L106*L113</f>
        <v>41</v>
      </c>
      <c r="N103" s="87">
        <f t="shared" si="429"/>
        <v>41</v>
      </c>
      <c r="O103" s="87">
        <f t="shared" si="429"/>
        <v>41</v>
      </c>
      <c r="P103" s="92"/>
    </row>
    <row r="104" spans="1:16" x14ac:dyDescent="0.25">
      <c r="A104" s="49" t="s">
        <v>129</v>
      </c>
      <c r="B104" s="50" t="str">
        <f t="shared" ref="B104:D104" si="430">+IFERROR(B103/A103-1,"nm")</f>
        <v>nm</v>
      </c>
      <c r="C104" s="50">
        <f t="shared" si="430"/>
        <v>0.21052631578947367</v>
      </c>
      <c r="D104" s="50">
        <f t="shared" si="430"/>
        <v>4.3478260869565188E-2</v>
      </c>
      <c r="E104" s="50">
        <f t="shared" ref="E104" si="431">+IFERROR(E103/D103-1,"nm")</f>
        <v>0.125</v>
      </c>
      <c r="F104" s="50">
        <f t="shared" ref="F104" si="432">+IFERROR(F103/E103-1,"nm")</f>
        <v>3.7037037037036979E-2</v>
      </c>
      <c r="G104" s="50">
        <f t="shared" ref="G104" si="433">+IFERROR(G103/F103-1,"nm")</f>
        <v>-0.1071428571428571</v>
      </c>
      <c r="H104" s="50">
        <f t="shared" ref="H104" si="434">+IFERROR(H103/G103-1,"nm")</f>
        <v>-0.12</v>
      </c>
      <c r="I104" s="50">
        <f t="shared" ref="I104" si="435">+IFERROR(I103/H103-1,"nm")</f>
        <v>4.5454545454545414E-2</v>
      </c>
      <c r="J104" s="50">
        <f>+IFERROR(J103/I103-1,"nm")</f>
        <v>-0.10869565217391308</v>
      </c>
      <c r="K104" s="88">
        <f t="shared" ref="K104" si="436">+IFERROR(K103/J103-1,"nm")</f>
        <v>0</v>
      </c>
      <c r="L104" s="88">
        <f t="shared" ref="L104" si="437">+IFERROR(L103/K103-1,"nm")</f>
        <v>0</v>
      </c>
      <c r="M104" s="88">
        <f t="shared" ref="M104" si="438">+IFERROR(M103/L103-1,"nm")</f>
        <v>0</v>
      </c>
      <c r="N104" s="88">
        <f t="shared" ref="N104" si="439">+IFERROR(N103/M103-1,"nm")</f>
        <v>0</v>
      </c>
      <c r="O104" s="88">
        <f t="shared" ref="O104" si="440">+IFERROR(O103/N103-1,"nm")</f>
        <v>0</v>
      </c>
      <c r="P104" s="92"/>
    </row>
    <row r="105" spans="1:16" x14ac:dyDescent="0.25">
      <c r="A105" s="49" t="s">
        <v>133</v>
      </c>
      <c r="B105" s="50">
        <f>+IFERROR(B103/B$86,"nm")</f>
        <v>1.4604150653343582E-2</v>
      </c>
      <c r="C105" s="50">
        <f t="shared" ref="C105:J105" si="441">+IFERROR(C103/C$86,"nm")</f>
        <v>1.4998369742419302E-2</v>
      </c>
      <c r="D105" s="50">
        <f t="shared" si="441"/>
        <v>1.2681638044914135E-2</v>
      </c>
      <c r="E105" s="50">
        <f t="shared" si="441"/>
        <v>1.2744866650932263E-2</v>
      </c>
      <c r="F105" s="50">
        <f t="shared" si="441"/>
        <v>1.090767432800935E-2</v>
      </c>
      <c r="G105" s="50">
        <f t="shared" si="441"/>
        <v>8.0541237113402053E-3</v>
      </c>
      <c r="H105" s="50">
        <f t="shared" si="441"/>
        <v>6.5878125467884411E-3</v>
      </c>
      <c r="I105" s="50">
        <f t="shared" si="441"/>
        <v>5.5488540410132689E-3</v>
      </c>
      <c r="J105" s="50">
        <f t="shared" si="441"/>
        <v>5.4326222340002651E-3</v>
      </c>
      <c r="K105" s="89">
        <f>+IFERROR(K103/K$86,"nm")</f>
        <v>5.4326222340002651E-3</v>
      </c>
      <c r="L105" s="89">
        <f t="shared" ref="L105:O105" si="442">+IFERROR(L103/L$86,"nm")</f>
        <v>5.4326222340002651E-3</v>
      </c>
      <c r="M105" s="89">
        <f t="shared" si="442"/>
        <v>5.4326222340002651E-3</v>
      </c>
      <c r="N105" s="89">
        <f t="shared" si="442"/>
        <v>5.4326222340002651E-3</v>
      </c>
      <c r="O105" s="89">
        <f t="shared" si="442"/>
        <v>5.4326222340002651E-3</v>
      </c>
      <c r="P105" s="92"/>
    </row>
    <row r="106" spans="1:16" x14ac:dyDescent="0.25">
      <c r="A106" s="81" t="s">
        <v>151</v>
      </c>
      <c r="B106" s="77">
        <f t="shared" ref="B106:J106" si="443">+IFERROR(B103/B113,"nm")</f>
        <v>0.16379310344827586</v>
      </c>
      <c r="C106" s="77">
        <f t="shared" si="443"/>
        <v>0.18110236220472442</v>
      </c>
      <c r="D106" s="77">
        <f t="shared" si="443"/>
        <v>0.20512820512820512</v>
      </c>
      <c r="E106" s="77">
        <f t="shared" si="443"/>
        <v>0.24</v>
      </c>
      <c r="F106" s="77">
        <f t="shared" si="443"/>
        <v>0.21875</v>
      </c>
      <c r="G106" s="77">
        <f t="shared" si="443"/>
        <v>0.2109704641350211</v>
      </c>
      <c r="H106" s="77">
        <f t="shared" si="443"/>
        <v>0.20560747663551401</v>
      </c>
      <c r="I106" s="77">
        <f t="shared" si="443"/>
        <v>0.15972222222222221</v>
      </c>
      <c r="J106" s="77">
        <f t="shared" si="443"/>
        <v>0.13531353135313531</v>
      </c>
      <c r="K106" s="78">
        <f>+J106</f>
        <v>0.13531353135313531</v>
      </c>
      <c r="L106" s="78">
        <f t="shared" ref="L106" si="444">+K106</f>
        <v>0.13531353135313531</v>
      </c>
      <c r="M106" s="78">
        <f t="shared" ref="M106" si="445">+L106</f>
        <v>0.13531353135313531</v>
      </c>
      <c r="N106" s="78">
        <f t="shared" ref="N106" si="446">+M106</f>
        <v>0.13531353135313531</v>
      </c>
      <c r="O106" s="78">
        <f t="shared" ref="O106" si="447">+N106</f>
        <v>0.13531353135313531</v>
      </c>
    </row>
    <row r="107" spans="1:16" x14ac:dyDescent="0.25">
      <c r="A107" s="9" t="s">
        <v>134</v>
      </c>
      <c r="B107" s="9">
        <f>+Historicals!B144</f>
        <v>816</v>
      </c>
      <c r="C107" s="9">
        <f>+Historicals!C144</f>
        <v>993</v>
      </c>
      <c r="D107" s="9">
        <f>+Historicals!D144</f>
        <v>1372</v>
      </c>
      <c r="E107" s="9">
        <f>+Historicals!E144</f>
        <v>1507</v>
      </c>
      <c r="F107" s="9">
        <f>+Historicals!F144</f>
        <v>1807</v>
      </c>
      <c r="G107" s="9">
        <f>+Historicals!G144</f>
        <v>2376</v>
      </c>
      <c r="H107" s="9">
        <f>+Historicals!H144</f>
        <v>2490</v>
      </c>
      <c r="I107" s="9">
        <f>+Historicals!I144</f>
        <v>3243</v>
      </c>
      <c r="J107" s="9">
        <f>+Historicals!J144</f>
        <v>2365</v>
      </c>
      <c r="K107" s="76">
        <f>+K100-K103</f>
        <v>2365</v>
      </c>
      <c r="L107" s="76">
        <f>+L100-L103</f>
        <v>2365</v>
      </c>
      <c r="M107" s="76">
        <f t="shared" ref="M107:O107" si="448">+M100-M103</f>
        <v>2365</v>
      </c>
      <c r="N107" s="76">
        <f t="shared" si="448"/>
        <v>2365</v>
      </c>
      <c r="O107" s="76">
        <f t="shared" si="448"/>
        <v>2365</v>
      </c>
    </row>
    <row r="108" spans="1:16" x14ac:dyDescent="0.25">
      <c r="A108" s="49" t="s">
        <v>129</v>
      </c>
      <c r="B108" s="50" t="str">
        <f t="shared" ref="B108:D108" si="449">+IFERROR(B107/A107-1,"nm")</f>
        <v>nm</v>
      </c>
      <c r="C108" s="50">
        <f t="shared" si="449"/>
        <v>0.21691176470588225</v>
      </c>
      <c r="D108" s="50">
        <f t="shared" si="449"/>
        <v>0.38167170191339372</v>
      </c>
      <c r="E108" s="50">
        <f t="shared" ref="E108" si="450">+IFERROR(E107/D107-1,"nm")</f>
        <v>9.8396501457725938E-2</v>
      </c>
      <c r="F108" s="50">
        <f t="shared" ref="F108" si="451">+IFERROR(F107/E107-1,"nm")</f>
        <v>0.19907100199071004</v>
      </c>
      <c r="G108" s="50">
        <f t="shared" ref="G108" si="452">+IFERROR(G107/F107-1,"nm")</f>
        <v>0.31488655229662421</v>
      </c>
      <c r="H108" s="50">
        <f t="shared" ref="H108" si="453">+IFERROR(H107/G107-1,"nm")</f>
        <v>4.7979797979798011E-2</v>
      </c>
      <c r="I108" s="50">
        <f t="shared" ref="I108" si="454">+IFERROR(I107/H107-1,"nm")</f>
        <v>0.30240963855421676</v>
      </c>
      <c r="J108" s="50">
        <f>+IFERROR(J107/I107-1,"nm")</f>
        <v>-0.27073697193956214</v>
      </c>
      <c r="K108" s="77">
        <f t="shared" ref="K108" si="455">+IFERROR(K107/J107-1,"nm")</f>
        <v>0</v>
      </c>
      <c r="L108" s="77">
        <f t="shared" ref="L108" si="456">+IFERROR(L107/K107-1,"nm")</f>
        <v>0</v>
      </c>
      <c r="M108" s="77">
        <f t="shared" ref="M108" si="457">+IFERROR(M107/L107-1,"nm")</f>
        <v>0</v>
      </c>
      <c r="N108" s="77">
        <f t="shared" ref="N108" si="458">+IFERROR(N107/M107-1,"nm")</f>
        <v>0</v>
      </c>
      <c r="O108" s="77">
        <f t="shared" ref="O108" si="459">+IFERROR(O107/N107-1,"nm")</f>
        <v>0</v>
      </c>
    </row>
    <row r="109" spans="1:16" x14ac:dyDescent="0.25">
      <c r="A109" s="49" t="s">
        <v>131</v>
      </c>
      <c r="B109" s="50">
        <f>+IFERROR(B107/B$86,"nm")</f>
        <v>0.31360491929285167</v>
      </c>
      <c r="C109" s="50">
        <f t="shared" ref="C109:J109" si="460">+IFERROR(C107/C$86,"nm")</f>
        <v>0.3237691555265732</v>
      </c>
      <c r="D109" s="50">
        <f t="shared" si="460"/>
        <v>0.36248348745046233</v>
      </c>
      <c r="E109" s="50">
        <f t="shared" si="460"/>
        <v>0.35567618598064671</v>
      </c>
      <c r="F109" s="50">
        <f t="shared" si="460"/>
        <v>0.35196727697701596</v>
      </c>
      <c r="G109" s="50">
        <f t="shared" si="460"/>
        <v>0.38273195876288657</v>
      </c>
      <c r="H109" s="50">
        <f t="shared" si="460"/>
        <v>0.37281030094325496</v>
      </c>
      <c r="I109" s="50">
        <f t="shared" si="460"/>
        <v>0.39119420989143544</v>
      </c>
      <c r="J109" s="50">
        <f t="shared" si="460"/>
        <v>0.31336955081489332</v>
      </c>
      <c r="K109" s="77">
        <f>+IFERROR(K107/K$86,"nm")</f>
        <v>0.31336955081489332</v>
      </c>
      <c r="L109" s="77">
        <f t="shared" ref="L109:O109" si="461">+IFERROR(L107/L$86,"nm")</f>
        <v>0.31336955081489332</v>
      </c>
      <c r="M109" s="77">
        <f t="shared" si="461"/>
        <v>0.31336955081489332</v>
      </c>
      <c r="N109" s="77">
        <f t="shared" si="461"/>
        <v>0.31336955081489332</v>
      </c>
      <c r="O109" s="77">
        <f t="shared" si="461"/>
        <v>0.31336955081489332</v>
      </c>
    </row>
    <row r="110" spans="1:16" x14ac:dyDescent="0.25">
      <c r="A110" s="9" t="s">
        <v>135</v>
      </c>
      <c r="B110" s="9">
        <f>+Historicals!B166</f>
        <v>63</v>
      </c>
      <c r="C110" s="9">
        <f>+Historicals!C166</f>
        <v>69</v>
      </c>
      <c r="D110" s="9">
        <f>+Historicals!D166</f>
        <v>44</v>
      </c>
      <c r="E110" s="9">
        <f>+Historicals!E166</f>
        <v>51</v>
      </c>
      <c r="F110" s="9">
        <f>+Historicals!F166</f>
        <v>76</v>
      </c>
      <c r="G110" s="9">
        <f>+Historicals!G166</f>
        <v>49</v>
      </c>
      <c r="H110" s="9">
        <f>+Historicals!H166</f>
        <v>28</v>
      </c>
      <c r="I110" s="9">
        <f>+Historicals!I166</f>
        <v>94</v>
      </c>
      <c r="J110" s="9">
        <f>+Historicals!J166</f>
        <v>78</v>
      </c>
      <c r="K110" s="86">
        <f>+K86*K112</f>
        <v>78</v>
      </c>
      <c r="L110" s="86">
        <f t="shared" ref="L110:O110" si="462">+L86*L112</f>
        <v>78</v>
      </c>
      <c r="M110" s="86">
        <f t="shared" si="462"/>
        <v>78</v>
      </c>
      <c r="N110" s="86">
        <f t="shared" si="462"/>
        <v>78</v>
      </c>
      <c r="O110" s="86">
        <f t="shared" si="462"/>
        <v>78</v>
      </c>
    </row>
    <row r="111" spans="1:16" x14ac:dyDescent="0.25">
      <c r="A111" s="49" t="s">
        <v>129</v>
      </c>
      <c r="B111" s="50" t="str">
        <f t="shared" ref="B111:D111" si="463">+IFERROR(B110/A110-1,"nm")</f>
        <v>nm</v>
      </c>
      <c r="C111" s="50">
        <f t="shared" si="463"/>
        <v>9.5238095238095344E-2</v>
      </c>
      <c r="D111" s="50">
        <f t="shared" si="463"/>
        <v>-0.3623188405797102</v>
      </c>
      <c r="E111" s="50">
        <f t="shared" ref="E111" si="464">+IFERROR(E110/D110-1,"nm")</f>
        <v>0.15909090909090917</v>
      </c>
      <c r="F111" s="50">
        <f t="shared" ref="F111" si="465">+IFERROR(F110/E110-1,"nm")</f>
        <v>0.49019607843137258</v>
      </c>
      <c r="G111" s="50">
        <f t="shared" ref="G111" si="466">+IFERROR(G110/F110-1,"nm")</f>
        <v>-0.35526315789473684</v>
      </c>
      <c r="H111" s="50">
        <f t="shared" ref="H111" si="467">+IFERROR(H110/G110-1,"nm")</f>
        <v>-0.4285714285714286</v>
      </c>
      <c r="I111" s="50">
        <f t="shared" ref="I111" si="468">+IFERROR(I110/H110-1,"nm")</f>
        <v>2.3571428571428572</v>
      </c>
      <c r="J111" s="50">
        <f>+IFERROR(J110/I110-1,"nm")</f>
        <v>-0.17021276595744683</v>
      </c>
      <c r="K111" s="77">
        <f t="shared" ref="K111" si="469">+IFERROR(K110/J110-1,"nm")</f>
        <v>0</v>
      </c>
      <c r="L111" s="77">
        <f t="shared" ref="L111" si="470">+IFERROR(L110/K110-1,"nm")</f>
        <v>0</v>
      </c>
      <c r="M111" s="77">
        <f t="shared" ref="M111" si="471">+IFERROR(M110/L110-1,"nm")</f>
        <v>0</v>
      </c>
      <c r="N111" s="77">
        <f t="shared" ref="N111" si="472">+IFERROR(N110/M110-1,"nm")</f>
        <v>0</v>
      </c>
      <c r="O111" s="77">
        <f t="shared" ref="O111" si="473">+IFERROR(O110/N110-1,"nm")</f>
        <v>0</v>
      </c>
    </row>
    <row r="112" spans="1:16" x14ac:dyDescent="0.25">
      <c r="A112" s="49" t="s">
        <v>133</v>
      </c>
      <c r="B112" s="50">
        <f>+IFERROR(B110/B$86,"nm")</f>
        <v>2.4212144504227519E-2</v>
      </c>
      <c r="C112" s="50">
        <f t="shared" ref="C112:J112" si="474">+IFERROR(C110/C$86,"nm")</f>
        <v>2.2497554613628953E-2</v>
      </c>
      <c r="D112" s="50">
        <f t="shared" si="474"/>
        <v>1.1624834874504624E-2</v>
      </c>
      <c r="E112" s="50">
        <f t="shared" si="474"/>
        <v>1.2036818503658248E-2</v>
      </c>
      <c r="F112" s="50">
        <f t="shared" si="474"/>
        <v>1.4803272302298403E-2</v>
      </c>
      <c r="G112" s="50">
        <f t="shared" si="474"/>
        <v>7.8930412371134018E-3</v>
      </c>
      <c r="H112" s="50">
        <f t="shared" si="474"/>
        <v>4.1922443479562805E-3</v>
      </c>
      <c r="I112" s="50">
        <f t="shared" si="474"/>
        <v>1.1338962605548853E-2</v>
      </c>
      <c r="J112" s="50">
        <f t="shared" si="474"/>
        <v>1.0335232542732211E-2</v>
      </c>
      <c r="K112" s="78">
        <f>+J112</f>
        <v>1.0335232542732211E-2</v>
      </c>
      <c r="L112" s="78">
        <f t="shared" ref="L112" si="475">+K112</f>
        <v>1.0335232542732211E-2</v>
      </c>
      <c r="M112" s="78">
        <f t="shared" ref="M112" si="476">+L112</f>
        <v>1.0335232542732211E-2</v>
      </c>
      <c r="N112" s="78">
        <f t="shared" ref="N112" si="477">+M112</f>
        <v>1.0335232542732211E-2</v>
      </c>
      <c r="O112" s="78">
        <f t="shared" ref="O112" si="478">+N112</f>
        <v>1.0335232542732211E-2</v>
      </c>
    </row>
    <row r="113" spans="1:15" x14ac:dyDescent="0.25">
      <c r="A113" s="76" t="s">
        <v>150</v>
      </c>
      <c r="B113" s="98">
        <f>+Historicals!B155</f>
        <v>232</v>
      </c>
      <c r="C113" s="98">
        <f>+Historicals!C155</f>
        <v>254</v>
      </c>
      <c r="D113" s="98">
        <f>+Historicals!D155</f>
        <v>234</v>
      </c>
      <c r="E113" s="98">
        <f>+Historicals!E155</f>
        <v>225</v>
      </c>
      <c r="F113" s="98">
        <f>+Historicals!F155</f>
        <v>256</v>
      </c>
      <c r="G113" s="98">
        <f>+Historicals!G155</f>
        <v>237</v>
      </c>
      <c r="H113" s="98">
        <f>+Historicals!H155</f>
        <v>214</v>
      </c>
      <c r="I113" s="98">
        <f>+Historicals!I155</f>
        <v>288</v>
      </c>
      <c r="J113" s="98">
        <f>+Historicals!J155</f>
        <v>303</v>
      </c>
      <c r="K113" s="86">
        <f>+K86*K115</f>
        <v>303</v>
      </c>
      <c r="L113" s="86">
        <f t="shared" ref="L113:O113" si="479">+L86*L115</f>
        <v>303</v>
      </c>
      <c r="M113" s="86">
        <f t="shared" si="479"/>
        <v>303</v>
      </c>
      <c r="N113" s="86">
        <f t="shared" si="479"/>
        <v>303</v>
      </c>
      <c r="O113" s="86">
        <f t="shared" si="479"/>
        <v>303</v>
      </c>
    </row>
    <row r="114" spans="1:15" x14ac:dyDescent="0.25">
      <c r="A114" s="80" t="s">
        <v>129</v>
      </c>
      <c r="B114" s="77" t="str">
        <f t="shared" ref="B114" si="480">+IFERROR(B113/A113-1,"nm")</f>
        <v>nm</v>
      </c>
      <c r="C114" s="77">
        <f t="shared" ref="C114" si="481">+IFERROR(C113/B113-1,"nm")</f>
        <v>9.4827586206896575E-2</v>
      </c>
      <c r="D114" s="77">
        <f t="shared" ref="D114" si="482">+IFERROR(D113/C113-1,"nm")</f>
        <v>-7.8740157480314932E-2</v>
      </c>
      <c r="E114" s="77">
        <f t="shared" ref="E114" si="483">+IFERROR(E113/D113-1,"nm")</f>
        <v>-3.8461538461538436E-2</v>
      </c>
      <c r="F114" s="77">
        <f t="shared" ref="F114" si="484">+IFERROR(F113/E113-1,"nm")</f>
        <v>0.13777777777777778</v>
      </c>
      <c r="G114" s="77">
        <f t="shared" ref="G114" si="485">+IFERROR(G113/F113-1,"nm")</f>
        <v>-7.421875E-2</v>
      </c>
      <c r="H114" s="77">
        <f t="shared" ref="H114" si="486">+IFERROR(H113/G113-1,"nm")</f>
        <v>-9.7046413502109741E-2</v>
      </c>
      <c r="I114" s="77">
        <f>+IFERROR(I113/H113-1,"nm")</f>
        <v>0.34579439252336441</v>
      </c>
      <c r="J114" s="77">
        <f t="shared" ref="J114" si="487">+IFERROR(J113/I113-1,"nm")</f>
        <v>5.2083333333333259E-2</v>
      </c>
      <c r="K114" s="77">
        <f t="shared" ref="K114" si="488">+IFERROR(K113/J113-1,"nm")</f>
        <v>0</v>
      </c>
      <c r="L114" s="77">
        <f t="shared" ref="L114" si="489">+IFERROR(L113/K113-1,"nm")</f>
        <v>0</v>
      </c>
      <c r="M114" s="77">
        <f t="shared" ref="M114" si="490">+IFERROR(M113/L113-1,"nm")</f>
        <v>0</v>
      </c>
      <c r="N114" s="77">
        <f t="shared" ref="N114" si="491">+IFERROR(N113/M113-1,"nm")</f>
        <v>0</v>
      </c>
      <c r="O114" s="77">
        <f t="shared" ref="O114" si="492">+IFERROR(O113/N113-1,"nm")</f>
        <v>0</v>
      </c>
    </row>
    <row r="115" spans="1:15" x14ac:dyDescent="0.25">
      <c r="A115" s="80" t="s">
        <v>133</v>
      </c>
      <c r="B115" s="77">
        <f>+IFERROR(B113/B$86,"nm")</f>
        <v>8.9162182936202927E-2</v>
      </c>
      <c r="C115" s="77">
        <f t="shared" ref="C115:J115" si="493">+IFERROR(C113/C$86,"nm")</f>
        <v>8.2817085099445714E-2</v>
      </c>
      <c r="D115" s="77">
        <f t="shared" si="493"/>
        <v>6.1822985468956405E-2</v>
      </c>
      <c r="E115" s="77">
        <f t="shared" si="493"/>
        <v>5.31036110455511E-2</v>
      </c>
      <c r="F115" s="77">
        <f t="shared" si="493"/>
        <v>4.9863654070899883E-2</v>
      </c>
      <c r="G115" s="77">
        <f t="shared" si="493"/>
        <v>3.817654639175258E-2</v>
      </c>
      <c r="H115" s="77">
        <f t="shared" si="493"/>
        <v>3.2040724659380147E-2</v>
      </c>
      <c r="I115" s="77">
        <f t="shared" si="493"/>
        <v>3.4740651387213509E-2</v>
      </c>
      <c r="J115" s="77">
        <f t="shared" si="493"/>
        <v>4.0148403339075128E-2</v>
      </c>
      <c r="K115" s="78">
        <f>+J115</f>
        <v>4.0148403339075128E-2</v>
      </c>
      <c r="L115" s="78">
        <f t="shared" ref="L115" si="494">+K115</f>
        <v>4.0148403339075128E-2</v>
      </c>
      <c r="M115" s="78">
        <f t="shared" ref="M115" si="495">+L115</f>
        <v>4.0148403339075128E-2</v>
      </c>
      <c r="N115" s="78">
        <f t="shared" ref="N115" si="496">+M115</f>
        <v>4.0148403339075128E-2</v>
      </c>
      <c r="O115" s="78">
        <f t="shared" ref="O115" si="497">+N115</f>
        <v>4.0148403339075128E-2</v>
      </c>
    </row>
    <row r="116" spans="1:15" x14ac:dyDescent="0.25">
      <c r="A116" s="46" t="str">
        <f>+Historicals!A127</f>
        <v>Asia Pacific &amp; Latin America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2"/>
      <c r="L116" s="42"/>
      <c r="M116" s="42"/>
      <c r="N116" s="42"/>
      <c r="O116" s="42"/>
    </row>
    <row r="117" spans="1:15" x14ac:dyDescent="0.25">
      <c r="A117" s="9" t="s">
        <v>136</v>
      </c>
      <c r="B117" s="9">
        <f>+Historicals!B127</f>
        <v>771</v>
      </c>
      <c r="C117" s="9">
        <f>+Historicals!C127</f>
        <v>755</v>
      </c>
      <c r="D117" s="9">
        <f>+Historicals!D127</f>
        <v>4317</v>
      </c>
      <c r="E117" s="9">
        <f>+Historicals!E127</f>
        <v>4737</v>
      </c>
      <c r="F117" s="9">
        <f>+Historicals!F127</f>
        <v>5166</v>
      </c>
      <c r="G117" s="9">
        <f>+Historicals!G127</f>
        <v>5254</v>
      </c>
      <c r="H117" s="9">
        <f>+Historicals!H127</f>
        <v>5028</v>
      </c>
      <c r="I117" s="9">
        <f>+Historicals!I127</f>
        <v>5343</v>
      </c>
      <c r="J117" s="9">
        <f>+Historicals!J127</f>
        <v>5955</v>
      </c>
      <c r="K117" s="76">
        <f>+SUM(K119+K123+K127)</f>
        <v>5955</v>
      </c>
      <c r="L117" s="76">
        <f t="shared" ref="L117:O117" si="498">+SUM(L119+L123+L127)</f>
        <v>5955</v>
      </c>
      <c r="M117" s="76">
        <f t="shared" si="498"/>
        <v>5955</v>
      </c>
      <c r="N117" s="76">
        <f t="shared" si="498"/>
        <v>5955</v>
      </c>
      <c r="O117" s="76">
        <f t="shared" si="498"/>
        <v>5955</v>
      </c>
    </row>
    <row r="118" spans="1:15" x14ac:dyDescent="0.25">
      <c r="A118" s="47" t="s">
        <v>129</v>
      </c>
      <c r="B118" s="50" t="str">
        <f t="shared" ref="B118:I118" si="499">+IFERROR(B117/A117-1,"nm")</f>
        <v>nm</v>
      </c>
      <c r="C118" s="50">
        <f t="shared" si="499"/>
        <v>-2.0752269779507171E-2</v>
      </c>
      <c r="D118" s="50">
        <f t="shared" si="499"/>
        <v>4.717880794701987</v>
      </c>
      <c r="E118" s="50">
        <f t="shared" si="499"/>
        <v>9.7289784572619942E-2</v>
      </c>
      <c r="F118" s="50">
        <f t="shared" si="499"/>
        <v>9.0563647878403986E-2</v>
      </c>
      <c r="G118" s="50">
        <f t="shared" si="499"/>
        <v>1.7034456058846237E-2</v>
      </c>
      <c r="H118" s="50">
        <f t="shared" si="499"/>
        <v>-4.3014845831747195E-2</v>
      </c>
      <c r="I118" s="50">
        <f t="shared" si="499"/>
        <v>6.2649164677804237E-2</v>
      </c>
      <c r="J118" s="50">
        <f>+IFERROR(J117/I117-1,"nm")</f>
        <v>0.11454239191465465</v>
      </c>
      <c r="K118" s="77">
        <f t="shared" ref="K118" si="500">+IFERROR(K117/J117-1,"nm")</f>
        <v>0</v>
      </c>
      <c r="L118" s="77">
        <f t="shared" ref="L118" si="501">+IFERROR(L117/K117-1,"nm")</f>
        <v>0</v>
      </c>
      <c r="M118" s="77">
        <f t="shared" ref="M118" si="502">+IFERROR(M117/L117-1,"nm")</f>
        <v>0</v>
      </c>
      <c r="N118" s="77">
        <f t="shared" ref="N118" si="503">+IFERROR(N117/M117-1,"nm")</f>
        <v>0</v>
      </c>
      <c r="O118" s="77">
        <f t="shared" ref="O118" si="504">+IFERROR(O117/N117-1,"nm")</f>
        <v>0</v>
      </c>
    </row>
    <row r="119" spans="1:15" x14ac:dyDescent="0.25">
      <c r="A119" s="48" t="s">
        <v>113</v>
      </c>
      <c r="B119" s="3">
        <f>+Historicals!B128</f>
        <v>409</v>
      </c>
      <c r="C119" s="3">
        <f>+Historicals!C128</f>
        <v>452</v>
      </c>
      <c r="D119" s="3">
        <f>+Historicals!D128</f>
        <v>2930</v>
      </c>
      <c r="E119" s="3">
        <f>+Historicals!E128</f>
        <v>3285</v>
      </c>
      <c r="F119" s="3">
        <f>+Historicals!F128</f>
        <v>3575</v>
      </c>
      <c r="G119" s="3">
        <f>+Historicals!G128</f>
        <v>3622</v>
      </c>
      <c r="H119" s="3">
        <f>+Historicals!H128</f>
        <v>3449</v>
      </c>
      <c r="I119" s="3">
        <f>+Historicals!I128</f>
        <v>3659</v>
      </c>
      <c r="J119" s="3">
        <f>+Historicals!J128</f>
        <v>4111</v>
      </c>
      <c r="K119" s="85">
        <f>+J119*(1+K120)</f>
        <v>4111</v>
      </c>
      <c r="L119" s="85">
        <f t="shared" ref="L119" si="505">+K119*(1+L120)</f>
        <v>4111</v>
      </c>
      <c r="M119" s="85">
        <f t="shared" ref="M119" si="506">+L119*(1+M120)</f>
        <v>4111</v>
      </c>
      <c r="N119" s="85">
        <f t="shared" ref="N119" si="507">+M119*(1+N120)</f>
        <v>4111</v>
      </c>
      <c r="O119" s="85">
        <f t="shared" ref="O119" si="508">+N119*(1+O120)</f>
        <v>4111</v>
      </c>
    </row>
    <row r="120" spans="1:15" x14ac:dyDescent="0.25">
      <c r="A120" s="47" t="s">
        <v>129</v>
      </c>
      <c r="B120" s="50" t="str">
        <f t="shared" ref="B120:I120" si="509">+IFERROR(B119/A119-1,"nm")</f>
        <v>nm</v>
      </c>
      <c r="C120" s="50">
        <f t="shared" si="509"/>
        <v>0.10513447432762835</v>
      </c>
      <c r="D120" s="50">
        <f t="shared" si="509"/>
        <v>5.4823008849557526</v>
      </c>
      <c r="E120" s="50">
        <f t="shared" si="509"/>
        <v>0.12116040955631391</v>
      </c>
      <c r="F120" s="50">
        <f t="shared" si="509"/>
        <v>8.8280060882800715E-2</v>
      </c>
      <c r="G120" s="50">
        <f t="shared" si="509"/>
        <v>1.3146853146853044E-2</v>
      </c>
      <c r="H120" s="50">
        <f t="shared" si="509"/>
        <v>-4.7763666482606326E-2</v>
      </c>
      <c r="I120" s="50">
        <f t="shared" si="509"/>
        <v>6.0887213685126174E-2</v>
      </c>
      <c r="J120" s="50">
        <f>+IFERROR(J119/I119-1,"nm")</f>
        <v>0.12353101940420874</v>
      </c>
      <c r="K120" s="77">
        <f>+K121+K122</f>
        <v>0</v>
      </c>
      <c r="L120" s="77">
        <f t="shared" ref="L120:O120" si="510">+L121+L122</f>
        <v>0</v>
      </c>
      <c r="M120" s="77">
        <f t="shared" si="510"/>
        <v>0</v>
      </c>
      <c r="N120" s="77">
        <f t="shared" si="510"/>
        <v>0</v>
      </c>
      <c r="O120" s="77">
        <f t="shared" si="510"/>
        <v>0</v>
      </c>
    </row>
    <row r="121" spans="1:15" x14ac:dyDescent="0.25">
      <c r="A121" s="47" t="s">
        <v>137</v>
      </c>
      <c r="B121" s="50">
        <f>+Historicals!B200</f>
        <v>0.11</v>
      </c>
      <c r="C121" s="50">
        <f>+Historicals!C200</f>
        <v>0.23</v>
      </c>
      <c r="D121" s="50">
        <f>+Historicals!D200</f>
        <v>0.34</v>
      </c>
      <c r="E121" s="50">
        <f>+Historicals!E200</f>
        <v>0.16</v>
      </c>
      <c r="F121" s="50">
        <f>+Historicals!F200</f>
        <v>0.09</v>
      </c>
      <c r="G121" s="50">
        <f>+Historicals!G200</f>
        <v>0.12</v>
      </c>
      <c r="H121" s="50">
        <f>+Historicals!H200</f>
        <v>0</v>
      </c>
      <c r="I121" s="50">
        <f>+Historicals!I200</f>
        <v>0.08</v>
      </c>
      <c r="J121" s="50">
        <f>+Historicals!J200</f>
        <v>0.17</v>
      </c>
      <c r="K121" s="78">
        <v>0</v>
      </c>
      <c r="L121" s="78">
        <f t="shared" ref="L121:L122" si="511">+K121</f>
        <v>0</v>
      </c>
      <c r="M121" s="78">
        <f t="shared" ref="M121:M122" si="512">+L121</f>
        <v>0</v>
      </c>
      <c r="N121" s="78">
        <f t="shared" ref="N121:N122" si="513">+M121</f>
        <v>0</v>
      </c>
      <c r="O121" s="78">
        <f t="shared" ref="O121:O122" si="514">+N121</f>
        <v>0</v>
      </c>
    </row>
    <row r="122" spans="1:15" x14ac:dyDescent="0.25">
      <c r="A122" s="47" t="s">
        <v>138</v>
      </c>
      <c r="B122" s="50" t="str">
        <f t="shared" ref="B122:I122" si="515">+IFERROR(B120-B121,"nm")</f>
        <v>nm</v>
      </c>
      <c r="C122" s="50">
        <f t="shared" si="515"/>
        <v>-0.12486552567237166</v>
      </c>
      <c r="D122" s="50">
        <f t="shared" si="515"/>
        <v>5.1423008849557528</v>
      </c>
      <c r="E122" s="50">
        <f t="shared" si="515"/>
        <v>-3.8839590443686095E-2</v>
      </c>
      <c r="F122" s="50">
        <f t="shared" si="515"/>
        <v>-1.7199391171992817E-3</v>
      </c>
      <c r="G122" s="50">
        <f t="shared" si="515"/>
        <v>-0.10685314685314695</v>
      </c>
      <c r="H122" s="50">
        <f t="shared" si="515"/>
        <v>-4.7763666482606326E-2</v>
      </c>
      <c r="I122" s="50">
        <f t="shared" si="515"/>
        <v>-1.9112786314873828E-2</v>
      </c>
      <c r="J122" s="50">
        <f>+IFERROR(J120-J121,"nm")</f>
        <v>-4.646898059579127E-2</v>
      </c>
      <c r="K122" s="78">
        <v>0</v>
      </c>
      <c r="L122" s="78">
        <f t="shared" si="511"/>
        <v>0</v>
      </c>
      <c r="M122" s="78">
        <f t="shared" si="512"/>
        <v>0</v>
      </c>
      <c r="N122" s="78">
        <f t="shared" si="513"/>
        <v>0</v>
      </c>
      <c r="O122" s="78">
        <f t="shared" si="514"/>
        <v>0</v>
      </c>
    </row>
    <row r="123" spans="1:15" x14ac:dyDescent="0.25">
      <c r="A123" s="48" t="s">
        <v>114</v>
      </c>
      <c r="B123" s="3">
        <f>+Historicals!B129</f>
        <v>276</v>
      </c>
      <c r="C123" s="3">
        <f>+Historicals!C129</f>
        <v>230</v>
      </c>
      <c r="D123" s="3">
        <f>+Historicals!D129</f>
        <v>1117</v>
      </c>
      <c r="E123" s="3">
        <f>+Historicals!E129</f>
        <v>1185</v>
      </c>
      <c r="F123" s="3">
        <f>+Historicals!F129</f>
        <v>1347</v>
      </c>
      <c r="G123" s="3">
        <f>+Historicals!G129</f>
        <v>1395</v>
      </c>
      <c r="H123" s="3">
        <f>+Historicals!H129</f>
        <v>1365</v>
      </c>
      <c r="I123" s="3">
        <f>+Historicals!I129</f>
        <v>1494</v>
      </c>
      <c r="J123" s="3">
        <f>+Historicals!J129</f>
        <v>1610</v>
      </c>
      <c r="K123" s="85">
        <f>+J123*(1+K124)</f>
        <v>1610</v>
      </c>
      <c r="L123" s="85">
        <f t="shared" ref="L123" si="516">+K123*(1+L124)</f>
        <v>1610</v>
      </c>
      <c r="M123" s="85">
        <f t="shared" ref="M123" si="517">+L123*(1+M124)</f>
        <v>1610</v>
      </c>
      <c r="N123" s="85">
        <f t="shared" ref="N123" si="518">+M123*(1+N124)</f>
        <v>1610</v>
      </c>
      <c r="O123" s="85">
        <f t="shared" ref="O123" si="519">+N123*(1+O124)</f>
        <v>1610</v>
      </c>
    </row>
    <row r="124" spans="1:15" x14ac:dyDescent="0.25">
      <c r="A124" s="47" t="s">
        <v>129</v>
      </c>
      <c r="B124" s="50" t="str">
        <f t="shared" ref="B124:E124" si="520">+IFERROR(B123/A123-1,"nm")</f>
        <v>nm</v>
      </c>
      <c r="C124" s="50">
        <f t="shared" si="520"/>
        <v>-0.16666666666666663</v>
      </c>
      <c r="D124" s="50">
        <f t="shared" ref="D124" si="521">+IFERROR(D123/C123-1,"nm")</f>
        <v>3.8565217391304349</v>
      </c>
      <c r="E124" s="50">
        <f t="shared" si="520"/>
        <v>6.0877350044762801E-2</v>
      </c>
      <c r="F124" s="50">
        <f t="shared" ref="F124" si="522">+IFERROR(F123/E123-1,"nm")</f>
        <v>0.13670886075949373</v>
      </c>
      <c r="G124" s="50">
        <f t="shared" ref="G124" si="523">+IFERROR(G123/F123-1,"nm")</f>
        <v>3.563474387527843E-2</v>
      </c>
      <c r="H124" s="50">
        <f t="shared" ref="H124" si="524">+IFERROR(H123/G123-1,"nm")</f>
        <v>-2.1505376344086002E-2</v>
      </c>
      <c r="I124" s="50">
        <f t="shared" ref="I124" si="525">+IFERROR(I123/H123-1,"nm")</f>
        <v>9.4505494505494614E-2</v>
      </c>
      <c r="J124" s="50">
        <f>+IFERROR(J123/I123-1,"nm")</f>
        <v>7.7643908969210251E-2</v>
      </c>
      <c r="K124" s="77">
        <f>+K125+K126</f>
        <v>0</v>
      </c>
      <c r="L124" s="77">
        <f t="shared" ref="L124:O124" si="526">+L125+L126</f>
        <v>0</v>
      </c>
      <c r="M124" s="77">
        <f t="shared" si="526"/>
        <v>0</v>
      </c>
      <c r="N124" s="77">
        <f t="shared" si="526"/>
        <v>0</v>
      </c>
      <c r="O124" s="77">
        <f t="shared" si="526"/>
        <v>0</v>
      </c>
    </row>
    <row r="125" spans="1:15" x14ac:dyDescent="0.25">
      <c r="A125" s="47" t="s">
        <v>137</v>
      </c>
      <c r="B125" s="50">
        <f>+Historicals!B201</f>
        <v>-0.02</v>
      </c>
      <c r="C125" s="50">
        <f>+Historicals!C201</f>
        <v>-0.08</v>
      </c>
      <c r="D125" s="50">
        <f>+Historicals!D201</f>
        <v>0.05</v>
      </c>
      <c r="E125" s="50">
        <f>+Historicals!E201</f>
        <v>0.09</v>
      </c>
      <c r="F125" s="50">
        <f>+Historicals!F201</f>
        <v>0.15</v>
      </c>
      <c r="G125" s="50">
        <f>+Historicals!G201</f>
        <v>0.15</v>
      </c>
      <c r="H125" s="50">
        <f>+Historicals!H201</f>
        <v>0.03</v>
      </c>
      <c r="I125" s="50">
        <f>+Historicals!I201</f>
        <v>0.1</v>
      </c>
      <c r="J125" s="50">
        <f>+Historicals!J201</f>
        <v>0.12</v>
      </c>
      <c r="K125" s="78">
        <v>0</v>
      </c>
      <c r="L125" s="78">
        <f t="shared" ref="L125:L126" si="527">+K125</f>
        <v>0</v>
      </c>
      <c r="M125" s="78">
        <f t="shared" ref="M125:M126" si="528">+L125</f>
        <v>0</v>
      </c>
      <c r="N125" s="78">
        <f t="shared" ref="N125:N126" si="529">+M125</f>
        <v>0</v>
      </c>
      <c r="O125" s="78">
        <f t="shared" ref="O125:O126" si="530">+N125</f>
        <v>0</v>
      </c>
    </row>
    <row r="126" spans="1:15" x14ac:dyDescent="0.25">
      <c r="A126" s="47" t="s">
        <v>138</v>
      </c>
      <c r="B126" s="50" t="str">
        <f t="shared" ref="B126:I126" si="531">+IFERROR(B124-B125,"nm")</f>
        <v>nm</v>
      </c>
      <c r="C126" s="50">
        <f t="shared" si="531"/>
        <v>-8.6666666666666628E-2</v>
      </c>
      <c r="D126" s="50">
        <f t="shared" si="531"/>
        <v>3.8065217391304351</v>
      </c>
      <c r="E126" s="50">
        <f t="shared" si="531"/>
        <v>-2.9122649955237195E-2</v>
      </c>
      <c r="F126" s="50">
        <f t="shared" si="531"/>
        <v>-1.3291139240506261E-2</v>
      </c>
      <c r="G126" s="50">
        <f t="shared" si="531"/>
        <v>-0.11436525612472156</v>
      </c>
      <c r="H126" s="50">
        <f t="shared" si="531"/>
        <v>-5.1505376344086001E-2</v>
      </c>
      <c r="I126" s="50">
        <f t="shared" si="531"/>
        <v>-5.4945054945053917E-3</v>
      </c>
      <c r="J126" s="50">
        <f>+IFERROR(J124-J125,"nm")</f>
        <v>-4.2356091030789744E-2</v>
      </c>
      <c r="K126" s="78">
        <v>0</v>
      </c>
      <c r="L126" s="78">
        <f t="shared" si="527"/>
        <v>0</v>
      </c>
      <c r="M126" s="78">
        <f t="shared" si="528"/>
        <v>0</v>
      </c>
      <c r="N126" s="78">
        <f t="shared" si="529"/>
        <v>0</v>
      </c>
      <c r="O126" s="78">
        <f t="shared" si="530"/>
        <v>0</v>
      </c>
    </row>
    <row r="127" spans="1:15" x14ac:dyDescent="0.25">
      <c r="A127" s="48" t="s">
        <v>115</v>
      </c>
      <c r="B127" s="3">
        <f>+Historicals!B130</f>
        <v>86</v>
      </c>
      <c r="C127" s="3">
        <f>+Historicals!C130</f>
        <v>73</v>
      </c>
      <c r="D127" s="3">
        <f>+Historicals!D130</f>
        <v>270</v>
      </c>
      <c r="E127" s="3">
        <f>+Historicals!E130</f>
        <v>267</v>
      </c>
      <c r="F127" s="3">
        <f>+Historicals!F130</f>
        <v>244</v>
      </c>
      <c r="G127" s="3">
        <f>+Historicals!G130</f>
        <v>237</v>
      </c>
      <c r="H127" s="3">
        <f>+Historicals!H130</f>
        <v>214</v>
      </c>
      <c r="I127" s="3">
        <f>+Historicals!I130</f>
        <v>190</v>
      </c>
      <c r="J127" s="3">
        <f>+Historicals!J130</f>
        <v>234</v>
      </c>
      <c r="K127" s="85">
        <f>+J127*(1+K128)</f>
        <v>234</v>
      </c>
      <c r="L127" s="85">
        <f t="shared" ref="L127" si="532">+K127*(1+L128)</f>
        <v>234</v>
      </c>
      <c r="M127" s="85">
        <f t="shared" ref="M127" si="533">+L127*(1+M128)</f>
        <v>234</v>
      </c>
      <c r="N127" s="85">
        <f t="shared" ref="N127" si="534">+M127*(1+N128)</f>
        <v>234</v>
      </c>
      <c r="O127" s="85">
        <f t="shared" ref="O127" si="535">+N127*(1+O128)</f>
        <v>234</v>
      </c>
    </row>
    <row r="128" spans="1:15" x14ac:dyDescent="0.25">
      <c r="A128" s="47" t="s">
        <v>129</v>
      </c>
      <c r="B128" s="50" t="str">
        <f t="shared" ref="B128:D128" si="536">+IFERROR(B127/A127-1,"nm")</f>
        <v>nm</v>
      </c>
      <c r="C128" s="50">
        <f t="shared" si="536"/>
        <v>-0.15116279069767447</v>
      </c>
      <c r="D128" s="50">
        <f t="shared" si="536"/>
        <v>2.6986301369863015</v>
      </c>
      <c r="E128" s="50">
        <f t="shared" ref="E128" si="537">+IFERROR(E127/D127-1,"nm")</f>
        <v>-1.1111111111111072E-2</v>
      </c>
      <c r="F128" s="50">
        <f t="shared" ref="F128" si="538">+IFERROR(F127/E127-1,"nm")</f>
        <v>-8.6142322097378266E-2</v>
      </c>
      <c r="G128" s="50">
        <f t="shared" ref="G128" si="539">+IFERROR(G127/F127-1,"nm")</f>
        <v>-2.8688524590163911E-2</v>
      </c>
      <c r="H128" s="50">
        <f t="shared" ref="H128" si="540">+IFERROR(H127/G127-1,"nm")</f>
        <v>-9.7046413502109741E-2</v>
      </c>
      <c r="I128" s="50">
        <f t="shared" ref="I128" si="541">+IFERROR(I127/H127-1,"nm")</f>
        <v>-0.11214953271028039</v>
      </c>
      <c r="J128" s="50">
        <f>+IFERROR(J127/I127-1,"nm")</f>
        <v>0.23157894736842111</v>
      </c>
      <c r="K128" s="77">
        <f>+K129+K130</f>
        <v>0</v>
      </c>
      <c r="L128" s="77">
        <f t="shared" ref="L128:O128" si="542">+L129+L130</f>
        <v>0</v>
      </c>
      <c r="M128" s="77">
        <f t="shared" si="542"/>
        <v>0</v>
      </c>
      <c r="N128" s="77">
        <f t="shared" si="542"/>
        <v>0</v>
      </c>
      <c r="O128" s="77">
        <f t="shared" si="542"/>
        <v>0</v>
      </c>
    </row>
    <row r="129" spans="1:15" x14ac:dyDescent="0.25">
      <c r="A129" s="47" t="s">
        <v>137</v>
      </c>
      <c r="B129" s="50">
        <f>+Historicals!B202</f>
        <v>0.02</v>
      </c>
      <c r="C129" s="50">
        <f>+Historicals!C202</f>
        <v>-0.06</v>
      </c>
      <c r="D129" s="50">
        <f>+Historicals!D202</f>
        <v>0.03</v>
      </c>
      <c r="E129" s="50">
        <f>+Historicals!E202</f>
        <v>-0.01</v>
      </c>
      <c r="F129" s="50">
        <f>+Historicals!F202</f>
        <v>-0.08</v>
      </c>
      <c r="G129" s="50">
        <f>+Historicals!G202</f>
        <v>0.08</v>
      </c>
      <c r="H129" s="50">
        <f>+Historicals!H202</f>
        <v>-0.04</v>
      </c>
      <c r="I129" s="50">
        <f>+Historicals!I202</f>
        <v>0.09</v>
      </c>
      <c r="J129" s="50">
        <f>+Historicals!J202</f>
        <v>0.28000000000000003</v>
      </c>
      <c r="K129" s="78">
        <v>0</v>
      </c>
      <c r="L129" s="78">
        <f t="shared" ref="L129:L130" si="543">+K129</f>
        <v>0</v>
      </c>
      <c r="M129" s="78">
        <f t="shared" ref="M129:M130" si="544">+L129</f>
        <v>0</v>
      </c>
      <c r="N129" s="78">
        <f t="shared" ref="N129:N130" si="545">+M129</f>
        <v>0</v>
      </c>
      <c r="O129" s="78">
        <f t="shared" ref="O129:O130" si="546">+N129</f>
        <v>0</v>
      </c>
    </row>
    <row r="130" spans="1:15" x14ac:dyDescent="0.25">
      <c r="A130" s="47" t="s">
        <v>138</v>
      </c>
      <c r="B130" s="50" t="str">
        <f t="shared" ref="B130:I130" si="547">+IFERROR(B128-B129,"nm")</f>
        <v>nm</v>
      </c>
      <c r="C130" s="50">
        <f t="shared" si="547"/>
        <v>-9.1162790697674467E-2</v>
      </c>
      <c r="D130" s="50">
        <f t="shared" si="547"/>
        <v>2.6686301369863017</v>
      </c>
      <c r="E130" s="50">
        <f t="shared" si="547"/>
        <v>-1.1111111111110714E-3</v>
      </c>
      <c r="F130" s="50">
        <f t="shared" si="547"/>
        <v>-6.1423220973782638E-3</v>
      </c>
      <c r="G130" s="50">
        <f t="shared" si="547"/>
        <v>-0.10868852459016391</v>
      </c>
      <c r="H130" s="50">
        <f t="shared" si="547"/>
        <v>-5.704641350210974E-2</v>
      </c>
      <c r="I130" s="50">
        <f t="shared" si="547"/>
        <v>-0.20214953271028038</v>
      </c>
      <c r="J130" s="50">
        <f>+IFERROR(J128-J129,"nm")</f>
        <v>-4.842105263157892E-2</v>
      </c>
      <c r="K130" s="78">
        <v>0</v>
      </c>
      <c r="L130" s="78">
        <f t="shared" si="543"/>
        <v>0</v>
      </c>
      <c r="M130" s="78">
        <f t="shared" si="544"/>
        <v>0</v>
      </c>
      <c r="N130" s="78">
        <f t="shared" si="545"/>
        <v>0</v>
      </c>
      <c r="O130" s="78">
        <f t="shared" si="546"/>
        <v>0</v>
      </c>
    </row>
    <row r="131" spans="1:15" x14ac:dyDescent="0.25">
      <c r="A131" s="9" t="s">
        <v>130</v>
      </c>
      <c r="B131" s="51">
        <f>+B138+B134</f>
        <v>150</v>
      </c>
      <c r="C131" s="51">
        <f t="shared" ref="C131:I131" si="548">+C138+C134</f>
        <v>122</v>
      </c>
      <c r="D131" s="51">
        <f t="shared" si="548"/>
        <v>1044</v>
      </c>
      <c r="E131" s="51">
        <f t="shared" si="548"/>
        <v>1034</v>
      </c>
      <c r="F131" s="51">
        <f t="shared" si="548"/>
        <v>1244</v>
      </c>
      <c r="G131" s="51">
        <f t="shared" si="548"/>
        <v>1376</v>
      </c>
      <c r="H131" s="51">
        <f t="shared" si="548"/>
        <v>1230</v>
      </c>
      <c r="I131" s="51">
        <f t="shared" si="548"/>
        <v>1573</v>
      </c>
      <c r="J131" s="51">
        <f>+J138+J134</f>
        <v>1938</v>
      </c>
      <c r="K131" s="86">
        <f>+K117*K133</f>
        <v>1938</v>
      </c>
      <c r="L131" s="86">
        <f t="shared" ref="L131:O131" si="549">+L117*L133</f>
        <v>1938</v>
      </c>
      <c r="M131" s="86">
        <f t="shared" si="549"/>
        <v>1938</v>
      </c>
      <c r="N131" s="86">
        <f t="shared" si="549"/>
        <v>1938</v>
      </c>
      <c r="O131" s="86">
        <f t="shared" si="549"/>
        <v>1938</v>
      </c>
    </row>
    <row r="132" spans="1:15" x14ac:dyDescent="0.25">
      <c r="A132" s="49" t="s">
        <v>129</v>
      </c>
      <c r="B132" s="50" t="str">
        <f t="shared" ref="B132" si="550">+IFERROR(B131/A131-1,"nm")</f>
        <v>nm</v>
      </c>
      <c r="C132" s="50">
        <f t="shared" ref="C132" si="551">+IFERROR(C131/B131-1,"nm")</f>
        <v>-0.18666666666666665</v>
      </c>
      <c r="D132" s="50">
        <f t="shared" ref="D132" si="552">+IFERROR(D131/C131-1,"nm")</f>
        <v>7.557377049180328</v>
      </c>
      <c r="E132" s="50">
        <f t="shared" ref="E132" si="553">+IFERROR(E131/D131-1,"nm")</f>
        <v>-9.5785440613026518E-3</v>
      </c>
      <c r="F132" s="50">
        <f t="shared" ref="F132" si="554">+IFERROR(F131/E131-1,"nm")</f>
        <v>0.20309477756286265</v>
      </c>
      <c r="G132" s="50">
        <f t="shared" ref="G132" si="555">+IFERROR(G131/F131-1,"nm")</f>
        <v>0.10610932475884249</v>
      </c>
      <c r="H132" s="50">
        <f t="shared" ref="H132" si="556">+IFERROR(H131/G131-1,"nm")</f>
        <v>-0.10610465116279066</v>
      </c>
      <c r="I132" s="50">
        <f t="shared" ref="I132" si="557">+IFERROR(I131/H131-1,"nm")</f>
        <v>0.27886178861788613</v>
      </c>
      <c r="J132" s="50">
        <f>+IFERROR(J131/I131-1,"nm")</f>
        <v>0.23204068658614108</v>
      </c>
      <c r="K132" s="77">
        <f t="shared" ref="K132" si="558">+IFERROR(K131/J131-1,"nm")</f>
        <v>0</v>
      </c>
      <c r="L132" s="77">
        <f t="shared" ref="L132" si="559">+IFERROR(L131/K131-1,"nm")</f>
        <v>0</v>
      </c>
      <c r="M132" s="77">
        <f t="shared" ref="M132" si="560">+IFERROR(M131/L131-1,"nm")</f>
        <v>0</v>
      </c>
      <c r="N132" s="77">
        <f t="shared" ref="N132" si="561">+IFERROR(N131/M131-1,"nm")</f>
        <v>0</v>
      </c>
      <c r="O132" s="77">
        <f t="shared" ref="O132" si="562">+IFERROR(O131/N131-1,"nm")</f>
        <v>0</v>
      </c>
    </row>
    <row r="133" spans="1:15" x14ac:dyDescent="0.25">
      <c r="A133" s="49" t="s">
        <v>131</v>
      </c>
      <c r="B133" s="50">
        <f>+IFERROR(B131/B$117,"nm")</f>
        <v>0.19455252918287938</v>
      </c>
      <c r="C133" s="50">
        <f t="shared" ref="C133:J133" si="563">+IFERROR(C131/C$117,"nm")</f>
        <v>0.16158940397350993</v>
      </c>
      <c r="D133" s="50">
        <f t="shared" si="563"/>
        <v>0.24183460736622656</v>
      </c>
      <c r="E133" s="50">
        <f t="shared" si="563"/>
        <v>0.21828161283512773</v>
      </c>
      <c r="F133" s="50">
        <f t="shared" si="563"/>
        <v>0.2408052651955091</v>
      </c>
      <c r="G133" s="50">
        <f t="shared" si="563"/>
        <v>0.26189569851541683</v>
      </c>
      <c r="H133" s="50">
        <f t="shared" si="563"/>
        <v>0.24463007159904535</v>
      </c>
      <c r="I133" s="50">
        <f t="shared" si="563"/>
        <v>0.2944038929440389</v>
      </c>
      <c r="J133" s="50">
        <f t="shared" si="563"/>
        <v>0.32544080604534004</v>
      </c>
      <c r="K133" s="78">
        <f>+J133</f>
        <v>0.32544080604534004</v>
      </c>
      <c r="L133" s="78">
        <f t="shared" ref="L133" si="564">+K133</f>
        <v>0.32544080604534004</v>
      </c>
      <c r="M133" s="78">
        <f t="shared" ref="M133" si="565">+L133</f>
        <v>0.32544080604534004</v>
      </c>
      <c r="N133" s="78">
        <f t="shared" ref="N133" si="566">+M133</f>
        <v>0.32544080604534004</v>
      </c>
      <c r="O133" s="78">
        <f t="shared" ref="O133" si="567">+N133</f>
        <v>0.32544080604534004</v>
      </c>
    </row>
    <row r="134" spans="1:15" x14ac:dyDescent="0.25">
      <c r="A134" s="9" t="s">
        <v>132</v>
      </c>
      <c r="B134" s="9">
        <f>+Historicals!B178</f>
        <v>19</v>
      </c>
      <c r="C134" s="9">
        <f>+Historicals!C178</f>
        <v>22</v>
      </c>
      <c r="D134" s="9">
        <f>+Historicals!D178</f>
        <v>42</v>
      </c>
      <c r="E134" s="9">
        <f>+Historicals!E178</f>
        <v>54</v>
      </c>
      <c r="F134" s="9">
        <f>+Historicals!F178</f>
        <v>55</v>
      </c>
      <c r="G134" s="9">
        <f>+Historicals!G178</f>
        <v>53</v>
      </c>
      <c r="H134" s="9">
        <f>+Historicals!H178</f>
        <v>46</v>
      </c>
      <c r="I134" s="9">
        <f>+Historicals!I178</f>
        <v>43</v>
      </c>
      <c r="J134" s="9">
        <f>+Historicals!J178</f>
        <v>42</v>
      </c>
      <c r="K134" s="87">
        <f>J137*J144</f>
        <v>42</v>
      </c>
      <c r="L134" s="87">
        <f>+K137*K144</f>
        <v>42</v>
      </c>
      <c r="M134" s="86">
        <f t="shared" ref="M134:O134" si="568">+L137*L144</f>
        <v>42</v>
      </c>
      <c r="N134" s="86">
        <f t="shared" si="568"/>
        <v>42</v>
      </c>
      <c r="O134" s="86">
        <f t="shared" si="568"/>
        <v>42</v>
      </c>
    </row>
    <row r="135" spans="1:15" x14ac:dyDescent="0.25">
      <c r="A135" s="49" t="s">
        <v>129</v>
      </c>
      <c r="B135" s="50" t="str">
        <f t="shared" ref="B135:D135" si="569">+IFERROR(B134/A134-1,"nm")</f>
        <v>nm</v>
      </c>
      <c r="C135" s="50">
        <f t="shared" si="569"/>
        <v>0.15789473684210531</v>
      </c>
      <c r="D135" s="50">
        <f t="shared" si="569"/>
        <v>0.90909090909090917</v>
      </c>
      <c r="E135" s="50">
        <f t="shared" ref="E135" si="570">+IFERROR(E134/D134-1,"nm")</f>
        <v>0.28571428571428581</v>
      </c>
      <c r="F135" s="50">
        <f t="shared" ref="F135" si="571">+IFERROR(F134/E134-1,"nm")</f>
        <v>1.8518518518518601E-2</v>
      </c>
      <c r="G135" s="50">
        <f t="shared" ref="G135" si="572">+IFERROR(G134/F134-1,"nm")</f>
        <v>-3.6363636363636376E-2</v>
      </c>
      <c r="H135" s="50">
        <f t="shared" ref="H135" si="573">+IFERROR(H134/G134-1,"nm")</f>
        <v>-0.13207547169811318</v>
      </c>
      <c r="I135" s="50">
        <f t="shared" ref="I135" si="574">+IFERROR(I134/H134-1,"nm")</f>
        <v>-6.5217391304347783E-2</v>
      </c>
      <c r="J135" s="50">
        <f>+IFERROR(J134/I134-1,"nm")</f>
        <v>-2.3255813953488413E-2</v>
      </c>
      <c r="K135" s="88">
        <f t="shared" ref="K135" si="575">+IFERROR(K134/J134-1,"nm")</f>
        <v>0</v>
      </c>
      <c r="L135" s="88">
        <f t="shared" ref="L135" si="576">+IFERROR(L134/K134-1,"nm")</f>
        <v>0</v>
      </c>
      <c r="M135" s="50">
        <f t="shared" ref="M135" si="577">+IFERROR(M134/L134-1,"nm")</f>
        <v>0</v>
      </c>
      <c r="N135" s="50">
        <f t="shared" ref="N135" si="578">+IFERROR(N134/M134-1,"nm")</f>
        <v>0</v>
      </c>
      <c r="O135" s="50">
        <f t="shared" ref="O135" si="579">+IFERROR(O134/N134-1,"nm")</f>
        <v>0</v>
      </c>
    </row>
    <row r="136" spans="1:15" x14ac:dyDescent="0.25">
      <c r="A136" s="49" t="s">
        <v>133</v>
      </c>
      <c r="B136" s="50">
        <f>+IFERROR(B134/B$117,"nm")</f>
        <v>2.464332036316472E-2</v>
      </c>
      <c r="C136" s="50">
        <f t="shared" ref="C136:J136" si="580">+IFERROR(C134/C$117,"nm")</f>
        <v>2.9139072847682121E-2</v>
      </c>
      <c r="D136" s="50">
        <f t="shared" si="580"/>
        <v>9.7289784572619879E-3</v>
      </c>
      <c r="E136" s="50">
        <f t="shared" si="580"/>
        <v>1.1399620012666244E-2</v>
      </c>
      <c r="F136" s="50">
        <f t="shared" si="580"/>
        <v>1.064653503677894E-2</v>
      </c>
      <c r="G136" s="50">
        <f t="shared" si="580"/>
        <v>1.0087552341073468E-2</v>
      </c>
      <c r="H136" s="50">
        <f t="shared" si="580"/>
        <v>9.148766905330152E-3</v>
      </c>
      <c r="I136" s="50">
        <f t="shared" si="580"/>
        <v>8.0479131574022079E-3</v>
      </c>
      <c r="J136" s="50">
        <f t="shared" si="580"/>
        <v>7.0528967254408059E-3</v>
      </c>
      <c r="K136" s="89">
        <f>+IFERROR(K134/K$117,"nm")</f>
        <v>7.0528967254408059E-3</v>
      </c>
      <c r="L136" s="89">
        <f t="shared" ref="L136:O136" si="581">+IFERROR(L134/L$117,"nm")</f>
        <v>7.0528967254408059E-3</v>
      </c>
      <c r="M136" s="89">
        <f t="shared" si="581"/>
        <v>7.0528967254408059E-3</v>
      </c>
      <c r="N136" s="89">
        <f t="shared" si="581"/>
        <v>7.0528967254408059E-3</v>
      </c>
      <c r="O136" s="89">
        <f t="shared" si="581"/>
        <v>7.0528967254408059E-3</v>
      </c>
    </row>
    <row r="137" spans="1:15" x14ac:dyDescent="0.25">
      <c r="A137" s="81" t="s">
        <v>151</v>
      </c>
      <c r="B137" s="77">
        <f t="shared" ref="B137:J137" si="582">+IFERROR(B134/B144,"nm")</f>
        <v>7.3643410852713184E-2</v>
      </c>
      <c r="C137" s="77">
        <f t="shared" si="582"/>
        <v>0.10731707317073171</v>
      </c>
      <c r="D137" s="77">
        <f t="shared" si="582"/>
        <v>0.18834080717488788</v>
      </c>
      <c r="E137" s="77">
        <f t="shared" si="582"/>
        <v>0.1588235294117647</v>
      </c>
      <c r="F137" s="77">
        <f t="shared" si="582"/>
        <v>0.16224188790560473</v>
      </c>
      <c r="G137" s="77">
        <f t="shared" si="582"/>
        <v>0.16257668711656442</v>
      </c>
      <c r="H137" s="77">
        <f t="shared" si="582"/>
        <v>0.1554054054054054</v>
      </c>
      <c r="I137" s="77">
        <f>+IFERROR(I134/I144,"nm")</f>
        <v>0.14144736842105263</v>
      </c>
      <c r="J137" s="77">
        <f t="shared" si="582"/>
        <v>0.15328467153284672</v>
      </c>
      <c r="K137" s="93">
        <f>+J137</f>
        <v>0.15328467153284672</v>
      </c>
      <c r="L137" s="93">
        <f t="shared" ref="L137" si="583">+K137</f>
        <v>0.15328467153284672</v>
      </c>
      <c r="M137" s="93">
        <f t="shared" ref="M137" si="584">+L137</f>
        <v>0.15328467153284672</v>
      </c>
      <c r="N137" s="78">
        <f t="shared" ref="N137" si="585">+M137</f>
        <v>0.15328467153284672</v>
      </c>
      <c r="O137" s="78">
        <f t="shared" ref="O137" si="586">+N137</f>
        <v>0.15328467153284672</v>
      </c>
    </row>
    <row r="138" spans="1:15" x14ac:dyDescent="0.25">
      <c r="A138" s="9" t="s">
        <v>134</v>
      </c>
      <c r="B138" s="9">
        <f>+Historicals!B145</f>
        <v>131</v>
      </c>
      <c r="C138" s="9">
        <f>+Historicals!C145</f>
        <v>100</v>
      </c>
      <c r="D138" s="9">
        <f>+Historicals!D145</f>
        <v>1002</v>
      </c>
      <c r="E138" s="9">
        <f>+Historicals!E145</f>
        <v>980</v>
      </c>
      <c r="F138" s="9">
        <f>+Historicals!F145</f>
        <v>1189</v>
      </c>
      <c r="G138" s="9">
        <f>+Historicals!G145</f>
        <v>1323</v>
      </c>
      <c r="H138" s="9">
        <f>+Historicals!H145</f>
        <v>1184</v>
      </c>
      <c r="I138" s="9">
        <f>+Historicals!I145</f>
        <v>1530</v>
      </c>
      <c r="J138" s="9">
        <f>+Historicals!J145</f>
        <v>1896</v>
      </c>
      <c r="K138" s="76">
        <f>+K131-K134</f>
        <v>1896</v>
      </c>
      <c r="L138" s="76">
        <f>+L131-L134</f>
        <v>1896</v>
      </c>
      <c r="M138" s="76">
        <f t="shared" ref="M138:O138" si="587">+M131-M134</f>
        <v>1896</v>
      </c>
      <c r="N138" s="76">
        <f t="shared" si="587"/>
        <v>1896</v>
      </c>
      <c r="O138" s="76">
        <f t="shared" si="587"/>
        <v>1896</v>
      </c>
    </row>
    <row r="139" spans="1:15" x14ac:dyDescent="0.25">
      <c r="A139" s="49" t="s">
        <v>129</v>
      </c>
      <c r="B139" s="50" t="str">
        <f t="shared" ref="B139:D139" si="588">+IFERROR(B138/A138-1,"nm")</f>
        <v>nm</v>
      </c>
      <c r="C139" s="50">
        <f t="shared" si="588"/>
        <v>-0.23664122137404575</v>
      </c>
      <c r="D139" s="50">
        <f t="shared" si="588"/>
        <v>9.02</v>
      </c>
      <c r="E139" s="50">
        <f t="shared" ref="E139" si="589">+IFERROR(E138/D138-1,"nm")</f>
        <v>-2.1956087824351322E-2</v>
      </c>
      <c r="F139" s="50">
        <f t="shared" ref="F139" si="590">+IFERROR(F138/E138-1,"nm")</f>
        <v>0.21326530612244898</v>
      </c>
      <c r="G139" s="50">
        <f t="shared" ref="G139" si="591">+IFERROR(G138/F138-1,"nm")</f>
        <v>0.11269974768713209</v>
      </c>
      <c r="H139" s="50">
        <f t="shared" ref="H139" si="592">+IFERROR(H138/G138-1,"nm")</f>
        <v>-0.1050642479213908</v>
      </c>
      <c r="I139" s="50">
        <f t="shared" ref="I139" si="593">+IFERROR(I138/H138-1,"nm")</f>
        <v>0.29222972972972983</v>
      </c>
      <c r="J139" s="50">
        <f>+IFERROR(J138/I138-1,"nm")</f>
        <v>0.23921568627450984</v>
      </c>
      <c r="K139" s="77">
        <f t="shared" ref="K139" si="594">+IFERROR(K138/J138-1,"nm")</f>
        <v>0</v>
      </c>
      <c r="L139" s="77">
        <f t="shared" ref="L139" si="595">+IFERROR(L138/K138-1,"nm")</f>
        <v>0</v>
      </c>
      <c r="M139" s="77">
        <f t="shared" ref="M139" si="596">+IFERROR(M138/L138-1,"nm")</f>
        <v>0</v>
      </c>
      <c r="N139" s="77">
        <f t="shared" ref="N139" si="597">+IFERROR(N138/M138-1,"nm")</f>
        <v>0</v>
      </c>
      <c r="O139" s="77">
        <f t="shared" ref="O139" si="598">+IFERROR(O138/N138-1,"nm")</f>
        <v>0</v>
      </c>
    </row>
    <row r="140" spans="1:15" x14ac:dyDescent="0.25">
      <c r="A140" s="49" t="s">
        <v>131</v>
      </c>
      <c r="B140" s="50">
        <f>+IFERROR(B138/B$117,"nm")</f>
        <v>0.16990920881971466</v>
      </c>
      <c r="C140" s="50">
        <f t="shared" ref="C140:J140" si="599">+IFERROR(C138/C$117,"nm")</f>
        <v>0.13245033112582782</v>
      </c>
      <c r="D140" s="50">
        <f t="shared" si="599"/>
        <v>0.23210562890896455</v>
      </c>
      <c r="E140" s="50">
        <f t="shared" si="599"/>
        <v>0.20688199282246147</v>
      </c>
      <c r="F140" s="50">
        <f t="shared" si="599"/>
        <v>0.23015873015873015</v>
      </c>
      <c r="G140" s="50">
        <f t="shared" si="599"/>
        <v>0.25180814617434338</v>
      </c>
      <c r="H140" s="50">
        <f t="shared" si="599"/>
        <v>0.2354813046937152</v>
      </c>
      <c r="I140" s="50">
        <f t="shared" si="599"/>
        <v>0.28635597978663674</v>
      </c>
      <c r="J140" s="50">
        <f t="shared" si="599"/>
        <v>0.31838790931989924</v>
      </c>
      <c r="K140" s="77">
        <f>+IFERROR(K138/K$117,"nm")</f>
        <v>0.31838790931989924</v>
      </c>
      <c r="L140" s="77">
        <f t="shared" ref="L140:O140" si="600">+IFERROR(L138/L$117,"nm")</f>
        <v>0.31838790931989924</v>
      </c>
      <c r="M140" s="77">
        <f t="shared" si="600"/>
        <v>0.31838790931989924</v>
      </c>
      <c r="N140" s="77">
        <f t="shared" si="600"/>
        <v>0.31838790931989924</v>
      </c>
      <c r="O140" s="77">
        <f t="shared" si="600"/>
        <v>0.31838790931989924</v>
      </c>
    </row>
    <row r="141" spans="1:15" x14ac:dyDescent="0.25">
      <c r="A141" s="9" t="s">
        <v>135</v>
      </c>
      <c r="B141" s="9">
        <f>+Historicals!B167</f>
        <v>9</v>
      </c>
      <c r="C141" s="9">
        <f>+Historicals!C167</f>
        <v>15</v>
      </c>
      <c r="D141" s="9">
        <f>+Historicals!D167</f>
        <v>62</v>
      </c>
      <c r="E141" s="9">
        <f>+Historicals!E167</f>
        <v>59</v>
      </c>
      <c r="F141" s="9">
        <f>+Historicals!F167</f>
        <v>49</v>
      </c>
      <c r="G141" s="9">
        <f>+Historicals!G167</f>
        <v>47</v>
      </c>
      <c r="H141" s="9">
        <f>+Historicals!H167</f>
        <v>41</v>
      </c>
      <c r="I141" s="9">
        <f>+Historicals!I167</f>
        <v>54</v>
      </c>
      <c r="J141" s="9">
        <f>+Historicals!J167</f>
        <v>56</v>
      </c>
      <c r="K141" s="86">
        <f>+K117*K143</f>
        <v>56</v>
      </c>
      <c r="L141" s="86">
        <f t="shared" ref="L141:O141" si="601">+L117*L143</f>
        <v>56</v>
      </c>
      <c r="M141" s="86">
        <f t="shared" si="601"/>
        <v>56</v>
      </c>
      <c r="N141" s="86">
        <f t="shared" si="601"/>
        <v>56</v>
      </c>
      <c r="O141" s="86">
        <f t="shared" si="601"/>
        <v>56</v>
      </c>
    </row>
    <row r="142" spans="1:15" x14ac:dyDescent="0.25">
      <c r="A142" s="49" t="s">
        <v>129</v>
      </c>
      <c r="B142" s="50" t="str">
        <f t="shared" ref="B142:D142" si="602">+IFERROR(B141/A141-1,"nm")</f>
        <v>nm</v>
      </c>
      <c r="C142" s="50">
        <f t="shared" si="602"/>
        <v>0.66666666666666674</v>
      </c>
      <c r="D142" s="50">
        <f t="shared" si="602"/>
        <v>3.1333333333333337</v>
      </c>
      <c r="E142" s="50">
        <f t="shared" ref="E142" si="603">+IFERROR(E141/D141-1,"nm")</f>
        <v>-4.8387096774193505E-2</v>
      </c>
      <c r="F142" s="50">
        <f t="shared" ref="F142" si="604">+IFERROR(F141/E141-1,"nm")</f>
        <v>-0.16949152542372881</v>
      </c>
      <c r="G142" s="50">
        <f t="shared" ref="G142" si="605">+IFERROR(G141/F141-1,"nm")</f>
        <v>-4.081632653061229E-2</v>
      </c>
      <c r="H142" s="50">
        <f t="shared" ref="H142" si="606">+IFERROR(H141/G141-1,"nm")</f>
        <v>-0.12765957446808507</v>
      </c>
      <c r="I142" s="50">
        <f t="shared" ref="I142" si="607">+IFERROR(I141/H141-1,"nm")</f>
        <v>0.31707317073170738</v>
      </c>
      <c r="J142" s="50">
        <f>+IFERROR(J141/I141-1,"nm")</f>
        <v>3.7037037037036979E-2</v>
      </c>
      <c r="K142" s="77">
        <f t="shared" ref="K142" si="608">+IFERROR(K141/J141-1,"nm")</f>
        <v>0</v>
      </c>
      <c r="L142" s="77">
        <f t="shared" ref="L142" si="609">+IFERROR(L141/K141-1,"nm")</f>
        <v>0</v>
      </c>
      <c r="M142" s="77">
        <f t="shared" ref="M142" si="610">+IFERROR(M141/L141-1,"nm")</f>
        <v>0</v>
      </c>
      <c r="N142" s="77">
        <f t="shared" ref="N142" si="611">+IFERROR(N141/M141-1,"nm")</f>
        <v>0</v>
      </c>
      <c r="O142" s="77">
        <f t="shared" ref="O142" si="612">+IFERROR(O141/N141-1,"nm")</f>
        <v>0</v>
      </c>
    </row>
    <row r="143" spans="1:15" x14ac:dyDescent="0.25">
      <c r="A143" s="49" t="s">
        <v>133</v>
      </c>
      <c r="B143" s="50">
        <f>+IFERROR(B141/B$117,"nm")</f>
        <v>1.1673151750972763E-2</v>
      </c>
      <c r="C143" s="50">
        <f t="shared" ref="C143:J143" si="613">+IFERROR(C141/C$117,"nm")</f>
        <v>1.9867549668874173E-2</v>
      </c>
      <c r="D143" s="50">
        <f t="shared" si="613"/>
        <v>1.4361825341672458E-2</v>
      </c>
      <c r="E143" s="50">
        <f t="shared" si="613"/>
        <v>1.2455140384209416E-2</v>
      </c>
      <c r="F143" s="50">
        <f t="shared" si="613"/>
        <v>9.485094850948509E-3</v>
      </c>
      <c r="G143" s="50">
        <f t="shared" si="613"/>
        <v>8.9455652835934533E-3</v>
      </c>
      <c r="H143" s="50">
        <f t="shared" si="613"/>
        <v>8.1543357199681775E-3</v>
      </c>
      <c r="I143" s="50">
        <f t="shared" si="613"/>
        <v>1.0106681639528355E-2</v>
      </c>
      <c r="J143" s="50">
        <f t="shared" si="613"/>
        <v>9.4038623005877411E-3</v>
      </c>
      <c r="K143" s="78">
        <f>+J143</f>
        <v>9.4038623005877411E-3</v>
      </c>
      <c r="L143" s="78">
        <f t="shared" ref="L143" si="614">+K143</f>
        <v>9.4038623005877411E-3</v>
      </c>
      <c r="M143" s="78">
        <f t="shared" ref="M143" si="615">+L143</f>
        <v>9.4038623005877411E-3</v>
      </c>
      <c r="N143" s="78">
        <f t="shared" ref="N143" si="616">+M143</f>
        <v>9.4038623005877411E-3</v>
      </c>
      <c r="O143" s="78">
        <f t="shared" ref="O143" si="617">+N143</f>
        <v>9.4038623005877411E-3</v>
      </c>
    </row>
    <row r="144" spans="1:15" x14ac:dyDescent="0.25">
      <c r="A144" s="76" t="s">
        <v>150</v>
      </c>
      <c r="B144" s="98">
        <f>+Historicals!B156</f>
        <v>258</v>
      </c>
      <c r="C144" s="98">
        <f>+Historicals!C156</f>
        <v>205</v>
      </c>
      <c r="D144" s="98">
        <f>+Historicals!D156</f>
        <v>223</v>
      </c>
      <c r="E144" s="98">
        <f>+Historicals!E156</f>
        <v>340</v>
      </c>
      <c r="F144" s="98">
        <f>+Historicals!F156</f>
        <v>339</v>
      </c>
      <c r="G144" s="98">
        <f>+Historicals!G156</f>
        <v>326</v>
      </c>
      <c r="H144" s="98">
        <f>+Historicals!H156</f>
        <v>296</v>
      </c>
      <c r="I144" s="98">
        <f>+Historicals!I156</f>
        <v>304</v>
      </c>
      <c r="J144" s="98">
        <f>+Historicals!J156</f>
        <v>274</v>
      </c>
      <c r="K144" s="86">
        <f>+K117*K146</f>
        <v>274</v>
      </c>
      <c r="L144" s="86">
        <f t="shared" ref="L144:O144" si="618">+L117*L146</f>
        <v>274</v>
      </c>
      <c r="M144" s="86">
        <f t="shared" si="618"/>
        <v>274</v>
      </c>
      <c r="N144" s="86">
        <f t="shared" si="618"/>
        <v>274</v>
      </c>
      <c r="O144" s="86">
        <f t="shared" si="618"/>
        <v>274</v>
      </c>
    </row>
    <row r="145" spans="1:15" x14ac:dyDescent="0.25">
      <c r="A145" s="80" t="s">
        <v>129</v>
      </c>
      <c r="B145" s="77" t="str">
        <f t="shared" ref="B145" si="619">+IFERROR(B144/A144-1,"nm")</f>
        <v>nm</v>
      </c>
      <c r="C145" s="77">
        <f t="shared" ref="C145" si="620">+IFERROR(C144/B144-1,"nm")</f>
        <v>-0.20542635658914732</v>
      </c>
      <c r="D145" s="77">
        <f t="shared" ref="D145" si="621">+IFERROR(D144/C144-1,"nm")</f>
        <v>8.7804878048780566E-2</v>
      </c>
      <c r="E145" s="77">
        <f t="shared" ref="E145" si="622">+IFERROR(E144/D144-1,"nm")</f>
        <v>0.5246636771300448</v>
      </c>
      <c r="F145" s="77">
        <f t="shared" ref="F145" si="623">+IFERROR(F144/E144-1,"nm")</f>
        <v>-2.9411764705882248E-3</v>
      </c>
      <c r="G145" s="77">
        <f t="shared" ref="G145" si="624">+IFERROR(G144/F144-1,"nm")</f>
        <v>-3.8348082595870192E-2</v>
      </c>
      <c r="H145" s="77">
        <f t="shared" ref="H145" si="625">+IFERROR(H144/G144-1,"nm")</f>
        <v>-9.2024539877300637E-2</v>
      </c>
      <c r="I145" s="77">
        <f>+IFERROR(I144/H144-1,"nm")</f>
        <v>2.7027027027026973E-2</v>
      </c>
      <c r="J145" s="77">
        <f t="shared" ref="J145" si="626">+IFERROR(J144/I144-1,"nm")</f>
        <v>-9.8684210526315819E-2</v>
      </c>
      <c r="K145" s="77">
        <f t="shared" ref="K145" si="627">+IFERROR(K144/J144-1,"nm")</f>
        <v>0</v>
      </c>
      <c r="L145" s="77">
        <f t="shared" ref="L145" si="628">+IFERROR(L144/K144-1,"nm")</f>
        <v>0</v>
      </c>
      <c r="M145" s="77">
        <f t="shared" ref="M145" si="629">+IFERROR(M144/L144-1,"nm")</f>
        <v>0</v>
      </c>
      <c r="N145" s="77">
        <f t="shared" ref="N145" si="630">+IFERROR(N144/M144-1,"nm")</f>
        <v>0</v>
      </c>
      <c r="O145" s="77">
        <f t="shared" ref="O145" si="631">+IFERROR(O144/N144-1,"nm")</f>
        <v>0</v>
      </c>
    </row>
    <row r="146" spans="1:15" x14ac:dyDescent="0.25">
      <c r="A146" s="80" t="s">
        <v>133</v>
      </c>
      <c r="B146" s="77">
        <f>+IFERROR(B144/B$117,"nm")</f>
        <v>0.33463035019455251</v>
      </c>
      <c r="C146" s="77">
        <f t="shared" ref="C146:J146" si="632">+IFERROR(C144/C$117,"nm")</f>
        <v>0.27152317880794702</v>
      </c>
      <c r="D146" s="77">
        <f t="shared" si="632"/>
        <v>5.1656242761176745E-2</v>
      </c>
      <c r="E146" s="77">
        <f t="shared" si="632"/>
        <v>7.1775385264935612E-2</v>
      </c>
      <c r="F146" s="77">
        <f t="shared" si="632"/>
        <v>6.5621370499419282E-2</v>
      </c>
      <c r="G146" s="77">
        <f t="shared" si="632"/>
        <v>6.2047963456414161E-2</v>
      </c>
      <c r="H146" s="77">
        <f t="shared" si="632"/>
        <v>5.88703261734288E-2</v>
      </c>
      <c r="I146" s="77">
        <f t="shared" si="632"/>
        <v>5.6896874415122589E-2</v>
      </c>
      <c r="J146" s="77">
        <f t="shared" si="632"/>
        <v>4.6011754827875735E-2</v>
      </c>
      <c r="K146" s="78">
        <f>+J146</f>
        <v>4.6011754827875735E-2</v>
      </c>
      <c r="L146" s="78">
        <f t="shared" ref="L146" si="633">+K146</f>
        <v>4.6011754827875735E-2</v>
      </c>
      <c r="M146" s="78">
        <f t="shared" ref="M146" si="634">+L146</f>
        <v>4.6011754827875735E-2</v>
      </c>
      <c r="N146" s="78">
        <f t="shared" ref="N146" si="635">+M146</f>
        <v>4.6011754827875735E-2</v>
      </c>
      <c r="O146" s="78">
        <f t="shared" ref="O146" si="636">+N146</f>
        <v>4.6011754827875735E-2</v>
      </c>
    </row>
    <row r="147" spans="1:15" x14ac:dyDescent="0.25">
      <c r="A147" s="46" t="str">
        <f>+Historicals!A131</f>
        <v>Global Brand Divisions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2"/>
      <c r="L147" s="42"/>
      <c r="M147" s="42"/>
      <c r="N147" s="42"/>
      <c r="O147" s="42"/>
    </row>
    <row r="148" spans="1:15" x14ac:dyDescent="0.25">
      <c r="A148" s="9" t="s">
        <v>136</v>
      </c>
      <c r="B148" s="9">
        <f>+Historicals!B131</f>
        <v>125</v>
      </c>
      <c r="C148" s="9">
        <f>+Historicals!C131</f>
        <v>115</v>
      </c>
      <c r="D148" s="9">
        <f>+Historicals!D131</f>
        <v>73</v>
      </c>
      <c r="E148" s="9">
        <f>+Historicals!E131</f>
        <v>73</v>
      </c>
      <c r="F148" s="9">
        <f>+Historicals!F131</f>
        <v>88</v>
      </c>
      <c r="G148" s="9">
        <f>+Historicals!G131</f>
        <v>42</v>
      </c>
      <c r="H148" s="9">
        <f>+Historicals!H131</f>
        <v>30</v>
      </c>
      <c r="I148" s="9">
        <f>+Historicals!I131</f>
        <v>25</v>
      </c>
      <c r="J148" s="9">
        <f>+Historicals!J131</f>
        <v>102</v>
      </c>
      <c r="K148" s="96">
        <f>+J148*(1+K149)</f>
        <v>102</v>
      </c>
      <c r="L148" s="96">
        <f t="shared" ref="L148:M148" si="637">+K148*(1+L149)</f>
        <v>102</v>
      </c>
      <c r="M148" s="96">
        <f t="shared" si="637"/>
        <v>102</v>
      </c>
      <c r="N148" s="96">
        <f t="shared" ref="N148:O148" si="638">+M148*(1+N149)</f>
        <v>102</v>
      </c>
      <c r="O148" s="96">
        <f t="shared" si="638"/>
        <v>102</v>
      </c>
    </row>
    <row r="149" spans="1:15" x14ac:dyDescent="0.25">
      <c r="A149" s="47" t="s">
        <v>129</v>
      </c>
      <c r="B149" s="50" t="str">
        <f t="shared" ref="B149:D149" si="639">+IFERROR(B148/A148-1,"nm")</f>
        <v>nm</v>
      </c>
      <c r="C149" s="50">
        <f t="shared" si="639"/>
        <v>-7.999999999999996E-2</v>
      </c>
      <c r="D149" s="50">
        <f t="shared" si="639"/>
        <v>-0.36521739130434783</v>
      </c>
      <c r="E149" s="50">
        <f t="shared" ref="E149" si="640">+IFERROR(E148/D148-1,"nm")</f>
        <v>0</v>
      </c>
      <c r="F149" s="50">
        <f t="shared" ref="F149" si="641">+IFERROR(F148/E148-1,"nm")</f>
        <v>0.20547945205479445</v>
      </c>
      <c r="G149" s="50">
        <f t="shared" ref="G149" si="642">+IFERROR(G148/F148-1,"nm")</f>
        <v>-0.52272727272727271</v>
      </c>
      <c r="H149" s="50">
        <f t="shared" ref="H149" si="643">+IFERROR(H148/G148-1,"nm")</f>
        <v>-0.2857142857142857</v>
      </c>
      <c r="I149" s="50">
        <f t="shared" ref="I149" si="644">+IFERROR(I148/H148-1,"nm")</f>
        <v>-0.16666666666666663</v>
      </c>
      <c r="J149" s="50">
        <f>+IFERROR(J148/I148-1,"nm")</f>
        <v>3.08</v>
      </c>
      <c r="K149" s="77">
        <f>+K150+K151</f>
        <v>0</v>
      </c>
      <c r="L149" s="77">
        <f t="shared" ref="L149:M149" si="645">+L150+L151</f>
        <v>0</v>
      </c>
      <c r="M149" s="77">
        <f t="shared" si="645"/>
        <v>0</v>
      </c>
      <c r="N149" s="77">
        <f t="shared" ref="N149:O149" si="646">+N150+N151</f>
        <v>0</v>
      </c>
      <c r="O149" s="77">
        <f t="shared" si="646"/>
        <v>0</v>
      </c>
    </row>
    <row r="150" spans="1:15" x14ac:dyDescent="0.25">
      <c r="A150" s="47" t="s">
        <v>137</v>
      </c>
      <c r="B150" s="50">
        <f>+Historicals!B203</f>
        <v>0.06</v>
      </c>
      <c r="C150" s="50">
        <f>+Historicals!C203</f>
        <v>-0.02</v>
      </c>
      <c r="D150" s="50">
        <f>+Historicals!D203</f>
        <v>-0.3</v>
      </c>
      <c r="E150" s="50">
        <f>+Historicals!E203</f>
        <v>0.02</v>
      </c>
      <c r="F150" s="50">
        <f>+Historicals!F203</f>
        <v>0.12</v>
      </c>
      <c r="G150" s="50">
        <f>+Historicals!G203</f>
        <v>-0.53</v>
      </c>
      <c r="H150" s="50">
        <f>+Historicals!H203</f>
        <v>-0.26</v>
      </c>
      <c r="I150" s="50">
        <f>+Historicals!I203</f>
        <v>-0.17</v>
      </c>
      <c r="J150" s="50">
        <f>+Historicals!J203</f>
        <v>3.02</v>
      </c>
      <c r="K150" s="78">
        <v>0</v>
      </c>
      <c r="L150" s="78">
        <f t="shared" ref="L150:L151" si="647">+K150</f>
        <v>0</v>
      </c>
      <c r="M150" s="78">
        <v>0</v>
      </c>
      <c r="N150" s="78">
        <f t="shared" ref="N150:N151" si="648">+M150</f>
        <v>0</v>
      </c>
      <c r="O150" s="78">
        <v>0</v>
      </c>
    </row>
    <row r="151" spans="1:15" x14ac:dyDescent="0.25">
      <c r="A151" s="47" t="s">
        <v>138</v>
      </c>
      <c r="B151" s="50" t="str">
        <f>+IFERROR(B149-B150,"nm")</f>
        <v>nm</v>
      </c>
      <c r="C151" s="50">
        <f>+IFERROR(C149-C150,"nm")</f>
        <v>-5.9999999999999956E-2</v>
      </c>
      <c r="D151" s="50">
        <f t="shared" ref="D151:J151" si="649">+IFERROR(D149-D150,"nm")</f>
        <v>-6.5217391304347838E-2</v>
      </c>
      <c r="E151" s="50">
        <f t="shared" si="649"/>
        <v>-0.02</v>
      </c>
      <c r="F151" s="50">
        <f t="shared" si="649"/>
        <v>8.5479452054794458E-2</v>
      </c>
      <c r="G151" s="50">
        <f t="shared" si="649"/>
        <v>7.2727272727273196E-3</v>
      </c>
      <c r="H151" s="50">
        <f t="shared" si="649"/>
        <v>-2.571428571428569E-2</v>
      </c>
      <c r="I151" s="50">
        <f t="shared" si="649"/>
        <v>3.3333333333333826E-3</v>
      </c>
      <c r="J151" s="50">
        <f t="shared" si="649"/>
        <v>6.0000000000000053E-2</v>
      </c>
      <c r="K151" s="78">
        <v>0</v>
      </c>
      <c r="L151" s="78">
        <f t="shared" si="647"/>
        <v>0</v>
      </c>
      <c r="M151" s="78">
        <v>0</v>
      </c>
      <c r="N151" s="78">
        <f t="shared" si="648"/>
        <v>0</v>
      </c>
      <c r="O151" s="78">
        <v>0</v>
      </c>
    </row>
    <row r="152" spans="1:15" x14ac:dyDescent="0.25">
      <c r="A152" s="9" t="s">
        <v>130</v>
      </c>
      <c r="B152" s="51">
        <f t="shared" ref="B152:J152" si="650">+B159+B155</f>
        <v>-1846</v>
      </c>
      <c r="C152" s="51">
        <f t="shared" si="650"/>
        <v>-2057</v>
      </c>
      <c r="D152" s="51">
        <f t="shared" si="650"/>
        <v>-2366</v>
      </c>
      <c r="E152" s="51">
        <f t="shared" si="650"/>
        <v>-2444</v>
      </c>
      <c r="F152" s="51">
        <f t="shared" si="650"/>
        <v>-2441</v>
      </c>
      <c r="G152" s="51">
        <f t="shared" si="650"/>
        <v>-3067</v>
      </c>
      <c r="H152" s="51">
        <f t="shared" si="650"/>
        <v>-3254</v>
      </c>
      <c r="I152" s="51">
        <f t="shared" si="650"/>
        <v>-3434</v>
      </c>
      <c r="J152" s="51">
        <f t="shared" si="650"/>
        <v>-4042</v>
      </c>
      <c r="K152" s="86">
        <f>+K148*K154</f>
        <v>-4042</v>
      </c>
      <c r="L152" s="86">
        <f t="shared" ref="L152:O152" si="651">+L148*L154</f>
        <v>-4042</v>
      </c>
      <c r="M152" s="86">
        <f t="shared" si="651"/>
        <v>-4042</v>
      </c>
      <c r="N152" s="86">
        <f t="shared" si="651"/>
        <v>-4042</v>
      </c>
      <c r="O152" s="86">
        <f t="shared" si="651"/>
        <v>-4042</v>
      </c>
    </row>
    <row r="153" spans="1:15" x14ac:dyDescent="0.25">
      <c r="A153" s="49" t="s">
        <v>129</v>
      </c>
      <c r="B153" s="50" t="str">
        <f t="shared" ref="B153:C153" si="652">+IFERROR(B152/A152-1,"nm")</f>
        <v>nm</v>
      </c>
      <c r="C153" s="50">
        <f t="shared" si="652"/>
        <v>0.11430119176598041</v>
      </c>
      <c r="D153" s="50">
        <f t="shared" ref="D153" si="653">+IFERROR(D152/C152-1,"nm")</f>
        <v>0.15021876519202726</v>
      </c>
      <c r="E153" s="50">
        <f t="shared" ref="E153" si="654">+IFERROR(E152/D152-1,"nm")</f>
        <v>3.2967032967033072E-2</v>
      </c>
      <c r="F153" s="50">
        <f t="shared" ref="F153" si="655">+IFERROR(F152/E152-1,"nm")</f>
        <v>-1.2274959083469206E-3</v>
      </c>
      <c r="G153" s="50">
        <f t="shared" ref="G153" si="656">+IFERROR(G152/F152-1,"nm")</f>
        <v>0.25645227365833678</v>
      </c>
      <c r="H153" s="50">
        <f t="shared" ref="H153" si="657">+IFERROR(H152/G152-1,"nm")</f>
        <v>6.0971633518095869E-2</v>
      </c>
      <c r="I153" s="50">
        <f t="shared" ref="I153" si="658">+IFERROR(I152/H152-1,"nm")</f>
        <v>5.5316533497234088E-2</v>
      </c>
      <c r="J153" s="50">
        <f t="shared" ref="J153" si="659">+IFERROR(J152/I152-1,"nm")</f>
        <v>0.1770529994175889</v>
      </c>
      <c r="K153" s="77">
        <f t="shared" ref="K153" si="660">+IFERROR(K152/J152-1,"nm")</f>
        <v>0</v>
      </c>
      <c r="L153" s="77">
        <f t="shared" ref="L153" si="661">+IFERROR(L152/K152-1,"nm")</f>
        <v>0</v>
      </c>
      <c r="M153" s="77">
        <f t="shared" ref="M153" si="662">+IFERROR(M152/L152-1,"nm")</f>
        <v>0</v>
      </c>
      <c r="N153" s="77">
        <f t="shared" ref="N153" si="663">+IFERROR(N152/M152-1,"nm")</f>
        <v>0</v>
      </c>
      <c r="O153" s="77">
        <f t="shared" ref="O153" si="664">+IFERROR(O152/N152-1,"nm")</f>
        <v>0</v>
      </c>
    </row>
    <row r="154" spans="1:15" x14ac:dyDescent="0.25">
      <c r="A154" s="49" t="s">
        <v>131</v>
      </c>
      <c r="B154" s="50">
        <f>+IFERROR(B152/B$148,"nm")</f>
        <v>-14.768000000000001</v>
      </c>
      <c r="C154" s="50">
        <f t="shared" ref="C154:J154" si="665">+IFERROR(C152/C$148,"nm")</f>
        <v>-17.88695652173913</v>
      </c>
      <c r="D154" s="50">
        <f t="shared" si="665"/>
        <v>-32.410958904109592</v>
      </c>
      <c r="E154" s="50">
        <f t="shared" si="665"/>
        <v>-33.479452054794521</v>
      </c>
      <c r="F154" s="50">
        <f t="shared" si="665"/>
        <v>-27.738636363636363</v>
      </c>
      <c r="G154" s="50">
        <f t="shared" si="665"/>
        <v>-73.023809523809518</v>
      </c>
      <c r="H154" s="50">
        <f t="shared" si="665"/>
        <v>-108.46666666666667</v>
      </c>
      <c r="I154" s="50">
        <f t="shared" si="665"/>
        <v>-137.36000000000001</v>
      </c>
      <c r="J154" s="50">
        <f t="shared" si="665"/>
        <v>-39.627450980392155</v>
      </c>
      <c r="K154" s="78">
        <f>+J154</f>
        <v>-39.627450980392155</v>
      </c>
      <c r="L154" s="78">
        <f t="shared" ref="L154:O154" si="666">+K154</f>
        <v>-39.627450980392155</v>
      </c>
      <c r="M154" s="78">
        <f t="shared" si="666"/>
        <v>-39.627450980392155</v>
      </c>
      <c r="N154" s="78">
        <f t="shared" si="666"/>
        <v>-39.627450980392155</v>
      </c>
      <c r="O154" s="78">
        <f t="shared" si="666"/>
        <v>-39.627450980392155</v>
      </c>
    </row>
    <row r="155" spans="1:15" x14ac:dyDescent="0.25">
      <c r="A155" s="9" t="s">
        <v>132</v>
      </c>
      <c r="B155" s="9">
        <f>+Historicals!B179</f>
        <v>175</v>
      </c>
      <c r="C155" s="9">
        <f>+Historicals!C179</f>
        <v>210</v>
      </c>
      <c r="D155" s="9">
        <f>+Historicals!D179</f>
        <v>230</v>
      </c>
      <c r="E155" s="9">
        <f>+Historicals!E179</f>
        <v>233</v>
      </c>
      <c r="F155" s="9">
        <f>+Historicals!F179</f>
        <v>217</v>
      </c>
      <c r="G155" s="9">
        <f>+Historicals!G179</f>
        <v>195</v>
      </c>
      <c r="H155" s="9">
        <f>+Historicals!H179</f>
        <v>214</v>
      </c>
      <c r="I155" s="9">
        <f>+Historicals!I179</f>
        <v>222</v>
      </c>
      <c r="J155" s="9">
        <f>+Historicals!J179</f>
        <v>220</v>
      </c>
      <c r="K155" s="86">
        <f>+J158*J165</f>
        <v>219.99999999999997</v>
      </c>
      <c r="L155" s="86">
        <f>+K158*K165</f>
        <v>219.99999999999997</v>
      </c>
      <c r="M155" s="86">
        <f t="shared" ref="M155:O155" si="667">+L158*L165</f>
        <v>219.99999999999997</v>
      </c>
      <c r="N155" s="86">
        <f t="shared" si="667"/>
        <v>219.99999999999997</v>
      </c>
      <c r="O155" s="86">
        <f t="shared" si="667"/>
        <v>219.99999999999997</v>
      </c>
    </row>
    <row r="156" spans="1:15" x14ac:dyDescent="0.25">
      <c r="A156" s="49" t="s">
        <v>129</v>
      </c>
      <c r="B156" s="50" t="str">
        <f t="shared" ref="B156:C156" si="668">+IFERROR(B155/A155-1,"nm")</f>
        <v>nm</v>
      </c>
      <c r="C156" s="50">
        <f t="shared" si="668"/>
        <v>0.19999999999999996</v>
      </c>
      <c r="D156" s="50">
        <f t="shared" ref="D156" si="669">+IFERROR(D155/C155-1,"nm")</f>
        <v>9.5238095238095344E-2</v>
      </c>
      <c r="E156" s="50">
        <f t="shared" ref="E156" si="670">+IFERROR(E155/D155-1,"nm")</f>
        <v>1.304347826086949E-2</v>
      </c>
      <c r="F156" s="50">
        <f t="shared" ref="F156" si="671">+IFERROR(F155/E155-1,"nm")</f>
        <v>-6.8669527896995763E-2</v>
      </c>
      <c r="G156" s="50">
        <f t="shared" ref="G156" si="672">+IFERROR(G155/F155-1,"nm")</f>
        <v>-0.10138248847926268</v>
      </c>
      <c r="H156" s="50">
        <f t="shared" ref="H156" si="673">+IFERROR(H155/G155-1,"nm")</f>
        <v>9.7435897435897534E-2</v>
      </c>
      <c r="I156" s="50">
        <f t="shared" ref="I156" si="674">+IFERROR(I155/H155-1,"nm")</f>
        <v>3.7383177570093462E-2</v>
      </c>
      <c r="J156" s="50">
        <f t="shared" ref="J156" si="675">+IFERROR(J155/I155-1,"nm")</f>
        <v>-9.009009009009028E-3</v>
      </c>
      <c r="K156" s="50">
        <f t="shared" ref="K156" si="676">+IFERROR(K155/J155-1,"nm")</f>
        <v>-1.1102230246251565E-16</v>
      </c>
      <c r="L156" s="50">
        <f t="shared" ref="L156" si="677">+IFERROR(L155/K155-1,"nm")</f>
        <v>0</v>
      </c>
      <c r="M156" s="50">
        <f t="shared" ref="M156" si="678">+IFERROR(M155/L155-1,"nm")</f>
        <v>0</v>
      </c>
      <c r="N156" s="50">
        <f t="shared" ref="N156" si="679">+IFERROR(N155/M155-1,"nm")</f>
        <v>0</v>
      </c>
      <c r="O156" s="50">
        <f t="shared" ref="O156" si="680">+IFERROR(O155/N155-1,"nm")</f>
        <v>0</v>
      </c>
    </row>
    <row r="157" spans="1:15" x14ac:dyDescent="0.25">
      <c r="A157" s="49" t="s">
        <v>133</v>
      </c>
      <c r="B157" s="50">
        <f t="shared" ref="B157:J157" si="681">+IFERROR(B155/B$148,"nm")</f>
        <v>1.4</v>
      </c>
      <c r="C157" s="50">
        <f t="shared" si="681"/>
        <v>1.826086956521739</v>
      </c>
      <c r="D157" s="50">
        <f t="shared" si="681"/>
        <v>3.1506849315068495</v>
      </c>
      <c r="E157" s="50">
        <f t="shared" si="681"/>
        <v>3.1917808219178081</v>
      </c>
      <c r="F157" s="50">
        <f t="shared" si="681"/>
        <v>2.4659090909090908</v>
      </c>
      <c r="G157" s="50">
        <f t="shared" si="681"/>
        <v>4.6428571428571432</v>
      </c>
      <c r="H157" s="50">
        <f t="shared" si="681"/>
        <v>7.1333333333333337</v>
      </c>
      <c r="I157" s="50">
        <f t="shared" si="681"/>
        <v>8.8800000000000008</v>
      </c>
      <c r="J157" s="50">
        <f t="shared" si="681"/>
        <v>2.1568627450980391</v>
      </c>
      <c r="K157" s="77">
        <f>+IFERROR(K155/K$148,"nm")</f>
        <v>2.1568627450980391</v>
      </c>
      <c r="L157" s="77">
        <f t="shared" ref="L157:O157" si="682">+IFERROR(L155/L$148,"nm")</f>
        <v>2.1568627450980391</v>
      </c>
      <c r="M157" s="77">
        <f t="shared" si="682"/>
        <v>2.1568627450980391</v>
      </c>
      <c r="N157" s="77">
        <f t="shared" si="682"/>
        <v>2.1568627450980391</v>
      </c>
      <c r="O157" s="77">
        <f t="shared" si="682"/>
        <v>2.1568627450980391</v>
      </c>
    </row>
    <row r="158" spans="1:15" x14ac:dyDescent="0.25">
      <c r="A158" s="81" t="s">
        <v>151</v>
      </c>
      <c r="B158" s="77">
        <f t="shared" ref="B158:J158" si="683">+IFERROR(B155/B165,"nm")</f>
        <v>0.32588454376163872</v>
      </c>
      <c r="C158" s="77">
        <f t="shared" si="683"/>
        <v>0.43388429752066116</v>
      </c>
      <c r="D158" s="77">
        <f t="shared" si="683"/>
        <v>0.45009784735812131</v>
      </c>
      <c r="E158" s="77">
        <f t="shared" si="683"/>
        <v>0.43714821763602252</v>
      </c>
      <c r="F158" s="77">
        <f t="shared" si="683"/>
        <v>0.36348408710217756</v>
      </c>
      <c r="G158" s="77">
        <f t="shared" si="683"/>
        <v>0.2932330827067669</v>
      </c>
      <c r="H158" s="77">
        <f t="shared" si="683"/>
        <v>0.25783132530120484</v>
      </c>
      <c r="I158" s="77">
        <f t="shared" si="683"/>
        <v>0.2846153846153846</v>
      </c>
      <c r="J158" s="77">
        <f t="shared" si="683"/>
        <v>0.27883396704689478</v>
      </c>
      <c r="K158" s="78">
        <f>+J158</f>
        <v>0.27883396704689478</v>
      </c>
      <c r="L158" s="78">
        <f t="shared" ref="L158" si="684">+K158</f>
        <v>0.27883396704689478</v>
      </c>
      <c r="M158" s="78">
        <f t="shared" ref="M158" si="685">+L158</f>
        <v>0.27883396704689478</v>
      </c>
      <c r="N158" s="78">
        <f t="shared" ref="N158" si="686">+M158</f>
        <v>0.27883396704689478</v>
      </c>
      <c r="O158" s="78">
        <f t="shared" ref="O158" si="687">+N158</f>
        <v>0.27883396704689478</v>
      </c>
    </row>
    <row r="159" spans="1:15" x14ac:dyDescent="0.25">
      <c r="A159" s="9" t="s">
        <v>134</v>
      </c>
      <c r="B159" s="9">
        <f>+Historicals!B146</f>
        <v>-2021</v>
      </c>
      <c r="C159" s="9">
        <f>+Historicals!C146</f>
        <v>-2267</v>
      </c>
      <c r="D159" s="9">
        <f>+Historicals!D146</f>
        <v>-2596</v>
      </c>
      <c r="E159" s="9">
        <f>+Historicals!E146</f>
        <v>-2677</v>
      </c>
      <c r="F159" s="9">
        <f>+Historicals!F146</f>
        <v>-2658</v>
      </c>
      <c r="G159" s="9">
        <f>+Historicals!G146</f>
        <v>-3262</v>
      </c>
      <c r="H159" s="9">
        <f>+Historicals!H146</f>
        <v>-3468</v>
      </c>
      <c r="I159" s="9">
        <f>+Historicals!I146</f>
        <v>-3656</v>
      </c>
      <c r="J159" s="9">
        <f>+Historicals!J146</f>
        <v>-4262</v>
      </c>
      <c r="K159" s="76">
        <f>+K152-K155</f>
        <v>-4262</v>
      </c>
      <c r="L159" s="76">
        <f>+L152-L155</f>
        <v>-4262</v>
      </c>
      <c r="M159" s="76">
        <f t="shared" ref="M159:O159" si="688">+M152-M155</f>
        <v>-4262</v>
      </c>
      <c r="N159" s="76">
        <f t="shared" si="688"/>
        <v>-4262</v>
      </c>
      <c r="O159" s="76">
        <f t="shared" si="688"/>
        <v>-4262</v>
      </c>
    </row>
    <row r="160" spans="1:15" x14ac:dyDescent="0.25">
      <c r="A160" s="49" t="s">
        <v>129</v>
      </c>
      <c r="B160" s="50" t="str">
        <f t="shared" ref="B160" si="689">+IFERROR(B159/#REF!-1,"nm")</f>
        <v>nm</v>
      </c>
      <c r="C160" s="50">
        <f t="shared" ref="C160" si="690">+IFERROR(C159/B159-1,"nm")</f>
        <v>0.12172191984166258</v>
      </c>
      <c r="D160" s="50">
        <f t="shared" ref="D160" si="691">+IFERROR(D159/C159-1,"nm")</f>
        <v>0.145125716806352</v>
      </c>
      <c r="E160" s="50">
        <f t="shared" ref="E160" si="692">+IFERROR(E159/D159-1,"nm")</f>
        <v>3.1201848998459125E-2</v>
      </c>
      <c r="F160" s="50">
        <f t="shared" ref="F160" si="693">+IFERROR(F159/E159-1,"nm")</f>
        <v>-7.097497198356395E-3</v>
      </c>
      <c r="G160" s="50">
        <f t="shared" ref="G160" si="694">+IFERROR(G159/F159-1,"nm")</f>
        <v>0.22723852520692245</v>
      </c>
      <c r="H160" s="50">
        <f t="shared" ref="H160" si="695">+IFERROR(H159/G159-1,"nm")</f>
        <v>6.3151440833844275E-2</v>
      </c>
      <c r="I160" s="50">
        <f t="shared" ref="I160" si="696">+IFERROR(I159/H159-1,"nm")</f>
        <v>5.4209919261822392E-2</v>
      </c>
      <c r="J160" s="50">
        <f t="shared" ref="J160" si="697">+IFERROR(J159/I159-1,"nm")</f>
        <v>0.16575492341356668</v>
      </c>
      <c r="K160" s="77">
        <f t="shared" ref="K160:L160" si="698">+IFERROR(K159/J159-1,"nm")</f>
        <v>0</v>
      </c>
      <c r="L160" s="77">
        <f t="shared" si="698"/>
        <v>0</v>
      </c>
      <c r="M160" s="77">
        <f t="shared" ref="M160" si="699">+IFERROR(M159/L159-1,"nm")</f>
        <v>0</v>
      </c>
      <c r="N160" s="77">
        <f t="shared" ref="N160" si="700">+IFERROR(N159/M159-1,"nm")</f>
        <v>0</v>
      </c>
      <c r="O160" s="77">
        <f t="shared" ref="O160" si="701">+IFERROR(O159/N159-1,"nm")</f>
        <v>0</v>
      </c>
    </row>
    <row r="161" spans="1:15" x14ac:dyDescent="0.25">
      <c r="A161" s="49" t="s">
        <v>131</v>
      </c>
      <c r="B161" s="50">
        <f>+IFERROR(B159/B$148,"nm")</f>
        <v>-16.167999999999999</v>
      </c>
      <c r="C161" s="50">
        <f t="shared" ref="C161:J161" si="702">+IFERROR(C159/C$148,"nm")</f>
        <v>-19.713043478260868</v>
      </c>
      <c r="D161" s="50">
        <f t="shared" si="702"/>
        <v>-35.561643835616437</v>
      </c>
      <c r="E161" s="50">
        <f t="shared" si="702"/>
        <v>-36.671232876712331</v>
      </c>
      <c r="F161" s="50">
        <f t="shared" si="702"/>
        <v>-30.204545454545453</v>
      </c>
      <c r="G161" s="50">
        <f t="shared" si="702"/>
        <v>-77.666666666666671</v>
      </c>
      <c r="H161" s="50">
        <f t="shared" si="702"/>
        <v>-115.6</v>
      </c>
      <c r="I161" s="50">
        <f t="shared" si="702"/>
        <v>-146.24</v>
      </c>
      <c r="J161" s="50">
        <f t="shared" si="702"/>
        <v>-41.784313725490193</v>
      </c>
      <c r="K161" s="77">
        <f>+IFERROR(K159/K$148,"nm")</f>
        <v>-41.784313725490193</v>
      </c>
      <c r="L161" s="77">
        <f t="shared" ref="L161:O161" si="703">+IFERROR(L159/L$148,"nm")</f>
        <v>-41.784313725490193</v>
      </c>
      <c r="M161" s="77">
        <f t="shared" si="703"/>
        <v>-41.784313725490193</v>
      </c>
      <c r="N161" s="77">
        <f t="shared" si="703"/>
        <v>-41.784313725490193</v>
      </c>
      <c r="O161" s="77">
        <f t="shared" si="703"/>
        <v>-41.784313725490193</v>
      </c>
    </row>
    <row r="162" spans="1:15" x14ac:dyDescent="0.25">
      <c r="A162" s="9" t="s">
        <v>135</v>
      </c>
      <c r="B162" s="9">
        <f>+Historicals!B168</f>
        <v>225</v>
      </c>
      <c r="C162" s="9">
        <f>+Historicals!C168</f>
        <v>225</v>
      </c>
      <c r="D162" s="9">
        <f>+Historicals!D168</f>
        <v>258</v>
      </c>
      <c r="E162" s="9">
        <f>+Historicals!E168</f>
        <v>278</v>
      </c>
      <c r="F162" s="9">
        <f>+Historicals!F168</f>
        <v>286</v>
      </c>
      <c r="G162" s="9">
        <f>+Historicals!G168</f>
        <v>278</v>
      </c>
      <c r="H162" s="9">
        <f>+Historicals!H168</f>
        <v>438</v>
      </c>
      <c r="I162" s="9">
        <f>+Historicals!I168</f>
        <v>278</v>
      </c>
      <c r="J162" s="9">
        <f>+Historicals!J168</f>
        <v>222</v>
      </c>
      <c r="K162" s="86">
        <f>+K148*K164</f>
        <v>221.99999999999997</v>
      </c>
      <c r="L162" s="86">
        <f t="shared" ref="L162:O162" si="704">+L148*L164</f>
        <v>221.99999999999997</v>
      </c>
      <c r="M162" s="86">
        <f t="shared" si="704"/>
        <v>221.99999999999997</v>
      </c>
      <c r="N162" s="86">
        <f t="shared" si="704"/>
        <v>221.99999999999997</v>
      </c>
      <c r="O162" s="86">
        <f t="shared" si="704"/>
        <v>221.99999999999997</v>
      </c>
    </row>
    <row r="163" spans="1:15" x14ac:dyDescent="0.25">
      <c r="A163" s="49" t="s">
        <v>129</v>
      </c>
      <c r="B163" s="50" t="str">
        <f t="shared" ref="B163" si="705">+IFERROR(B162/#REF!-1,"nm")</f>
        <v>nm</v>
      </c>
      <c r="C163" s="50">
        <f t="shared" ref="C163" si="706">+IFERROR(C162/B162-1,"nm")</f>
        <v>0</v>
      </c>
      <c r="D163" s="50">
        <f t="shared" ref="D163" si="707">+IFERROR(D162/C162-1,"nm")</f>
        <v>0.14666666666666672</v>
      </c>
      <c r="E163" s="50">
        <f t="shared" ref="E163" si="708">+IFERROR(E162/D162-1,"nm")</f>
        <v>7.7519379844961156E-2</v>
      </c>
      <c r="F163" s="50">
        <f t="shared" ref="F163" si="709">+IFERROR(F162/E162-1,"nm")</f>
        <v>2.877697841726623E-2</v>
      </c>
      <c r="G163" s="50">
        <f t="shared" ref="G163" si="710">+IFERROR(G162/F162-1,"nm")</f>
        <v>-2.7972027972028024E-2</v>
      </c>
      <c r="H163" s="50">
        <f t="shared" ref="H163" si="711">+IFERROR(H162/G162-1,"nm")</f>
        <v>0.57553956834532372</v>
      </c>
      <c r="I163" s="50">
        <f t="shared" ref="I163" si="712">+IFERROR(I162/H162-1,"nm")</f>
        <v>-0.36529680365296802</v>
      </c>
      <c r="J163" s="50">
        <f t="shared" ref="J163" si="713">+IFERROR(J162/I162-1,"nm")</f>
        <v>-0.20143884892086328</v>
      </c>
      <c r="K163" s="77">
        <f t="shared" ref="K163:L163" si="714">+IFERROR(K162/J162-1,"nm")</f>
        <v>-1.1102230246251565E-16</v>
      </c>
      <c r="L163" s="77">
        <f t="shared" si="714"/>
        <v>0</v>
      </c>
      <c r="M163" s="77">
        <f t="shared" ref="M163" si="715">+IFERROR(M162/L162-1,"nm")</f>
        <v>0</v>
      </c>
      <c r="N163" s="77">
        <f t="shared" ref="N163" si="716">+IFERROR(N162/M162-1,"nm")</f>
        <v>0</v>
      </c>
      <c r="O163" s="77">
        <f t="shared" ref="O163" si="717">+IFERROR(O162/N162-1,"nm")</f>
        <v>0</v>
      </c>
    </row>
    <row r="164" spans="1:15" x14ac:dyDescent="0.25">
      <c r="A164" s="49" t="s">
        <v>133</v>
      </c>
      <c r="B164" s="50">
        <f>+IFERROR(B162/B$148,"nm")</f>
        <v>1.8</v>
      </c>
      <c r="C164" s="50">
        <f t="shared" ref="C164:J164" si="718">+IFERROR(C162/C$148,"nm")</f>
        <v>1.9565217391304348</v>
      </c>
      <c r="D164" s="50">
        <f t="shared" si="718"/>
        <v>3.5342465753424657</v>
      </c>
      <c r="E164" s="50">
        <f t="shared" si="718"/>
        <v>3.8082191780821919</v>
      </c>
      <c r="F164" s="50">
        <f t="shared" si="718"/>
        <v>3.25</v>
      </c>
      <c r="G164" s="50">
        <f t="shared" si="718"/>
        <v>6.6190476190476186</v>
      </c>
      <c r="H164" s="50">
        <f t="shared" si="718"/>
        <v>14.6</v>
      </c>
      <c r="I164" s="50">
        <f t="shared" si="718"/>
        <v>11.12</v>
      </c>
      <c r="J164" s="50">
        <f t="shared" si="718"/>
        <v>2.1764705882352939</v>
      </c>
      <c r="K164" s="78">
        <f>+J164</f>
        <v>2.1764705882352939</v>
      </c>
      <c r="L164" s="78">
        <f t="shared" ref="L164" si="719">+K164</f>
        <v>2.1764705882352939</v>
      </c>
      <c r="M164" s="78">
        <f t="shared" ref="M164" si="720">+L164</f>
        <v>2.1764705882352939</v>
      </c>
      <c r="N164" s="78">
        <f t="shared" ref="N164" si="721">+M164</f>
        <v>2.1764705882352939</v>
      </c>
      <c r="O164" s="78">
        <f t="shared" ref="O164" si="722">+N164</f>
        <v>2.1764705882352939</v>
      </c>
    </row>
    <row r="165" spans="1:15" x14ac:dyDescent="0.25">
      <c r="A165" s="76" t="s">
        <v>150</v>
      </c>
      <c r="B165" s="98">
        <f>+Historicals!B157</f>
        <v>537</v>
      </c>
      <c r="C165" s="98">
        <f>+Historicals!C157</f>
        <v>484</v>
      </c>
      <c r="D165" s="98">
        <f>+Historicals!D157</f>
        <v>511</v>
      </c>
      <c r="E165" s="98">
        <f>+Historicals!E157</f>
        <v>533</v>
      </c>
      <c r="F165" s="98">
        <f>+Historicals!F157</f>
        <v>597</v>
      </c>
      <c r="G165" s="98">
        <f>+Historicals!G157</f>
        <v>665</v>
      </c>
      <c r="H165" s="98">
        <f>+Historicals!H157</f>
        <v>830</v>
      </c>
      <c r="I165" s="98">
        <f>+Historicals!I157</f>
        <v>780</v>
      </c>
      <c r="J165" s="98">
        <f>+Historicals!J157</f>
        <v>789</v>
      </c>
      <c r="K165" s="86">
        <f>+K148*K167</f>
        <v>789</v>
      </c>
      <c r="L165" s="86">
        <f>+L148*L167</f>
        <v>789</v>
      </c>
      <c r="M165" s="86">
        <f t="shared" ref="M165:O165" si="723">+M148*M167</f>
        <v>789</v>
      </c>
      <c r="N165" s="86">
        <f t="shared" si="723"/>
        <v>789</v>
      </c>
      <c r="O165" s="86">
        <f t="shared" si="723"/>
        <v>789</v>
      </c>
    </row>
    <row r="166" spans="1:15" x14ac:dyDescent="0.25">
      <c r="A166" s="80" t="s">
        <v>129</v>
      </c>
      <c r="B166" s="77" t="str">
        <f t="shared" ref="B166" si="724">+IFERROR(B165/A165-1,"nm")</f>
        <v>nm</v>
      </c>
      <c r="C166" s="77">
        <f t="shared" ref="C166" si="725">+IFERROR(C165/B165-1,"nm")</f>
        <v>-9.8696461824953396E-2</v>
      </c>
      <c r="D166" s="77">
        <f t="shared" ref="D166" si="726">+IFERROR(D165/C165-1,"nm")</f>
        <v>5.5785123966942241E-2</v>
      </c>
      <c r="E166" s="77">
        <f t="shared" ref="E166" si="727">+IFERROR(E165/D165-1,"nm")</f>
        <v>4.3052837573385627E-2</v>
      </c>
      <c r="F166" s="77">
        <f t="shared" ref="F166" si="728">+IFERROR(F165/E165-1,"nm")</f>
        <v>0.12007504690431525</v>
      </c>
      <c r="G166" s="77">
        <f t="shared" ref="G166" si="729">+IFERROR(G165/F165-1,"nm")</f>
        <v>0.11390284757118918</v>
      </c>
      <c r="H166" s="77">
        <f t="shared" ref="H166" si="730">+IFERROR(H165/G165-1,"nm")</f>
        <v>0.24812030075187974</v>
      </c>
      <c r="I166" s="77">
        <f>+IFERROR(I165/H165-1,"nm")</f>
        <v>-6.0240963855421659E-2</v>
      </c>
      <c r="J166" s="77">
        <f t="shared" ref="J166" si="731">+IFERROR(J165/I165-1,"nm")</f>
        <v>1.1538461538461497E-2</v>
      </c>
      <c r="K166" s="77">
        <f t="shared" ref="K166:L166" si="732">+IFERROR(K165/J165-1,"nm")</f>
        <v>0</v>
      </c>
      <c r="L166" s="77">
        <f t="shared" si="732"/>
        <v>0</v>
      </c>
      <c r="M166" s="77">
        <f t="shared" ref="M166" si="733">+IFERROR(M165/L165-1,"nm")</f>
        <v>0</v>
      </c>
      <c r="N166" s="77">
        <f t="shared" ref="N166" si="734">+IFERROR(N165/M165-1,"nm")</f>
        <v>0</v>
      </c>
      <c r="O166" s="77">
        <f t="shared" ref="O166" si="735">+IFERROR(O165/N165-1,"nm")</f>
        <v>0</v>
      </c>
    </row>
    <row r="167" spans="1:15" x14ac:dyDescent="0.25">
      <c r="A167" s="80" t="s">
        <v>133</v>
      </c>
      <c r="B167" s="77">
        <f>+IFERROR(B165/B$148,"nm")</f>
        <v>4.2960000000000003</v>
      </c>
      <c r="C167" s="77">
        <f t="shared" ref="C167:J167" si="736">+IFERROR(C165/C$148,"nm")</f>
        <v>4.2086956521739127</v>
      </c>
      <c r="D167" s="77">
        <f t="shared" si="736"/>
        <v>7</v>
      </c>
      <c r="E167" s="77">
        <f t="shared" si="736"/>
        <v>7.3013698630136989</v>
      </c>
      <c r="F167" s="77">
        <f t="shared" si="736"/>
        <v>6.7840909090909092</v>
      </c>
      <c r="G167" s="77">
        <f t="shared" si="736"/>
        <v>15.833333333333334</v>
      </c>
      <c r="H167" s="77">
        <f t="shared" si="736"/>
        <v>27.666666666666668</v>
      </c>
      <c r="I167" s="77">
        <f t="shared" si="736"/>
        <v>31.2</v>
      </c>
      <c r="J167" s="77">
        <f t="shared" si="736"/>
        <v>7.7352941176470589</v>
      </c>
      <c r="K167" s="78">
        <f>+J167</f>
        <v>7.7352941176470589</v>
      </c>
      <c r="L167" s="78">
        <f t="shared" ref="L167" si="737">+K167</f>
        <v>7.7352941176470589</v>
      </c>
      <c r="M167" s="78">
        <f t="shared" ref="M167" si="738">+L167</f>
        <v>7.7352941176470589</v>
      </c>
      <c r="N167" s="78">
        <f t="shared" ref="N167" si="739">+M167</f>
        <v>7.7352941176470589</v>
      </c>
      <c r="O167" s="78">
        <f t="shared" ref="O167" si="740">+N167</f>
        <v>7.7352941176470589</v>
      </c>
    </row>
    <row r="168" spans="1:15" x14ac:dyDescent="0.25">
      <c r="A168" s="46" t="str">
        <f>+Historicals!A133</f>
        <v>Converse</v>
      </c>
      <c r="B168" s="46"/>
      <c r="C168" s="46"/>
      <c r="D168" s="46"/>
      <c r="E168" s="46"/>
      <c r="F168" s="46"/>
      <c r="G168" s="46"/>
      <c r="H168" s="46"/>
      <c r="I168" s="46"/>
      <c r="J168" s="46"/>
      <c r="K168" s="94"/>
      <c r="L168" s="94"/>
      <c r="M168" s="94"/>
      <c r="N168" s="94"/>
      <c r="O168" s="94"/>
    </row>
    <row r="169" spans="1:15" x14ac:dyDescent="0.25">
      <c r="A169" s="9" t="s">
        <v>136</v>
      </c>
      <c r="B169" s="9">
        <f>+Historicals!B133</f>
        <v>1684</v>
      </c>
      <c r="C169" s="9">
        <f>+Historicals!C133</f>
        <v>1982</v>
      </c>
      <c r="D169" s="9">
        <f>+Historicals!D133</f>
        <v>1955</v>
      </c>
      <c r="E169" s="9">
        <f>+Historicals!E133</f>
        <v>2042</v>
      </c>
      <c r="F169" s="9">
        <f>+Historicals!F133</f>
        <v>1886</v>
      </c>
      <c r="G169" s="9">
        <f>+Historicals!G133</f>
        <v>1906</v>
      </c>
      <c r="H169" s="9">
        <f>+Historicals!H133</f>
        <v>1846</v>
      </c>
      <c r="I169" s="9">
        <f>+Historicals!I133</f>
        <v>2205</v>
      </c>
      <c r="J169" s="9">
        <f>+Historicals!J133</f>
        <v>2346</v>
      </c>
      <c r="K169" s="76">
        <f>+SUM(K173+K177+K181+K185)</f>
        <v>2346</v>
      </c>
      <c r="L169" s="76">
        <f t="shared" ref="L169:O169" si="741">+SUM(L173+L177+L181+L185)</f>
        <v>2346</v>
      </c>
      <c r="M169" s="76">
        <f t="shared" si="741"/>
        <v>2346</v>
      </c>
      <c r="N169" s="76">
        <f t="shared" si="741"/>
        <v>2346</v>
      </c>
      <c r="O169" s="76">
        <f t="shared" si="741"/>
        <v>2346</v>
      </c>
    </row>
    <row r="170" spans="1:15" x14ac:dyDescent="0.25">
      <c r="A170" s="47" t="s">
        <v>129</v>
      </c>
      <c r="B170" s="50" t="str">
        <f t="shared" ref="B170" si="742">+IFERROR(B169/A169-1,"nm")</f>
        <v>nm</v>
      </c>
      <c r="C170" s="50">
        <f t="shared" ref="C170" si="743">+IFERROR(C169/B169-1,"nm")</f>
        <v>0.1769596199524941</v>
      </c>
      <c r="D170" s="50">
        <f t="shared" ref="D170" si="744">+IFERROR(D169/C169-1,"nm")</f>
        <v>-1.3622603430877955E-2</v>
      </c>
      <c r="E170" s="50">
        <f t="shared" ref="E170" si="745">+IFERROR(E169/D169-1,"nm")</f>
        <v>4.4501278772378416E-2</v>
      </c>
      <c r="F170" s="50">
        <f t="shared" ref="F170" si="746">+IFERROR(F169/E169-1,"nm")</f>
        <v>-7.6395690499510338E-2</v>
      </c>
      <c r="G170" s="50">
        <f t="shared" ref="G170" si="747">+IFERROR(G169/F169-1,"nm")</f>
        <v>1.0604453870625585E-2</v>
      </c>
      <c r="H170" s="50">
        <f t="shared" ref="H170" si="748">+IFERROR(H169/G169-1,"nm")</f>
        <v>-3.147953830010497E-2</v>
      </c>
      <c r="I170" s="50">
        <f t="shared" ref="I170" si="749">+IFERROR(I169/H169-1,"nm")</f>
        <v>0.19447453954496208</v>
      </c>
      <c r="J170" s="50">
        <f t="shared" ref="J170" si="750">+IFERROR(J169/I169-1,"nm")</f>
        <v>6.3945578231292544E-2</v>
      </c>
      <c r="K170" s="77">
        <f>+K171+K172</f>
        <v>0</v>
      </c>
      <c r="L170" s="77">
        <f t="shared" ref="L170:O170" si="751">+L171+L172</f>
        <v>0</v>
      </c>
      <c r="M170" s="77">
        <f t="shared" si="751"/>
        <v>0</v>
      </c>
      <c r="N170" s="77">
        <f t="shared" si="751"/>
        <v>0</v>
      </c>
      <c r="O170" s="77">
        <f t="shared" si="751"/>
        <v>0</v>
      </c>
    </row>
    <row r="171" spans="1:15" x14ac:dyDescent="0.25">
      <c r="A171" s="47" t="s">
        <v>137</v>
      </c>
      <c r="B171" s="50">
        <f>+Historicals!B205</f>
        <v>0.15</v>
      </c>
      <c r="C171" s="50">
        <f>+Historicals!C205</f>
        <v>0.02</v>
      </c>
      <c r="D171" s="50">
        <f>+Historicals!D205</f>
        <v>0.21</v>
      </c>
      <c r="E171" s="50">
        <f>+Historicals!E205</f>
        <v>0.06</v>
      </c>
      <c r="F171" s="50">
        <f>+Historicals!F205</f>
        <v>0.11</v>
      </c>
      <c r="G171" s="50">
        <f>+Historicals!G205</f>
        <v>0.03</v>
      </c>
      <c r="H171" s="50">
        <f>+Historicals!H205</f>
        <v>-0.01</v>
      </c>
      <c r="I171" s="50">
        <f>+Historicals!I205</f>
        <v>0.16</v>
      </c>
      <c r="J171" s="50">
        <f>+Historicals!J205</f>
        <v>7.0000000000000007E-2</v>
      </c>
      <c r="K171" s="78">
        <v>0</v>
      </c>
      <c r="L171" s="78">
        <f t="shared" ref="L171:L172" si="752">+K171</f>
        <v>0</v>
      </c>
      <c r="M171" s="78">
        <v>0</v>
      </c>
      <c r="N171" s="78">
        <f t="shared" ref="N171:N172" si="753">+M171</f>
        <v>0</v>
      </c>
      <c r="O171" s="78">
        <v>0</v>
      </c>
    </row>
    <row r="172" spans="1:15" x14ac:dyDescent="0.25">
      <c r="A172" s="47" t="s">
        <v>138</v>
      </c>
      <c r="B172" s="50" t="str">
        <f t="shared" ref="B172:J172" si="754">+IFERROR(B170-B171,"nm")</f>
        <v>nm</v>
      </c>
      <c r="C172" s="50">
        <f t="shared" si="754"/>
        <v>0.15695961995249411</v>
      </c>
      <c r="D172" s="50">
        <f t="shared" si="754"/>
        <v>-0.22362260343087795</v>
      </c>
      <c r="E172" s="50">
        <f t="shared" si="754"/>
        <v>-1.5498721227621581E-2</v>
      </c>
      <c r="F172" s="50">
        <f t="shared" si="754"/>
        <v>-0.18639569049951032</v>
      </c>
      <c r="G172" s="50">
        <f t="shared" si="754"/>
        <v>-1.9395546129374414E-2</v>
      </c>
      <c r="H172" s="50">
        <f t="shared" si="754"/>
        <v>-2.1479538300104968E-2</v>
      </c>
      <c r="I172" s="50">
        <f t="shared" si="754"/>
        <v>3.4474539544962074E-2</v>
      </c>
      <c r="J172" s="50">
        <f t="shared" si="754"/>
        <v>-6.0544217687074631E-3</v>
      </c>
      <c r="K172" s="78">
        <v>0</v>
      </c>
      <c r="L172" s="78">
        <f t="shared" si="752"/>
        <v>0</v>
      </c>
      <c r="M172" s="78">
        <v>0</v>
      </c>
      <c r="N172" s="78">
        <f t="shared" si="753"/>
        <v>0</v>
      </c>
      <c r="O172" s="78">
        <v>0</v>
      </c>
    </row>
    <row r="173" spans="1:15" x14ac:dyDescent="0.25">
      <c r="A173" s="48" t="s">
        <v>113</v>
      </c>
      <c r="B173" s="3">
        <f>+Historicals!B134</f>
        <v>0</v>
      </c>
      <c r="C173" s="3">
        <f>+Historicals!C134</f>
        <v>0</v>
      </c>
      <c r="D173" s="3">
        <f>+Historicals!D134</f>
        <v>0</v>
      </c>
      <c r="E173" s="3">
        <f>+Historicals!E134</f>
        <v>0</v>
      </c>
      <c r="F173" s="3">
        <f>+Historicals!F134</f>
        <v>1611</v>
      </c>
      <c r="G173" s="3">
        <f>+Historicals!G134</f>
        <v>1658</v>
      </c>
      <c r="H173" s="3">
        <f>+Historicals!H134</f>
        <v>1642</v>
      </c>
      <c r="I173" s="3">
        <f>+Historicals!I134</f>
        <v>1986</v>
      </c>
      <c r="J173" s="3">
        <f>+Historicals!J134</f>
        <v>2094</v>
      </c>
      <c r="K173" s="85">
        <f>+J173*(1+K174)</f>
        <v>2094</v>
      </c>
      <c r="L173" s="85">
        <f t="shared" ref="L173" si="755">+K173*(1+L174)</f>
        <v>2094</v>
      </c>
      <c r="M173" s="85">
        <f t="shared" ref="M173" si="756">+L173*(1+M174)</f>
        <v>2094</v>
      </c>
      <c r="N173" s="85">
        <f t="shared" ref="N173" si="757">+M173*(1+N174)</f>
        <v>2094</v>
      </c>
      <c r="O173" s="85">
        <f t="shared" ref="O173" si="758">+N173*(1+O174)</f>
        <v>2094</v>
      </c>
    </row>
    <row r="174" spans="1:15" x14ac:dyDescent="0.25">
      <c r="A174" s="47" t="s">
        <v>129</v>
      </c>
      <c r="B174" s="50" t="str">
        <f t="shared" ref="B174:I174" si="759">+IFERROR(B173/A173-1,"nm")</f>
        <v>nm</v>
      </c>
      <c r="C174" s="50" t="str">
        <f t="shared" si="759"/>
        <v>nm</v>
      </c>
      <c r="D174" s="50" t="str">
        <f t="shared" si="759"/>
        <v>nm</v>
      </c>
      <c r="E174" s="50" t="str">
        <f t="shared" si="759"/>
        <v>nm</v>
      </c>
      <c r="F174" s="50" t="str">
        <f t="shared" si="759"/>
        <v>nm</v>
      </c>
      <c r="G174" s="50">
        <f t="shared" si="759"/>
        <v>2.9174425822470429E-2</v>
      </c>
      <c r="H174" s="50">
        <f t="shared" si="759"/>
        <v>-9.6501809408926498E-3</v>
      </c>
      <c r="I174" s="50">
        <f t="shared" si="759"/>
        <v>0.2095006090133984</v>
      </c>
      <c r="J174" s="50">
        <f>+IFERROR(J173/I173-1,"nm")</f>
        <v>5.4380664652567967E-2</v>
      </c>
      <c r="K174" s="77">
        <f>+K175+K176</f>
        <v>0</v>
      </c>
      <c r="L174" s="77">
        <f t="shared" ref="L174:O174" si="760">+L175+L176</f>
        <v>0</v>
      </c>
      <c r="M174" s="77">
        <f t="shared" si="760"/>
        <v>0</v>
      </c>
      <c r="N174" s="77">
        <f t="shared" si="760"/>
        <v>0</v>
      </c>
      <c r="O174" s="77">
        <f t="shared" si="760"/>
        <v>0</v>
      </c>
    </row>
    <row r="175" spans="1:15" x14ac:dyDescent="0.25">
      <c r="A175" s="47" t="s">
        <v>137</v>
      </c>
      <c r="B175" s="50">
        <f>+Historicals!B206</f>
        <v>0</v>
      </c>
      <c r="C175" s="50">
        <f>+Historicals!C206</f>
        <v>0</v>
      </c>
      <c r="D175" s="50">
        <f>+Historicals!D206</f>
        <v>0</v>
      </c>
      <c r="E175" s="50">
        <f>+Historicals!E206</f>
        <v>0</v>
      </c>
      <c r="F175" s="50">
        <f>+Historicals!F206</f>
        <v>0</v>
      </c>
      <c r="G175" s="50">
        <f>+Historicals!G206</f>
        <v>0.05</v>
      </c>
      <c r="H175" s="50">
        <f>+Historicals!H206</f>
        <v>0.01</v>
      </c>
      <c r="I175" s="50">
        <f>+Historicals!I206</f>
        <v>0.17</v>
      </c>
      <c r="J175" s="50">
        <f>+Historicals!J206</f>
        <v>0.06</v>
      </c>
      <c r="K175" s="78">
        <v>0</v>
      </c>
      <c r="L175" s="78">
        <f t="shared" ref="L175:L176" si="761">+K175</f>
        <v>0</v>
      </c>
      <c r="M175" s="78">
        <v>0</v>
      </c>
      <c r="N175" s="78">
        <f t="shared" ref="N175:N176" si="762">+M175</f>
        <v>0</v>
      </c>
      <c r="O175" s="78">
        <v>0</v>
      </c>
    </row>
    <row r="176" spans="1:15" x14ac:dyDescent="0.25">
      <c r="A176" s="47" t="s">
        <v>138</v>
      </c>
      <c r="B176" s="50" t="str">
        <f t="shared" ref="B176:I176" si="763">+IFERROR(B174-B175,"nm")</f>
        <v>nm</v>
      </c>
      <c r="C176" s="50" t="str">
        <f t="shared" si="763"/>
        <v>nm</v>
      </c>
      <c r="D176" s="50" t="str">
        <f t="shared" si="763"/>
        <v>nm</v>
      </c>
      <c r="E176" s="50" t="str">
        <f t="shared" si="763"/>
        <v>nm</v>
      </c>
      <c r="F176" s="50" t="str">
        <f t="shared" si="763"/>
        <v>nm</v>
      </c>
      <c r="G176" s="50">
        <f t="shared" si="763"/>
        <v>-2.0825574177529574E-2</v>
      </c>
      <c r="H176" s="50">
        <f t="shared" si="763"/>
        <v>-1.9650180940892652E-2</v>
      </c>
      <c r="I176" s="50">
        <f t="shared" si="763"/>
        <v>3.9500609013398386E-2</v>
      </c>
      <c r="J176" s="50">
        <f>+IFERROR(J174-J175,"nm")</f>
        <v>-5.6193353474320307E-3</v>
      </c>
      <c r="K176" s="78">
        <v>0</v>
      </c>
      <c r="L176" s="78">
        <f t="shared" si="761"/>
        <v>0</v>
      </c>
      <c r="M176" s="78">
        <v>0</v>
      </c>
      <c r="N176" s="78">
        <f t="shared" si="762"/>
        <v>0</v>
      </c>
      <c r="O176" s="78">
        <v>0</v>
      </c>
    </row>
    <row r="177" spans="1:15" x14ac:dyDescent="0.25">
      <c r="A177" s="48" t="s">
        <v>114</v>
      </c>
      <c r="B177" s="3">
        <f>+Historicals!B135</f>
        <v>0</v>
      </c>
      <c r="C177" s="3">
        <f>+Historicals!C135</f>
        <v>0</v>
      </c>
      <c r="D177" s="3">
        <f>+Historicals!D135</f>
        <v>0</v>
      </c>
      <c r="E177" s="3">
        <f>+Historicals!E135</f>
        <v>0</v>
      </c>
      <c r="F177" s="3">
        <f>+Historicals!F135</f>
        <v>144</v>
      </c>
      <c r="G177" s="3">
        <f>+Historicals!G135</f>
        <v>118</v>
      </c>
      <c r="H177" s="3">
        <f>+Historicals!H135</f>
        <v>89</v>
      </c>
      <c r="I177" s="3">
        <f>+Historicals!I135</f>
        <v>104</v>
      </c>
      <c r="J177" s="3">
        <f>+Historicals!J135</f>
        <v>103</v>
      </c>
      <c r="K177" s="85">
        <f>+J177*(1+K178)</f>
        <v>103</v>
      </c>
      <c r="L177" s="85">
        <f t="shared" ref="L177" si="764">+K177*(1+L178)</f>
        <v>103</v>
      </c>
      <c r="M177" s="85">
        <f t="shared" ref="M177" si="765">+L177*(1+M178)</f>
        <v>103</v>
      </c>
      <c r="N177" s="85">
        <f t="shared" ref="N177" si="766">+M177*(1+N178)</f>
        <v>103</v>
      </c>
      <c r="O177" s="85">
        <f t="shared" ref="O177" si="767">+N177*(1+O178)</f>
        <v>103</v>
      </c>
    </row>
    <row r="178" spans="1:15" x14ac:dyDescent="0.25">
      <c r="A178" s="47" t="s">
        <v>129</v>
      </c>
      <c r="B178" s="50" t="str">
        <f t="shared" ref="B178:I178" si="768">+IFERROR(B177/A177-1,"nm")</f>
        <v>nm</v>
      </c>
      <c r="C178" s="50" t="str">
        <f t="shared" si="768"/>
        <v>nm</v>
      </c>
      <c r="D178" s="50" t="str">
        <f t="shared" si="768"/>
        <v>nm</v>
      </c>
      <c r="E178" s="50" t="str">
        <f t="shared" si="768"/>
        <v>nm</v>
      </c>
      <c r="F178" s="50" t="str">
        <f t="shared" si="768"/>
        <v>nm</v>
      </c>
      <c r="G178" s="50">
        <f t="shared" si="768"/>
        <v>-0.18055555555555558</v>
      </c>
      <c r="H178" s="50">
        <f t="shared" si="768"/>
        <v>-0.24576271186440679</v>
      </c>
      <c r="I178" s="50">
        <f t="shared" si="768"/>
        <v>0.1685393258426966</v>
      </c>
      <c r="J178" s="50">
        <f>+IFERROR(J177/I177-1,"nm")</f>
        <v>-9.6153846153845812E-3</v>
      </c>
      <c r="K178" s="77">
        <f>+K179+K180</f>
        <v>0</v>
      </c>
      <c r="L178" s="77">
        <f t="shared" ref="L178:O178" si="769">+L179+L180</f>
        <v>0</v>
      </c>
      <c r="M178" s="77">
        <f t="shared" si="769"/>
        <v>0</v>
      </c>
      <c r="N178" s="77">
        <f t="shared" si="769"/>
        <v>0</v>
      </c>
      <c r="O178" s="77">
        <f t="shared" si="769"/>
        <v>0</v>
      </c>
    </row>
    <row r="179" spans="1:15" x14ac:dyDescent="0.25">
      <c r="A179" s="47" t="s">
        <v>137</v>
      </c>
      <c r="B179" s="50">
        <f>+Historicals!B207</f>
        <v>0</v>
      </c>
      <c r="C179" s="50">
        <f>+Historicals!C207</f>
        <v>0</v>
      </c>
      <c r="D179" s="50">
        <f>+Historicals!D207</f>
        <v>0</v>
      </c>
      <c r="E179" s="50">
        <f>+Historicals!E207</f>
        <v>0</v>
      </c>
      <c r="F179" s="50">
        <f>+Historicals!F207</f>
        <v>0</v>
      </c>
      <c r="G179" s="50">
        <f>+Historicals!G207</f>
        <v>-0.17</v>
      </c>
      <c r="H179" s="50">
        <f>+Historicals!H207</f>
        <v>-0.22</v>
      </c>
      <c r="I179" s="50">
        <f>+Historicals!I207</f>
        <v>0.13</v>
      </c>
      <c r="J179" s="50">
        <f>+Historicals!J207</f>
        <v>-0.03</v>
      </c>
      <c r="K179" s="78">
        <v>0</v>
      </c>
      <c r="L179" s="78">
        <f t="shared" ref="L179:L180" si="770">+K179</f>
        <v>0</v>
      </c>
      <c r="M179" s="78">
        <v>0</v>
      </c>
      <c r="N179" s="78">
        <f t="shared" ref="N179:N180" si="771">+M179</f>
        <v>0</v>
      </c>
      <c r="O179" s="78">
        <v>0</v>
      </c>
    </row>
    <row r="180" spans="1:15" x14ac:dyDescent="0.25">
      <c r="A180" s="47" t="s">
        <v>138</v>
      </c>
      <c r="B180" s="50" t="str">
        <f t="shared" ref="B180:I180" si="772">+IFERROR(B178-B179,"nm")</f>
        <v>nm</v>
      </c>
      <c r="C180" s="50" t="str">
        <f t="shared" si="772"/>
        <v>nm</v>
      </c>
      <c r="D180" s="50" t="str">
        <f t="shared" si="772"/>
        <v>nm</v>
      </c>
      <c r="E180" s="50" t="str">
        <f t="shared" si="772"/>
        <v>nm</v>
      </c>
      <c r="F180" s="50" t="str">
        <f t="shared" si="772"/>
        <v>nm</v>
      </c>
      <c r="G180" s="50">
        <f t="shared" si="772"/>
        <v>-1.0555555555555568E-2</v>
      </c>
      <c r="H180" s="50">
        <f t="shared" si="772"/>
        <v>-2.576271186440679E-2</v>
      </c>
      <c r="I180" s="50">
        <f t="shared" si="772"/>
        <v>3.8539325842696592E-2</v>
      </c>
      <c r="J180" s="50">
        <f>+IFERROR(J178-J179,"nm")</f>
        <v>2.0384615384615418E-2</v>
      </c>
      <c r="K180" s="78">
        <v>0</v>
      </c>
      <c r="L180" s="78">
        <f t="shared" si="770"/>
        <v>0</v>
      </c>
      <c r="M180" s="78">
        <v>0</v>
      </c>
      <c r="N180" s="78">
        <f t="shared" si="771"/>
        <v>0</v>
      </c>
      <c r="O180" s="78">
        <v>0</v>
      </c>
    </row>
    <row r="181" spans="1:15" x14ac:dyDescent="0.25">
      <c r="A181" s="48" t="s">
        <v>115</v>
      </c>
      <c r="B181" s="3">
        <f>+Historicals!B136</f>
        <v>0</v>
      </c>
      <c r="C181" s="3">
        <f>+Historicals!C136</f>
        <v>0</v>
      </c>
      <c r="D181" s="3">
        <f>+Historicals!D136</f>
        <v>0</v>
      </c>
      <c r="E181" s="3">
        <f>+Historicals!E136</f>
        <v>0</v>
      </c>
      <c r="F181" s="3">
        <f>+Historicals!F136</f>
        <v>28</v>
      </c>
      <c r="G181" s="3">
        <f>+Historicals!G136</f>
        <v>24</v>
      </c>
      <c r="H181" s="3">
        <f>+Historicals!H136</f>
        <v>25</v>
      </c>
      <c r="I181" s="3">
        <f>+Historicals!I136</f>
        <v>29</v>
      </c>
      <c r="J181" s="3">
        <f>+Historicals!J136</f>
        <v>26</v>
      </c>
      <c r="K181" s="85">
        <f>+J181*(1+K182)</f>
        <v>26</v>
      </c>
      <c r="L181" s="85">
        <f t="shared" ref="L181" si="773">+K181*(1+L182)</f>
        <v>26</v>
      </c>
      <c r="M181" s="85">
        <f t="shared" ref="M181" si="774">+L181*(1+M182)</f>
        <v>26</v>
      </c>
      <c r="N181" s="85">
        <f t="shared" ref="N181" si="775">+M181*(1+N182)</f>
        <v>26</v>
      </c>
      <c r="O181" s="85">
        <f t="shared" ref="O181" si="776">+N181*(1+O182)</f>
        <v>26</v>
      </c>
    </row>
    <row r="182" spans="1:15" x14ac:dyDescent="0.25">
      <c r="A182" s="47" t="s">
        <v>129</v>
      </c>
      <c r="B182" s="50" t="str">
        <f t="shared" ref="B182" si="777">+IFERROR(B181/A181-1,"nm")</f>
        <v>nm</v>
      </c>
      <c r="C182" s="50" t="str">
        <f t="shared" ref="C182" si="778">+IFERROR(C181/B181-1,"nm")</f>
        <v>nm</v>
      </c>
      <c r="D182" s="50" t="str">
        <f t="shared" ref="D182" si="779">+IFERROR(D181/C181-1,"nm")</f>
        <v>nm</v>
      </c>
      <c r="E182" s="50" t="str">
        <f t="shared" ref="E182" si="780">+IFERROR(E181/D181-1,"nm")</f>
        <v>nm</v>
      </c>
      <c r="F182" s="50" t="str">
        <f t="shared" ref="F182" si="781">+IFERROR(F181/E181-1,"nm")</f>
        <v>nm</v>
      </c>
      <c r="G182" s="50">
        <f t="shared" ref="G182" si="782">+IFERROR(G181/F181-1,"nm")</f>
        <v>-0.1428571428571429</v>
      </c>
      <c r="H182" s="50">
        <f t="shared" ref="H182" si="783">+IFERROR(H181/G181-1,"nm")</f>
        <v>4.1666666666666741E-2</v>
      </c>
      <c r="I182" s="50">
        <f t="shared" ref="I182" si="784">+IFERROR(I181/H181-1,"nm")</f>
        <v>0.15999999999999992</v>
      </c>
      <c r="J182" s="50">
        <f>+IFERROR(J181/I181-1,"nm")</f>
        <v>-0.10344827586206895</v>
      </c>
      <c r="K182" s="77">
        <f>+K183+K184</f>
        <v>0</v>
      </c>
      <c r="L182" s="77">
        <f t="shared" ref="L182:O182" si="785">+L183+L184</f>
        <v>0</v>
      </c>
      <c r="M182" s="77">
        <f t="shared" si="785"/>
        <v>0</v>
      </c>
      <c r="N182" s="77">
        <f t="shared" si="785"/>
        <v>0</v>
      </c>
      <c r="O182" s="77">
        <f t="shared" si="785"/>
        <v>0</v>
      </c>
    </row>
    <row r="183" spans="1:15" x14ac:dyDescent="0.25">
      <c r="A183" s="47" t="s">
        <v>137</v>
      </c>
      <c r="B183" s="50">
        <f>+Historicals!B208</f>
        <v>0</v>
      </c>
      <c r="C183" s="50">
        <f>+Historicals!C208</f>
        <v>0</v>
      </c>
      <c r="D183" s="50">
        <f>+Historicals!D208</f>
        <v>0</v>
      </c>
      <c r="E183" s="50">
        <f>+Historicals!E208</f>
        <v>0</v>
      </c>
      <c r="F183" s="50">
        <f>+Historicals!F208</f>
        <v>0</v>
      </c>
      <c r="G183" s="50">
        <f>+Historicals!G208</f>
        <v>-0.13</v>
      </c>
      <c r="H183" s="50">
        <f>+Historicals!H208</f>
        <v>0.08</v>
      </c>
      <c r="I183" s="50">
        <f>+Historicals!I208</f>
        <v>0.14000000000000001</v>
      </c>
      <c r="J183" s="50">
        <f>+Historicals!J208</f>
        <v>-0.16</v>
      </c>
      <c r="K183" s="78">
        <v>0</v>
      </c>
      <c r="L183" s="78">
        <f t="shared" ref="L183:L184" si="786">+K183</f>
        <v>0</v>
      </c>
      <c r="M183" s="78">
        <v>0</v>
      </c>
      <c r="N183" s="78">
        <f t="shared" ref="N183:N184" si="787">+M183</f>
        <v>0</v>
      </c>
      <c r="O183" s="78">
        <v>0</v>
      </c>
    </row>
    <row r="184" spans="1:15" x14ac:dyDescent="0.25">
      <c r="A184" s="47" t="s">
        <v>138</v>
      </c>
      <c r="B184" s="50" t="str">
        <f t="shared" ref="B184:I184" si="788">+IFERROR(B182-B183,"nm")</f>
        <v>nm</v>
      </c>
      <c r="C184" s="50" t="str">
        <f t="shared" si="788"/>
        <v>nm</v>
      </c>
      <c r="D184" s="50" t="str">
        <f t="shared" si="788"/>
        <v>nm</v>
      </c>
      <c r="E184" s="50" t="str">
        <f t="shared" si="788"/>
        <v>nm</v>
      </c>
      <c r="F184" s="50" t="str">
        <f t="shared" si="788"/>
        <v>nm</v>
      </c>
      <c r="G184" s="50">
        <f t="shared" si="788"/>
        <v>-1.28571428571429E-2</v>
      </c>
      <c r="H184" s="50">
        <f t="shared" si="788"/>
        <v>-3.8333333333333261E-2</v>
      </c>
      <c r="I184" s="50">
        <f t="shared" si="788"/>
        <v>1.9999999999999907E-2</v>
      </c>
      <c r="J184" s="50">
        <f>+IFERROR(J182-J183,"nm")</f>
        <v>5.6551724137931053E-2</v>
      </c>
      <c r="K184" s="78">
        <v>0</v>
      </c>
      <c r="L184" s="78">
        <f t="shared" si="786"/>
        <v>0</v>
      </c>
      <c r="M184" s="78">
        <v>0</v>
      </c>
      <c r="N184" s="78">
        <f t="shared" si="787"/>
        <v>0</v>
      </c>
      <c r="O184" s="78">
        <v>0</v>
      </c>
    </row>
    <row r="185" spans="1:15" x14ac:dyDescent="0.25">
      <c r="A185" s="33" t="s">
        <v>121</v>
      </c>
      <c r="B185" s="3">
        <f>+Historicals!B137</f>
        <v>0</v>
      </c>
      <c r="C185" s="3">
        <f>+Historicals!C137</f>
        <v>0</v>
      </c>
      <c r="D185" s="3">
        <f>+Historicals!D137</f>
        <v>0</v>
      </c>
      <c r="E185" s="3">
        <f>+Historicals!E137</f>
        <v>0</v>
      </c>
      <c r="F185" s="74">
        <f>+Historicals!F137</f>
        <v>103</v>
      </c>
      <c r="G185" s="74">
        <f>+Historicals!G137</f>
        <v>106</v>
      </c>
      <c r="H185" s="74">
        <f>+Historicals!H137</f>
        <v>90</v>
      </c>
      <c r="I185" s="74">
        <f>+Historicals!I137</f>
        <v>86</v>
      </c>
      <c r="J185" s="74">
        <f>+Historicals!J137</f>
        <v>123</v>
      </c>
      <c r="K185" s="85">
        <f>+J185*(1+K186)</f>
        <v>123</v>
      </c>
      <c r="L185" s="85">
        <f t="shared" ref="L185:M185" si="789">+K185*(1+L186)</f>
        <v>123</v>
      </c>
      <c r="M185" s="85">
        <f t="shared" si="789"/>
        <v>123</v>
      </c>
      <c r="N185" s="85">
        <f t="shared" ref="N185:O185" si="790">+M185*(1+N186)</f>
        <v>123</v>
      </c>
      <c r="O185" s="85">
        <f t="shared" si="790"/>
        <v>123</v>
      </c>
    </row>
    <row r="186" spans="1:15" x14ac:dyDescent="0.25">
      <c r="A186" s="47" t="s">
        <v>129</v>
      </c>
      <c r="B186" s="50" t="str">
        <f t="shared" ref="B186:J186" si="791">+IFERROR(B185/A185-1,"nm")</f>
        <v>nm</v>
      </c>
      <c r="C186" s="50" t="str">
        <f t="shared" si="791"/>
        <v>nm</v>
      </c>
      <c r="D186" s="50" t="str">
        <f t="shared" si="791"/>
        <v>nm</v>
      </c>
      <c r="E186" s="50" t="str">
        <f t="shared" si="791"/>
        <v>nm</v>
      </c>
      <c r="F186" s="50" t="str">
        <f t="shared" si="791"/>
        <v>nm</v>
      </c>
      <c r="G186" s="50">
        <f t="shared" si="791"/>
        <v>2.9126213592232997E-2</v>
      </c>
      <c r="H186" s="50">
        <f t="shared" si="791"/>
        <v>-0.15094339622641506</v>
      </c>
      <c r="I186" s="50">
        <f t="shared" si="791"/>
        <v>-4.4444444444444398E-2</v>
      </c>
      <c r="J186" s="50">
        <f t="shared" si="791"/>
        <v>0.43023255813953498</v>
      </c>
      <c r="K186" s="77">
        <f>+K187+K188</f>
        <v>0</v>
      </c>
      <c r="L186" s="77">
        <f t="shared" ref="L186:O186" si="792">+L187+L188</f>
        <v>0</v>
      </c>
      <c r="M186" s="77">
        <f t="shared" si="792"/>
        <v>0</v>
      </c>
      <c r="N186" s="77">
        <f t="shared" si="792"/>
        <v>0</v>
      </c>
      <c r="O186" s="77">
        <f t="shared" si="792"/>
        <v>0</v>
      </c>
    </row>
    <row r="187" spans="1:15" x14ac:dyDescent="0.25">
      <c r="A187" s="47" t="s">
        <v>137</v>
      </c>
      <c r="B187" s="50">
        <f>+Historicals!B209</f>
        <v>0</v>
      </c>
      <c r="C187" s="50">
        <f>+Historicals!C209</f>
        <v>0</v>
      </c>
      <c r="D187" s="50">
        <f>+Historicals!D209</f>
        <v>0</v>
      </c>
      <c r="E187" s="50">
        <f>+Historicals!E209</f>
        <v>0</v>
      </c>
      <c r="F187" s="50">
        <f>+Historicals!F209</f>
        <v>0</v>
      </c>
      <c r="G187" s="50">
        <f>+Historicals!G209</f>
        <v>0.04</v>
      </c>
      <c r="H187" s="50">
        <f>+Historicals!H209</f>
        <v>-0.14000000000000001</v>
      </c>
      <c r="I187" s="50">
        <f>+Historicals!I209</f>
        <v>-0.01</v>
      </c>
      <c r="J187" s="50">
        <f>+Historicals!J209</f>
        <v>0.42</v>
      </c>
      <c r="K187" s="78">
        <v>0</v>
      </c>
      <c r="L187" s="78">
        <f t="shared" ref="L187:L188" si="793">+K187</f>
        <v>0</v>
      </c>
      <c r="M187" s="78">
        <v>0</v>
      </c>
      <c r="N187" s="78">
        <f t="shared" ref="N187:N188" si="794">+M187</f>
        <v>0</v>
      </c>
      <c r="O187" s="78">
        <v>0</v>
      </c>
    </row>
    <row r="188" spans="1:15" x14ac:dyDescent="0.25">
      <c r="A188" s="47" t="s">
        <v>138</v>
      </c>
      <c r="B188" s="50" t="str">
        <f t="shared" ref="B188:J188" si="795">+IFERROR(B186-B187,"nm")</f>
        <v>nm</v>
      </c>
      <c r="C188" s="50" t="str">
        <f t="shared" si="795"/>
        <v>nm</v>
      </c>
      <c r="D188" s="50" t="str">
        <f t="shared" si="795"/>
        <v>nm</v>
      </c>
      <c r="E188" s="50" t="str">
        <f t="shared" si="795"/>
        <v>nm</v>
      </c>
      <c r="F188" s="50" t="str">
        <f t="shared" si="795"/>
        <v>nm</v>
      </c>
      <c r="G188" s="50">
        <f t="shared" si="795"/>
        <v>-1.0873786407767004E-2</v>
      </c>
      <c r="H188" s="50">
        <f t="shared" si="795"/>
        <v>-1.0943396226415048E-2</v>
      </c>
      <c r="I188" s="50">
        <f t="shared" si="795"/>
        <v>-3.4444444444444396E-2</v>
      </c>
      <c r="J188" s="50">
        <f t="shared" si="795"/>
        <v>1.0232558139534997E-2</v>
      </c>
      <c r="K188" s="78">
        <v>0</v>
      </c>
      <c r="L188" s="78">
        <f t="shared" si="793"/>
        <v>0</v>
      </c>
      <c r="M188" s="78">
        <v>0</v>
      </c>
      <c r="N188" s="78">
        <f t="shared" si="794"/>
        <v>0</v>
      </c>
      <c r="O188" s="78">
        <v>0</v>
      </c>
    </row>
    <row r="189" spans="1:15" x14ac:dyDescent="0.25">
      <c r="A189" s="9" t="s">
        <v>130</v>
      </c>
      <c r="B189" s="75">
        <f t="shared" ref="B189:I189" si="796">+B196+B192</f>
        <v>512</v>
      </c>
      <c r="C189" s="51">
        <f t="shared" si="796"/>
        <v>535</v>
      </c>
      <c r="D189" s="51">
        <f t="shared" si="796"/>
        <v>514</v>
      </c>
      <c r="E189" s="51">
        <f t="shared" si="796"/>
        <v>505</v>
      </c>
      <c r="F189" s="51">
        <f t="shared" si="796"/>
        <v>343</v>
      </c>
      <c r="G189" s="51">
        <f t="shared" si="796"/>
        <v>334</v>
      </c>
      <c r="H189" s="51">
        <f t="shared" si="796"/>
        <v>322</v>
      </c>
      <c r="I189" s="51">
        <f t="shared" si="796"/>
        <v>569</v>
      </c>
      <c r="J189" s="51">
        <f>+J196+J192</f>
        <v>691</v>
      </c>
      <c r="K189" s="86">
        <f>+K169*K191</f>
        <v>691</v>
      </c>
      <c r="L189" s="86">
        <f t="shared" ref="L189:O189" si="797">+L169*L191</f>
        <v>691</v>
      </c>
      <c r="M189" s="86">
        <f t="shared" si="797"/>
        <v>691</v>
      </c>
      <c r="N189" s="86">
        <f t="shared" si="797"/>
        <v>691</v>
      </c>
      <c r="O189" s="86">
        <f t="shared" si="797"/>
        <v>691</v>
      </c>
    </row>
    <row r="190" spans="1:15" x14ac:dyDescent="0.25">
      <c r="A190" s="49" t="s">
        <v>129</v>
      </c>
      <c r="B190" s="50" t="str">
        <f t="shared" ref="B190" si="798">+IFERROR(B189/A189-1,"nm")</f>
        <v>nm</v>
      </c>
      <c r="C190" s="50">
        <f t="shared" ref="C190" si="799">+IFERROR(C189/B189-1,"nm")</f>
        <v>4.4921875E-2</v>
      </c>
      <c r="D190" s="50">
        <f t="shared" ref="D190" si="800">+IFERROR(D189/C189-1,"nm")</f>
        <v>-3.9252336448598157E-2</v>
      </c>
      <c r="E190" s="50">
        <f t="shared" ref="E190" si="801">+IFERROR(E189/D189-1,"nm")</f>
        <v>-1.7509727626459193E-2</v>
      </c>
      <c r="F190" s="50">
        <f t="shared" ref="F190" si="802">+IFERROR(F189/E189-1,"nm")</f>
        <v>-0.32079207920792074</v>
      </c>
      <c r="G190" s="50">
        <f t="shared" ref="G190" si="803">+IFERROR(G189/F189-1,"nm")</f>
        <v>-2.6239067055393583E-2</v>
      </c>
      <c r="H190" s="50">
        <f t="shared" ref="H190" si="804">+IFERROR(H189/G189-1,"nm")</f>
        <v>-3.59281437125748E-2</v>
      </c>
      <c r="I190" s="50">
        <f t="shared" ref="I190" si="805">+IFERROR(I189/H189-1,"nm")</f>
        <v>0.76708074534161486</v>
      </c>
      <c r="J190" s="50">
        <f>+IFERROR(J189/I189-1,"nm")</f>
        <v>0.21441124780316345</v>
      </c>
      <c r="K190" s="77">
        <f t="shared" ref="K190" si="806">+IFERROR(K189/J189-1,"nm")</f>
        <v>0</v>
      </c>
      <c r="L190" s="77">
        <f t="shared" ref="L190" si="807">+IFERROR(L189/K189-1,"nm")</f>
        <v>0</v>
      </c>
      <c r="M190" s="77">
        <f t="shared" ref="M190" si="808">+IFERROR(M189/L189-1,"nm")</f>
        <v>0</v>
      </c>
      <c r="N190" s="77">
        <f t="shared" ref="N190" si="809">+IFERROR(N189/M189-1,"nm")</f>
        <v>0</v>
      </c>
      <c r="O190" s="77">
        <f t="shared" ref="O190" si="810">+IFERROR(O189/N189-1,"nm")</f>
        <v>0</v>
      </c>
    </row>
    <row r="191" spans="1:15" x14ac:dyDescent="0.25">
      <c r="A191" s="49" t="s">
        <v>131</v>
      </c>
      <c r="B191" s="50">
        <f>+IFERROR(B189/B$169,"nm")</f>
        <v>0.30403800475059384</v>
      </c>
      <c r="C191" s="50">
        <f t="shared" ref="C191:J191" si="811">+IFERROR(C189/C$169,"nm")</f>
        <v>0.26992936427850656</v>
      </c>
      <c r="D191" s="50">
        <f t="shared" si="811"/>
        <v>0.26291560102301792</v>
      </c>
      <c r="E191" s="50">
        <f t="shared" si="811"/>
        <v>0.24730656219392752</v>
      </c>
      <c r="F191" s="50">
        <f t="shared" si="811"/>
        <v>0.18186638388123011</v>
      </c>
      <c r="G191" s="50">
        <f t="shared" si="811"/>
        <v>0.17523609653725078</v>
      </c>
      <c r="H191" s="50">
        <f t="shared" si="811"/>
        <v>0.17443120260021669</v>
      </c>
      <c r="I191" s="50">
        <f t="shared" si="811"/>
        <v>0.25804988662131517</v>
      </c>
      <c r="J191" s="50">
        <f t="shared" si="811"/>
        <v>0.29454390451832907</v>
      </c>
      <c r="K191" s="78">
        <f>+J191</f>
        <v>0.29454390451832907</v>
      </c>
      <c r="L191" s="78">
        <f t="shared" ref="L191:M191" si="812">+K191</f>
        <v>0.29454390451832907</v>
      </c>
      <c r="M191" s="78">
        <f t="shared" si="812"/>
        <v>0.29454390451832907</v>
      </c>
      <c r="N191" s="78">
        <f t="shared" ref="N191:O191" si="813">+M191</f>
        <v>0.29454390451832907</v>
      </c>
      <c r="O191" s="78">
        <f t="shared" si="813"/>
        <v>0.29454390451832907</v>
      </c>
    </row>
    <row r="192" spans="1:15" x14ac:dyDescent="0.25">
      <c r="A192" s="9" t="s">
        <v>132</v>
      </c>
      <c r="B192" s="9">
        <f>+Historicals!B181</f>
        <v>16</v>
      </c>
      <c r="C192" s="9">
        <f>+Historicals!C181</f>
        <v>18</v>
      </c>
      <c r="D192" s="9">
        <f>+Historicals!D181</f>
        <v>27</v>
      </c>
      <c r="E192" s="9">
        <f>+Historicals!E181</f>
        <v>28</v>
      </c>
      <c r="F192" s="9">
        <f>+Historicals!F181</f>
        <v>33</v>
      </c>
      <c r="G192" s="9">
        <f>+Historicals!G181</f>
        <v>31</v>
      </c>
      <c r="H192" s="9">
        <f>+Historicals!H181</f>
        <v>25</v>
      </c>
      <c r="I192" s="9">
        <f>+Historicals!I181</f>
        <v>26</v>
      </c>
      <c r="J192" s="9">
        <f>+Historicals!J181</f>
        <v>22</v>
      </c>
      <c r="K192" s="86">
        <f>+J195*J202</f>
        <v>22</v>
      </c>
      <c r="L192" s="86">
        <f>+K195*K202</f>
        <v>22</v>
      </c>
      <c r="M192" s="86">
        <f t="shared" ref="M192" si="814">+L195*L202</f>
        <v>22</v>
      </c>
      <c r="N192" s="86">
        <f t="shared" ref="N192:O192" si="815">+M195*M202</f>
        <v>22</v>
      </c>
      <c r="O192" s="86">
        <f t="shared" si="815"/>
        <v>22</v>
      </c>
    </row>
    <row r="193" spans="1:15" x14ac:dyDescent="0.25">
      <c r="A193" s="49" t="s">
        <v>129</v>
      </c>
      <c r="B193" s="50" t="str">
        <f t="shared" ref="B193" si="816">+IFERROR(B192/A192-1,"nm")</f>
        <v>nm</v>
      </c>
      <c r="C193" s="50">
        <f t="shared" ref="C193" si="817">+IFERROR(C192/B192-1,"nm")</f>
        <v>0.125</v>
      </c>
      <c r="D193" s="50">
        <f t="shared" ref="D193" si="818">+IFERROR(D192/C192-1,"nm")</f>
        <v>0.5</v>
      </c>
      <c r="E193" s="50">
        <f t="shared" ref="E193" si="819">+IFERROR(E192/D192-1,"nm")</f>
        <v>3.7037037037036979E-2</v>
      </c>
      <c r="F193" s="50">
        <f t="shared" ref="F193" si="820">+IFERROR(F192/E192-1,"nm")</f>
        <v>0.1785714285714286</v>
      </c>
      <c r="G193" s="50">
        <f t="shared" ref="G193" si="821">+IFERROR(G192/F192-1,"nm")</f>
        <v>-6.0606060606060552E-2</v>
      </c>
      <c r="H193" s="50">
        <f t="shared" ref="H193" si="822">+IFERROR(H192/G192-1,"nm")</f>
        <v>-0.19354838709677424</v>
      </c>
      <c r="I193" s="50">
        <f t="shared" ref="I193" si="823">+IFERROR(I192/H192-1,"nm")</f>
        <v>4.0000000000000036E-2</v>
      </c>
      <c r="J193" s="50">
        <f>+IFERROR(J192/I192-1,"nm")</f>
        <v>-0.15384615384615385</v>
      </c>
      <c r="K193" s="50">
        <f t="shared" ref="K193" si="824">+IFERROR(K192/J192-1,"nm")</f>
        <v>0</v>
      </c>
      <c r="L193" s="50">
        <f t="shared" ref="L193" si="825">+IFERROR(L192/K192-1,"nm")</f>
        <v>0</v>
      </c>
      <c r="M193" s="50">
        <f t="shared" ref="M193" si="826">+IFERROR(M192/L192-1,"nm")</f>
        <v>0</v>
      </c>
      <c r="N193" s="50">
        <f t="shared" ref="N193" si="827">+IFERROR(N192/M192-1,"nm")</f>
        <v>0</v>
      </c>
      <c r="O193" s="50">
        <f t="shared" ref="O193" si="828">+IFERROR(O192/N192-1,"nm")</f>
        <v>0</v>
      </c>
    </row>
    <row r="194" spans="1:15" x14ac:dyDescent="0.25">
      <c r="A194" s="49" t="s">
        <v>133</v>
      </c>
      <c r="B194" s="50">
        <f>+IFERROR(B192/B$169,"nm")</f>
        <v>9.5011876484560574E-3</v>
      </c>
      <c r="C194" s="50">
        <f t="shared" ref="C194:J194" si="829">+IFERROR(C192/C$169,"nm")</f>
        <v>9.0817356205852677E-3</v>
      </c>
      <c r="D194" s="50">
        <f t="shared" si="829"/>
        <v>1.3810741687979539E-2</v>
      </c>
      <c r="E194" s="50">
        <f t="shared" si="829"/>
        <v>1.3712047012732615E-2</v>
      </c>
      <c r="F194" s="50">
        <f t="shared" si="829"/>
        <v>1.7497348886532343E-2</v>
      </c>
      <c r="G194" s="50">
        <f t="shared" si="829"/>
        <v>1.6264428121720881E-2</v>
      </c>
      <c r="H194" s="50">
        <f t="shared" si="829"/>
        <v>1.3542795232936078E-2</v>
      </c>
      <c r="I194" s="50">
        <f t="shared" si="829"/>
        <v>1.1791383219954649E-2</v>
      </c>
      <c r="J194" s="50">
        <f t="shared" si="829"/>
        <v>9.3776641091219103E-3</v>
      </c>
      <c r="K194" s="77">
        <f>+IFERROR(K192/K$206,"nm")</f>
        <v>-0.30555555555555558</v>
      </c>
      <c r="L194" s="77">
        <f t="shared" ref="L194:M194" si="830">+IFERROR(L192/L$206,"nm")</f>
        <v>-0.30555555555555558</v>
      </c>
      <c r="M194" s="77">
        <f t="shared" si="830"/>
        <v>-0.30555555555555558</v>
      </c>
      <c r="N194" s="77">
        <f t="shared" ref="N194:O194" si="831">+IFERROR(N192/N$206,"nm")</f>
        <v>-0.30555555555555558</v>
      </c>
      <c r="O194" s="77">
        <f t="shared" si="831"/>
        <v>-0.30555555555555558</v>
      </c>
    </row>
    <row r="195" spans="1:15" x14ac:dyDescent="0.25">
      <c r="A195" s="81" t="s">
        <v>151</v>
      </c>
      <c r="B195" s="77">
        <f t="shared" ref="B195:J195" si="832">+IFERROR(B192/B202,"nm")</f>
        <v>0.22857142857142856</v>
      </c>
      <c r="C195" s="77">
        <f t="shared" si="832"/>
        <v>0.14754098360655737</v>
      </c>
      <c r="D195" s="77">
        <f t="shared" si="832"/>
        <v>0.216</v>
      </c>
      <c r="E195" s="77">
        <f t="shared" si="832"/>
        <v>0.224</v>
      </c>
      <c r="F195" s="77">
        <f t="shared" si="832"/>
        <v>0.28695652173913044</v>
      </c>
      <c r="G195" s="77">
        <f t="shared" si="832"/>
        <v>0.31</v>
      </c>
      <c r="H195" s="77">
        <f t="shared" si="832"/>
        <v>0.3125</v>
      </c>
      <c r="I195" s="77">
        <f>+IFERROR(I192/I202,"nm")</f>
        <v>0.41269841269841268</v>
      </c>
      <c r="J195" s="77">
        <f t="shared" si="832"/>
        <v>0.44897959183673469</v>
      </c>
      <c r="K195" s="78">
        <f>+J195</f>
        <v>0.44897959183673469</v>
      </c>
      <c r="L195" s="78">
        <f t="shared" ref="L195:M195" si="833">+K195</f>
        <v>0.44897959183673469</v>
      </c>
      <c r="M195" s="78">
        <f t="shared" si="833"/>
        <v>0.44897959183673469</v>
      </c>
      <c r="N195" s="78">
        <f t="shared" ref="N195:O195" si="834">+M195</f>
        <v>0.44897959183673469</v>
      </c>
      <c r="O195" s="78">
        <f t="shared" si="834"/>
        <v>0.44897959183673469</v>
      </c>
    </row>
    <row r="196" spans="1:15" x14ac:dyDescent="0.25">
      <c r="A196" s="9" t="s">
        <v>134</v>
      </c>
      <c r="B196" s="9">
        <f>+Historicals!B148</f>
        <v>496</v>
      </c>
      <c r="C196" s="9">
        <f>+Historicals!C148</f>
        <v>517</v>
      </c>
      <c r="D196" s="9">
        <f>+Historicals!D148</f>
        <v>487</v>
      </c>
      <c r="E196" s="9">
        <f>+Historicals!E148</f>
        <v>477</v>
      </c>
      <c r="F196" s="9">
        <f>+Historicals!F148</f>
        <v>310</v>
      </c>
      <c r="G196" s="9">
        <f>+Historicals!G148</f>
        <v>303</v>
      </c>
      <c r="H196" s="9">
        <f>+Historicals!H148</f>
        <v>297</v>
      </c>
      <c r="I196" s="9">
        <f>+Historicals!I148</f>
        <v>543</v>
      </c>
      <c r="J196" s="9">
        <f>+Historicals!J148</f>
        <v>669</v>
      </c>
      <c r="K196" s="76">
        <f>+K189-K192</f>
        <v>669</v>
      </c>
      <c r="L196" s="76">
        <f>+L189-L192</f>
        <v>669</v>
      </c>
      <c r="M196" s="76">
        <f t="shared" ref="M196:O196" si="835">+M189-M192</f>
        <v>669</v>
      </c>
      <c r="N196" s="76">
        <f t="shared" si="835"/>
        <v>669</v>
      </c>
      <c r="O196" s="76">
        <f t="shared" si="835"/>
        <v>669</v>
      </c>
    </row>
    <row r="197" spans="1:15" x14ac:dyDescent="0.25">
      <c r="A197" s="49" t="s">
        <v>129</v>
      </c>
      <c r="B197" s="50" t="str">
        <f t="shared" ref="B197" si="836">+IFERROR(B196/A196-1,"nm")</f>
        <v>nm</v>
      </c>
      <c r="C197" s="50">
        <f t="shared" ref="C197" si="837">+IFERROR(C196/B196-1,"nm")</f>
        <v>4.2338709677419262E-2</v>
      </c>
      <c r="D197" s="50">
        <f t="shared" ref="D197" si="838">+IFERROR(D196/C196-1,"nm")</f>
        <v>-5.8027079303675011E-2</v>
      </c>
      <c r="E197" s="50">
        <f t="shared" ref="E197" si="839">+IFERROR(E196/D196-1,"nm")</f>
        <v>-2.0533880903490731E-2</v>
      </c>
      <c r="F197" s="50">
        <f t="shared" ref="F197" si="840">+IFERROR(F196/E196-1,"nm")</f>
        <v>-0.35010482180293501</v>
      </c>
      <c r="G197" s="50">
        <f t="shared" ref="G197" si="841">+IFERROR(G196/F196-1,"nm")</f>
        <v>-2.2580645161290325E-2</v>
      </c>
      <c r="H197" s="50">
        <f t="shared" ref="H197" si="842">+IFERROR(H196/G196-1,"nm")</f>
        <v>-1.980198019801982E-2</v>
      </c>
      <c r="I197" s="50">
        <f t="shared" ref="I197" si="843">+IFERROR(I196/H196-1,"nm")</f>
        <v>0.82828282828282829</v>
      </c>
      <c r="J197" s="50">
        <f>+IFERROR(J196/I196-1,"nm")</f>
        <v>0.2320441988950277</v>
      </c>
      <c r="K197" s="77">
        <f t="shared" ref="K197" si="844">+IFERROR(K196/J196-1,"nm")</f>
        <v>0</v>
      </c>
      <c r="L197" s="77">
        <f t="shared" ref="L197" si="845">+IFERROR(L196/K196-1,"nm")</f>
        <v>0</v>
      </c>
      <c r="M197" s="77">
        <f t="shared" ref="M197" si="846">+IFERROR(M196/L196-1,"nm")</f>
        <v>0</v>
      </c>
      <c r="N197" s="77">
        <f t="shared" ref="N197" si="847">+IFERROR(N196/M196-1,"nm")</f>
        <v>0</v>
      </c>
      <c r="O197" s="77">
        <f t="shared" ref="O197" si="848">+IFERROR(O196/N196-1,"nm")</f>
        <v>0</v>
      </c>
    </row>
    <row r="198" spans="1:15" x14ac:dyDescent="0.25">
      <c r="A198" s="49" t="s">
        <v>131</v>
      </c>
      <c r="B198" s="50">
        <f>+IFERROR(B196/B$169,"nm")</f>
        <v>0.29453681710213775</v>
      </c>
      <c r="C198" s="50">
        <f t="shared" ref="C198:J198" si="849">+IFERROR(C196/C$169,"nm")</f>
        <v>0.26084762865792127</v>
      </c>
      <c r="D198" s="50">
        <f t="shared" si="849"/>
        <v>0.24910485933503837</v>
      </c>
      <c r="E198" s="50">
        <f t="shared" si="849"/>
        <v>0.23359451518119489</v>
      </c>
      <c r="F198" s="50">
        <f t="shared" si="849"/>
        <v>0.16436903499469777</v>
      </c>
      <c r="G198" s="50">
        <f t="shared" si="849"/>
        <v>0.1589716684155299</v>
      </c>
      <c r="H198" s="50">
        <f t="shared" si="849"/>
        <v>0.16088840736728061</v>
      </c>
      <c r="I198" s="50">
        <f t="shared" si="849"/>
        <v>0.24625850340136055</v>
      </c>
      <c r="J198" s="50">
        <f t="shared" si="849"/>
        <v>0.28516624040920718</v>
      </c>
      <c r="K198" s="77">
        <f>+IFERROR(K196/K$169,"nm")</f>
        <v>0.28516624040920718</v>
      </c>
      <c r="L198" s="77">
        <f t="shared" ref="L198:O198" si="850">+IFERROR(L196/L$169,"nm")</f>
        <v>0.28516624040920718</v>
      </c>
      <c r="M198" s="77">
        <f t="shared" si="850"/>
        <v>0.28516624040920718</v>
      </c>
      <c r="N198" s="77">
        <f t="shared" si="850"/>
        <v>0.28516624040920718</v>
      </c>
      <c r="O198" s="77">
        <f t="shared" si="850"/>
        <v>0.28516624040920718</v>
      </c>
    </row>
    <row r="199" spans="1:15" x14ac:dyDescent="0.25">
      <c r="A199" s="9" t="s">
        <v>135</v>
      </c>
      <c r="B199" s="9">
        <f>+Historicals!B170</f>
        <v>30</v>
      </c>
      <c r="C199" s="9">
        <f>+Historicals!C170</f>
        <v>69</v>
      </c>
      <c r="D199" s="9">
        <f>+Historicals!D170</f>
        <v>39</v>
      </c>
      <c r="E199" s="9">
        <f>+Historicals!E170</f>
        <v>30</v>
      </c>
      <c r="F199" s="9">
        <f>+Historicals!F170</f>
        <v>22</v>
      </c>
      <c r="G199" s="9">
        <f>+Historicals!G170</f>
        <v>18</v>
      </c>
      <c r="H199" s="9">
        <f>+Historicals!H170</f>
        <v>12</v>
      </c>
      <c r="I199" s="9">
        <f>+Historicals!I170</f>
        <v>7</v>
      </c>
      <c r="J199" s="9">
        <f>+Historicals!J170</f>
        <v>9</v>
      </c>
      <c r="K199" s="86">
        <f>+K169*K201</f>
        <v>9</v>
      </c>
      <c r="L199" s="86">
        <f t="shared" ref="L199:O199" si="851">+L169*L201</f>
        <v>9</v>
      </c>
      <c r="M199" s="86">
        <f t="shared" si="851"/>
        <v>9</v>
      </c>
      <c r="N199" s="86">
        <f t="shared" si="851"/>
        <v>9</v>
      </c>
      <c r="O199" s="86">
        <f t="shared" si="851"/>
        <v>9</v>
      </c>
    </row>
    <row r="200" spans="1:15" x14ac:dyDescent="0.25">
      <c r="A200" s="49" t="s">
        <v>129</v>
      </c>
      <c r="B200" s="50" t="str">
        <f t="shared" ref="B200" si="852">+IFERROR(B199/A199-1,"nm")</f>
        <v>nm</v>
      </c>
      <c r="C200" s="50">
        <f t="shared" ref="C200" si="853">+IFERROR(C199/B199-1,"nm")</f>
        <v>1.2999999999999998</v>
      </c>
      <c r="D200" s="50">
        <f t="shared" ref="D200" si="854">+IFERROR(D199/C199-1,"nm")</f>
        <v>-0.43478260869565222</v>
      </c>
      <c r="E200" s="50">
        <f t="shared" ref="E200" si="855">+IFERROR(E199/D199-1,"nm")</f>
        <v>-0.23076923076923073</v>
      </c>
      <c r="F200" s="50">
        <f t="shared" ref="F200" si="856">+IFERROR(F199/E199-1,"nm")</f>
        <v>-0.26666666666666672</v>
      </c>
      <c r="G200" s="50">
        <f t="shared" ref="G200" si="857">+IFERROR(G199/F199-1,"nm")</f>
        <v>-0.18181818181818177</v>
      </c>
      <c r="H200" s="50">
        <f t="shared" ref="H200" si="858">+IFERROR(H199/G199-1,"nm")</f>
        <v>-0.33333333333333337</v>
      </c>
      <c r="I200" s="50">
        <f t="shared" ref="I200" si="859">+IFERROR(I199/H199-1,"nm")</f>
        <v>-0.41666666666666663</v>
      </c>
      <c r="J200" s="50">
        <f>+IFERROR(J199/I199-1,"nm")</f>
        <v>0.28571428571428581</v>
      </c>
      <c r="K200" s="77">
        <f t="shared" ref="K200" si="860">+IFERROR(K199/J199-1,"nm")</f>
        <v>0</v>
      </c>
      <c r="L200" s="77">
        <f t="shared" ref="L200" si="861">+IFERROR(L199/K199-1,"nm")</f>
        <v>0</v>
      </c>
      <c r="M200" s="77">
        <f t="shared" ref="M200" si="862">+IFERROR(M199/L199-1,"nm")</f>
        <v>0</v>
      </c>
      <c r="N200" s="77">
        <f t="shared" ref="N200" si="863">+IFERROR(N199/M199-1,"nm")</f>
        <v>0</v>
      </c>
      <c r="O200" s="77">
        <f t="shared" ref="O200" si="864">+IFERROR(O199/N199-1,"nm")</f>
        <v>0</v>
      </c>
    </row>
    <row r="201" spans="1:15" x14ac:dyDescent="0.25">
      <c r="A201" s="49" t="s">
        <v>133</v>
      </c>
      <c r="B201" s="50">
        <f>+IFERROR(B199/B$169,"nm")</f>
        <v>1.7814726840855107E-2</v>
      </c>
      <c r="C201" s="50">
        <f t="shared" ref="C201:J201" si="865">+IFERROR(C199/C$169,"nm")</f>
        <v>3.481331987891019E-2</v>
      </c>
      <c r="D201" s="50">
        <f t="shared" si="865"/>
        <v>1.9948849104859334E-2</v>
      </c>
      <c r="E201" s="50">
        <f t="shared" si="865"/>
        <v>1.4691478942213516E-2</v>
      </c>
      <c r="F201" s="50">
        <f t="shared" si="865"/>
        <v>1.166489925768823E-2</v>
      </c>
      <c r="G201" s="50">
        <f t="shared" si="865"/>
        <v>9.4438614900314802E-3</v>
      </c>
      <c r="H201" s="50">
        <f t="shared" si="865"/>
        <v>6.5005417118093175E-3</v>
      </c>
      <c r="I201" s="50">
        <f t="shared" si="865"/>
        <v>3.1746031746031746E-3</v>
      </c>
      <c r="J201" s="50">
        <f t="shared" si="865"/>
        <v>3.8363171355498722E-3</v>
      </c>
      <c r="K201" s="78">
        <f>+J201</f>
        <v>3.8363171355498722E-3</v>
      </c>
      <c r="L201" s="78">
        <f t="shared" ref="L201:M201" si="866">+K201</f>
        <v>3.8363171355498722E-3</v>
      </c>
      <c r="M201" s="78">
        <f t="shared" si="866"/>
        <v>3.8363171355498722E-3</v>
      </c>
      <c r="N201" s="78">
        <f t="shared" ref="N201:O201" si="867">+M201</f>
        <v>3.8363171355498722E-3</v>
      </c>
      <c r="O201" s="78">
        <f t="shared" si="867"/>
        <v>3.8363171355498722E-3</v>
      </c>
    </row>
    <row r="202" spans="1:15" x14ac:dyDescent="0.25">
      <c r="A202" s="76" t="s">
        <v>150</v>
      </c>
      <c r="B202" s="98">
        <f>+Historicals!B159</f>
        <v>70</v>
      </c>
      <c r="C202" s="98">
        <f>+Historicals!C159</f>
        <v>122</v>
      </c>
      <c r="D202" s="98">
        <f>+Historicals!D159</f>
        <v>125</v>
      </c>
      <c r="E202" s="98">
        <f>+Historicals!E159</f>
        <v>125</v>
      </c>
      <c r="F202" s="98">
        <f>+Historicals!F159</f>
        <v>115</v>
      </c>
      <c r="G202" s="98">
        <f>+Historicals!G159</f>
        <v>100</v>
      </c>
      <c r="H202" s="98">
        <f>+Historicals!H159</f>
        <v>80</v>
      </c>
      <c r="I202" s="98">
        <f>+Historicals!I159</f>
        <v>63</v>
      </c>
      <c r="J202" s="98">
        <f>+Historicals!J159</f>
        <v>49</v>
      </c>
      <c r="K202" s="86">
        <f>+K169*K204</f>
        <v>49</v>
      </c>
      <c r="L202" s="86">
        <f t="shared" ref="L202:O202" si="868">+L169*L204</f>
        <v>49</v>
      </c>
      <c r="M202" s="86">
        <f t="shared" si="868"/>
        <v>49</v>
      </c>
      <c r="N202" s="86">
        <f t="shared" si="868"/>
        <v>49</v>
      </c>
      <c r="O202" s="86">
        <f t="shared" si="868"/>
        <v>49</v>
      </c>
    </row>
    <row r="203" spans="1:15" x14ac:dyDescent="0.25">
      <c r="A203" s="80" t="s">
        <v>129</v>
      </c>
      <c r="B203" s="77" t="str">
        <f t="shared" ref="B203" si="869">+IFERROR(B202/A202-1,"nm")</f>
        <v>nm</v>
      </c>
      <c r="C203" s="77">
        <f t="shared" ref="C203" si="870">+IFERROR(C202/B202-1,"nm")</f>
        <v>0.74285714285714288</v>
      </c>
      <c r="D203" s="77">
        <f t="shared" ref="D203" si="871">+IFERROR(D202/C202-1,"nm")</f>
        <v>2.4590163934426146E-2</v>
      </c>
      <c r="E203" s="77">
        <f t="shared" ref="E203" si="872">+IFERROR(E202/D202-1,"nm")</f>
        <v>0</v>
      </c>
      <c r="F203" s="77">
        <f t="shared" ref="F203" si="873">+IFERROR(F202/E202-1,"nm")</f>
        <v>-7.999999999999996E-2</v>
      </c>
      <c r="G203" s="77">
        <f t="shared" ref="G203" si="874">+IFERROR(G202/F202-1,"nm")</f>
        <v>-0.13043478260869568</v>
      </c>
      <c r="H203" s="77">
        <f t="shared" ref="H203" si="875">+IFERROR(H202/G202-1,"nm")</f>
        <v>-0.19999999999999996</v>
      </c>
      <c r="I203" s="77">
        <f>+IFERROR(I202/H202-1,"nm")</f>
        <v>-0.21250000000000002</v>
      </c>
      <c r="J203" s="77">
        <f t="shared" ref="J203" si="876">+IFERROR(J202/I202-1,"nm")</f>
        <v>-0.22222222222222221</v>
      </c>
      <c r="K203" s="77">
        <f t="shared" ref="K203" si="877">+IFERROR(K202/J202-1,"nm")</f>
        <v>0</v>
      </c>
      <c r="L203" s="77">
        <f t="shared" ref="L203" si="878">+IFERROR(L202/K202-1,"nm")</f>
        <v>0</v>
      </c>
      <c r="M203" s="77">
        <f t="shared" ref="M203" si="879">+IFERROR(M202/L202-1,"nm")</f>
        <v>0</v>
      </c>
      <c r="N203" s="77">
        <f t="shared" ref="N203" si="880">+IFERROR(N202/M202-1,"nm")</f>
        <v>0</v>
      </c>
      <c r="O203" s="77">
        <f t="shared" ref="O203" si="881">+IFERROR(O202/N202-1,"nm")</f>
        <v>0</v>
      </c>
    </row>
    <row r="204" spans="1:15" x14ac:dyDescent="0.25">
      <c r="A204" s="80" t="s">
        <v>133</v>
      </c>
      <c r="B204" s="77">
        <f>+IFERROR(B202/B$169,"nm")</f>
        <v>4.1567695961995249E-2</v>
      </c>
      <c r="C204" s="77">
        <f t="shared" ref="C204:J204" si="882">+IFERROR(C202/C$169,"nm")</f>
        <v>6.1553985872855703E-2</v>
      </c>
      <c r="D204" s="77">
        <f t="shared" si="882"/>
        <v>6.3938618925831206E-2</v>
      </c>
      <c r="E204" s="77">
        <f t="shared" si="882"/>
        <v>6.1214495592556317E-2</v>
      </c>
      <c r="F204" s="77">
        <f t="shared" si="882"/>
        <v>6.097560975609756E-2</v>
      </c>
      <c r="G204" s="77">
        <f t="shared" si="882"/>
        <v>5.2465897166841552E-2</v>
      </c>
      <c r="H204" s="77">
        <f t="shared" si="882"/>
        <v>4.3336944745395449E-2</v>
      </c>
      <c r="I204" s="77">
        <f t="shared" si="882"/>
        <v>2.8571428571428571E-2</v>
      </c>
      <c r="J204" s="77">
        <f t="shared" si="882"/>
        <v>2.0886615515771527E-2</v>
      </c>
      <c r="K204" s="78">
        <f>+J204</f>
        <v>2.0886615515771527E-2</v>
      </c>
      <c r="L204" s="78">
        <f t="shared" ref="L204:M204" si="883">+K204</f>
        <v>2.0886615515771527E-2</v>
      </c>
      <c r="M204" s="78">
        <f t="shared" si="883"/>
        <v>2.0886615515771527E-2</v>
      </c>
      <c r="N204" s="78">
        <f t="shared" ref="N204:O204" si="884">+M204</f>
        <v>2.0886615515771527E-2</v>
      </c>
      <c r="O204" s="78">
        <f t="shared" si="884"/>
        <v>2.0886615515771527E-2</v>
      </c>
    </row>
    <row r="205" spans="1:15" x14ac:dyDescent="0.25">
      <c r="A205" s="46" t="str">
        <f>+Historicals!A138</f>
        <v>Corporate</v>
      </c>
      <c r="B205" s="46"/>
      <c r="C205" s="46"/>
      <c r="D205" s="46"/>
      <c r="E205" s="46"/>
      <c r="F205" s="46"/>
      <c r="G205" s="46"/>
      <c r="H205" s="46"/>
      <c r="I205" s="46"/>
      <c r="J205" s="46"/>
      <c r="K205" s="94"/>
      <c r="L205" s="94"/>
      <c r="M205" s="94"/>
      <c r="N205" s="94"/>
      <c r="O205" s="94"/>
    </row>
    <row r="206" spans="1:15" x14ac:dyDescent="0.25">
      <c r="A206" s="9" t="s">
        <v>136</v>
      </c>
      <c r="B206" s="9">
        <f>+Historicals!B138</f>
        <v>3</v>
      </c>
      <c r="C206" s="9">
        <f>+Historicals!C138</f>
        <v>-82</v>
      </c>
      <c r="D206" s="9">
        <f>+Historicals!D138</f>
        <v>-86</v>
      </c>
      <c r="E206" s="9">
        <f>+Historicals!E138</f>
        <v>75</v>
      </c>
      <c r="F206" s="9">
        <f>+Historicals!F138</f>
        <v>26</v>
      </c>
      <c r="G206" s="9">
        <f>+Historicals!G138</f>
        <v>-7</v>
      </c>
      <c r="H206" s="9">
        <f>+Historicals!H138</f>
        <v>-11</v>
      </c>
      <c r="I206" s="9">
        <f>+Historicals!I138</f>
        <v>40</v>
      </c>
      <c r="J206" s="9">
        <f>+Historicals!J138</f>
        <v>-72</v>
      </c>
      <c r="K206" s="96">
        <f>+J206*(1+K207)</f>
        <v>-72</v>
      </c>
      <c r="L206" s="96">
        <f t="shared" ref="L206" si="885">+K206*(1+L207)</f>
        <v>-72</v>
      </c>
      <c r="M206" s="96">
        <f t="shared" ref="M206" si="886">+L206*(1+M207)</f>
        <v>-72</v>
      </c>
      <c r="N206" s="96">
        <f t="shared" ref="N206" si="887">+M206*(1+N207)</f>
        <v>-72</v>
      </c>
      <c r="O206" s="96">
        <f t="shared" ref="O206" si="888">+N206*(1+O207)</f>
        <v>-72</v>
      </c>
    </row>
    <row r="207" spans="1:15" x14ac:dyDescent="0.25">
      <c r="A207" s="47" t="s">
        <v>129</v>
      </c>
      <c r="B207" s="50" t="str">
        <f t="shared" ref="B207:C207" si="889">+IFERROR(B206/A206-1,"nm")</f>
        <v>nm</v>
      </c>
      <c r="C207" s="50">
        <f t="shared" si="889"/>
        <v>-28.333333333333332</v>
      </c>
      <c r="D207" s="50">
        <f t="shared" ref="D207" si="890">+IFERROR(D206/C206-1,"nm")</f>
        <v>4.8780487804878092E-2</v>
      </c>
      <c r="E207" s="50">
        <f t="shared" ref="E207" si="891">+IFERROR(E206/D206-1,"nm")</f>
        <v>-1.8720930232558139</v>
      </c>
      <c r="F207" s="50">
        <f t="shared" ref="F207" si="892">+IFERROR(F206/E206-1,"nm")</f>
        <v>-0.65333333333333332</v>
      </c>
      <c r="G207" s="50">
        <f t="shared" ref="G207" si="893">+IFERROR(G206/F206-1,"nm")</f>
        <v>-1.2692307692307692</v>
      </c>
      <c r="H207" s="50">
        <f t="shared" ref="H207" si="894">+IFERROR(H206/G206-1,"nm")</f>
        <v>0.5714285714285714</v>
      </c>
      <c r="I207" s="50">
        <f t="shared" ref="I207" si="895">+IFERROR(I206/H206-1,"nm")</f>
        <v>-4.6363636363636367</v>
      </c>
      <c r="J207" s="50">
        <f t="shared" ref="J207" si="896">+IFERROR(J206/I206-1,"nm")</f>
        <v>-2.8</v>
      </c>
      <c r="K207" s="77">
        <f>+K208+K209</f>
        <v>0</v>
      </c>
      <c r="L207" s="77">
        <f t="shared" ref="L207:O207" si="897">+L208+L209</f>
        <v>0</v>
      </c>
      <c r="M207" s="77">
        <f t="shared" si="897"/>
        <v>0</v>
      </c>
      <c r="N207" s="77">
        <f t="shared" si="897"/>
        <v>0</v>
      </c>
      <c r="O207" s="77">
        <f t="shared" si="897"/>
        <v>0</v>
      </c>
    </row>
    <row r="208" spans="1:15" x14ac:dyDescent="0.25">
      <c r="A208" s="47" t="s">
        <v>137</v>
      </c>
      <c r="B208" s="50">
        <f>+Historicals!B210</f>
        <v>0</v>
      </c>
      <c r="C208" s="50">
        <f>+Historicals!C210</f>
        <v>0</v>
      </c>
      <c r="D208" s="50">
        <f>+Historicals!D210</f>
        <v>0</v>
      </c>
      <c r="E208" s="50">
        <f>+Historicals!E210</f>
        <v>0</v>
      </c>
      <c r="F208" s="50">
        <f>+Historicals!F210</f>
        <v>0</v>
      </c>
      <c r="G208" s="50">
        <f>+Historicals!G210</f>
        <v>0</v>
      </c>
      <c r="H208" s="50">
        <f>+Historicals!H210</f>
        <v>0</v>
      </c>
      <c r="I208" s="50">
        <f>+Historicals!I210</f>
        <v>0</v>
      </c>
      <c r="J208" s="50">
        <f>+Historicals!J210</f>
        <v>0</v>
      </c>
      <c r="K208" s="78">
        <v>0</v>
      </c>
      <c r="L208" s="78">
        <f t="shared" ref="L208:L209" si="898">+K208</f>
        <v>0</v>
      </c>
      <c r="M208" s="78">
        <v>0</v>
      </c>
      <c r="N208" s="78">
        <f t="shared" ref="N208:N209" si="899">+M208</f>
        <v>0</v>
      </c>
      <c r="O208" s="78">
        <v>0</v>
      </c>
    </row>
    <row r="209" spans="1:15" x14ac:dyDescent="0.25">
      <c r="A209" s="47" t="s">
        <v>138</v>
      </c>
      <c r="B209" s="50" t="str">
        <f>+IFERROR(B207-B208,"nm")</f>
        <v>nm</v>
      </c>
      <c r="C209" s="50">
        <f t="shared" ref="C209:J209" si="900">+IFERROR(C207-C208,"nm")</f>
        <v>-28.333333333333332</v>
      </c>
      <c r="D209" s="50">
        <f t="shared" si="900"/>
        <v>4.8780487804878092E-2</v>
      </c>
      <c r="E209" s="50">
        <f t="shared" si="900"/>
        <v>-1.8720930232558139</v>
      </c>
      <c r="F209" s="50">
        <f t="shared" si="900"/>
        <v>-0.65333333333333332</v>
      </c>
      <c r="G209" s="50">
        <f t="shared" si="900"/>
        <v>-1.2692307692307692</v>
      </c>
      <c r="H209" s="50">
        <f t="shared" si="900"/>
        <v>0.5714285714285714</v>
      </c>
      <c r="I209" s="50">
        <f t="shared" si="900"/>
        <v>-4.6363636363636367</v>
      </c>
      <c r="J209" s="50">
        <f t="shared" si="900"/>
        <v>-2.8</v>
      </c>
      <c r="K209" s="78">
        <v>0</v>
      </c>
      <c r="L209" s="78">
        <f t="shared" si="898"/>
        <v>0</v>
      </c>
      <c r="M209" s="78">
        <v>0</v>
      </c>
      <c r="N209" s="78">
        <f t="shared" si="899"/>
        <v>0</v>
      </c>
      <c r="O209" s="78">
        <v>0</v>
      </c>
    </row>
    <row r="210" spans="1:15" x14ac:dyDescent="0.25">
      <c r="A210" s="9" t="s">
        <v>130</v>
      </c>
      <c r="B210" s="51">
        <f t="shared" ref="B210:I210" si="901">+B217+B213</f>
        <v>-955</v>
      </c>
      <c r="C210" s="51">
        <f t="shared" si="901"/>
        <v>-1022</v>
      </c>
      <c r="D210" s="51">
        <f t="shared" si="901"/>
        <v>-1089</v>
      </c>
      <c r="E210" s="51">
        <f t="shared" si="901"/>
        <v>-633</v>
      </c>
      <c r="F210" s="51">
        <f t="shared" si="901"/>
        <v>-1346</v>
      </c>
      <c r="G210" s="51">
        <f t="shared" si="901"/>
        <v>-1694</v>
      </c>
      <c r="H210" s="51">
        <f t="shared" si="901"/>
        <v>-1855</v>
      </c>
      <c r="I210" s="51">
        <f t="shared" si="901"/>
        <v>-2120</v>
      </c>
      <c r="J210" s="51">
        <f>+J217+J213</f>
        <v>-2085</v>
      </c>
      <c r="K210" s="86">
        <f>+K206*K212</f>
        <v>-2085</v>
      </c>
      <c r="L210" s="86">
        <f t="shared" ref="L210:O210" si="902">+L206*L212</f>
        <v>-2085</v>
      </c>
      <c r="M210" s="86">
        <f t="shared" si="902"/>
        <v>-2085</v>
      </c>
      <c r="N210" s="86">
        <f t="shared" si="902"/>
        <v>-2085</v>
      </c>
      <c r="O210" s="86">
        <f t="shared" si="902"/>
        <v>-2085</v>
      </c>
    </row>
    <row r="211" spans="1:15" x14ac:dyDescent="0.25">
      <c r="A211" s="49" t="s">
        <v>129</v>
      </c>
      <c r="B211" s="50" t="str">
        <f t="shared" ref="B211:D211" si="903">+IFERROR(B210/A210-1,"nm")</f>
        <v>nm</v>
      </c>
      <c r="C211" s="50">
        <f t="shared" si="903"/>
        <v>7.0157068062827177E-2</v>
      </c>
      <c r="D211" s="50">
        <f t="shared" si="903"/>
        <v>6.5557729941291498E-2</v>
      </c>
      <c r="E211" s="50">
        <f t="shared" ref="E211" si="904">+IFERROR(E210/D210-1,"nm")</f>
        <v>-0.41873278236914602</v>
      </c>
      <c r="F211" s="50">
        <f t="shared" ref="F211" si="905">+IFERROR(F210/E210-1,"nm")</f>
        <v>1.126382306477093</v>
      </c>
      <c r="G211" s="50">
        <f t="shared" ref="G211" si="906">+IFERROR(G210/F210-1,"nm")</f>
        <v>0.25854383358098065</v>
      </c>
      <c r="H211" s="50">
        <f t="shared" ref="H211" si="907">+IFERROR(H210/G210-1,"nm")</f>
        <v>9.5041322314049603E-2</v>
      </c>
      <c r="I211" s="50">
        <f t="shared" ref="I211" si="908">+IFERROR(I210/H210-1,"nm")</f>
        <v>0.14285714285714279</v>
      </c>
      <c r="J211" s="50">
        <f>+IFERROR(J210/I210-1,"nm")</f>
        <v>-1.650943396226412E-2</v>
      </c>
      <c r="K211" s="77">
        <f t="shared" ref="K211" si="909">+IFERROR(K210/J210-1,"nm")</f>
        <v>0</v>
      </c>
      <c r="L211" s="77">
        <f t="shared" ref="L211" si="910">+IFERROR(L210/K210-1,"nm")</f>
        <v>0</v>
      </c>
      <c r="M211" s="77">
        <f t="shared" ref="M211" si="911">+IFERROR(M210/L210-1,"nm")</f>
        <v>0</v>
      </c>
      <c r="N211" s="77">
        <f t="shared" ref="N211" si="912">+IFERROR(N210/M210-1,"nm")</f>
        <v>0</v>
      </c>
      <c r="O211" s="77">
        <f t="shared" ref="O211" si="913">+IFERROR(O210/N210-1,"nm")</f>
        <v>0</v>
      </c>
    </row>
    <row r="212" spans="1:15" x14ac:dyDescent="0.25">
      <c r="A212" s="49" t="s">
        <v>131</v>
      </c>
      <c r="B212" s="50">
        <f>+IFERROR(B210/B$206,"nm")</f>
        <v>-318.33333333333331</v>
      </c>
      <c r="C212" s="50">
        <f t="shared" ref="C212:J212" si="914">+IFERROR(C210/C$206,"nm")</f>
        <v>12.463414634146341</v>
      </c>
      <c r="D212" s="50">
        <f t="shared" si="914"/>
        <v>12.662790697674419</v>
      </c>
      <c r="E212" s="50">
        <f t="shared" si="914"/>
        <v>-8.44</v>
      </c>
      <c r="F212" s="50">
        <f t="shared" si="914"/>
        <v>-51.769230769230766</v>
      </c>
      <c r="G212" s="50">
        <f t="shared" si="914"/>
        <v>242</v>
      </c>
      <c r="H212" s="50">
        <f t="shared" si="914"/>
        <v>168.63636363636363</v>
      </c>
      <c r="I212" s="50">
        <f t="shared" si="914"/>
        <v>-53</v>
      </c>
      <c r="J212" s="50">
        <f t="shared" si="914"/>
        <v>28.958333333333332</v>
      </c>
      <c r="K212" s="78">
        <f>+J212</f>
        <v>28.958333333333332</v>
      </c>
      <c r="L212" s="78">
        <f t="shared" ref="L212" si="915">+K212</f>
        <v>28.958333333333332</v>
      </c>
      <c r="M212" s="78">
        <f t="shared" ref="M212" si="916">+L212</f>
        <v>28.958333333333332</v>
      </c>
      <c r="N212" s="78">
        <f t="shared" ref="N212" si="917">+M212</f>
        <v>28.958333333333332</v>
      </c>
      <c r="O212" s="78">
        <f t="shared" ref="O212" si="918">+N212</f>
        <v>28.958333333333332</v>
      </c>
    </row>
    <row r="213" spans="1:15" x14ac:dyDescent="0.25">
      <c r="A213" s="9" t="s">
        <v>132</v>
      </c>
      <c r="B213" s="9">
        <f>+Historicals!B182</f>
        <v>54</v>
      </c>
      <c r="C213" s="9">
        <f>+Historicals!C182</f>
        <v>75</v>
      </c>
      <c r="D213" s="9">
        <f>+Historicals!D182</f>
        <v>84</v>
      </c>
      <c r="E213" s="9">
        <f>+Historicals!E182</f>
        <v>91</v>
      </c>
      <c r="F213" s="9">
        <f>+Historicals!F182</f>
        <v>110</v>
      </c>
      <c r="G213" s="9">
        <f>+Historicals!G182</f>
        <v>116</v>
      </c>
      <c r="H213" s="9">
        <f>+Historicals!H182</f>
        <v>112</v>
      </c>
      <c r="I213" s="9">
        <f>+Historicals!I182</f>
        <v>141</v>
      </c>
      <c r="J213" s="9">
        <f>+Historicals!J182</f>
        <v>134</v>
      </c>
      <c r="K213" s="86">
        <f>+J216*J223</f>
        <v>134</v>
      </c>
      <c r="L213" s="86">
        <f>+K216*K223</f>
        <v>134</v>
      </c>
      <c r="M213" s="86">
        <f t="shared" ref="M213" si="919">+L216*L223</f>
        <v>134</v>
      </c>
      <c r="N213" s="86">
        <f t="shared" ref="N213" si="920">+M216*M223</f>
        <v>134</v>
      </c>
      <c r="O213" s="86">
        <f t="shared" ref="O213" si="921">+N216*N223</f>
        <v>134</v>
      </c>
    </row>
    <row r="214" spans="1:15" x14ac:dyDescent="0.25">
      <c r="A214" s="49" t="s">
        <v>129</v>
      </c>
      <c r="B214" s="50" t="str">
        <f t="shared" ref="B214" si="922">+IFERROR(B213/A213-1,"nm")</f>
        <v>nm</v>
      </c>
      <c r="C214" s="50">
        <f t="shared" ref="C214" si="923">+IFERROR(C213/B213-1,"nm")</f>
        <v>0.38888888888888884</v>
      </c>
      <c r="D214" s="50">
        <f t="shared" ref="D214" si="924">+IFERROR(D213/C213-1,"nm")</f>
        <v>0.12000000000000011</v>
      </c>
      <c r="E214" s="50">
        <f t="shared" ref="E214" si="925">+IFERROR(E213/D213-1,"nm")</f>
        <v>8.3333333333333259E-2</v>
      </c>
      <c r="F214" s="50">
        <f t="shared" ref="F214" si="926">+IFERROR(F213/E213-1,"nm")</f>
        <v>0.20879120879120872</v>
      </c>
      <c r="G214" s="50">
        <f t="shared" ref="G214" si="927">+IFERROR(G213/F213-1,"nm")</f>
        <v>5.4545454545454453E-2</v>
      </c>
      <c r="H214" s="50">
        <f t="shared" ref="H214" si="928">+IFERROR(H213/G213-1,"nm")</f>
        <v>-3.4482758620689613E-2</v>
      </c>
      <c r="I214" s="50">
        <f t="shared" ref="I214" si="929">+IFERROR(I213/H213-1,"nm")</f>
        <v>0.2589285714285714</v>
      </c>
      <c r="J214" s="50">
        <f>+IFERROR(J213/I213-1,"nm")</f>
        <v>-4.9645390070921946E-2</v>
      </c>
      <c r="K214" s="50">
        <f t="shared" ref="K214" si="930">+IFERROR(K213/J213-1,"nm")</f>
        <v>0</v>
      </c>
      <c r="L214" s="50">
        <f t="shared" ref="L214" si="931">+IFERROR(L213/K213-1,"nm")</f>
        <v>0</v>
      </c>
      <c r="M214" s="50">
        <f t="shared" ref="M214" si="932">+IFERROR(M213/L213-1,"nm")</f>
        <v>0</v>
      </c>
      <c r="N214" s="50">
        <f t="shared" ref="N214" si="933">+IFERROR(N213/M213-1,"nm")</f>
        <v>0</v>
      </c>
      <c r="O214" s="50">
        <f t="shared" ref="O214" si="934">+IFERROR(O213/N213-1,"nm")</f>
        <v>0</v>
      </c>
    </row>
    <row r="215" spans="1:15" x14ac:dyDescent="0.25">
      <c r="A215" s="49" t="s">
        <v>133</v>
      </c>
      <c r="B215" s="50">
        <f>+IFERROR(B213/B$206,"nm")</f>
        <v>18</v>
      </c>
      <c r="C215" s="50">
        <f t="shared" ref="C215:J215" si="935">+IFERROR(C213/C$206,"nm")</f>
        <v>-0.91463414634146345</v>
      </c>
      <c r="D215" s="50">
        <f t="shared" si="935"/>
        <v>-0.97674418604651159</v>
      </c>
      <c r="E215" s="50">
        <f t="shared" si="935"/>
        <v>1.2133333333333334</v>
      </c>
      <c r="F215" s="50">
        <f t="shared" si="935"/>
        <v>4.2307692307692308</v>
      </c>
      <c r="G215" s="50">
        <f t="shared" si="935"/>
        <v>-16.571428571428573</v>
      </c>
      <c r="H215" s="50">
        <f t="shared" si="935"/>
        <v>-10.181818181818182</v>
      </c>
      <c r="I215" s="50">
        <f t="shared" si="935"/>
        <v>3.5249999999999999</v>
      </c>
      <c r="J215" s="50">
        <f t="shared" si="935"/>
        <v>-1.8611111111111112</v>
      </c>
      <c r="K215" s="77">
        <f>+IFERROR(K213/K$206,"nm")</f>
        <v>-1.8611111111111112</v>
      </c>
      <c r="L215" s="77">
        <f t="shared" ref="L215:O215" si="936">+IFERROR(L213/L$206,"nm")</f>
        <v>-1.8611111111111112</v>
      </c>
      <c r="M215" s="77">
        <f t="shared" si="936"/>
        <v>-1.8611111111111112</v>
      </c>
      <c r="N215" s="77">
        <f t="shared" si="936"/>
        <v>-1.8611111111111112</v>
      </c>
      <c r="O215" s="77">
        <f t="shared" si="936"/>
        <v>-1.8611111111111112</v>
      </c>
    </row>
    <row r="216" spans="1:15" x14ac:dyDescent="0.25">
      <c r="A216" s="81" t="s">
        <v>151</v>
      </c>
      <c r="B216" s="77">
        <f t="shared" ref="B216:J216" si="937">+IFERROR(B213/B223,"nm")</f>
        <v>8.4112149532710276E-2</v>
      </c>
      <c r="C216" s="77">
        <f t="shared" si="937"/>
        <v>0.10518934081346423</v>
      </c>
      <c r="D216" s="77">
        <f t="shared" si="937"/>
        <v>8.9647812166488788E-2</v>
      </c>
      <c r="E216" s="77">
        <f t="shared" si="937"/>
        <v>7.3505654281098551E-2</v>
      </c>
      <c r="F216" s="77">
        <f t="shared" si="937"/>
        <v>7.586206896551724E-2</v>
      </c>
      <c r="G216" s="77">
        <f t="shared" si="937"/>
        <v>6.9336521219366412E-2</v>
      </c>
      <c r="H216" s="77">
        <f t="shared" si="937"/>
        <v>5.845511482254697E-2</v>
      </c>
      <c r="I216" s="77">
        <f>+IFERROR(I213/I223,"nm")</f>
        <v>7.5401069518716571E-2</v>
      </c>
      <c r="J216" s="77">
        <f t="shared" si="937"/>
        <v>7.374793615850303E-2</v>
      </c>
      <c r="K216" s="78">
        <f>+J216</f>
        <v>7.374793615850303E-2</v>
      </c>
      <c r="L216" s="78">
        <f t="shared" ref="L216" si="938">+K216</f>
        <v>7.374793615850303E-2</v>
      </c>
      <c r="M216" s="78">
        <f t="shared" ref="M216" si="939">+L216</f>
        <v>7.374793615850303E-2</v>
      </c>
      <c r="N216" s="78">
        <f t="shared" ref="N216" si="940">+M216</f>
        <v>7.374793615850303E-2</v>
      </c>
      <c r="O216" s="78">
        <f t="shared" ref="O216" si="941">+N216</f>
        <v>7.374793615850303E-2</v>
      </c>
    </row>
    <row r="217" spans="1:15" x14ac:dyDescent="0.25">
      <c r="A217" s="9" t="s">
        <v>134</v>
      </c>
      <c r="B217" s="9">
        <f>+Historicals!B149</f>
        <v>-1009</v>
      </c>
      <c r="C217" s="9">
        <f>+Historicals!C149</f>
        <v>-1097</v>
      </c>
      <c r="D217" s="9">
        <f>+Historicals!D149</f>
        <v>-1173</v>
      </c>
      <c r="E217" s="9">
        <f>+Historicals!E149</f>
        <v>-724</v>
      </c>
      <c r="F217" s="9">
        <f>+Historicals!F149</f>
        <v>-1456</v>
      </c>
      <c r="G217" s="9">
        <f>+Historicals!G149</f>
        <v>-1810</v>
      </c>
      <c r="H217" s="9">
        <f>+Historicals!H149</f>
        <v>-1967</v>
      </c>
      <c r="I217" s="9">
        <f>+Historicals!I149</f>
        <v>-2261</v>
      </c>
      <c r="J217" s="9">
        <f>+Historicals!J149</f>
        <v>-2219</v>
      </c>
      <c r="K217" s="76">
        <f>+K210-K213</f>
        <v>-2219</v>
      </c>
      <c r="L217" s="76">
        <f>+L210-L213</f>
        <v>-2219</v>
      </c>
      <c r="M217" s="76">
        <f t="shared" ref="M217:O217" si="942">+M210-M213</f>
        <v>-2219</v>
      </c>
      <c r="N217" s="76">
        <f t="shared" si="942"/>
        <v>-2219</v>
      </c>
      <c r="O217" s="76">
        <f t="shared" si="942"/>
        <v>-2219</v>
      </c>
    </row>
    <row r="218" spans="1:15" x14ac:dyDescent="0.25">
      <c r="A218" s="49" t="s">
        <v>129</v>
      </c>
      <c r="B218" s="50" t="str">
        <f t="shared" ref="B218" si="943">+IFERROR(B217/A217-1,"nm")</f>
        <v>nm</v>
      </c>
      <c r="C218" s="50">
        <f t="shared" ref="C218" si="944">+IFERROR(C217/B217-1,"nm")</f>
        <v>8.7215064420218091E-2</v>
      </c>
      <c r="D218" s="50">
        <f t="shared" ref="D218" si="945">+IFERROR(D217/C217-1,"nm")</f>
        <v>6.9279854147675568E-2</v>
      </c>
      <c r="E218" s="50">
        <f t="shared" ref="E218" si="946">+IFERROR(E217/D217-1,"nm")</f>
        <v>-0.38277919863597609</v>
      </c>
      <c r="F218" s="50">
        <f t="shared" ref="F218" si="947">+IFERROR(F217/E217-1,"nm")</f>
        <v>1.0110497237569063</v>
      </c>
      <c r="G218" s="50">
        <f t="shared" ref="G218" si="948">+IFERROR(G217/F217-1,"nm")</f>
        <v>0.24313186813186816</v>
      </c>
      <c r="H218" s="50">
        <f t="shared" ref="H218" si="949">+IFERROR(H217/G217-1,"nm")</f>
        <v>8.6740331491712785E-2</v>
      </c>
      <c r="I218" s="50">
        <f t="shared" ref="I218" si="950">+IFERROR(I217/H217-1,"nm")</f>
        <v>0.14946619217081847</v>
      </c>
      <c r="J218" s="50">
        <f>+IFERROR(J217/I217-1,"nm")</f>
        <v>-1.8575851393188847E-2</v>
      </c>
      <c r="K218" s="77">
        <f t="shared" ref="K218" si="951">+IFERROR(K217/J217-1,"nm")</f>
        <v>0</v>
      </c>
      <c r="L218" s="77">
        <f t="shared" ref="L218" si="952">+IFERROR(L217/K217-1,"nm")</f>
        <v>0</v>
      </c>
      <c r="M218" s="77">
        <f t="shared" ref="M218" si="953">+IFERROR(M217/L217-1,"nm")</f>
        <v>0</v>
      </c>
      <c r="N218" s="77">
        <f t="shared" ref="N218" si="954">+IFERROR(N217/M217-1,"nm")</f>
        <v>0</v>
      </c>
      <c r="O218" s="77">
        <f t="shared" ref="O218" si="955">+IFERROR(O217/N217-1,"nm")</f>
        <v>0</v>
      </c>
    </row>
    <row r="219" spans="1:15" x14ac:dyDescent="0.25">
      <c r="A219" s="49" t="s">
        <v>131</v>
      </c>
      <c r="B219" s="50">
        <f>+IFERROR(B217/B$206,"nm")</f>
        <v>-336.33333333333331</v>
      </c>
      <c r="C219" s="50">
        <f t="shared" ref="C219:J219" si="956">+IFERROR(C217/C$206,"nm")</f>
        <v>13.378048780487806</v>
      </c>
      <c r="D219" s="50">
        <f t="shared" si="956"/>
        <v>13.63953488372093</v>
      </c>
      <c r="E219" s="50">
        <f t="shared" si="956"/>
        <v>-9.6533333333333342</v>
      </c>
      <c r="F219" s="50">
        <f t="shared" si="956"/>
        <v>-56</v>
      </c>
      <c r="G219" s="50">
        <f t="shared" si="956"/>
        <v>258.57142857142856</v>
      </c>
      <c r="H219" s="50">
        <f t="shared" si="956"/>
        <v>178.81818181818181</v>
      </c>
      <c r="I219" s="50">
        <f t="shared" si="956"/>
        <v>-56.524999999999999</v>
      </c>
      <c r="J219" s="50">
        <f t="shared" si="956"/>
        <v>30.819444444444443</v>
      </c>
      <c r="K219" s="77">
        <f>+IFERROR(K217/K$206,"nm")</f>
        <v>30.819444444444443</v>
      </c>
      <c r="L219" s="77">
        <f t="shared" ref="L219:O219" si="957">+IFERROR(L217/L$206,"nm")</f>
        <v>30.819444444444443</v>
      </c>
      <c r="M219" s="77">
        <f t="shared" si="957"/>
        <v>30.819444444444443</v>
      </c>
      <c r="N219" s="77">
        <f t="shared" si="957"/>
        <v>30.819444444444443</v>
      </c>
      <c r="O219" s="77">
        <f t="shared" si="957"/>
        <v>30.819444444444443</v>
      </c>
    </row>
    <row r="220" spans="1:15" x14ac:dyDescent="0.25">
      <c r="A220" s="9" t="s">
        <v>135</v>
      </c>
      <c r="B220" s="9">
        <f>+Historicals!B171</f>
        <v>161</v>
      </c>
      <c r="C220" s="9">
        <f>+Historicals!C171</f>
        <v>104</v>
      </c>
      <c r="D220" s="9">
        <f>+Historicals!D171</f>
        <v>264</v>
      </c>
      <c r="E220" s="9">
        <f>+Historicals!E171</f>
        <v>291</v>
      </c>
      <c r="F220" s="9">
        <f>+Historicals!F171</f>
        <v>159</v>
      </c>
      <c r="G220" s="9">
        <f>+Historicals!G171</f>
        <v>377</v>
      </c>
      <c r="H220" s="9">
        <f>+Historicals!H171</f>
        <v>318</v>
      </c>
      <c r="I220" s="9">
        <f>+Historicals!I171</f>
        <v>11</v>
      </c>
      <c r="J220" s="9">
        <f>+Historicals!J171</f>
        <v>50</v>
      </c>
      <c r="K220" s="86">
        <f>+K206*K222</f>
        <v>50</v>
      </c>
      <c r="L220" s="86">
        <f t="shared" ref="L220:O220" si="958">+L206*L222</f>
        <v>50</v>
      </c>
      <c r="M220" s="86">
        <f t="shared" si="958"/>
        <v>50</v>
      </c>
      <c r="N220" s="86">
        <f t="shared" si="958"/>
        <v>50</v>
      </c>
      <c r="O220" s="86">
        <f t="shared" si="958"/>
        <v>50</v>
      </c>
    </row>
    <row r="221" spans="1:15" x14ac:dyDescent="0.25">
      <c r="A221" s="49" t="s">
        <v>129</v>
      </c>
      <c r="B221" s="50" t="str">
        <f t="shared" ref="B221:D221" si="959">+IFERROR(B220/A220-1,"nm")</f>
        <v>nm</v>
      </c>
      <c r="C221" s="50">
        <f t="shared" si="959"/>
        <v>-0.35403726708074534</v>
      </c>
      <c r="D221" s="50">
        <f t="shared" si="959"/>
        <v>1.5384615384615383</v>
      </c>
      <c r="E221" s="50">
        <f t="shared" ref="E221" si="960">+IFERROR(E220/D220-1,"nm")</f>
        <v>0.10227272727272729</v>
      </c>
      <c r="F221" s="50">
        <f t="shared" ref="F221" si="961">+IFERROR(F220/E220-1,"nm")</f>
        <v>-0.45360824742268047</v>
      </c>
      <c r="G221" s="50">
        <f t="shared" ref="G221" si="962">+IFERROR(G220/F220-1,"nm")</f>
        <v>1.3710691823899372</v>
      </c>
      <c r="H221" s="50">
        <f t="shared" ref="H221" si="963">+IFERROR(H220/G220-1,"nm")</f>
        <v>-0.156498673740053</v>
      </c>
      <c r="I221" s="50">
        <f t="shared" ref="I221" si="964">+IFERROR(I220/H220-1,"nm")</f>
        <v>-0.96540880503144655</v>
      </c>
      <c r="J221" s="50">
        <f>+IFERROR(J220/I220-1,"nm")</f>
        <v>3.5454545454545459</v>
      </c>
      <c r="K221" s="77">
        <f t="shared" ref="K221" si="965">+IFERROR(K220/J220-1,"nm")</f>
        <v>0</v>
      </c>
      <c r="L221" s="77">
        <f t="shared" ref="L221" si="966">+IFERROR(L220/K220-1,"nm")</f>
        <v>0</v>
      </c>
      <c r="M221" s="77">
        <f t="shared" ref="M221" si="967">+IFERROR(M220/L220-1,"nm")</f>
        <v>0</v>
      </c>
      <c r="N221" s="77">
        <f t="shared" ref="N221" si="968">+IFERROR(N220/M220-1,"nm")</f>
        <v>0</v>
      </c>
      <c r="O221" s="77">
        <f t="shared" ref="O221" si="969">+IFERROR(O220/N220-1,"nm")</f>
        <v>0</v>
      </c>
    </row>
    <row r="222" spans="1:15" x14ac:dyDescent="0.25">
      <c r="A222" s="49" t="s">
        <v>133</v>
      </c>
      <c r="B222" s="50">
        <f>+IFERROR(B220/B$206,"nm")</f>
        <v>53.666666666666664</v>
      </c>
      <c r="C222" s="50">
        <f t="shared" ref="C222:J222" si="970">+IFERROR(C220/C$206,"nm")</f>
        <v>-1.2682926829268293</v>
      </c>
      <c r="D222" s="50">
        <f t="shared" si="970"/>
        <v>-3.0697674418604652</v>
      </c>
      <c r="E222" s="50">
        <f t="shared" si="970"/>
        <v>3.88</v>
      </c>
      <c r="F222" s="50">
        <f t="shared" si="970"/>
        <v>6.115384615384615</v>
      </c>
      <c r="G222" s="50">
        <f t="shared" si="970"/>
        <v>-53.857142857142854</v>
      </c>
      <c r="H222" s="50">
        <f t="shared" si="970"/>
        <v>-28.90909090909091</v>
      </c>
      <c r="I222" s="50">
        <f t="shared" si="970"/>
        <v>0.27500000000000002</v>
      </c>
      <c r="J222" s="50">
        <f t="shared" si="970"/>
        <v>-0.69444444444444442</v>
      </c>
      <c r="K222" s="78">
        <f>+J222</f>
        <v>-0.69444444444444442</v>
      </c>
      <c r="L222" s="78">
        <f t="shared" ref="L222" si="971">+K222</f>
        <v>-0.69444444444444442</v>
      </c>
      <c r="M222" s="78">
        <f t="shared" ref="M222" si="972">+L222</f>
        <v>-0.69444444444444442</v>
      </c>
      <c r="N222" s="78">
        <f t="shared" ref="N222" si="973">+M222</f>
        <v>-0.69444444444444442</v>
      </c>
      <c r="O222" s="78">
        <f t="shared" ref="O222" si="974">+N222</f>
        <v>-0.69444444444444442</v>
      </c>
    </row>
    <row r="223" spans="1:15" x14ac:dyDescent="0.25">
      <c r="A223" s="76" t="s">
        <v>150</v>
      </c>
      <c r="B223" s="79">
        <f>+Historicals!B160</f>
        <v>642</v>
      </c>
      <c r="C223" s="79">
        <f>+Historicals!C160</f>
        <v>713</v>
      </c>
      <c r="D223" s="79">
        <f>+Historicals!D160</f>
        <v>937</v>
      </c>
      <c r="E223" s="79">
        <f>+Historicals!E160</f>
        <v>1238</v>
      </c>
      <c r="F223" s="79">
        <f>+Historicals!F160</f>
        <v>1450</v>
      </c>
      <c r="G223" s="79">
        <f>+Historicals!G160</f>
        <v>1673</v>
      </c>
      <c r="H223" s="79">
        <f>+Historicals!H160</f>
        <v>1916</v>
      </c>
      <c r="I223" s="79">
        <f>+Historicals!I160</f>
        <v>1870</v>
      </c>
      <c r="J223" s="79">
        <f>+Historicals!J160</f>
        <v>1817</v>
      </c>
      <c r="K223" s="86">
        <f>+K206*K225</f>
        <v>1817</v>
      </c>
      <c r="L223" s="86">
        <f>+L206*L225</f>
        <v>1817</v>
      </c>
      <c r="M223" s="86">
        <f t="shared" ref="M223:O223" si="975">+M206*M225</f>
        <v>1817</v>
      </c>
      <c r="N223" s="86">
        <f t="shared" si="975"/>
        <v>1817</v>
      </c>
      <c r="O223" s="86">
        <f t="shared" si="975"/>
        <v>1817</v>
      </c>
    </row>
    <row r="224" spans="1:15" x14ac:dyDescent="0.25">
      <c r="A224" s="80" t="s">
        <v>129</v>
      </c>
      <c r="B224" s="77" t="str">
        <f t="shared" ref="B224" si="976">+IFERROR(B223/A223-1,"nm")</f>
        <v>nm</v>
      </c>
      <c r="C224" s="77">
        <f t="shared" ref="C224" si="977">+IFERROR(C223/B223-1,"nm")</f>
        <v>0.11059190031152655</v>
      </c>
      <c r="D224" s="77">
        <f t="shared" ref="D224" si="978">+IFERROR(D223/C223-1,"nm")</f>
        <v>0.31416549789621318</v>
      </c>
      <c r="E224" s="77">
        <f t="shared" ref="E224" si="979">+IFERROR(E223/D223-1,"nm")</f>
        <v>0.32123799359658478</v>
      </c>
      <c r="F224" s="77">
        <f t="shared" ref="F224" si="980">+IFERROR(F223/E223-1,"nm")</f>
        <v>0.17124394184168024</v>
      </c>
      <c r="G224" s="77">
        <f t="shared" ref="G224" si="981">+IFERROR(G223/F223-1,"nm")</f>
        <v>0.15379310344827579</v>
      </c>
      <c r="H224" s="77">
        <f t="shared" ref="H224" si="982">+IFERROR(H223/G223-1,"nm")</f>
        <v>0.14524805738194857</v>
      </c>
      <c r="I224" s="77">
        <f>+IFERROR(I223/H223-1,"nm")</f>
        <v>-2.4008350730688965E-2</v>
      </c>
      <c r="J224" s="77">
        <f t="shared" ref="J224" si="983">+IFERROR(J223/I223-1,"nm")</f>
        <v>-2.8342245989304793E-2</v>
      </c>
      <c r="K224" s="77">
        <f t="shared" ref="K224" si="984">+IFERROR(K223/J223-1,"nm")</f>
        <v>0</v>
      </c>
      <c r="L224" s="77">
        <f t="shared" ref="L224" si="985">+IFERROR(L223/K223-1,"nm")</f>
        <v>0</v>
      </c>
      <c r="M224" s="77">
        <f t="shared" ref="M224" si="986">+IFERROR(M223/L223-1,"nm")</f>
        <v>0</v>
      </c>
      <c r="N224" s="77">
        <f t="shared" ref="N224" si="987">+IFERROR(N223/M223-1,"nm")</f>
        <v>0</v>
      </c>
      <c r="O224" s="77">
        <f t="shared" ref="O224" si="988">+IFERROR(O223/N223-1,"nm")</f>
        <v>0</v>
      </c>
    </row>
    <row r="225" spans="1:15" x14ac:dyDescent="0.25">
      <c r="A225" s="80" t="s">
        <v>133</v>
      </c>
      <c r="B225" s="77">
        <f>+IFERROR(B223/B$206,"nm")</f>
        <v>214</v>
      </c>
      <c r="C225" s="77">
        <f t="shared" ref="C225:J225" si="989">+IFERROR(C223/C$206,"nm")</f>
        <v>-8.6951219512195124</v>
      </c>
      <c r="D225" s="77">
        <f t="shared" si="989"/>
        <v>-10.895348837209303</v>
      </c>
      <c r="E225" s="77">
        <f t="shared" si="989"/>
        <v>16.506666666666668</v>
      </c>
      <c r="F225" s="77">
        <f t="shared" si="989"/>
        <v>55.769230769230766</v>
      </c>
      <c r="G225" s="77">
        <f t="shared" si="989"/>
        <v>-239</v>
      </c>
      <c r="H225" s="77">
        <f t="shared" si="989"/>
        <v>-174.18181818181819</v>
      </c>
      <c r="I225" s="77">
        <f t="shared" si="989"/>
        <v>46.75</v>
      </c>
      <c r="J225" s="77">
        <f t="shared" si="989"/>
        <v>-25.236111111111111</v>
      </c>
      <c r="K225" s="78">
        <f>+J225</f>
        <v>-25.236111111111111</v>
      </c>
      <c r="L225" s="78">
        <f t="shared" ref="L225" si="990">+K225</f>
        <v>-25.236111111111111</v>
      </c>
      <c r="M225" s="78">
        <f t="shared" ref="M225" si="991">+L225</f>
        <v>-25.236111111111111</v>
      </c>
      <c r="N225" s="78">
        <f t="shared" ref="N225" si="992">+M225</f>
        <v>-25.236111111111111</v>
      </c>
      <c r="O225" s="78">
        <f t="shared" ref="O225" si="993">+N225</f>
        <v>-25.236111111111111</v>
      </c>
    </row>
    <row r="227" spans="1:15" x14ac:dyDescent="0.25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Dr Arewa</cp:lastModifiedBy>
  <dcterms:created xsi:type="dcterms:W3CDTF">2020-05-20T17:26:08Z</dcterms:created>
  <dcterms:modified xsi:type="dcterms:W3CDTF">2024-11-03T17:08:27Z</dcterms:modified>
</cp:coreProperties>
</file>