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66925"/>
  <mc:AlternateContent xmlns:mc="http://schemas.openxmlformats.org/markup-compatibility/2006">
    <mc:Choice Requires="x15">
      <x15ac:absPath xmlns:x15ac="http://schemas.microsoft.com/office/spreadsheetml/2010/11/ac" url="C:\Users\ejoor\Downloads\"/>
    </mc:Choice>
  </mc:AlternateContent>
  <xr:revisionPtr revIDLastSave="0" documentId="13_ncr:1_{9F05928B-1DF4-462F-B6E8-55A99AFBCBE6}"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4" i="3" l="1"/>
  <c r="C12" i="1"/>
  <c r="F60" i="1"/>
  <c r="H20" i="1"/>
  <c r="B92" i="1"/>
  <c r="C92" i="1"/>
  <c r="D92" i="1"/>
  <c r="E92" i="1"/>
  <c r="F92" i="1"/>
  <c r="G92" i="1"/>
  <c r="B83" i="1"/>
  <c r="C83" i="1"/>
  <c r="D83" i="1"/>
  <c r="E83" i="1"/>
  <c r="F83" i="1"/>
  <c r="G83" i="1"/>
  <c r="B4" i="1"/>
  <c r="C4" i="1"/>
  <c r="D4" i="1"/>
  <c r="E4" i="1"/>
  <c r="F4" i="1"/>
  <c r="G4" i="1"/>
  <c r="H4" i="1"/>
  <c r="I4" i="1"/>
  <c r="I10" i="1" s="1"/>
  <c r="B7" i="1"/>
  <c r="C7" i="1"/>
  <c r="D7" i="1"/>
  <c r="E7" i="1"/>
  <c r="F7" i="1"/>
  <c r="G7" i="1"/>
  <c r="H7" i="1"/>
  <c r="I7" i="1"/>
  <c r="D12" i="1"/>
  <c r="E12" i="1"/>
  <c r="F12" i="1"/>
  <c r="G12" i="1"/>
  <c r="H10" i="1"/>
  <c r="H12" i="1"/>
  <c r="B30" i="1"/>
  <c r="C30" i="1"/>
  <c r="D30" i="1"/>
  <c r="E30" i="1"/>
  <c r="F30" i="1"/>
  <c r="G30" i="1"/>
  <c r="G36" i="1" s="1"/>
  <c r="H30" i="1"/>
  <c r="I30" i="1"/>
  <c r="B60" i="1"/>
  <c r="E36" i="1"/>
  <c r="F36" i="1"/>
  <c r="H36" i="1"/>
  <c r="I36" i="1"/>
  <c r="B45" i="1"/>
  <c r="C45" i="1"/>
  <c r="D45" i="1"/>
  <c r="E45" i="1"/>
  <c r="F45" i="1"/>
  <c r="G45" i="1"/>
  <c r="H45" i="1"/>
  <c r="I45" i="1"/>
  <c r="I59" i="1" s="1"/>
  <c r="I60" i="1" s="1"/>
  <c r="B58" i="1"/>
  <c r="C58" i="1"/>
  <c r="D58" i="1"/>
  <c r="D59" i="1" s="1"/>
  <c r="E58" i="1"/>
  <c r="E59" i="1" s="1"/>
  <c r="F58" i="1"/>
  <c r="G58" i="1"/>
  <c r="G59" i="1" s="1"/>
  <c r="H58" i="1"/>
  <c r="I58" i="1"/>
  <c r="B59" i="1"/>
  <c r="H59" i="1"/>
  <c r="H60" i="1"/>
  <c r="H64" i="1"/>
  <c r="B76" i="1"/>
  <c r="B94" i="1" s="1"/>
  <c r="C76" i="1"/>
  <c r="C94" i="1" s="1"/>
  <c r="D76" i="1"/>
  <c r="E76" i="1"/>
  <c r="E94" i="1" s="1"/>
  <c r="F76" i="1"/>
  <c r="G76" i="1"/>
  <c r="H76" i="1"/>
  <c r="H83" i="1"/>
  <c r="I83" i="1"/>
  <c r="H92" i="1"/>
  <c r="I92" i="1"/>
  <c r="H94" i="1"/>
  <c r="H96" i="1"/>
  <c r="I95" i="1" s="1"/>
  <c r="B97" i="1"/>
  <c r="C97" i="1"/>
  <c r="D97" i="1"/>
  <c r="E97" i="1"/>
  <c r="F97" i="1"/>
  <c r="G97" i="1"/>
  <c r="H97" i="1"/>
  <c r="B107" i="1"/>
  <c r="C107" i="1"/>
  <c r="D107" i="1"/>
  <c r="E107" i="1"/>
  <c r="F107" i="1"/>
  <c r="G107" i="1"/>
  <c r="H107" i="1"/>
  <c r="I107" i="1"/>
  <c r="B111" i="1"/>
  <c r="C111" i="1"/>
  <c r="D111" i="1"/>
  <c r="E111" i="1"/>
  <c r="F111" i="1"/>
  <c r="G111" i="1"/>
  <c r="H111" i="1"/>
  <c r="I111" i="1"/>
  <c r="B115" i="1"/>
  <c r="C115" i="1"/>
  <c r="D115" i="1"/>
  <c r="E115" i="1"/>
  <c r="F115" i="1"/>
  <c r="G115" i="1"/>
  <c r="H115" i="1"/>
  <c r="I115" i="1"/>
  <c r="B119" i="1"/>
  <c r="C119" i="1"/>
  <c r="D119" i="1"/>
  <c r="E119" i="1"/>
  <c r="F119" i="1"/>
  <c r="G119" i="1"/>
  <c r="H119" i="1"/>
  <c r="I119" i="1"/>
  <c r="G124" i="1"/>
  <c r="G131" i="1" s="1"/>
  <c r="G132" i="1" s="1"/>
  <c r="H124" i="1"/>
  <c r="H131" i="1" s="1"/>
  <c r="H132" i="1" s="1"/>
  <c r="I124" i="1"/>
  <c r="H125" i="1"/>
  <c r="I125" i="1"/>
  <c r="I131" i="1"/>
  <c r="B132" i="1"/>
  <c r="B139" i="1"/>
  <c r="B142" i="1" s="1"/>
  <c r="C139" i="1"/>
  <c r="D139" i="1"/>
  <c r="D142" i="1" s="1"/>
  <c r="D143" i="1" s="1"/>
  <c r="E139" i="1"/>
  <c r="E142" i="1" s="1"/>
  <c r="F139" i="1"/>
  <c r="G139" i="1"/>
  <c r="H139" i="1"/>
  <c r="I139" i="1"/>
  <c r="C142" i="1"/>
  <c r="C143" i="1" s="1"/>
  <c r="F142" i="1"/>
  <c r="G142" i="1"/>
  <c r="H142" i="1"/>
  <c r="I142" i="1"/>
  <c r="H143" i="1"/>
  <c r="B150" i="1"/>
  <c r="B153" i="1" s="1"/>
  <c r="B154" i="1" s="1"/>
  <c r="C150" i="1"/>
  <c r="C153" i="1" s="1"/>
  <c r="C154" i="1" s="1"/>
  <c r="D150" i="1"/>
  <c r="E150" i="1"/>
  <c r="F150" i="1"/>
  <c r="G150" i="1"/>
  <c r="G153" i="1" s="1"/>
  <c r="G154" i="1" s="1"/>
  <c r="H150" i="1"/>
  <c r="I150" i="1"/>
  <c r="D153" i="1"/>
  <c r="D154" i="1" s="1"/>
  <c r="E153" i="1"/>
  <c r="E154" i="1" s="1"/>
  <c r="F153" i="1"/>
  <c r="F154" i="1" s="1"/>
  <c r="H153" i="1"/>
  <c r="I153" i="1"/>
  <c r="H154" i="1"/>
  <c r="I154" i="1"/>
  <c r="B161" i="1"/>
  <c r="C161" i="1"/>
  <c r="D161" i="1"/>
  <c r="E161" i="1"/>
  <c r="F161" i="1"/>
  <c r="F164" i="1" s="1"/>
  <c r="F165" i="1" s="1"/>
  <c r="G161" i="1"/>
  <c r="G163" i="1" s="1"/>
  <c r="G164" i="1" s="1"/>
  <c r="G165" i="1" s="1"/>
  <c r="H161" i="1"/>
  <c r="I161" i="1"/>
  <c r="B163" i="1"/>
  <c r="C163" i="1"/>
  <c r="C164" i="1" s="1"/>
  <c r="C165" i="1" s="1"/>
  <c r="D163" i="1"/>
  <c r="D164" i="1" s="1"/>
  <c r="D165" i="1" s="1"/>
  <c r="F163" i="1"/>
  <c r="H163" i="1"/>
  <c r="I163" i="1"/>
  <c r="B164" i="1"/>
  <c r="B165" i="1" s="1"/>
  <c r="H164" i="1"/>
  <c r="I164" i="1"/>
  <c r="H165" i="1"/>
  <c r="I165" i="1"/>
  <c r="B172" i="1"/>
  <c r="C172" i="1"/>
  <c r="C175" i="1" s="1"/>
  <c r="C176" i="1" s="1"/>
  <c r="D172" i="1"/>
  <c r="E172" i="1"/>
  <c r="E175" i="1" s="1"/>
  <c r="E176" i="1" s="1"/>
  <c r="F172" i="1"/>
  <c r="F175" i="1" s="1"/>
  <c r="F176" i="1" s="1"/>
  <c r="G172" i="1"/>
  <c r="G175" i="1" s="1"/>
  <c r="G176" i="1" s="1"/>
  <c r="H172" i="1"/>
  <c r="I172" i="1"/>
  <c r="B175" i="1"/>
  <c r="B176" i="1" s="1"/>
  <c r="D175" i="1"/>
  <c r="D176" i="1" s="1"/>
  <c r="H175" i="1"/>
  <c r="I175" i="1"/>
  <c r="H176" i="1"/>
  <c r="I176" i="1"/>
  <c r="B41" i="3"/>
  <c r="C42" i="3" s="1"/>
  <c r="G28" i="3"/>
  <c r="B38" i="3"/>
  <c r="A17" i="3"/>
  <c r="D41" i="3"/>
  <c r="C41" i="3"/>
  <c r="B30" i="3"/>
  <c r="C30" i="3"/>
  <c r="D30" i="3"/>
  <c r="E30" i="3"/>
  <c r="F30" i="3"/>
  <c r="G30" i="3"/>
  <c r="H30" i="3"/>
  <c r="I30" i="3"/>
  <c r="I26" i="3"/>
  <c r="H26" i="3"/>
  <c r="G26" i="3"/>
  <c r="F26" i="3"/>
  <c r="E26" i="3"/>
  <c r="D26" i="3"/>
  <c r="C26" i="3"/>
  <c r="B26" i="3"/>
  <c r="H22" i="3"/>
  <c r="G22" i="3"/>
  <c r="F22" i="3"/>
  <c r="E22" i="3"/>
  <c r="D22" i="3"/>
  <c r="C22" i="3"/>
  <c r="B22" i="3"/>
  <c r="I22" i="3"/>
  <c r="H28" i="3"/>
  <c r="F28" i="3"/>
  <c r="E28" i="3"/>
  <c r="D28" i="3"/>
  <c r="C28" i="3"/>
  <c r="B28" i="3"/>
  <c r="B29" i="3" s="1"/>
  <c r="B31" i="3" s="1"/>
  <c r="I24" i="3"/>
  <c r="H24" i="3"/>
  <c r="G24" i="3"/>
  <c r="F24" i="3"/>
  <c r="E24" i="3"/>
  <c r="D24" i="3"/>
  <c r="C24" i="3"/>
  <c r="B24" i="3"/>
  <c r="B25" i="3" s="1"/>
  <c r="B20" i="3"/>
  <c r="B21" i="3" s="1"/>
  <c r="B23" i="3" s="1"/>
  <c r="C20" i="3"/>
  <c r="C21" i="3" s="1"/>
  <c r="C23" i="3" s="1"/>
  <c r="D20" i="3"/>
  <c r="E20" i="3"/>
  <c r="F20" i="3"/>
  <c r="G20" i="3"/>
  <c r="G21" i="3" s="1"/>
  <c r="H20" i="3"/>
  <c r="I20" i="3"/>
  <c r="J1" i="3"/>
  <c r="K1" i="3" s="1"/>
  <c r="L1" i="3" s="1"/>
  <c r="M1" i="3" s="1"/>
  <c r="N1" i="3" s="1"/>
  <c r="H1" i="3"/>
  <c r="G1" i="3" s="1"/>
  <c r="F1" i="3" s="1"/>
  <c r="E1" i="3" s="1"/>
  <c r="D1" i="3" s="1"/>
  <c r="C1" i="3" s="1"/>
  <c r="B1" i="3" s="1"/>
  <c r="B27" i="3" l="1"/>
  <c r="E163" i="1"/>
  <c r="E164" i="1" s="1"/>
  <c r="E165" i="1" s="1"/>
  <c r="B143" i="1"/>
  <c r="B124" i="1"/>
  <c r="B131" i="1" s="1"/>
  <c r="C124" i="1"/>
  <c r="C131" i="1" s="1"/>
  <c r="C132" i="1" s="1"/>
  <c r="E124" i="1"/>
  <c r="E131" i="1" s="1"/>
  <c r="E132" i="1" s="1"/>
  <c r="D124" i="1"/>
  <c r="D131" i="1" s="1"/>
  <c r="D132" i="1" s="1"/>
  <c r="F124" i="1"/>
  <c r="F131" i="1" s="1"/>
  <c r="F132" i="1" s="1"/>
  <c r="G29" i="3"/>
  <c r="G31" i="3" s="1"/>
  <c r="F25" i="3"/>
  <c r="F27" i="3" s="1"/>
  <c r="F29" i="3"/>
  <c r="F31" i="3" s="1"/>
  <c r="G94" i="1"/>
  <c r="F94" i="1"/>
  <c r="D94" i="1"/>
  <c r="G60" i="1"/>
  <c r="E60" i="1"/>
  <c r="C59" i="1"/>
  <c r="C60" i="1" s="1"/>
  <c r="D60" i="1"/>
  <c r="B12" i="1"/>
  <c r="G143" i="1"/>
  <c r="F143" i="1"/>
  <c r="E143" i="1"/>
  <c r="I143" i="1"/>
  <c r="I12" i="1"/>
  <c r="H25" i="3"/>
  <c r="H27" i="3" s="1"/>
  <c r="E41" i="3"/>
  <c r="F38" i="3"/>
  <c r="F41" i="3"/>
  <c r="G42" i="3" s="1"/>
  <c r="C38" i="3"/>
  <c r="C39" i="3" s="1"/>
  <c r="D38" i="3"/>
  <c r="E38" i="3"/>
  <c r="G41" i="3"/>
  <c r="I38" i="3"/>
  <c r="I41" i="3"/>
  <c r="H38" i="3"/>
  <c r="I39" i="3" s="1"/>
  <c r="H41" i="3"/>
  <c r="I42" i="3" s="1"/>
  <c r="I25" i="3"/>
  <c r="I27" i="3" s="1"/>
  <c r="I28" i="3"/>
  <c r="I29" i="3" s="1"/>
  <c r="I31" i="3" s="1"/>
  <c r="I21" i="3"/>
  <c r="I23" i="3" s="1"/>
  <c r="H29" i="3"/>
  <c r="H31" i="3" s="1"/>
  <c r="C29" i="3"/>
  <c r="C31" i="3" s="1"/>
  <c r="D25" i="3"/>
  <c r="D27" i="3" s="1"/>
  <c r="F21" i="3"/>
  <c r="F23" i="3" s="1"/>
  <c r="E25" i="3"/>
  <c r="E27" i="3" s="1"/>
  <c r="E29" i="3"/>
  <c r="E31" i="3" s="1"/>
  <c r="C25" i="3"/>
  <c r="C27" i="3" s="1"/>
  <c r="D29" i="3"/>
  <c r="D31" i="3" s="1"/>
  <c r="G23" i="3"/>
  <c r="E21" i="3"/>
  <c r="E23" i="3" s="1"/>
  <c r="G25" i="3"/>
  <c r="G27" i="3" s="1"/>
  <c r="E42" i="3"/>
  <c r="D21" i="3"/>
  <c r="D23" i="3" s="1"/>
  <c r="D42" i="3"/>
  <c r="F42" i="3"/>
  <c r="H21" i="3"/>
  <c r="H23" i="3" s="1"/>
  <c r="B39" i="3"/>
  <c r="B42" i="3"/>
  <c r="E39" i="3" l="1"/>
  <c r="F39" i="3"/>
  <c r="I64" i="1"/>
  <c r="I76" i="1" s="1"/>
  <c r="I94" i="1" s="1"/>
  <c r="I96" i="1" s="1"/>
  <c r="I97" i="1" s="1"/>
  <c r="I20" i="1"/>
  <c r="B35" i="3"/>
  <c r="E35" i="3"/>
  <c r="D35" i="3"/>
  <c r="G35" i="3"/>
  <c r="F35" i="3"/>
  <c r="I35" i="3"/>
  <c r="I32" i="3" s="1"/>
  <c r="C35" i="3"/>
  <c r="G38" i="3"/>
  <c r="G39" i="3"/>
  <c r="H35" i="3"/>
  <c r="H42" i="3"/>
  <c r="D39" i="3"/>
  <c r="H18" i="3"/>
  <c r="G18" i="3"/>
  <c r="F18" i="3"/>
  <c r="E18" i="3"/>
  <c r="D18" i="3"/>
  <c r="C18" i="3"/>
  <c r="B18" i="3"/>
  <c r="I18" i="3"/>
  <c r="G36" i="3" l="1"/>
  <c r="E36" i="3"/>
  <c r="H36" i="3"/>
  <c r="H32" i="3"/>
  <c r="C32" i="3"/>
  <c r="C36" i="3"/>
  <c r="D36" i="3"/>
  <c r="H39" i="3"/>
  <c r="G32" i="3"/>
  <c r="I36" i="3"/>
  <c r="D32" i="3"/>
  <c r="F36" i="3"/>
  <c r="F32" i="3"/>
  <c r="F34" i="3" s="1"/>
  <c r="E32" i="3"/>
  <c r="E33" i="3" s="1"/>
  <c r="B36" i="3"/>
  <c r="B32" i="3"/>
  <c r="F19" i="3"/>
  <c r="F37" i="3"/>
  <c r="F40" i="3"/>
  <c r="F43" i="3"/>
  <c r="E19" i="3"/>
  <c r="E40" i="3"/>
  <c r="E37" i="3"/>
  <c r="E43" i="3"/>
  <c r="H19" i="3"/>
  <c r="H40" i="3"/>
  <c r="H43" i="3"/>
  <c r="H37" i="3"/>
  <c r="I19" i="3"/>
  <c r="I40" i="3"/>
  <c r="I34" i="3"/>
  <c r="I43" i="3"/>
  <c r="I37" i="3"/>
  <c r="B19" i="3"/>
  <c r="B37" i="3"/>
  <c r="B40" i="3"/>
  <c r="B43" i="3"/>
  <c r="G19" i="3"/>
  <c r="G40" i="3"/>
  <c r="G43" i="3"/>
  <c r="G37" i="3"/>
  <c r="C40" i="3"/>
  <c r="C19" i="3"/>
  <c r="C43" i="3"/>
  <c r="C37" i="3"/>
  <c r="D19" i="3"/>
  <c r="D40" i="3"/>
  <c r="D43" i="3"/>
  <c r="D37" i="3"/>
  <c r="H34" i="3"/>
  <c r="C33" i="3" l="1"/>
  <c r="D33" i="3"/>
  <c r="D34" i="3"/>
  <c r="G33" i="3"/>
  <c r="F33" i="3"/>
  <c r="H33" i="3"/>
  <c r="G34" i="3"/>
  <c r="E34" i="3"/>
  <c r="B34" i="3"/>
  <c r="B33" i="3"/>
  <c r="C34" i="3"/>
  <c r="I33" i="3"/>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<sst xmlns="http://schemas.openxmlformats.org/spreadsheetml/2006/main" count="343" uniqueCount="145">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</sst>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 fontId="0" fillId="0" borderId="0" xfId="0" applyNumberFormat="1"/>
    <xf numFmtId="165" fontId="0" fillId="0" borderId="0" xfId="3" applyNumberFormat="1" applyFont="1"/>
    <xf numFmtId="165" fontId="2" fillId="0" borderId="0" xfId="3" applyNumberFormat="1" applyFont="1"/>
    <xf numFmtId="3" fontId="2" fillId="0" borderId="0" xfId="0" applyNumberFormat="1" applyFont="1"/>
    <xf numFmtId="3" fontId="2" fillId="0" borderId="5" xfId="0" applyNumberFormat="1" applyFont="1" applyBorder="1"/>
    <xf numFmtId="0" fontId="0" fillId="0" borderId="0" xfId="0" applyAlignment="1">
      <alignment horizontal="right"/>
    </xf>
    <xf numFmtId="0" fontId="2" fillId="0" borderId="0" xfId="0" applyFont="1" applyAlignment="1">
      <alignment horizontal="right"/>
    </xf>
    <xf numFmtId="9" fontId="0" fillId="0" borderId="0" xfId="0" applyNumberFormat="1" applyAlignment="1">
      <alignment horizontal="right"/>
    </xf>
    <xf numFmtId="10" fontId="0" fillId="0" borderId="0" xfId="0" applyNumberFormat="1"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17"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tabSelected="1" workbookViewId="0">
      <pane ySplit="1" topLeftCell="A2" activePane="bottomLeft" state="frozen"/>
      <selection pane="bottomLeft" activeCell="A191" sqref="A191"/>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8">
        <v>30601</v>
      </c>
      <c r="C2" s="8">
        <v>32376</v>
      </c>
      <c r="D2" s="8">
        <v>34350</v>
      </c>
      <c r="E2" s="8">
        <v>36397</v>
      </c>
      <c r="F2" s="8">
        <v>39117</v>
      </c>
      <c r="G2" s="8">
        <v>37403</v>
      </c>
      <c r="H2" s="3">
        <v>44538</v>
      </c>
      <c r="I2" s="3">
        <v>46710</v>
      </c>
    </row>
    <row r="3" spans="1:9" x14ac:dyDescent="0.3">
      <c r="A3" s="23" t="s">
        <v>29</v>
      </c>
      <c r="B3" s="8">
        <v>16534</v>
      </c>
      <c r="C3" s="8">
        <v>17405</v>
      </c>
      <c r="D3" s="8">
        <v>19038</v>
      </c>
      <c r="E3" s="8">
        <v>20441</v>
      </c>
      <c r="F3" s="8">
        <v>21643</v>
      </c>
      <c r="G3" s="8">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8">
        <v>3213</v>
      </c>
      <c r="C5" s="8">
        <v>3278</v>
      </c>
      <c r="D5" s="8">
        <v>3341</v>
      </c>
      <c r="E5" s="8">
        <v>3577</v>
      </c>
      <c r="F5" s="8">
        <v>3753</v>
      </c>
      <c r="G5" s="8">
        <v>3592</v>
      </c>
      <c r="H5" s="3">
        <v>3114</v>
      </c>
      <c r="I5" s="3">
        <v>3850</v>
      </c>
    </row>
    <row r="6" spans="1:9" x14ac:dyDescent="0.3">
      <c r="A6" s="11" t="s">
        <v>23</v>
      </c>
      <c r="B6" s="8">
        <v>6679</v>
      </c>
      <c r="C6" s="8">
        <v>7191</v>
      </c>
      <c r="D6" s="8">
        <v>7222</v>
      </c>
      <c r="E6" s="8">
        <v>7934</v>
      </c>
      <c r="F6" s="8">
        <v>8949</v>
      </c>
      <c r="G6" s="8">
        <v>9534</v>
      </c>
      <c r="H6" s="3">
        <v>9911</v>
      </c>
      <c r="I6" s="3">
        <v>10954</v>
      </c>
    </row>
    <row r="7" spans="1:9"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v>28</v>
      </c>
      <c r="C8">
        <v>19</v>
      </c>
      <c r="D8">
        <v>59</v>
      </c>
      <c r="E8">
        <v>54</v>
      </c>
      <c r="F8">
        <v>49</v>
      </c>
      <c r="G8">
        <v>89</v>
      </c>
      <c r="H8" s="3">
        <v>262</v>
      </c>
      <c r="I8" s="3">
        <v>205</v>
      </c>
    </row>
    <row r="9" spans="1:9" x14ac:dyDescent="0.3">
      <c r="A9" s="2" t="s">
        <v>5</v>
      </c>
      <c r="B9">
        <v>-58</v>
      </c>
      <c r="C9">
        <v>-140</v>
      </c>
      <c r="D9">
        <v>-196</v>
      </c>
      <c r="E9">
        <v>66</v>
      </c>
      <c r="F9">
        <v>-78</v>
      </c>
      <c r="G9">
        <v>139</v>
      </c>
      <c r="H9" s="3">
        <v>14</v>
      </c>
      <c r="I9" s="3">
        <v>-181</v>
      </c>
    </row>
    <row r="10" spans="1:9" x14ac:dyDescent="0.3">
      <c r="A10" s="4" t="s">
        <v>26</v>
      </c>
      <c r="B10" s="5">
        <v>6689</v>
      </c>
      <c r="C10" s="5">
        <v>7178</v>
      </c>
      <c r="D10" s="5">
        <v>7250</v>
      </c>
      <c r="E10" s="5">
        <v>7383</v>
      </c>
      <c r="F10" s="5">
        <v>8207</v>
      </c>
      <c r="G10" s="5">
        <v>6392</v>
      </c>
      <c r="H10" s="5">
        <f t="shared" ref="B10:H10" si="3">+H4-H7-H8-H9</f>
        <v>6661</v>
      </c>
      <c r="I10" s="5">
        <f>+I4-I7-I8-I9</f>
        <v>6651</v>
      </c>
    </row>
    <row r="11" spans="1:9" x14ac:dyDescent="0.3">
      <c r="A11" s="2" t="s">
        <v>27</v>
      </c>
      <c r="B11">
        <v>932</v>
      </c>
      <c r="C11">
        <v>863</v>
      </c>
      <c r="D11">
        <v>646</v>
      </c>
      <c r="E11" s="8">
        <v>2392</v>
      </c>
      <c r="F11">
        <v>772</v>
      </c>
      <c r="G11">
        <v>348</v>
      </c>
      <c r="H11" s="3">
        <v>934</v>
      </c>
      <c r="I11" s="3">
        <v>605</v>
      </c>
    </row>
    <row r="12" spans="1:9" ht="15" thickBot="1" x14ac:dyDescent="0.35">
      <c r="A12" s="6" t="s">
        <v>30</v>
      </c>
      <c r="B12" s="7">
        <f t="shared" ref="B12:H12" si="4">+B10-B11</f>
        <v>5757</v>
      </c>
      <c r="C12" s="7">
        <f>+C10-C11</f>
        <v>6315</v>
      </c>
      <c r="D12" s="7">
        <f t="shared" si="4"/>
        <v>6604</v>
      </c>
      <c r="E12" s="7">
        <f t="shared" si="4"/>
        <v>4991</v>
      </c>
      <c r="F12" s="7">
        <f t="shared" si="4"/>
        <v>7435</v>
      </c>
      <c r="G12" s="7">
        <f t="shared" si="4"/>
        <v>6044</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C17" s="49">
        <v>1697.9</v>
      </c>
      <c r="D17" s="49">
        <v>1657.8</v>
      </c>
      <c r="E17" s="49">
        <v>1623.8</v>
      </c>
      <c r="F17" s="49">
        <v>1579.7</v>
      </c>
      <c r="G17" s="49">
        <v>1558.8</v>
      </c>
      <c r="H17" s="8">
        <v>1573</v>
      </c>
      <c r="I17" s="8">
        <v>1578.8</v>
      </c>
    </row>
    <row r="18" spans="1:9" x14ac:dyDescent="0.3">
      <c r="A18" s="2" t="s">
        <v>7</v>
      </c>
      <c r="C18" s="49">
        <v>1742.5</v>
      </c>
      <c r="D18" s="49">
        <v>1692</v>
      </c>
      <c r="E18" s="49">
        <v>1659.1</v>
      </c>
      <c r="F18" s="49">
        <v>1618.4</v>
      </c>
      <c r="G18" s="49">
        <v>1591.6</v>
      </c>
      <c r="H18" s="8">
        <v>1609.4</v>
      </c>
      <c r="I18" s="8">
        <v>1610.8</v>
      </c>
    </row>
    <row r="20" spans="1:9" s="12" customFormat="1" x14ac:dyDescent="0.3">
      <c r="A20" s="12" t="s">
        <v>2</v>
      </c>
      <c r="B20" s="13">
        <v>0</v>
      </c>
      <c r="C20" s="13">
        <v>0</v>
      </c>
      <c r="D20" s="13">
        <v>0</v>
      </c>
      <c r="E20" s="13">
        <v>0</v>
      </c>
      <c r="F20" s="13">
        <v>0</v>
      </c>
      <c r="G20" s="13">
        <v>0</v>
      </c>
      <c r="H20" s="13">
        <f>+ROUND(((H12/H18)-H15),2)</f>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8">
        <v>3852</v>
      </c>
      <c r="C25" s="8">
        <v>3138</v>
      </c>
      <c r="D25" s="8">
        <v>3808</v>
      </c>
      <c r="E25" s="8">
        <v>4249</v>
      </c>
      <c r="F25" s="8">
        <v>4466</v>
      </c>
      <c r="G25" s="8">
        <v>8348</v>
      </c>
      <c r="H25" s="3">
        <v>9889</v>
      </c>
      <c r="I25" s="3">
        <v>8574</v>
      </c>
    </row>
    <row r="26" spans="1:9" x14ac:dyDescent="0.3">
      <c r="A26" s="11" t="s">
        <v>34</v>
      </c>
      <c r="B26" s="8">
        <v>2072</v>
      </c>
      <c r="C26" s="8">
        <v>2319</v>
      </c>
      <c r="D26" s="8">
        <v>2371</v>
      </c>
      <c r="E26">
        <v>996</v>
      </c>
      <c r="F26">
        <v>197</v>
      </c>
      <c r="G26">
        <v>439</v>
      </c>
      <c r="H26" s="3">
        <v>3587</v>
      </c>
      <c r="I26" s="3">
        <v>4423</v>
      </c>
    </row>
    <row r="27" spans="1:9" x14ac:dyDescent="0.3">
      <c r="A27" s="11" t="s">
        <v>35</v>
      </c>
      <c r="B27" s="8">
        <v>3358</v>
      </c>
      <c r="C27" s="8">
        <v>3241</v>
      </c>
      <c r="D27" s="8">
        <v>3677</v>
      </c>
      <c r="E27" s="8">
        <v>3498</v>
      </c>
      <c r="F27" s="8">
        <v>4272</v>
      </c>
      <c r="G27" s="8">
        <v>2749</v>
      </c>
      <c r="H27" s="3">
        <v>4463</v>
      </c>
      <c r="I27" s="3">
        <v>4667</v>
      </c>
    </row>
    <row r="28" spans="1:9" x14ac:dyDescent="0.3">
      <c r="A28" s="11" t="s">
        <v>36</v>
      </c>
      <c r="B28" s="8">
        <v>4337</v>
      </c>
      <c r="C28" s="8">
        <v>4838</v>
      </c>
      <c r="D28" s="8">
        <v>5055</v>
      </c>
      <c r="E28" s="8">
        <v>5261</v>
      </c>
      <c r="F28" s="8">
        <v>5622</v>
      </c>
      <c r="G28" s="8">
        <v>7367</v>
      </c>
      <c r="H28" s="3">
        <v>6854</v>
      </c>
      <c r="I28" s="3">
        <v>8420</v>
      </c>
    </row>
    <row r="29" spans="1:9" x14ac:dyDescent="0.3">
      <c r="A29" s="11" t="s">
        <v>37</v>
      </c>
      <c r="B29" s="8">
        <v>1968</v>
      </c>
      <c r="C29" s="8">
        <v>1489</v>
      </c>
      <c r="D29" s="8">
        <v>1150</v>
      </c>
      <c r="E29" s="8">
        <v>1130</v>
      </c>
      <c r="F29" s="8">
        <v>1968</v>
      </c>
      <c r="G29" s="8">
        <v>1653</v>
      </c>
      <c r="H29" s="3">
        <v>1498</v>
      </c>
      <c r="I29" s="3">
        <v>2129</v>
      </c>
    </row>
    <row r="30" spans="1:9" x14ac:dyDescent="0.3">
      <c r="A30" s="4" t="s">
        <v>10</v>
      </c>
      <c r="B30" s="5">
        <f t="shared" ref="B30:H30" si="5">+SUM(B25:B29)</f>
        <v>15587</v>
      </c>
      <c r="C30" s="5">
        <f t="shared" si="5"/>
        <v>15025</v>
      </c>
      <c r="D30" s="5">
        <f t="shared" si="5"/>
        <v>16061</v>
      </c>
      <c r="E30" s="5">
        <f t="shared" si="5"/>
        <v>15134</v>
      </c>
      <c r="F30" s="5">
        <f t="shared" si="5"/>
        <v>16525</v>
      </c>
      <c r="G30" s="5">
        <f t="shared" si="5"/>
        <v>20556</v>
      </c>
      <c r="H30" s="5">
        <f t="shared" si="5"/>
        <v>26291</v>
      </c>
      <c r="I30" s="5">
        <f>+SUM(I25:I29)</f>
        <v>28213</v>
      </c>
    </row>
    <row r="31" spans="1:9" x14ac:dyDescent="0.3">
      <c r="A31" s="2" t="s">
        <v>38</v>
      </c>
      <c r="B31" s="8">
        <v>2996</v>
      </c>
      <c r="C31" s="8">
        <v>3451</v>
      </c>
      <c r="D31" s="8">
        <v>3975</v>
      </c>
      <c r="E31" s="8">
        <v>4454</v>
      </c>
      <c r="F31" s="8">
        <v>4744</v>
      </c>
      <c r="G31" s="8">
        <v>4866</v>
      </c>
      <c r="H31" s="3">
        <v>4904</v>
      </c>
      <c r="I31" s="3">
        <v>4791</v>
      </c>
    </row>
    <row r="32" spans="1:9" x14ac:dyDescent="0.3">
      <c r="A32" s="2" t="s">
        <v>39</v>
      </c>
      <c r="F32" t="s">
        <v>144</v>
      </c>
      <c r="G32" s="8">
        <v>3097</v>
      </c>
      <c r="H32" s="3">
        <v>3113</v>
      </c>
      <c r="I32" s="3">
        <v>2926</v>
      </c>
    </row>
    <row r="33" spans="1:9" x14ac:dyDescent="0.3">
      <c r="A33" s="2" t="s">
        <v>40</v>
      </c>
      <c r="B33">
        <v>281</v>
      </c>
      <c r="C33">
        <v>281</v>
      </c>
      <c r="D33">
        <v>283</v>
      </c>
      <c r="E33">
        <v>285</v>
      </c>
      <c r="F33">
        <v>283</v>
      </c>
      <c r="G33">
        <v>274</v>
      </c>
      <c r="H33" s="3">
        <v>269</v>
      </c>
      <c r="I33" s="3">
        <v>286</v>
      </c>
    </row>
    <row r="34" spans="1:9" x14ac:dyDescent="0.3">
      <c r="A34" s="2" t="s">
        <v>41</v>
      </c>
      <c r="B34">
        <v>131</v>
      </c>
      <c r="C34">
        <v>131</v>
      </c>
      <c r="D34">
        <v>139</v>
      </c>
      <c r="E34">
        <v>154</v>
      </c>
      <c r="F34">
        <v>154</v>
      </c>
      <c r="G34">
        <v>223</v>
      </c>
      <c r="H34" s="3">
        <v>242</v>
      </c>
      <c r="I34" s="3">
        <v>284</v>
      </c>
    </row>
    <row r="35" spans="1:9" x14ac:dyDescent="0.3">
      <c r="A35" s="2" t="s">
        <v>42</v>
      </c>
      <c r="B35" s="8">
        <v>2587</v>
      </c>
      <c r="C35" s="8">
        <v>2439</v>
      </c>
      <c r="D35" s="8">
        <v>2787</v>
      </c>
      <c r="E35" s="8">
        <v>2509</v>
      </c>
      <c r="F35" s="8">
        <v>2011</v>
      </c>
      <c r="G35" s="8">
        <v>2326</v>
      </c>
      <c r="H35" s="3">
        <v>2921</v>
      </c>
      <c r="I35" s="3">
        <v>3821</v>
      </c>
    </row>
    <row r="36" spans="1:9" ht="15" thickBot="1" x14ac:dyDescent="0.35">
      <c r="A36" s="6" t="s">
        <v>43</v>
      </c>
      <c r="B36" s="7">
        <v>21597</v>
      </c>
      <c r="C36" s="7">
        <v>21396</v>
      </c>
      <c r="D36" s="7">
        <v>23259</v>
      </c>
      <c r="E36" s="7">
        <f t="shared" ref="B36:H36" si="6">+SUM(E30:E35)</f>
        <v>22536</v>
      </c>
      <c r="F36" s="7">
        <f t="shared" si="6"/>
        <v>23717</v>
      </c>
      <c r="G36" s="7">
        <f t="shared" si="6"/>
        <v>31342</v>
      </c>
      <c r="H36" s="7">
        <f t="shared" si="6"/>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v>107</v>
      </c>
      <c r="C39">
        <v>44</v>
      </c>
      <c r="D39">
        <v>6</v>
      </c>
      <c r="E39">
        <v>6</v>
      </c>
      <c r="F39">
        <v>6</v>
      </c>
      <c r="G39">
        <v>3</v>
      </c>
      <c r="H39" s="3">
        <v>0</v>
      </c>
      <c r="I39" s="3">
        <v>500</v>
      </c>
    </row>
    <row r="40" spans="1:9" x14ac:dyDescent="0.3">
      <c r="A40" s="11" t="s">
        <v>47</v>
      </c>
      <c r="B40">
        <v>74</v>
      </c>
      <c r="C40">
        <v>1</v>
      </c>
      <c r="D40">
        <v>325</v>
      </c>
      <c r="E40">
        <v>336</v>
      </c>
      <c r="F40">
        <v>9</v>
      </c>
      <c r="G40">
        <v>248</v>
      </c>
      <c r="H40" s="3">
        <v>2</v>
      </c>
      <c r="I40" s="3">
        <v>10</v>
      </c>
    </row>
    <row r="41" spans="1:9" x14ac:dyDescent="0.3">
      <c r="A41" s="11" t="s">
        <v>11</v>
      </c>
      <c r="B41" s="8">
        <v>2131</v>
      </c>
      <c r="C41" s="8">
        <v>2191</v>
      </c>
      <c r="D41" s="8">
        <v>2048</v>
      </c>
      <c r="E41" s="8">
        <v>2279</v>
      </c>
      <c r="F41" s="8">
        <v>2612</v>
      </c>
      <c r="G41" s="8">
        <v>2248</v>
      </c>
      <c r="H41" s="3">
        <v>2836</v>
      </c>
      <c r="I41" s="3">
        <v>3358</v>
      </c>
    </row>
    <row r="42" spans="1:9" x14ac:dyDescent="0.3">
      <c r="A42" s="11" t="s">
        <v>48</v>
      </c>
      <c r="B42" s="50"/>
      <c r="C42" s="50"/>
      <c r="D42" s="50"/>
      <c r="E42" s="50"/>
      <c r="F42" t="s">
        <v>144</v>
      </c>
      <c r="G42">
        <v>445</v>
      </c>
      <c r="H42" s="3">
        <v>467</v>
      </c>
      <c r="I42" s="3">
        <v>420</v>
      </c>
    </row>
    <row r="43" spans="1:9" x14ac:dyDescent="0.3">
      <c r="A43" s="11" t="s">
        <v>12</v>
      </c>
      <c r="B43" s="8">
        <v>3949</v>
      </c>
      <c r="C43" s="8">
        <v>3037</v>
      </c>
      <c r="D43" s="8">
        <v>3011</v>
      </c>
      <c r="E43" s="8">
        <v>3269</v>
      </c>
      <c r="F43" s="8">
        <v>5010</v>
      </c>
      <c r="G43" s="8">
        <v>5184</v>
      </c>
      <c r="H43" s="3">
        <v>6063</v>
      </c>
      <c r="I43" s="3">
        <v>6220</v>
      </c>
    </row>
    <row r="44" spans="1:9" x14ac:dyDescent="0.3">
      <c r="A44" s="11" t="s">
        <v>49</v>
      </c>
      <c r="B44">
        <v>71</v>
      </c>
      <c r="C44">
        <v>85</v>
      </c>
      <c r="D44">
        <v>84</v>
      </c>
      <c r="E44">
        <v>150</v>
      </c>
      <c r="F44">
        <v>229</v>
      </c>
      <c r="G44">
        <v>156</v>
      </c>
      <c r="H44" s="3">
        <v>306</v>
      </c>
      <c r="I44" s="3">
        <v>222</v>
      </c>
    </row>
    <row r="45" spans="1:9" x14ac:dyDescent="0.3">
      <c r="A45" s="4" t="s">
        <v>13</v>
      </c>
      <c r="B45" s="5">
        <f t="shared" ref="B45:H45" si="7">+SUM(B39:B44)</f>
        <v>6332</v>
      </c>
      <c r="C45" s="5">
        <f t="shared" si="7"/>
        <v>5358</v>
      </c>
      <c r="D45" s="5">
        <f t="shared" si="7"/>
        <v>5474</v>
      </c>
      <c r="E45" s="5">
        <f t="shared" si="7"/>
        <v>6040</v>
      </c>
      <c r="F45" s="5">
        <f t="shared" si="7"/>
        <v>7866</v>
      </c>
      <c r="G45" s="5">
        <f t="shared" si="7"/>
        <v>8284</v>
      </c>
      <c r="H45" s="5">
        <f t="shared" si="7"/>
        <v>9674</v>
      </c>
      <c r="I45" s="5">
        <f>+SUM(I39:I44)</f>
        <v>10730</v>
      </c>
    </row>
    <row r="46" spans="1:9" x14ac:dyDescent="0.3">
      <c r="A46" s="2" t="s">
        <v>50</v>
      </c>
      <c r="B46" s="8">
        <v>1079</v>
      </c>
      <c r="C46" s="8">
        <v>2010</v>
      </c>
      <c r="D46" t="s">
        <v>144</v>
      </c>
      <c r="E46" t="s">
        <v>144</v>
      </c>
      <c r="F46" s="8">
        <v>3464</v>
      </c>
      <c r="G46" s="8">
        <v>9406</v>
      </c>
      <c r="H46" s="3">
        <v>9413</v>
      </c>
      <c r="I46" s="3">
        <v>8920</v>
      </c>
    </row>
    <row r="47" spans="1:9" x14ac:dyDescent="0.3">
      <c r="A47" s="2" t="s">
        <v>51</v>
      </c>
      <c r="B47" t="s">
        <v>144</v>
      </c>
      <c r="C47" t="s">
        <v>144</v>
      </c>
      <c r="D47" s="8">
        <v>3471</v>
      </c>
      <c r="E47" s="8">
        <v>3468</v>
      </c>
      <c r="F47" t="s">
        <v>144</v>
      </c>
      <c r="G47" s="8">
        <v>2913</v>
      </c>
      <c r="H47" s="3">
        <v>2931</v>
      </c>
      <c r="I47" s="3">
        <v>2777</v>
      </c>
    </row>
    <row r="48" spans="1:9" x14ac:dyDescent="0.3">
      <c r="A48" s="2" t="s">
        <v>52</v>
      </c>
      <c r="B48" s="8">
        <v>1479</v>
      </c>
      <c r="C48" s="8">
        <v>1770</v>
      </c>
      <c r="D48" s="8">
        <v>1907</v>
      </c>
      <c r="E48" s="8">
        <v>3216</v>
      </c>
      <c r="F48" s="8">
        <v>0</v>
      </c>
      <c r="G48" s="8">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v>3</v>
      </c>
      <c r="C54">
        <v>3</v>
      </c>
      <c r="D54">
        <v>3</v>
      </c>
      <c r="E54">
        <v>3</v>
      </c>
      <c r="F54">
        <v>3</v>
      </c>
      <c r="G54">
        <v>3</v>
      </c>
      <c r="H54" s="3">
        <v>3</v>
      </c>
      <c r="I54" s="3">
        <v>3</v>
      </c>
    </row>
    <row r="55" spans="1:9" x14ac:dyDescent="0.3">
      <c r="A55" s="17" t="s">
        <v>59</v>
      </c>
      <c r="B55" s="8">
        <v>6773</v>
      </c>
      <c r="C55" s="8">
        <v>7786</v>
      </c>
      <c r="D55" s="8">
        <v>5710</v>
      </c>
      <c r="E55" s="8">
        <v>6384</v>
      </c>
      <c r="F55" s="8">
        <v>7163</v>
      </c>
      <c r="G55" s="8">
        <v>8299</v>
      </c>
      <c r="H55" s="3">
        <v>9965</v>
      </c>
      <c r="I55" s="3">
        <v>11484</v>
      </c>
    </row>
    <row r="56" spans="1:9" x14ac:dyDescent="0.3">
      <c r="A56" s="17" t="s">
        <v>60</v>
      </c>
      <c r="B56" s="8">
        <v>1246</v>
      </c>
      <c r="C56">
        <v>318</v>
      </c>
      <c r="D56">
        <v>-213</v>
      </c>
      <c r="E56">
        <v>-92</v>
      </c>
      <c r="F56">
        <v>231</v>
      </c>
      <c r="G56">
        <v>-56</v>
      </c>
      <c r="H56" s="3">
        <v>-380</v>
      </c>
      <c r="I56" s="3">
        <v>318</v>
      </c>
    </row>
    <row r="57" spans="1:9" x14ac:dyDescent="0.3">
      <c r="A57" s="17" t="s">
        <v>61</v>
      </c>
      <c r="B57" s="8">
        <v>4685</v>
      </c>
      <c r="C57" s="8">
        <v>4151</v>
      </c>
      <c r="D57" s="8">
        <v>6907</v>
      </c>
      <c r="E57" s="8">
        <v>3517</v>
      </c>
      <c r="F57" s="8">
        <v>1643</v>
      </c>
      <c r="G57">
        <v>-191</v>
      </c>
      <c r="H57" s="3">
        <v>3179</v>
      </c>
      <c r="I57" s="3">
        <v>3476</v>
      </c>
    </row>
    <row r="58" spans="1:9" x14ac:dyDescent="0.3">
      <c r="A58" s="4" t="s">
        <v>62</v>
      </c>
      <c r="B58" s="5">
        <f t="shared" ref="B58:H58" si="8">+SUM(B53:B57)</f>
        <v>12707</v>
      </c>
      <c r="C58" s="5">
        <f t="shared" si="8"/>
        <v>12258</v>
      </c>
      <c r="D58" s="5">
        <f t="shared" si="8"/>
        <v>12407</v>
      </c>
      <c r="E58" s="5">
        <f t="shared" si="8"/>
        <v>9812</v>
      </c>
      <c r="F58" s="5">
        <f t="shared" si="8"/>
        <v>9040</v>
      </c>
      <c r="G58" s="5">
        <f t="shared" si="8"/>
        <v>8055</v>
      </c>
      <c r="H58" s="5">
        <f t="shared" si="8"/>
        <v>12767</v>
      </c>
      <c r="I58" s="5">
        <f>+SUM(I53:I57)</f>
        <v>15281</v>
      </c>
    </row>
    <row r="59" spans="1:9" ht="15" thickBot="1" x14ac:dyDescent="0.35">
      <c r="A59" s="6" t="s">
        <v>63</v>
      </c>
      <c r="B59" s="7">
        <f t="shared" ref="B59:H59" si="9">+SUM(B45:B50)+B58</f>
        <v>21597</v>
      </c>
      <c r="C59" s="7">
        <f t="shared" si="9"/>
        <v>21396</v>
      </c>
      <c r="D59" s="7">
        <f t="shared" si="9"/>
        <v>23259</v>
      </c>
      <c r="E59" s="7">
        <f t="shared" si="9"/>
        <v>22536</v>
      </c>
      <c r="F59" s="7">
        <v>23717</v>
      </c>
      <c r="G59" s="7">
        <f t="shared" si="9"/>
        <v>31342</v>
      </c>
      <c r="H59" s="7">
        <f t="shared" si="9"/>
        <v>37740</v>
      </c>
      <c r="I59" s="7">
        <f>+SUM(I45:I50)+I58</f>
        <v>40321</v>
      </c>
    </row>
    <row r="60" spans="1:9" s="12" customFormat="1" ht="15" thickTop="1" x14ac:dyDescent="0.3">
      <c r="A60" s="12" t="s">
        <v>3</v>
      </c>
      <c r="B60" s="13">
        <f t="shared" ref="B60:H60" si="10">+B59-B36</f>
        <v>0</v>
      </c>
      <c r="C60" s="13">
        <f t="shared" si="10"/>
        <v>0</v>
      </c>
      <c r="D60" s="13">
        <f t="shared" si="10"/>
        <v>0</v>
      </c>
      <c r="E60" s="13">
        <f t="shared" si="10"/>
        <v>0</v>
      </c>
      <c r="F60" s="13">
        <f>+F59-F36</f>
        <v>0</v>
      </c>
      <c r="G60" s="13">
        <f t="shared" si="10"/>
        <v>0</v>
      </c>
      <c r="H60" s="13">
        <f t="shared" si="10"/>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51"/>
      <c r="C64" s="52">
        <v>3760</v>
      </c>
      <c r="D64" s="52">
        <v>4240</v>
      </c>
      <c r="E64" s="52">
        <v>1933</v>
      </c>
      <c r="F64" s="52">
        <v>4029</v>
      </c>
      <c r="G64" s="52">
        <v>2539</v>
      </c>
      <c r="H64" s="9">
        <f>+H12</f>
        <v>5727</v>
      </c>
      <c r="I64" s="9">
        <f>+I12</f>
        <v>6046</v>
      </c>
    </row>
    <row r="65" spans="1:9" s="1" customFormat="1" x14ac:dyDescent="0.3">
      <c r="A65" s="2" t="s">
        <v>66</v>
      </c>
      <c r="B65" s="50"/>
      <c r="C65" s="50"/>
      <c r="D65" s="50"/>
      <c r="E65" s="50"/>
      <c r="F65" s="50"/>
      <c r="G65" s="50"/>
      <c r="H65" s="3"/>
      <c r="I65" s="3"/>
    </row>
    <row r="66" spans="1:9" x14ac:dyDescent="0.3">
      <c r="A66" s="11" t="s">
        <v>67</v>
      </c>
      <c r="B66">
        <v>572</v>
      </c>
      <c r="C66">
        <v>632</v>
      </c>
      <c r="D66">
        <v>675</v>
      </c>
      <c r="E66">
        <v>747</v>
      </c>
      <c r="F66">
        <v>705</v>
      </c>
      <c r="G66">
        <v>721</v>
      </c>
      <c r="H66" s="3">
        <v>744</v>
      </c>
      <c r="I66" s="3">
        <v>717</v>
      </c>
    </row>
    <row r="67" spans="1:9" x14ac:dyDescent="0.3">
      <c r="A67" s="11" t="s">
        <v>68</v>
      </c>
      <c r="B67">
        <v>-113</v>
      </c>
      <c r="C67">
        <v>-80</v>
      </c>
      <c r="D67">
        <v>-273</v>
      </c>
      <c r="E67">
        <v>647</v>
      </c>
      <c r="F67">
        <v>34</v>
      </c>
      <c r="G67">
        <v>-380</v>
      </c>
      <c r="H67" s="3">
        <v>-385</v>
      </c>
      <c r="I67" s="3">
        <v>-650</v>
      </c>
    </row>
    <row r="68" spans="1:9" x14ac:dyDescent="0.3">
      <c r="A68" s="11" t="s">
        <v>69</v>
      </c>
      <c r="B68">
        <v>191</v>
      </c>
      <c r="C68">
        <v>236</v>
      </c>
      <c r="D68">
        <v>215</v>
      </c>
      <c r="E68">
        <v>218</v>
      </c>
      <c r="F68">
        <v>325</v>
      </c>
      <c r="G68">
        <v>429</v>
      </c>
      <c r="H68" s="3">
        <v>611</v>
      </c>
      <c r="I68" s="3">
        <v>638</v>
      </c>
    </row>
    <row r="69" spans="1:9" x14ac:dyDescent="0.3">
      <c r="A69" s="11" t="s">
        <v>70</v>
      </c>
      <c r="B69">
        <v>43</v>
      </c>
      <c r="C69">
        <v>13</v>
      </c>
      <c r="D69">
        <v>10</v>
      </c>
      <c r="E69">
        <v>27</v>
      </c>
      <c r="F69">
        <v>15</v>
      </c>
      <c r="G69">
        <v>398</v>
      </c>
      <c r="H69" s="3">
        <v>53</v>
      </c>
      <c r="I69" s="3">
        <v>123</v>
      </c>
    </row>
    <row r="70" spans="1:9" x14ac:dyDescent="0.3">
      <c r="A70" s="11" t="s">
        <v>71</v>
      </c>
      <c r="B70">
        <v>424</v>
      </c>
      <c r="C70">
        <v>98</v>
      </c>
      <c r="D70">
        <v>-117</v>
      </c>
      <c r="E70">
        <v>-99</v>
      </c>
      <c r="F70">
        <v>233</v>
      </c>
      <c r="G70">
        <v>23</v>
      </c>
      <c r="H70" s="3">
        <v>-138</v>
      </c>
      <c r="I70" s="3">
        <v>-26</v>
      </c>
    </row>
    <row r="71" spans="1:9" x14ac:dyDescent="0.3">
      <c r="A71" s="2" t="s">
        <v>72</v>
      </c>
      <c r="B71" s="50"/>
      <c r="C71" s="50"/>
      <c r="D71" s="50"/>
      <c r="E71" s="50"/>
      <c r="F71" s="50"/>
      <c r="G71" s="50"/>
      <c r="H71" s="3"/>
      <c r="I71" s="3"/>
    </row>
    <row r="72" spans="1:9" x14ac:dyDescent="0.3">
      <c r="A72" s="11" t="s">
        <v>73</v>
      </c>
      <c r="B72">
        <v>-216</v>
      </c>
      <c r="C72">
        <v>60</v>
      </c>
      <c r="D72">
        <v>-426</v>
      </c>
      <c r="E72">
        <v>187</v>
      </c>
      <c r="F72">
        <v>-270</v>
      </c>
      <c r="G72" s="8">
        <v>1239</v>
      </c>
      <c r="H72" s="3">
        <v>-1606</v>
      </c>
      <c r="I72" s="3">
        <v>-504</v>
      </c>
    </row>
    <row r="73" spans="1:9" x14ac:dyDescent="0.3">
      <c r="A73" s="11" t="s">
        <v>74</v>
      </c>
      <c r="B73">
        <v>-621</v>
      </c>
      <c r="C73">
        <v>-590</v>
      </c>
      <c r="D73">
        <v>-231</v>
      </c>
      <c r="E73">
        <v>-255</v>
      </c>
      <c r="F73">
        <v>-490</v>
      </c>
      <c r="G73" s="8">
        <v>-1854</v>
      </c>
      <c r="H73" s="3">
        <v>507</v>
      </c>
      <c r="I73" s="3">
        <v>-1676</v>
      </c>
    </row>
    <row r="74" spans="1:9" x14ac:dyDescent="0.3">
      <c r="A74" s="11" t="s">
        <v>99</v>
      </c>
      <c r="B74">
        <v>-144</v>
      </c>
      <c r="C74">
        <v>-161</v>
      </c>
      <c r="D74">
        <v>-120</v>
      </c>
      <c r="E74">
        <v>35</v>
      </c>
      <c r="F74">
        <v>-203</v>
      </c>
      <c r="G74">
        <v>-654</v>
      </c>
      <c r="H74" s="3">
        <v>-182</v>
      </c>
      <c r="I74" s="3">
        <v>-845</v>
      </c>
    </row>
    <row r="75" spans="1:9" x14ac:dyDescent="0.3">
      <c r="A75" s="11" t="s">
        <v>98</v>
      </c>
      <c r="B75" s="8">
        <v>1237</v>
      </c>
      <c r="C75">
        <v>-586</v>
      </c>
      <c r="D75">
        <v>-158</v>
      </c>
      <c r="E75" s="8">
        <v>1515</v>
      </c>
      <c r="F75" s="8">
        <v>1525</v>
      </c>
      <c r="G75">
        <v>24</v>
      </c>
      <c r="H75" s="3">
        <v>1326</v>
      </c>
      <c r="I75" s="3">
        <v>1365</v>
      </c>
    </row>
    <row r="76" spans="1:9" x14ac:dyDescent="0.3">
      <c r="A76" s="25" t="s">
        <v>75</v>
      </c>
      <c r="B76" s="26">
        <f t="shared" ref="B76:H76" si="11">+SUM(B64:B75)</f>
        <v>1373</v>
      </c>
      <c r="C76" s="26">
        <f t="shared" si="11"/>
        <v>3382</v>
      </c>
      <c r="D76" s="26">
        <f t="shared" si="11"/>
        <v>3815</v>
      </c>
      <c r="E76" s="26">
        <f t="shared" si="11"/>
        <v>4955</v>
      </c>
      <c r="F76" s="26">
        <f t="shared" si="11"/>
        <v>5903</v>
      </c>
      <c r="G76" s="26">
        <f t="shared" si="11"/>
        <v>2485</v>
      </c>
      <c r="H76" s="26">
        <f t="shared" si="11"/>
        <v>6657</v>
      </c>
      <c r="I76" s="26">
        <f>+SUM(I64:I75)</f>
        <v>5188</v>
      </c>
    </row>
    <row r="77" spans="1:9" x14ac:dyDescent="0.3">
      <c r="A77" s="1" t="s">
        <v>76</v>
      </c>
      <c r="B77" s="3"/>
      <c r="C77" s="3"/>
      <c r="D77" s="3"/>
      <c r="E77" s="3"/>
      <c r="F77" s="3"/>
      <c r="G77" s="3"/>
      <c r="H77" s="3"/>
      <c r="I77" s="3"/>
    </row>
    <row r="78" spans="1:9" x14ac:dyDescent="0.3">
      <c r="A78" s="2" t="s">
        <v>77</v>
      </c>
      <c r="B78" s="8">
        <v>-4936</v>
      </c>
      <c r="C78" s="8">
        <v>-5367</v>
      </c>
      <c r="D78" s="8">
        <v>-5928</v>
      </c>
      <c r="E78" s="8">
        <v>-4783</v>
      </c>
      <c r="F78" s="8">
        <v>-2937</v>
      </c>
      <c r="G78" s="8">
        <v>-2426</v>
      </c>
      <c r="H78" s="3">
        <v>-9961</v>
      </c>
      <c r="I78" s="3">
        <v>-12913</v>
      </c>
    </row>
    <row r="79" spans="1:9" x14ac:dyDescent="0.3">
      <c r="A79" s="2" t="s">
        <v>78</v>
      </c>
      <c r="B79" s="8">
        <v>3655</v>
      </c>
      <c r="C79" s="8">
        <v>2924</v>
      </c>
      <c r="D79" s="8">
        <v>3623</v>
      </c>
      <c r="E79" s="8">
        <v>3613</v>
      </c>
      <c r="F79" s="8">
        <v>1715</v>
      </c>
      <c r="G79">
        <v>74</v>
      </c>
      <c r="H79" s="3">
        <v>4236</v>
      </c>
      <c r="I79" s="3">
        <v>8199</v>
      </c>
    </row>
    <row r="80" spans="1:9" x14ac:dyDescent="0.3">
      <c r="A80" s="2" t="s">
        <v>79</v>
      </c>
      <c r="B80" s="8">
        <v>2216</v>
      </c>
      <c r="C80" s="8">
        <v>2386</v>
      </c>
      <c r="D80" s="8">
        <v>2423</v>
      </c>
      <c r="E80" s="8">
        <v>2496</v>
      </c>
      <c r="F80" s="8">
        <v>2072</v>
      </c>
      <c r="G80" s="8">
        <v>2379</v>
      </c>
      <c r="H80" s="3">
        <v>2449</v>
      </c>
      <c r="I80" s="3">
        <v>3967</v>
      </c>
    </row>
    <row r="81" spans="1:9" x14ac:dyDescent="0.3">
      <c r="A81" s="2" t="s">
        <v>14</v>
      </c>
      <c r="B81">
        <v>-963</v>
      </c>
      <c r="C81" s="8">
        <v>-1143</v>
      </c>
      <c r="D81" s="8">
        <v>-1105</v>
      </c>
      <c r="E81" s="8">
        <v>-1028</v>
      </c>
      <c r="F81" s="8">
        <v>-1119</v>
      </c>
      <c r="G81" s="8">
        <v>-1086</v>
      </c>
      <c r="H81" s="3">
        <v>-695</v>
      </c>
      <c r="I81" s="3">
        <v>-758</v>
      </c>
    </row>
    <row r="82" spans="1:9" x14ac:dyDescent="0.3">
      <c r="A82" s="2" t="s">
        <v>80</v>
      </c>
      <c r="B82" t="s">
        <v>144</v>
      </c>
      <c r="C82">
        <v>6</v>
      </c>
      <c r="D82">
        <v>-34</v>
      </c>
      <c r="E82">
        <v>-22</v>
      </c>
      <c r="F82">
        <v>5</v>
      </c>
      <c r="G82">
        <v>31</v>
      </c>
      <c r="H82" s="3">
        <v>171</v>
      </c>
      <c r="I82" s="3">
        <v>-19</v>
      </c>
    </row>
    <row r="83" spans="1:9" x14ac:dyDescent="0.3">
      <c r="A83" s="27" t="s">
        <v>81</v>
      </c>
      <c r="B83" s="26">
        <f t="shared" ref="B83:H83" si="12">+SUM(B78:B82)</f>
        <v>-28</v>
      </c>
      <c r="C83" s="26">
        <f t="shared" si="12"/>
        <v>-1194</v>
      </c>
      <c r="D83" s="26">
        <f t="shared" si="12"/>
        <v>-1021</v>
      </c>
      <c r="E83" s="26">
        <f t="shared" si="12"/>
        <v>276</v>
      </c>
      <c r="F83" s="26">
        <f t="shared" si="12"/>
        <v>-264</v>
      </c>
      <c r="G83" s="26">
        <f t="shared" si="12"/>
        <v>-1028</v>
      </c>
      <c r="H83" s="26">
        <f t="shared" si="12"/>
        <v>-3800</v>
      </c>
      <c r="I83" s="26">
        <f>+SUM(I78:I82)</f>
        <v>-1524</v>
      </c>
    </row>
    <row r="84" spans="1:9" x14ac:dyDescent="0.3">
      <c r="A84" s="1" t="s">
        <v>82</v>
      </c>
      <c r="B84" s="3"/>
      <c r="C84" s="3"/>
      <c r="D84" s="3"/>
      <c r="E84" s="3"/>
      <c r="F84" s="3"/>
      <c r="G84" s="3"/>
      <c r="H84" s="3"/>
      <c r="I84" s="3"/>
    </row>
    <row r="85" spans="1:9" x14ac:dyDescent="0.3">
      <c r="A85" s="2" t="s">
        <v>83</v>
      </c>
      <c r="B85" t="s">
        <v>144</v>
      </c>
      <c r="C85">
        <v>981</v>
      </c>
      <c r="D85" s="8">
        <v>1482</v>
      </c>
      <c r="E85" t="s">
        <v>144</v>
      </c>
      <c r="F85" t="s">
        <v>144</v>
      </c>
      <c r="G85" t="s">
        <v>144</v>
      </c>
      <c r="H85" s="3">
        <v>0</v>
      </c>
      <c r="I85" s="3">
        <v>0</v>
      </c>
    </row>
    <row r="86" spans="1:9" x14ac:dyDescent="0.3">
      <c r="A86" s="2" t="s">
        <v>84</v>
      </c>
      <c r="B86">
        <v>-63</v>
      </c>
      <c r="C86">
        <v>-67</v>
      </c>
      <c r="D86">
        <v>327</v>
      </c>
      <c r="E86">
        <v>13</v>
      </c>
      <c r="F86" t="s">
        <v>144</v>
      </c>
      <c r="G86" s="8">
        <v>6134</v>
      </c>
      <c r="H86" s="3">
        <v>-52</v>
      </c>
      <c r="I86" s="3">
        <v>15</v>
      </c>
    </row>
    <row r="87" spans="1:9" x14ac:dyDescent="0.3">
      <c r="A87" s="2" t="s">
        <v>85</v>
      </c>
      <c r="B87">
        <v>-19</v>
      </c>
      <c r="C87" t="s">
        <v>144</v>
      </c>
      <c r="D87" t="s">
        <v>144</v>
      </c>
      <c r="E87">
        <v>13</v>
      </c>
      <c r="F87">
        <v>-325</v>
      </c>
      <c r="G87">
        <v>49</v>
      </c>
      <c r="H87" s="3">
        <v>-197</v>
      </c>
      <c r="I87" s="3">
        <v>0</v>
      </c>
    </row>
    <row r="88" spans="1:9" x14ac:dyDescent="0.3">
      <c r="A88" s="2" t="s">
        <v>86</v>
      </c>
      <c r="B88">
        <v>514</v>
      </c>
      <c r="C88">
        <v>507</v>
      </c>
      <c r="D88" t="s">
        <v>144</v>
      </c>
      <c r="E88">
        <v>733</v>
      </c>
      <c r="F88">
        <v>700</v>
      </c>
      <c r="G88">
        <v>885</v>
      </c>
      <c r="H88" s="3">
        <v>1172</v>
      </c>
      <c r="I88" s="3">
        <v>1151</v>
      </c>
    </row>
    <row r="89" spans="1:9" x14ac:dyDescent="0.3">
      <c r="A89" s="2" t="s">
        <v>16</v>
      </c>
      <c r="B89" s="8">
        <v>-2534</v>
      </c>
      <c r="C89" s="8">
        <v>-3238</v>
      </c>
      <c r="D89" s="8">
        <v>-3223</v>
      </c>
      <c r="E89" s="8">
        <v>-4254</v>
      </c>
      <c r="F89" s="8">
        <v>-4286</v>
      </c>
      <c r="G89" s="8">
        <v>-3067</v>
      </c>
      <c r="H89" s="3">
        <v>-608</v>
      </c>
      <c r="I89" s="3">
        <v>-4014</v>
      </c>
    </row>
    <row r="90" spans="1:9" x14ac:dyDescent="0.3">
      <c r="A90" s="2" t="s">
        <v>87</v>
      </c>
      <c r="B90">
        <v>-899</v>
      </c>
      <c r="C90" s="8">
        <v>-1022</v>
      </c>
      <c r="D90" s="8">
        <v>-1133</v>
      </c>
      <c r="E90" s="8">
        <v>-1243</v>
      </c>
      <c r="F90" s="8">
        <v>-1332</v>
      </c>
      <c r="G90" s="8">
        <v>-1452</v>
      </c>
      <c r="H90" s="3">
        <v>-1638</v>
      </c>
      <c r="I90" s="3">
        <v>-1837</v>
      </c>
    </row>
    <row r="91" spans="1:9" x14ac:dyDescent="0.3">
      <c r="A91" s="2" t="s">
        <v>88</v>
      </c>
      <c r="B91" s="50"/>
      <c r="C91" s="50"/>
      <c r="D91" s="50"/>
      <c r="E91">
        <v>-84</v>
      </c>
      <c r="F91">
        <v>-50</v>
      </c>
      <c r="G91">
        <v>-58</v>
      </c>
      <c r="H91" s="3">
        <v>-136</v>
      </c>
      <c r="I91" s="3">
        <v>-151</v>
      </c>
    </row>
    <row r="92" spans="1:9" x14ac:dyDescent="0.3">
      <c r="A92" s="27" t="s">
        <v>89</v>
      </c>
      <c r="B92" s="26">
        <f t="shared" ref="B92:H92" si="13">+SUM(B85:B91)</f>
        <v>-3001</v>
      </c>
      <c r="C92" s="26">
        <f t="shared" si="13"/>
        <v>-2839</v>
      </c>
      <c r="D92" s="26">
        <f t="shared" si="13"/>
        <v>-2547</v>
      </c>
      <c r="E92" s="26">
        <f t="shared" si="13"/>
        <v>-4822</v>
      </c>
      <c r="F92" s="26">
        <f t="shared" si="13"/>
        <v>-5293</v>
      </c>
      <c r="G92" s="26">
        <f t="shared" si="13"/>
        <v>2491</v>
      </c>
      <c r="H92" s="26">
        <f t="shared" si="13"/>
        <v>-1459</v>
      </c>
      <c r="I92" s="26">
        <f>+SUM(I85:I91)</f>
        <v>-4836</v>
      </c>
    </row>
    <row r="93" spans="1:9" x14ac:dyDescent="0.3">
      <c r="A93" s="2" t="s">
        <v>90</v>
      </c>
      <c r="B93">
        <v>-83</v>
      </c>
      <c r="C93">
        <v>-105</v>
      </c>
      <c r="D93">
        <v>-20</v>
      </c>
      <c r="E93">
        <v>45</v>
      </c>
      <c r="F93">
        <v>-129</v>
      </c>
      <c r="G93">
        <v>-66</v>
      </c>
      <c r="H93" s="3">
        <v>143</v>
      </c>
      <c r="I93" s="3">
        <v>-143</v>
      </c>
    </row>
    <row r="94" spans="1:9" x14ac:dyDescent="0.3">
      <c r="A94" s="27" t="s">
        <v>91</v>
      </c>
      <c r="B94" s="26">
        <f t="shared" ref="B94:H94" si="14">+B76+B83+B92+B93</f>
        <v>-1739</v>
      </c>
      <c r="C94" s="26">
        <f t="shared" si="14"/>
        <v>-756</v>
      </c>
      <c r="D94" s="26">
        <f t="shared" si="14"/>
        <v>227</v>
      </c>
      <c r="E94" s="26">
        <f t="shared" si="14"/>
        <v>454</v>
      </c>
      <c r="F94" s="26">
        <f t="shared" si="14"/>
        <v>217</v>
      </c>
      <c r="G94" s="26">
        <f t="shared" si="14"/>
        <v>3882</v>
      </c>
      <c r="H94" s="26">
        <f t="shared" si="14"/>
        <v>1541</v>
      </c>
      <c r="I94" s="26">
        <f>+I76+I83+I92+I93</f>
        <v>-1315</v>
      </c>
    </row>
    <row r="95" spans="1:9" x14ac:dyDescent="0.3">
      <c r="A95" t="s">
        <v>92</v>
      </c>
      <c r="B95" s="8">
        <v>2220</v>
      </c>
      <c r="C95" s="8">
        <v>3852</v>
      </c>
      <c r="D95" s="8">
        <v>3138</v>
      </c>
      <c r="E95" s="8">
        <v>3808</v>
      </c>
      <c r="F95" s="8">
        <v>4249</v>
      </c>
      <c r="G95" s="8">
        <v>4466</v>
      </c>
      <c r="H95" s="3">
        <v>8348</v>
      </c>
      <c r="I95" s="3">
        <f>+H96</f>
        <v>9889</v>
      </c>
    </row>
    <row r="96" spans="1:9" ht="15" thickBot="1" x14ac:dyDescent="0.35">
      <c r="A96" s="6" t="s">
        <v>93</v>
      </c>
      <c r="B96" s="53">
        <v>3852</v>
      </c>
      <c r="C96" s="53">
        <v>3138</v>
      </c>
      <c r="D96" s="53">
        <v>3808</v>
      </c>
      <c r="E96" s="53">
        <v>4249</v>
      </c>
      <c r="F96" s="53">
        <v>4466</v>
      </c>
      <c r="G96" s="53">
        <v>8348</v>
      </c>
      <c r="H96" s="7">
        <f>+H94+H95</f>
        <v>9889</v>
      </c>
      <c r="I96" s="7">
        <f>+I94+I95</f>
        <v>8574</v>
      </c>
    </row>
    <row r="97" spans="1:9" s="12" customFormat="1" ht="15" thickTop="1" x14ac:dyDescent="0.3">
      <c r="A97" s="12" t="s">
        <v>19</v>
      </c>
      <c r="B97" s="13">
        <f t="shared" ref="B97:H97" si="15">+B96-B25</f>
        <v>0</v>
      </c>
      <c r="C97" s="13">
        <f t="shared" si="15"/>
        <v>0</v>
      </c>
      <c r="D97" s="13">
        <f t="shared" si="15"/>
        <v>0</v>
      </c>
      <c r="E97" s="13">
        <f t="shared" si="15"/>
        <v>0</v>
      </c>
      <c r="F97" s="13">
        <f t="shared" si="15"/>
        <v>0</v>
      </c>
      <c r="G97" s="13">
        <f t="shared" si="15"/>
        <v>0</v>
      </c>
      <c r="H97" s="13">
        <f t="shared" si="15"/>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v>53</v>
      </c>
      <c r="C100">
        <v>70</v>
      </c>
      <c r="D100">
        <v>98</v>
      </c>
      <c r="E100">
        <v>125</v>
      </c>
      <c r="F100">
        <v>153</v>
      </c>
      <c r="G100">
        <v>140</v>
      </c>
      <c r="H100" s="3">
        <v>293</v>
      </c>
      <c r="I100" s="3">
        <v>290</v>
      </c>
    </row>
    <row r="101" spans="1:9" x14ac:dyDescent="0.3">
      <c r="A101" s="11" t="s">
        <v>18</v>
      </c>
      <c r="B101" s="8">
        <v>1262</v>
      </c>
      <c r="C101">
        <v>748</v>
      </c>
      <c r="D101">
        <v>703</v>
      </c>
      <c r="E101">
        <v>529</v>
      </c>
      <c r="F101">
        <v>757</v>
      </c>
      <c r="G101" s="8">
        <v>1028</v>
      </c>
      <c r="H101" s="3">
        <v>1177</v>
      </c>
      <c r="I101" s="3">
        <v>1231</v>
      </c>
    </row>
    <row r="102" spans="1:9" x14ac:dyDescent="0.3">
      <c r="A102" s="11" t="s">
        <v>96</v>
      </c>
      <c r="B102">
        <v>206</v>
      </c>
      <c r="C102">
        <v>252</v>
      </c>
      <c r="D102">
        <v>266</v>
      </c>
      <c r="E102">
        <v>294</v>
      </c>
      <c r="F102">
        <v>160</v>
      </c>
      <c r="G102">
        <v>121</v>
      </c>
      <c r="H102" s="3">
        <v>179</v>
      </c>
      <c r="I102" s="3">
        <v>160</v>
      </c>
    </row>
    <row r="103" spans="1:9" x14ac:dyDescent="0.3">
      <c r="A103" s="11" t="s">
        <v>97</v>
      </c>
      <c r="B103">
        <v>240</v>
      </c>
      <c r="C103">
        <v>271</v>
      </c>
      <c r="D103">
        <v>300</v>
      </c>
      <c r="E103">
        <v>320</v>
      </c>
      <c r="F103">
        <v>347</v>
      </c>
      <c r="G103">
        <v>385</v>
      </c>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2" t="s">
        <v>101</v>
      </c>
      <c r="B107" s="3">
        <f t="shared" ref="B107:H107" si="16">+SUM(B108:B110)</f>
        <v>13740</v>
      </c>
      <c r="C107" s="3">
        <f t="shared" si="16"/>
        <v>14764</v>
      </c>
      <c r="D107" s="3">
        <f t="shared" si="16"/>
        <v>15216</v>
      </c>
      <c r="E107" s="3">
        <f t="shared" si="16"/>
        <v>14855</v>
      </c>
      <c r="F107" s="3">
        <f t="shared" si="16"/>
        <v>15902</v>
      </c>
      <c r="G107" s="3">
        <f t="shared" si="16"/>
        <v>14484</v>
      </c>
      <c r="H107" s="3">
        <f t="shared" si="16"/>
        <v>17179</v>
      </c>
      <c r="I107" s="3">
        <f>+SUM(I108:I110)</f>
        <v>18353</v>
      </c>
    </row>
    <row r="108" spans="1:9" x14ac:dyDescent="0.3">
      <c r="A108" s="11" t="s">
        <v>114</v>
      </c>
      <c r="B108" s="8">
        <v>8506</v>
      </c>
      <c r="C108" s="8">
        <v>9299</v>
      </c>
      <c r="D108" s="8">
        <v>9684</v>
      </c>
      <c r="E108" s="8">
        <v>9322</v>
      </c>
      <c r="F108" s="8">
        <v>10045</v>
      </c>
      <c r="G108" s="8">
        <v>9329</v>
      </c>
      <c r="H108" s="8">
        <v>11644</v>
      </c>
      <c r="I108" s="8">
        <v>12228</v>
      </c>
    </row>
    <row r="109" spans="1:9" x14ac:dyDescent="0.3">
      <c r="A109" s="11" t="s">
        <v>115</v>
      </c>
      <c r="B109" s="8">
        <v>4410</v>
      </c>
      <c r="C109" s="8">
        <v>4746</v>
      </c>
      <c r="D109" s="8">
        <v>4886</v>
      </c>
      <c r="E109" s="8">
        <v>4938</v>
      </c>
      <c r="F109" s="8">
        <v>5260</v>
      </c>
      <c r="G109" s="8">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3">
        <f t="shared" ref="B111" si="17">+SUM(B112:B114)</f>
        <v>7126</v>
      </c>
      <c r="C111" s="3">
        <f t="shared" ref="C111" si="18">+SUM(C112:C114)</f>
        <v>7568</v>
      </c>
      <c r="D111" s="3">
        <f t="shared" ref="D111" si="19">+SUM(D112:D114)</f>
        <v>7970</v>
      </c>
      <c r="E111" s="3">
        <f t="shared" ref="E111" si="20">+SUM(E112:E114)</f>
        <v>9242</v>
      </c>
      <c r="F111" s="3">
        <f t="shared" ref="F111" si="21">+SUM(F112:F114)</f>
        <v>9812</v>
      </c>
      <c r="G111" s="3">
        <f t="shared" ref="G111" si="22">+SUM(G112:G114)</f>
        <v>9347</v>
      </c>
      <c r="H111" s="3">
        <f t="shared" ref="H111" si="23">+SUM(H112:H114)</f>
        <v>11456</v>
      </c>
      <c r="I111" s="3">
        <f>+SUM(I112:I114)</f>
        <v>12479</v>
      </c>
    </row>
    <row r="112" spans="1:9" x14ac:dyDescent="0.3">
      <c r="A112" s="11" t="s">
        <v>114</v>
      </c>
      <c r="B112" s="8">
        <v>4703</v>
      </c>
      <c r="C112" s="8">
        <v>5043</v>
      </c>
      <c r="D112" s="8">
        <v>5192</v>
      </c>
      <c r="E112" s="8">
        <v>5875</v>
      </c>
      <c r="F112" s="8">
        <v>6293</v>
      </c>
      <c r="G112" s="8">
        <v>5892</v>
      </c>
      <c r="H112" s="8">
        <v>6970</v>
      </c>
      <c r="I112" s="8">
        <v>7388</v>
      </c>
    </row>
    <row r="113" spans="1:9" x14ac:dyDescent="0.3">
      <c r="A113" s="11" t="s">
        <v>115</v>
      </c>
      <c r="B113" s="8">
        <v>2051</v>
      </c>
      <c r="C113" s="8">
        <v>2149</v>
      </c>
      <c r="D113" s="8">
        <v>2395</v>
      </c>
      <c r="E113" s="8">
        <v>2940</v>
      </c>
      <c r="F113" s="8">
        <v>3087</v>
      </c>
      <c r="G113" s="8">
        <v>3053</v>
      </c>
      <c r="H113" s="8">
        <v>3996</v>
      </c>
      <c r="I113" s="8">
        <v>4527</v>
      </c>
    </row>
    <row r="114" spans="1:9" x14ac:dyDescent="0.3">
      <c r="A114" s="11" t="s">
        <v>116</v>
      </c>
      <c r="B114" s="8">
        <v>372</v>
      </c>
      <c r="C114">
        <v>376</v>
      </c>
      <c r="D114">
        <v>383</v>
      </c>
      <c r="E114">
        <v>427</v>
      </c>
      <c r="F114">
        <v>432</v>
      </c>
      <c r="G114">
        <v>402</v>
      </c>
      <c r="H114">
        <v>490</v>
      </c>
      <c r="I114">
        <v>564</v>
      </c>
    </row>
    <row r="115" spans="1:9" x14ac:dyDescent="0.3">
      <c r="A115" s="2" t="s">
        <v>103</v>
      </c>
      <c r="B115" s="3">
        <f t="shared" ref="B115" si="24">+SUM(B116:B118)</f>
        <v>3067</v>
      </c>
      <c r="C115" s="3">
        <f t="shared" ref="C115" si="25">+SUM(C116:C118)</f>
        <v>3785</v>
      </c>
      <c r="D115" s="3">
        <f t="shared" ref="D115" si="26">+SUM(D116:D118)</f>
        <v>4237</v>
      </c>
      <c r="E115" s="3">
        <f t="shared" ref="E115" si="27">+SUM(E116:E118)</f>
        <v>5134</v>
      </c>
      <c r="F115" s="3">
        <f t="shared" ref="F115" si="28">+SUM(F116:F118)</f>
        <v>6208</v>
      </c>
      <c r="G115" s="3">
        <f t="shared" ref="G115" si="29">+SUM(G116:G118)</f>
        <v>6679</v>
      </c>
      <c r="H115" s="3">
        <f t="shared" ref="H115" si="30">+SUM(H116:H118)</f>
        <v>8290</v>
      </c>
      <c r="I115" s="3">
        <f>+SUM(I116:I118)</f>
        <v>7547</v>
      </c>
    </row>
    <row r="116" spans="1:9" x14ac:dyDescent="0.3">
      <c r="A116" s="11" t="s">
        <v>114</v>
      </c>
      <c r="B116" s="8">
        <v>2016</v>
      </c>
      <c r="C116" s="8">
        <v>2599</v>
      </c>
      <c r="D116" s="8">
        <v>2920</v>
      </c>
      <c r="E116" s="8">
        <v>3496</v>
      </c>
      <c r="F116" s="8">
        <v>4262</v>
      </c>
      <c r="G116" s="8">
        <v>4635</v>
      </c>
      <c r="H116" s="8">
        <v>5748</v>
      </c>
      <c r="I116" s="8">
        <v>5416</v>
      </c>
    </row>
    <row r="117" spans="1:9" x14ac:dyDescent="0.3">
      <c r="A117" s="11" t="s">
        <v>115</v>
      </c>
      <c r="B117">
        <v>925</v>
      </c>
      <c r="C117" s="8">
        <v>1055</v>
      </c>
      <c r="D117" s="8">
        <v>1188</v>
      </c>
      <c r="E117" s="8">
        <v>1508</v>
      </c>
      <c r="F117" s="8">
        <v>1808</v>
      </c>
      <c r="G117" s="8">
        <v>1896</v>
      </c>
      <c r="H117" s="8">
        <v>2347</v>
      </c>
      <c r="I117" s="8">
        <v>1938</v>
      </c>
    </row>
    <row r="118" spans="1:9" x14ac:dyDescent="0.3">
      <c r="A118" s="11" t="s">
        <v>116</v>
      </c>
      <c r="B118">
        <v>126</v>
      </c>
      <c r="C118">
        <v>131</v>
      </c>
      <c r="D118">
        <v>129</v>
      </c>
      <c r="E118">
        <v>130</v>
      </c>
      <c r="F118">
        <v>138</v>
      </c>
      <c r="G118">
        <v>148</v>
      </c>
      <c r="H118">
        <v>195</v>
      </c>
      <c r="I118">
        <v>193</v>
      </c>
    </row>
    <row r="119" spans="1:9" x14ac:dyDescent="0.3">
      <c r="A119" s="2" t="s">
        <v>107</v>
      </c>
      <c r="B119" s="3">
        <f t="shared" ref="B119" si="31">+SUM(B120:B122)</f>
        <v>4653</v>
      </c>
      <c r="C119" s="3">
        <f t="shared" ref="C119" si="32">+SUM(C120:C122)</f>
        <v>4317</v>
      </c>
      <c r="D119" s="3">
        <f t="shared" ref="D119" si="33">+SUM(D120:D122)</f>
        <v>4737</v>
      </c>
      <c r="E119" s="3">
        <f t="shared" ref="E119" si="34">+SUM(E120:E122)</f>
        <v>5166</v>
      </c>
      <c r="F119" s="3">
        <f t="shared" ref="F119" si="35">+SUM(F120:F122)</f>
        <v>5254</v>
      </c>
      <c r="G119" s="3">
        <f t="shared" ref="G119" si="36">+SUM(G120:G122)</f>
        <v>5028</v>
      </c>
      <c r="H119" s="3">
        <f t="shared" ref="H119" si="37">+SUM(H120:H122)</f>
        <v>5343</v>
      </c>
      <c r="I119" s="3">
        <f>+SUM(I120:I122)</f>
        <v>5955</v>
      </c>
    </row>
    <row r="120" spans="1:9" x14ac:dyDescent="0.3">
      <c r="A120" s="11" t="s">
        <v>114</v>
      </c>
      <c r="B120">
        <v>3093</v>
      </c>
      <c r="C120" s="8">
        <v>2930</v>
      </c>
      <c r="D120" s="8">
        <v>3285</v>
      </c>
      <c r="E120" s="8">
        <v>3575</v>
      </c>
      <c r="F120" s="8">
        <v>3622</v>
      </c>
      <c r="G120" s="8">
        <v>3449</v>
      </c>
      <c r="H120" s="8">
        <v>3659</v>
      </c>
      <c r="I120" s="8">
        <v>4111</v>
      </c>
    </row>
    <row r="121" spans="1:9" x14ac:dyDescent="0.3">
      <c r="A121" s="11" t="s">
        <v>115</v>
      </c>
      <c r="B121">
        <v>1250</v>
      </c>
      <c r="C121" s="8">
        <v>1117</v>
      </c>
      <c r="D121" s="8">
        <v>1185</v>
      </c>
      <c r="E121" s="8">
        <v>1347</v>
      </c>
      <c r="F121" s="8">
        <v>1395</v>
      </c>
      <c r="G121" s="8">
        <v>1365</v>
      </c>
      <c r="H121" s="8">
        <v>1494</v>
      </c>
      <c r="I121" s="8">
        <v>1610</v>
      </c>
    </row>
    <row r="122" spans="1:9" x14ac:dyDescent="0.3">
      <c r="A122" s="11" t="s">
        <v>116</v>
      </c>
      <c r="B122">
        <v>310</v>
      </c>
      <c r="C122">
        <v>270</v>
      </c>
      <c r="D122">
        <v>267</v>
      </c>
      <c r="E122">
        <v>244</v>
      </c>
      <c r="F122">
        <v>237</v>
      </c>
      <c r="G122">
        <v>214</v>
      </c>
      <c r="H122">
        <v>190</v>
      </c>
      <c r="I122">
        <v>234</v>
      </c>
    </row>
    <row r="123" spans="1:9" x14ac:dyDescent="0.3">
      <c r="A123" s="2" t="s">
        <v>108</v>
      </c>
      <c r="B123">
        <v>115</v>
      </c>
      <c r="C123">
        <v>73</v>
      </c>
      <c r="D123">
        <v>73</v>
      </c>
      <c r="E123">
        <v>88</v>
      </c>
      <c r="F123">
        <v>42</v>
      </c>
      <c r="G123">
        <v>30</v>
      </c>
      <c r="H123" s="3">
        <v>25</v>
      </c>
      <c r="I123" s="3">
        <v>102</v>
      </c>
    </row>
    <row r="124" spans="1:9" x14ac:dyDescent="0.3">
      <c r="A124" s="4" t="s">
        <v>104</v>
      </c>
      <c r="B124" s="5">
        <f t="shared" ref="B124:I124" si="38">+B107+B111+B115+B119+B123</f>
        <v>28701</v>
      </c>
      <c r="C124" s="5">
        <f t="shared" si="38"/>
        <v>30507</v>
      </c>
      <c r="D124" s="5">
        <f t="shared" si="38"/>
        <v>32233</v>
      </c>
      <c r="E124" s="5">
        <f t="shared" si="38"/>
        <v>34485</v>
      </c>
      <c r="F124" s="5">
        <f t="shared" si="38"/>
        <v>37218</v>
      </c>
      <c r="G124" s="5">
        <f t="shared" si="38"/>
        <v>35568</v>
      </c>
      <c r="H124" s="5">
        <f t="shared" si="38"/>
        <v>42293</v>
      </c>
      <c r="I124" s="5">
        <f t="shared" si="38"/>
        <v>44436</v>
      </c>
    </row>
    <row r="125" spans="1:9" x14ac:dyDescent="0.3">
      <c r="A125" s="2" t="s">
        <v>105</v>
      </c>
      <c r="B125">
        <v>1982</v>
      </c>
      <c r="C125" s="3">
        <v>1955</v>
      </c>
      <c r="D125" s="3">
        <v>2042</v>
      </c>
      <c r="E125">
        <v>1886</v>
      </c>
      <c r="F125">
        <v>1906</v>
      </c>
      <c r="G125">
        <v>1846</v>
      </c>
      <c r="H125" s="3">
        <f>+SUM(H126:H129)</f>
        <v>2205</v>
      </c>
      <c r="I125" s="3">
        <f>+SUM(I126:I129)</f>
        <v>2346</v>
      </c>
    </row>
    <row r="126" spans="1:9" x14ac:dyDescent="0.3">
      <c r="A126" s="11" t="s">
        <v>114</v>
      </c>
      <c r="B126">
        <v>18318</v>
      </c>
      <c r="C126">
        <v>19871</v>
      </c>
      <c r="D126">
        <v>21081</v>
      </c>
      <c r="E126">
        <v>22268</v>
      </c>
      <c r="F126">
        <v>24222</v>
      </c>
      <c r="G126">
        <v>23305</v>
      </c>
      <c r="H126" s="3">
        <v>1986</v>
      </c>
      <c r="I126" s="3">
        <v>2094</v>
      </c>
    </row>
    <row r="127" spans="1:9" x14ac:dyDescent="0.3">
      <c r="A127" s="11" t="s">
        <v>115</v>
      </c>
      <c r="B127">
        <v>8636</v>
      </c>
      <c r="C127" s="3">
        <v>9067</v>
      </c>
      <c r="D127">
        <v>9654</v>
      </c>
      <c r="E127">
        <v>10733</v>
      </c>
      <c r="F127">
        <v>11550</v>
      </c>
      <c r="G127">
        <v>10953</v>
      </c>
      <c r="H127" s="3">
        <v>104</v>
      </c>
      <c r="I127" s="3">
        <v>103</v>
      </c>
    </row>
    <row r="128" spans="1:9" x14ac:dyDescent="0.3">
      <c r="A128" s="11" t="s">
        <v>116</v>
      </c>
      <c r="B128" s="3">
        <v>1632</v>
      </c>
      <c r="C128">
        <v>1496</v>
      </c>
      <c r="D128" s="3">
        <v>1425</v>
      </c>
      <c r="E128">
        <v>1396</v>
      </c>
      <c r="F128">
        <v>1404</v>
      </c>
      <c r="G128">
        <v>1280</v>
      </c>
      <c r="H128" s="3">
        <v>29</v>
      </c>
      <c r="I128" s="3">
        <v>26</v>
      </c>
    </row>
    <row r="129" spans="1:9" x14ac:dyDescent="0.3">
      <c r="A129" s="11" t="s">
        <v>122</v>
      </c>
      <c r="B129" s="3">
        <v>115</v>
      </c>
      <c r="C129" s="3">
        <v>73</v>
      </c>
      <c r="D129" s="3">
        <v>73</v>
      </c>
      <c r="E129" s="3">
        <v>88</v>
      </c>
      <c r="F129" s="3">
        <v>42</v>
      </c>
      <c r="G129" s="3">
        <v>30</v>
      </c>
      <c r="H129" s="3">
        <v>86</v>
      </c>
      <c r="I129" s="3">
        <v>123</v>
      </c>
    </row>
    <row r="130" spans="1:9" x14ac:dyDescent="0.3">
      <c r="A130" s="2" t="s">
        <v>109</v>
      </c>
      <c r="B130">
        <v>-82</v>
      </c>
      <c r="C130">
        <v>-86</v>
      </c>
      <c r="D130">
        <v>75</v>
      </c>
      <c r="E130" s="3">
        <v>26</v>
      </c>
      <c r="F130">
        <v>-7</v>
      </c>
      <c r="G130">
        <v>-11</v>
      </c>
      <c r="H130" s="3">
        <v>40</v>
      </c>
      <c r="I130" s="3">
        <v>-72</v>
      </c>
    </row>
    <row r="131" spans="1:9" ht="15" thickBot="1" x14ac:dyDescent="0.35">
      <c r="A131" s="6" t="s">
        <v>106</v>
      </c>
      <c r="B131" s="7">
        <f t="shared" ref="B131:H131" si="39">+B124+B125+B130</f>
        <v>30601</v>
      </c>
      <c r="C131" s="7">
        <f t="shared" si="39"/>
        <v>32376</v>
      </c>
      <c r="D131" s="7">
        <f t="shared" si="39"/>
        <v>34350</v>
      </c>
      <c r="E131" s="7">
        <f t="shared" si="39"/>
        <v>36397</v>
      </c>
      <c r="F131" s="7">
        <f t="shared" si="39"/>
        <v>39117</v>
      </c>
      <c r="G131" s="7">
        <f t="shared" si="39"/>
        <v>37403</v>
      </c>
      <c r="H131" s="7">
        <f t="shared" si="39"/>
        <v>44538</v>
      </c>
      <c r="I131" s="7">
        <f>+I124+I125+I130</f>
        <v>46710</v>
      </c>
    </row>
    <row r="132" spans="1:9" s="12" customFormat="1" ht="15" thickTop="1" x14ac:dyDescent="0.3">
      <c r="A132" s="12" t="s">
        <v>112</v>
      </c>
      <c r="B132" s="13">
        <f>+I131-I2</f>
        <v>0</v>
      </c>
      <c r="C132" s="13">
        <f t="shared" ref="C132:G132" si="40">+C131-C2</f>
        <v>0</v>
      </c>
      <c r="D132" s="13">
        <f t="shared" si="40"/>
        <v>0</v>
      </c>
      <c r="E132" s="13">
        <f t="shared" si="40"/>
        <v>0</v>
      </c>
      <c r="F132" s="13">
        <f t="shared" si="40"/>
        <v>0</v>
      </c>
      <c r="G132" s="13">
        <f t="shared" si="40"/>
        <v>0</v>
      </c>
      <c r="H132" s="13">
        <f>+H131-H2</f>
        <v>0</v>
      </c>
    </row>
    <row r="133" spans="1:9" x14ac:dyDescent="0.3">
      <c r="A133" s="1" t="s">
        <v>111</v>
      </c>
    </row>
    <row r="134" spans="1:9" x14ac:dyDescent="0.3">
      <c r="A134" s="2" t="s">
        <v>101</v>
      </c>
      <c r="B134" s="8">
        <v>3645</v>
      </c>
      <c r="C134" s="8">
        <v>3763</v>
      </c>
      <c r="D134" s="8">
        <v>3875</v>
      </c>
      <c r="E134" s="8">
        <v>3600</v>
      </c>
      <c r="F134" s="8">
        <v>3925</v>
      </c>
      <c r="G134" s="8">
        <v>2899</v>
      </c>
      <c r="H134" s="3">
        <v>5089</v>
      </c>
      <c r="I134" s="3">
        <v>5114</v>
      </c>
    </row>
    <row r="135" spans="1:9" x14ac:dyDescent="0.3">
      <c r="A135" s="2" t="s">
        <v>102</v>
      </c>
      <c r="B135" s="8">
        <v>1524</v>
      </c>
      <c r="C135" s="8">
        <v>1787</v>
      </c>
      <c r="D135" s="8">
        <v>1507</v>
      </c>
      <c r="E135" s="8">
        <v>1587</v>
      </c>
      <c r="F135" s="8">
        <v>1995</v>
      </c>
      <c r="G135" s="8">
        <v>1541</v>
      </c>
      <c r="H135" s="3">
        <v>2435</v>
      </c>
      <c r="I135" s="3">
        <v>3293</v>
      </c>
    </row>
    <row r="136" spans="1:9" x14ac:dyDescent="0.3">
      <c r="A136" s="2" t="s">
        <v>103</v>
      </c>
      <c r="B136">
        <v>993</v>
      </c>
      <c r="C136" s="8">
        <v>1372</v>
      </c>
      <c r="D136" s="8">
        <v>1507</v>
      </c>
      <c r="E136" s="8">
        <v>1807</v>
      </c>
      <c r="F136" s="8">
        <v>2376</v>
      </c>
      <c r="G136" s="8">
        <v>2490</v>
      </c>
      <c r="H136" s="3">
        <v>3243</v>
      </c>
      <c r="I136" s="3">
        <v>2365</v>
      </c>
    </row>
    <row r="137" spans="1:9" x14ac:dyDescent="0.3">
      <c r="A137" s="2" t="s">
        <v>107</v>
      </c>
      <c r="B137" s="50">
        <v>918</v>
      </c>
      <c r="C137" s="8">
        <v>1002</v>
      </c>
      <c r="D137">
        <v>980</v>
      </c>
      <c r="E137" s="8">
        <v>1189</v>
      </c>
      <c r="F137" s="8">
        <v>1323</v>
      </c>
      <c r="G137" s="8">
        <v>1184</v>
      </c>
      <c r="H137" s="3">
        <v>1530</v>
      </c>
      <c r="I137" s="3">
        <v>1896</v>
      </c>
    </row>
    <row r="138" spans="1:9" x14ac:dyDescent="0.3">
      <c r="A138" s="2" t="s">
        <v>108</v>
      </c>
      <c r="B138" s="50">
        <v>-2263</v>
      </c>
      <c r="C138">
        <v>-2596</v>
      </c>
      <c r="D138">
        <v>-2677</v>
      </c>
      <c r="E138">
        <v>-2658</v>
      </c>
      <c r="F138">
        <v>-3262</v>
      </c>
      <c r="G138">
        <v>-3468</v>
      </c>
      <c r="H138" s="3">
        <v>-3656</v>
      </c>
      <c r="I138" s="3">
        <v>-4262</v>
      </c>
    </row>
    <row r="139" spans="1:9" x14ac:dyDescent="0.3">
      <c r="A139" s="4" t="s">
        <v>104</v>
      </c>
      <c r="B139" s="5">
        <f t="shared" ref="B139:I139" si="41">+SUM(B134:B138)</f>
        <v>4817</v>
      </c>
      <c r="C139" s="5">
        <f t="shared" si="41"/>
        <v>5328</v>
      </c>
      <c r="D139" s="5">
        <f t="shared" si="41"/>
        <v>5192</v>
      </c>
      <c r="E139" s="5">
        <f t="shared" si="41"/>
        <v>5525</v>
      </c>
      <c r="F139" s="5">
        <f t="shared" si="41"/>
        <v>6357</v>
      </c>
      <c r="G139" s="5">
        <f t="shared" si="41"/>
        <v>4646</v>
      </c>
      <c r="H139" s="5">
        <f t="shared" si="41"/>
        <v>8641</v>
      </c>
      <c r="I139" s="5">
        <f t="shared" si="41"/>
        <v>8406</v>
      </c>
    </row>
    <row r="140" spans="1:9" x14ac:dyDescent="0.3">
      <c r="A140" s="2" t="s">
        <v>105</v>
      </c>
      <c r="B140" s="8">
        <v>1982</v>
      </c>
      <c r="C140" s="8">
        <v>1955</v>
      </c>
      <c r="D140" s="8">
        <v>2042</v>
      </c>
      <c r="E140" s="8">
        <v>1886</v>
      </c>
      <c r="F140" s="8">
        <v>1906</v>
      </c>
      <c r="G140" s="8">
        <v>1846</v>
      </c>
      <c r="H140" s="3">
        <v>543</v>
      </c>
      <c r="I140" s="3">
        <v>669</v>
      </c>
    </row>
    <row r="141" spans="1:9" x14ac:dyDescent="0.3">
      <c r="A141" s="2" t="s">
        <v>109</v>
      </c>
      <c r="B141">
        <v>-82</v>
      </c>
      <c r="C141">
        <v>-86</v>
      </c>
      <c r="D141">
        <v>75</v>
      </c>
      <c r="E141">
        <v>26</v>
      </c>
      <c r="F141">
        <v>-7</v>
      </c>
      <c r="G141">
        <v>-11</v>
      </c>
      <c r="H141" s="3">
        <v>-2261</v>
      </c>
      <c r="I141" s="3">
        <v>-2219</v>
      </c>
    </row>
    <row r="142" spans="1:9" ht="15" thickBot="1" x14ac:dyDescent="0.35">
      <c r="A142" s="6" t="s">
        <v>113</v>
      </c>
      <c r="B142" s="7">
        <f t="shared" ref="B142" si="42">+SUM(B139:B141)</f>
        <v>6717</v>
      </c>
      <c r="C142" s="7">
        <f t="shared" ref="C142" si="43">+SUM(C139:C141)</f>
        <v>7197</v>
      </c>
      <c r="D142" s="7">
        <f t="shared" ref="D142" si="44">+SUM(D139:D141)</f>
        <v>7309</v>
      </c>
      <c r="E142" s="7">
        <f t="shared" ref="E142" si="45">+SUM(E139:E141)</f>
        <v>7437</v>
      </c>
      <c r="F142" s="7">
        <f t="shared" ref="F142" si="46">+SUM(F139:F141)</f>
        <v>8256</v>
      </c>
      <c r="G142" s="7">
        <f t="shared" ref="G142" si="47">+SUM(G139:G141)</f>
        <v>6481</v>
      </c>
      <c r="H142" s="7">
        <f t="shared" ref="H142" si="48">+SUM(H139:H141)</f>
        <v>6923</v>
      </c>
      <c r="I142" s="7">
        <f>+SUM(I139:I141)</f>
        <v>6856</v>
      </c>
    </row>
    <row r="143" spans="1:9" s="12" customFormat="1" ht="15" thickTop="1" x14ac:dyDescent="0.3">
      <c r="A143" s="12" t="s">
        <v>112</v>
      </c>
      <c r="B143" s="13">
        <f t="shared" ref="B143:H143" si="49">+B142-B10-B8</f>
        <v>0</v>
      </c>
      <c r="C143" s="13">
        <f t="shared" si="49"/>
        <v>0</v>
      </c>
      <c r="D143" s="13">
        <f t="shared" si="49"/>
        <v>0</v>
      </c>
      <c r="E143" s="13">
        <f t="shared" si="49"/>
        <v>0</v>
      </c>
      <c r="F143" s="13">
        <f t="shared" si="49"/>
        <v>0</v>
      </c>
      <c r="G143" s="13">
        <f t="shared" si="49"/>
        <v>0</v>
      </c>
      <c r="H143" s="13">
        <f t="shared" si="49"/>
        <v>0</v>
      </c>
      <c r="I143" s="13">
        <f>+I142-I10-I8</f>
        <v>0</v>
      </c>
    </row>
    <row r="144" spans="1:9" x14ac:dyDescent="0.3">
      <c r="A144" s="1" t="s">
        <v>118</v>
      </c>
    </row>
    <row r="145" spans="1:9" x14ac:dyDescent="0.3">
      <c r="A145" s="2" t="s">
        <v>101</v>
      </c>
      <c r="B145">
        <v>632</v>
      </c>
      <c r="C145">
        <v>742</v>
      </c>
      <c r="D145">
        <v>819</v>
      </c>
      <c r="E145">
        <v>848</v>
      </c>
      <c r="F145">
        <v>814</v>
      </c>
      <c r="G145">
        <v>645</v>
      </c>
      <c r="H145" s="3">
        <v>617</v>
      </c>
      <c r="I145" s="3">
        <v>639</v>
      </c>
    </row>
    <row r="146" spans="1:9" x14ac:dyDescent="0.3">
      <c r="A146" s="2" t="s">
        <v>102</v>
      </c>
      <c r="B146">
        <v>451</v>
      </c>
      <c r="C146">
        <v>589</v>
      </c>
      <c r="D146">
        <v>709</v>
      </c>
      <c r="E146">
        <v>849</v>
      </c>
      <c r="F146">
        <v>929</v>
      </c>
      <c r="G146">
        <v>885</v>
      </c>
      <c r="H146" s="3">
        <v>982</v>
      </c>
      <c r="I146" s="3">
        <v>920</v>
      </c>
    </row>
    <row r="147" spans="1:9" x14ac:dyDescent="0.3">
      <c r="A147" s="2" t="s">
        <v>103</v>
      </c>
      <c r="B147">
        <v>254</v>
      </c>
      <c r="C147">
        <v>234</v>
      </c>
      <c r="D147">
        <v>225</v>
      </c>
      <c r="E147">
        <v>256</v>
      </c>
      <c r="F147">
        <v>237</v>
      </c>
      <c r="G147">
        <v>214</v>
      </c>
      <c r="H147" s="3">
        <v>288</v>
      </c>
      <c r="I147" s="3">
        <v>303</v>
      </c>
    </row>
    <row r="148" spans="1:9" x14ac:dyDescent="0.3">
      <c r="A148" s="2" t="s">
        <v>119</v>
      </c>
      <c r="B148">
        <v>340</v>
      </c>
      <c r="C148">
        <v>340</v>
      </c>
      <c r="D148">
        <v>326</v>
      </c>
      <c r="E148">
        <v>339</v>
      </c>
      <c r="F148">
        <v>326</v>
      </c>
      <c r="G148">
        <v>296</v>
      </c>
      <c r="H148" s="3">
        <v>304</v>
      </c>
      <c r="I148" s="3">
        <v>274</v>
      </c>
    </row>
    <row r="149" spans="1:9" x14ac:dyDescent="0.3">
      <c r="A149" s="2" t="s">
        <v>108</v>
      </c>
      <c r="B149">
        <v>484</v>
      </c>
      <c r="C149">
        <v>484</v>
      </c>
      <c r="D149">
        <v>533</v>
      </c>
      <c r="E149">
        <v>597</v>
      </c>
      <c r="F149">
        <v>665</v>
      </c>
      <c r="G149">
        <v>830</v>
      </c>
      <c r="H149" s="3">
        <v>780</v>
      </c>
      <c r="I149" s="3">
        <v>789</v>
      </c>
    </row>
    <row r="150" spans="1:9" x14ac:dyDescent="0.3">
      <c r="A150" s="4" t="s">
        <v>120</v>
      </c>
      <c r="B150" s="5">
        <f t="shared" ref="B150:I150" si="50">+SUM(B145:B149)</f>
        <v>2161</v>
      </c>
      <c r="C150" s="5">
        <f t="shared" si="50"/>
        <v>2389</v>
      </c>
      <c r="D150" s="5">
        <f t="shared" si="50"/>
        <v>2612</v>
      </c>
      <c r="E150" s="5">
        <f t="shared" si="50"/>
        <v>2889</v>
      </c>
      <c r="F150" s="5">
        <f t="shared" si="50"/>
        <v>2971</v>
      </c>
      <c r="G150" s="5">
        <f t="shared" si="50"/>
        <v>2870</v>
      </c>
      <c r="H150" s="5">
        <f t="shared" si="50"/>
        <v>2971</v>
      </c>
      <c r="I150" s="5">
        <f t="shared" si="50"/>
        <v>2925</v>
      </c>
    </row>
    <row r="151" spans="1:9" x14ac:dyDescent="0.3">
      <c r="A151" s="2" t="s">
        <v>105</v>
      </c>
      <c r="B151">
        <v>122</v>
      </c>
      <c r="C151">
        <v>125</v>
      </c>
      <c r="D151">
        <v>125</v>
      </c>
      <c r="E151">
        <v>115</v>
      </c>
      <c r="F151">
        <v>100</v>
      </c>
      <c r="G151">
        <v>80</v>
      </c>
      <c r="H151" s="3">
        <v>63</v>
      </c>
      <c r="I151" s="3">
        <v>49</v>
      </c>
    </row>
    <row r="152" spans="1:9" x14ac:dyDescent="0.3">
      <c r="A152" s="2" t="s">
        <v>109</v>
      </c>
      <c r="B152">
        <v>713</v>
      </c>
      <c r="C152">
        <v>937</v>
      </c>
      <c r="D152">
        <v>1238</v>
      </c>
      <c r="E152">
        <v>1450</v>
      </c>
      <c r="F152">
        <v>1673</v>
      </c>
      <c r="G152">
        <v>1916</v>
      </c>
      <c r="H152" s="3">
        <v>1870</v>
      </c>
      <c r="I152" s="3">
        <v>1817</v>
      </c>
    </row>
    <row r="153" spans="1:9" ht="15" thickBot="1" x14ac:dyDescent="0.35">
      <c r="A153" s="6" t="s">
        <v>121</v>
      </c>
      <c r="B153" s="7">
        <f t="shared" ref="B153:H153" si="51">+SUM(B150:B152)</f>
        <v>2996</v>
      </c>
      <c r="C153" s="7">
        <f t="shared" si="51"/>
        <v>3451</v>
      </c>
      <c r="D153" s="7">
        <f t="shared" si="51"/>
        <v>3975</v>
      </c>
      <c r="E153" s="7">
        <f t="shared" si="51"/>
        <v>4454</v>
      </c>
      <c r="F153" s="7">
        <f t="shared" si="51"/>
        <v>4744</v>
      </c>
      <c r="G153" s="7">
        <f t="shared" si="51"/>
        <v>4866</v>
      </c>
      <c r="H153" s="7">
        <f t="shared" si="51"/>
        <v>4904</v>
      </c>
      <c r="I153" s="7">
        <f>+SUM(I150:I152)</f>
        <v>4791</v>
      </c>
    </row>
    <row r="154" spans="1:9" ht="15" thickTop="1" x14ac:dyDescent="0.3">
      <c r="A154" s="12" t="s">
        <v>112</v>
      </c>
      <c r="B154" s="13">
        <f t="shared" ref="B154:H154" si="52">+B153-B31</f>
        <v>0</v>
      </c>
      <c r="C154" s="13">
        <f t="shared" si="52"/>
        <v>0</v>
      </c>
      <c r="D154" s="13">
        <f t="shared" si="52"/>
        <v>0</v>
      </c>
      <c r="E154" s="13">
        <f t="shared" si="52"/>
        <v>0</v>
      </c>
      <c r="F154" s="13">
        <f t="shared" si="52"/>
        <v>0</v>
      </c>
      <c r="G154" s="13">
        <f t="shared" si="52"/>
        <v>0</v>
      </c>
      <c r="H154" s="13">
        <f t="shared" si="52"/>
        <v>0</v>
      </c>
      <c r="I154" s="13">
        <f>+I153-I31</f>
        <v>0</v>
      </c>
    </row>
    <row r="155" spans="1:9" x14ac:dyDescent="0.3">
      <c r="A155" s="1" t="s">
        <v>123</v>
      </c>
    </row>
    <row r="156" spans="1:9" x14ac:dyDescent="0.3">
      <c r="A156" s="2" t="s">
        <v>101</v>
      </c>
      <c r="B156">
        <v>208</v>
      </c>
      <c r="C156">
        <v>242</v>
      </c>
      <c r="D156">
        <v>223</v>
      </c>
      <c r="E156">
        <v>196</v>
      </c>
      <c r="F156">
        <v>117</v>
      </c>
      <c r="G156">
        <v>110</v>
      </c>
      <c r="H156" s="3">
        <v>98</v>
      </c>
      <c r="I156" s="3">
        <v>146</v>
      </c>
    </row>
    <row r="157" spans="1:9" x14ac:dyDescent="0.3">
      <c r="A157" s="2" t="s">
        <v>102</v>
      </c>
      <c r="B157">
        <v>216</v>
      </c>
      <c r="C157">
        <v>215</v>
      </c>
      <c r="D157">
        <v>162</v>
      </c>
      <c r="E157">
        <v>240</v>
      </c>
      <c r="F157">
        <v>233</v>
      </c>
      <c r="G157">
        <v>139</v>
      </c>
      <c r="H157" s="3">
        <v>153</v>
      </c>
      <c r="I157" s="3">
        <v>197</v>
      </c>
    </row>
    <row r="158" spans="1:9" x14ac:dyDescent="0.3">
      <c r="A158" s="2" t="s">
        <v>103</v>
      </c>
      <c r="B158">
        <v>69</v>
      </c>
      <c r="C158">
        <v>44</v>
      </c>
      <c r="D158">
        <v>51</v>
      </c>
      <c r="E158">
        <v>76</v>
      </c>
      <c r="F158">
        <v>49</v>
      </c>
      <c r="G158">
        <v>28</v>
      </c>
      <c r="H158" s="3">
        <v>94</v>
      </c>
      <c r="I158" s="3">
        <v>78</v>
      </c>
    </row>
    <row r="159" spans="1:9" x14ac:dyDescent="0.3">
      <c r="A159" s="2" t="s">
        <v>119</v>
      </c>
      <c r="B159">
        <v>37</v>
      </c>
      <c r="C159">
        <v>51</v>
      </c>
      <c r="D159">
        <v>39</v>
      </c>
      <c r="E159">
        <v>49</v>
      </c>
      <c r="F159">
        <v>47</v>
      </c>
      <c r="G159">
        <v>41</v>
      </c>
      <c r="H159" s="3">
        <v>54</v>
      </c>
      <c r="I159" s="3">
        <v>56</v>
      </c>
    </row>
    <row r="160" spans="1:9" x14ac:dyDescent="0.3">
      <c r="A160" s="2" t="s">
        <v>108</v>
      </c>
      <c r="B160">
        <v>225</v>
      </c>
      <c r="C160">
        <v>258</v>
      </c>
      <c r="D160">
        <v>278</v>
      </c>
      <c r="E160">
        <v>286</v>
      </c>
      <c r="F160">
        <v>278</v>
      </c>
      <c r="G160">
        <v>438</v>
      </c>
      <c r="H160" s="3">
        <v>278</v>
      </c>
      <c r="I160" s="3">
        <v>222</v>
      </c>
    </row>
    <row r="161" spans="1:9" x14ac:dyDescent="0.3">
      <c r="A161" s="4" t="s">
        <v>120</v>
      </c>
      <c r="B161" s="5">
        <f t="shared" ref="B161:I161" si="53">+SUM(B156:B160)</f>
        <v>755</v>
      </c>
      <c r="C161" s="5">
        <f t="shared" si="53"/>
        <v>810</v>
      </c>
      <c r="D161" s="5">
        <f t="shared" si="53"/>
        <v>753</v>
      </c>
      <c r="E161" s="5">
        <f t="shared" si="53"/>
        <v>847</v>
      </c>
      <c r="F161" s="5">
        <f t="shared" si="53"/>
        <v>724</v>
      </c>
      <c r="G161" s="5">
        <f t="shared" si="53"/>
        <v>756</v>
      </c>
      <c r="H161" s="5">
        <f t="shared" si="53"/>
        <v>677</v>
      </c>
      <c r="I161" s="5">
        <f t="shared" si="53"/>
        <v>699</v>
      </c>
    </row>
    <row r="162" spans="1:9" x14ac:dyDescent="0.3">
      <c r="A162" s="2" t="s">
        <v>105</v>
      </c>
      <c r="B162" s="3">
        <v>69</v>
      </c>
      <c r="C162" s="3">
        <v>39</v>
      </c>
      <c r="D162" s="3">
        <v>30</v>
      </c>
      <c r="E162" s="3">
        <v>22</v>
      </c>
      <c r="F162" s="3">
        <v>18</v>
      </c>
      <c r="G162">
        <v>12</v>
      </c>
      <c r="H162" s="3">
        <v>7</v>
      </c>
      <c r="I162" s="3">
        <v>9</v>
      </c>
    </row>
    <row r="163" spans="1:9" x14ac:dyDescent="0.3">
      <c r="A163" s="2" t="s">
        <v>109</v>
      </c>
      <c r="B163" s="3">
        <f t="shared" ref="B163:H163" si="54">-(SUM(B161:B162)+B81)</f>
        <v>139</v>
      </c>
      <c r="C163" s="3">
        <f t="shared" si="54"/>
        <v>294</v>
      </c>
      <c r="D163" s="3">
        <f t="shared" si="54"/>
        <v>322</v>
      </c>
      <c r="E163" s="3">
        <f t="shared" si="54"/>
        <v>159</v>
      </c>
      <c r="F163" s="3">
        <f t="shared" si="54"/>
        <v>377</v>
      </c>
      <c r="G163" s="3">
        <f t="shared" si="54"/>
        <v>318</v>
      </c>
      <c r="H163" s="3">
        <f t="shared" si="54"/>
        <v>11</v>
      </c>
      <c r="I163" s="3">
        <f>-(SUM(I161:I162)+I81)</f>
        <v>50</v>
      </c>
    </row>
    <row r="164" spans="1:9" ht="15" thickBot="1" x14ac:dyDescent="0.35">
      <c r="A164" s="6" t="s">
        <v>124</v>
      </c>
      <c r="B164" s="7">
        <f t="shared" ref="B164:H164" si="55">+SUM(B161:B163)</f>
        <v>963</v>
      </c>
      <c r="C164" s="7">
        <f t="shared" si="55"/>
        <v>1143</v>
      </c>
      <c r="D164" s="7">
        <f t="shared" si="55"/>
        <v>1105</v>
      </c>
      <c r="E164" s="7">
        <f t="shared" si="55"/>
        <v>1028</v>
      </c>
      <c r="F164" s="7">
        <f t="shared" si="55"/>
        <v>1119</v>
      </c>
      <c r="G164" s="7">
        <f t="shared" si="55"/>
        <v>1086</v>
      </c>
      <c r="H164" s="7">
        <f t="shared" si="55"/>
        <v>695</v>
      </c>
      <c r="I164" s="7">
        <f>+SUM(I161:I163)</f>
        <v>758</v>
      </c>
    </row>
    <row r="165" spans="1:9" ht="15" thickTop="1" x14ac:dyDescent="0.3">
      <c r="A165" s="12" t="s">
        <v>112</v>
      </c>
      <c r="B165" s="13">
        <f t="shared" ref="B165:H165" si="56">+B164+B81</f>
        <v>0</v>
      </c>
      <c r="C165" s="13">
        <f t="shared" si="56"/>
        <v>0</v>
      </c>
      <c r="D165" s="13">
        <f t="shared" si="56"/>
        <v>0</v>
      </c>
      <c r="E165" s="13">
        <f t="shared" si="56"/>
        <v>0</v>
      </c>
      <c r="F165" s="13">
        <f t="shared" si="56"/>
        <v>0</v>
      </c>
      <c r="G165" s="13">
        <f t="shared" si="56"/>
        <v>0</v>
      </c>
      <c r="H165" s="13">
        <f t="shared" si="56"/>
        <v>0</v>
      </c>
      <c r="I165" s="13">
        <f>+I164+I81</f>
        <v>0</v>
      </c>
    </row>
    <row r="166" spans="1:9" x14ac:dyDescent="0.3">
      <c r="A166" s="1" t="s">
        <v>125</v>
      </c>
    </row>
    <row r="167" spans="1:9" x14ac:dyDescent="0.3">
      <c r="A167" s="2" t="s">
        <v>101</v>
      </c>
      <c r="B167">
        <v>121</v>
      </c>
      <c r="C167">
        <v>133</v>
      </c>
      <c r="D167">
        <v>140</v>
      </c>
      <c r="E167">
        <v>160</v>
      </c>
      <c r="F167">
        <v>149</v>
      </c>
      <c r="G167">
        <v>148</v>
      </c>
      <c r="H167" s="3">
        <v>130</v>
      </c>
      <c r="I167" s="3">
        <v>124</v>
      </c>
    </row>
    <row r="168" spans="1:9" x14ac:dyDescent="0.3">
      <c r="A168" s="2" t="s">
        <v>102</v>
      </c>
      <c r="B168">
        <v>75</v>
      </c>
      <c r="C168">
        <v>72</v>
      </c>
      <c r="D168">
        <v>91</v>
      </c>
      <c r="E168">
        <v>116</v>
      </c>
      <c r="F168">
        <v>111</v>
      </c>
      <c r="G168">
        <v>132</v>
      </c>
      <c r="H168" s="3">
        <v>136</v>
      </c>
      <c r="I168" s="3">
        <v>134</v>
      </c>
    </row>
    <row r="169" spans="1:9" x14ac:dyDescent="0.3">
      <c r="A169" s="2" t="s">
        <v>103</v>
      </c>
      <c r="B169">
        <v>46</v>
      </c>
      <c r="C169">
        <v>48</v>
      </c>
      <c r="D169">
        <v>54</v>
      </c>
      <c r="E169">
        <v>56</v>
      </c>
      <c r="F169">
        <v>50</v>
      </c>
      <c r="G169">
        <v>44</v>
      </c>
      <c r="H169" s="3">
        <v>46</v>
      </c>
      <c r="I169" s="3">
        <v>41</v>
      </c>
    </row>
    <row r="170" spans="1:9" x14ac:dyDescent="0.3">
      <c r="A170" s="2" t="s">
        <v>107</v>
      </c>
      <c r="B170">
        <v>27</v>
      </c>
      <c r="C170">
        <v>38</v>
      </c>
      <c r="D170">
        <v>38</v>
      </c>
      <c r="E170">
        <v>55</v>
      </c>
      <c r="F170">
        <v>53</v>
      </c>
      <c r="G170">
        <v>46</v>
      </c>
      <c r="H170" s="3">
        <v>43</v>
      </c>
      <c r="I170" s="3">
        <v>42</v>
      </c>
    </row>
    <row r="171" spans="1:9" x14ac:dyDescent="0.3">
      <c r="A171" s="2" t="s">
        <v>108</v>
      </c>
      <c r="B171">
        <v>210</v>
      </c>
      <c r="C171">
        <v>230</v>
      </c>
      <c r="D171">
        <v>233</v>
      </c>
      <c r="E171">
        <v>217</v>
      </c>
      <c r="F171">
        <v>195</v>
      </c>
      <c r="G171">
        <v>214</v>
      </c>
      <c r="H171" s="3">
        <v>222</v>
      </c>
      <c r="I171" s="3">
        <v>220</v>
      </c>
    </row>
    <row r="172" spans="1:9" x14ac:dyDescent="0.3">
      <c r="A172" s="4" t="s">
        <v>120</v>
      </c>
      <c r="B172" s="5">
        <f t="shared" ref="B172:I172" si="57">+SUM(B167:B171)</f>
        <v>479</v>
      </c>
      <c r="C172" s="5">
        <f t="shared" si="57"/>
        <v>521</v>
      </c>
      <c r="D172" s="5">
        <f t="shared" si="57"/>
        <v>556</v>
      </c>
      <c r="E172" s="5">
        <f t="shared" si="57"/>
        <v>604</v>
      </c>
      <c r="F172" s="5">
        <f t="shared" si="57"/>
        <v>558</v>
      </c>
      <c r="G172" s="5">
        <f t="shared" si="57"/>
        <v>584</v>
      </c>
      <c r="H172" s="5">
        <f t="shared" si="57"/>
        <v>577</v>
      </c>
      <c r="I172" s="5">
        <f t="shared" si="57"/>
        <v>561</v>
      </c>
    </row>
    <row r="173" spans="1:9" x14ac:dyDescent="0.3">
      <c r="A173" s="2" t="s">
        <v>105</v>
      </c>
      <c r="B173">
        <v>18</v>
      </c>
      <c r="C173">
        <v>27</v>
      </c>
      <c r="D173">
        <v>28</v>
      </c>
      <c r="E173">
        <v>33</v>
      </c>
      <c r="F173">
        <v>31</v>
      </c>
      <c r="G173">
        <v>25</v>
      </c>
      <c r="H173" s="3">
        <v>26</v>
      </c>
      <c r="I173" s="3">
        <v>22</v>
      </c>
    </row>
    <row r="174" spans="1:9" x14ac:dyDescent="0.3">
      <c r="A174" s="2" t="s">
        <v>109</v>
      </c>
      <c r="B174">
        <v>75</v>
      </c>
      <c r="C174">
        <v>84</v>
      </c>
      <c r="D174">
        <v>91</v>
      </c>
      <c r="E174">
        <v>110</v>
      </c>
      <c r="F174">
        <v>116</v>
      </c>
      <c r="G174">
        <v>112</v>
      </c>
      <c r="H174" s="3">
        <v>141</v>
      </c>
      <c r="I174" s="3">
        <v>134</v>
      </c>
    </row>
    <row r="175" spans="1:9" ht="15" thickBot="1" x14ac:dyDescent="0.35">
      <c r="A175" s="6" t="s">
        <v>126</v>
      </c>
      <c r="B175" s="7">
        <f t="shared" ref="B175:H175" si="58">+SUM(B172:B174)</f>
        <v>572</v>
      </c>
      <c r="C175" s="7">
        <f t="shared" si="58"/>
        <v>632</v>
      </c>
      <c r="D175" s="7">
        <f t="shared" si="58"/>
        <v>675</v>
      </c>
      <c r="E175" s="7">
        <f t="shared" si="58"/>
        <v>747</v>
      </c>
      <c r="F175" s="7">
        <f t="shared" si="58"/>
        <v>705</v>
      </c>
      <c r="G175" s="7">
        <f t="shared" si="58"/>
        <v>721</v>
      </c>
      <c r="H175" s="7">
        <f t="shared" si="58"/>
        <v>744</v>
      </c>
      <c r="I175" s="7">
        <f>+SUM(I172:I174)</f>
        <v>717</v>
      </c>
    </row>
    <row r="176" spans="1:9" ht="15" thickTop="1" x14ac:dyDescent="0.3">
      <c r="A176" s="12" t="s">
        <v>112</v>
      </c>
      <c r="B176" s="13">
        <f t="shared" ref="B176:H176" si="59">+B175-B66</f>
        <v>0</v>
      </c>
      <c r="C176" s="13">
        <f t="shared" si="59"/>
        <v>0</v>
      </c>
      <c r="D176" s="13">
        <f t="shared" si="59"/>
        <v>0</v>
      </c>
      <c r="E176" s="13">
        <f t="shared" si="59"/>
        <v>0</v>
      </c>
      <c r="F176" s="13">
        <f t="shared" si="59"/>
        <v>0</v>
      </c>
      <c r="G176" s="13">
        <f t="shared" si="59"/>
        <v>0</v>
      </c>
      <c r="H176" s="13">
        <f t="shared" si="59"/>
        <v>0</v>
      </c>
      <c r="I176" s="13">
        <f>+I175-I66</f>
        <v>0</v>
      </c>
    </row>
    <row r="177" spans="1:9" x14ac:dyDescent="0.3">
      <c r="A177" s="14" t="s">
        <v>127</v>
      </c>
      <c r="B177" s="14"/>
      <c r="C177" s="14"/>
      <c r="D177" s="14"/>
      <c r="E177" s="14"/>
      <c r="F177" s="14"/>
      <c r="G177" s="14"/>
      <c r="H177" s="14"/>
      <c r="I177" s="14"/>
    </row>
    <row r="178" spans="1:9" x14ac:dyDescent="0.3">
      <c r="A178" s="28" t="s">
        <v>128</v>
      </c>
    </row>
    <row r="179" spans="1:9" x14ac:dyDescent="0.3">
      <c r="A179" s="33" t="s">
        <v>101</v>
      </c>
      <c r="B179" s="34">
        <v>7.0000000000000007E-2</v>
      </c>
      <c r="C179" s="34">
        <v>7.0000000000000007E-2</v>
      </c>
      <c r="D179" s="34">
        <v>7.0000000000000007E-2</v>
      </c>
      <c r="E179" s="34">
        <v>7.0000000000000007E-2</v>
      </c>
      <c r="F179" s="34">
        <v>7.0000000000000007E-2</v>
      </c>
      <c r="G179" s="34">
        <v>7.0000000000000007E-2</v>
      </c>
      <c r="H179" s="34">
        <v>7.0000000000000007E-2</v>
      </c>
      <c r="I179" s="34">
        <v>7.0000000000000007E-2</v>
      </c>
    </row>
    <row r="180" spans="1:9" x14ac:dyDescent="0.3">
      <c r="A180" s="31" t="s">
        <v>114</v>
      </c>
      <c r="B180" s="30">
        <v>0.08</v>
      </c>
      <c r="C180" s="30">
        <v>0.1</v>
      </c>
      <c r="D180" s="30">
        <v>0.04</v>
      </c>
      <c r="E180" s="30">
        <v>-0.04</v>
      </c>
      <c r="F180" s="30">
        <v>0.08</v>
      </c>
      <c r="G180" s="30">
        <v>-7.0000000000000007E-2</v>
      </c>
      <c r="H180" s="30">
        <v>0.19</v>
      </c>
      <c r="I180" s="30">
        <v>0.05</v>
      </c>
    </row>
    <row r="181" spans="1:9" x14ac:dyDescent="0.3">
      <c r="A181" s="31" t="s">
        <v>115</v>
      </c>
      <c r="B181" s="30">
        <v>0.03</v>
      </c>
      <c r="C181" s="30">
        <v>0.08</v>
      </c>
      <c r="D181" s="30">
        <v>0.03</v>
      </c>
      <c r="E181" s="30">
        <v>0.01</v>
      </c>
      <c r="F181" s="30">
        <v>7.0000000000000007E-2</v>
      </c>
      <c r="G181" s="30">
        <v>-0.12</v>
      </c>
      <c r="H181" s="30">
        <v>0.19</v>
      </c>
      <c r="I181" s="30">
        <v>0.09</v>
      </c>
    </row>
    <row r="182" spans="1:9" x14ac:dyDescent="0.3">
      <c r="A182" s="31" t="s">
        <v>116</v>
      </c>
      <c r="B182" s="30">
        <v>-0.13</v>
      </c>
      <c r="C182" s="30">
        <v>-0.13</v>
      </c>
      <c r="D182" s="30">
        <v>-0.1</v>
      </c>
      <c r="E182" s="30">
        <v>-0.08</v>
      </c>
      <c r="F182" s="30">
        <v>0</v>
      </c>
      <c r="G182" s="30">
        <v>-0.08</v>
      </c>
      <c r="H182" s="30">
        <v>0.19</v>
      </c>
      <c r="I182" s="30">
        <v>0.25</v>
      </c>
    </row>
    <row r="183" spans="1:9" x14ac:dyDescent="0.3">
      <c r="A183" s="33" t="s">
        <v>102</v>
      </c>
      <c r="B183" s="34">
        <v>0.12</v>
      </c>
      <c r="C183" s="34">
        <v>0.12</v>
      </c>
      <c r="D183" s="34">
        <v>0.12</v>
      </c>
      <c r="E183" s="34">
        <v>0.12</v>
      </c>
      <c r="F183" s="34">
        <v>0.12</v>
      </c>
      <c r="G183" s="34">
        <v>0.12</v>
      </c>
      <c r="H183" s="34">
        <v>0.12</v>
      </c>
      <c r="I183" s="34">
        <v>0.12</v>
      </c>
    </row>
    <row r="184" spans="1:9" x14ac:dyDescent="0.3">
      <c r="A184" s="31" t="s">
        <v>114</v>
      </c>
      <c r="B184" s="30">
        <v>0.12</v>
      </c>
      <c r="C184" s="30">
        <v>0.16</v>
      </c>
      <c r="D184" s="30">
        <v>0.06</v>
      </c>
      <c r="E184" s="30">
        <v>0.09</v>
      </c>
      <c r="F184" s="30">
        <v>7.0000000000000007E-2</v>
      </c>
      <c r="G184" s="30">
        <v>-0.06</v>
      </c>
      <c r="H184" s="30">
        <v>0.17</v>
      </c>
      <c r="I184" s="30">
        <v>0.09</v>
      </c>
    </row>
    <row r="185" spans="1:9" x14ac:dyDescent="0.3">
      <c r="A185" s="31" t="s">
        <v>115</v>
      </c>
      <c r="B185" s="30">
        <v>0.09</v>
      </c>
      <c r="C185" s="30">
        <v>0.17</v>
      </c>
      <c r="D185" s="30">
        <v>0.23</v>
      </c>
      <c r="E185" s="30">
        <v>0.16</v>
      </c>
      <c r="F185" s="30">
        <v>0.05</v>
      </c>
      <c r="G185" s="30">
        <v>-0.01</v>
      </c>
      <c r="H185" s="30">
        <v>0.17</v>
      </c>
      <c r="I185" s="30">
        <v>0.16</v>
      </c>
    </row>
    <row r="186" spans="1:9" x14ac:dyDescent="0.3">
      <c r="A186" s="31" t="s">
        <v>116</v>
      </c>
      <c r="B186" s="30">
        <v>7.0000000000000007E-2</v>
      </c>
      <c r="C186" s="30">
        <v>0.06</v>
      </c>
      <c r="D186" s="30">
        <v>0.11</v>
      </c>
      <c r="E186" s="30">
        <v>0.05</v>
      </c>
      <c r="F186" s="30">
        <v>-0.03</v>
      </c>
      <c r="G186" s="30">
        <v>-7.0000000000000007E-2</v>
      </c>
      <c r="H186" s="30">
        <v>0.17</v>
      </c>
      <c r="I186" s="30">
        <v>0.17</v>
      </c>
    </row>
    <row r="187" spans="1:9" x14ac:dyDescent="0.3">
      <c r="A187" s="33" t="s">
        <v>103</v>
      </c>
      <c r="B187" s="34">
        <v>-0.13</v>
      </c>
      <c r="C187" s="34">
        <v>-0.13</v>
      </c>
      <c r="D187" s="34">
        <v>-0.13</v>
      </c>
      <c r="E187" s="34">
        <v>-0.13</v>
      </c>
      <c r="F187" s="34">
        <v>-0.13</v>
      </c>
      <c r="G187" s="34">
        <v>-0.13</v>
      </c>
      <c r="H187" s="34">
        <v>-0.13</v>
      </c>
      <c r="I187" s="34">
        <v>-0.13</v>
      </c>
    </row>
    <row r="188" spans="1:9" x14ac:dyDescent="0.3">
      <c r="A188" s="31" t="s">
        <v>114</v>
      </c>
      <c r="B188" s="30">
        <v>0.14000000000000001</v>
      </c>
      <c r="C188" s="30">
        <v>0.12</v>
      </c>
      <c r="D188" s="30">
        <v>0.1</v>
      </c>
      <c r="E188" s="30">
        <v>-0.05</v>
      </c>
      <c r="F188" s="30">
        <v>-0.13</v>
      </c>
      <c r="G188" s="30">
        <v>-0.1</v>
      </c>
      <c r="H188" s="30">
        <v>0.24</v>
      </c>
      <c r="I188" s="30">
        <v>-0.1</v>
      </c>
    </row>
    <row r="189" spans="1:9" x14ac:dyDescent="0.3">
      <c r="A189" s="31" t="s">
        <v>115</v>
      </c>
      <c r="B189" s="30">
        <v>0.17</v>
      </c>
      <c r="C189" s="30">
        <v>0.2</v>
      </c>
      <c r="D189" s="30">
        <v>0.25</v>
      </c>
      <c r="E189" s="30">
        <v>0.21</v>
      </c>
      <c r="F189" s="30">
        <v>0.19</v>
      </c>
      <c r="G189" s="30">
        <v>-0.06</v>
      </c>
      <c r="H189" s="30">
        <v>0.24</v>
      </c>
      <c r="I189" s="30">
        <v>-0.21</v>
      </c>
    </row>
    <row r="190" spans="1:9" x14ac:dyDescent="0.3">
      <c r="A190" s="31" t="s">
        <v>116</v>
      </c>
      <c r="B190" s="30">
        <v>0.06</v>
      </c>
      <c r="C190" s="30">
        <v>0.12</v>
      </c>
      <c r="D190" s="30">
        <v>0.11</v>
      </c>
      <c r="E190" s="30">
        <v>0.06</v>
      </c>
      <c r="F190" s="30">
        <v>0.01</v>
      </c>
      <c r="G190" s="30">
        <v>-7.0000000000000007E-2</v>
      </c>
      <c r="H190" s="30">
        <v>0.24</v>
      </c>
      <c r="I190" s="30">
        <v>-0.06</v>
      </c>
    </row>
    <row r="191" spans="1:9" x14ac:dyDescent="0.3">
      <c r="A191" s="33" t="s">
        <v>107</v>
      </c>
      <c r="B191" s="34">
        <v>0.16</v>
      </c>
      <c r="C191" s="34">
        <v>0.16</v>
      </c>
      <c r="D191" s="34">
        <v>0.16</v>
      </c>
      <c r="E191" s="34">
        <v>0.16</v>
      </c>
      <c r="F191" s="34">
        <v>0.16</v>
      </c>
      <c r="G191" s="34">
        <v>0.16</v>
      </c>
      <c r="H191" s="34">
        <v>0.16</v>
      </c>
      <c r="I191" s="34">
        <v>0.16</v>
      </c>
    </row>
    <row r="192" spans="1:9" x14ac:dyDescent="0.3">
      <c r="A192" s="31" t="s">
        <v>114</v>
      </c>
      <c r="B192" s="30">
        <v>0.12</v>
      </c>
      <c r="C192" s="30">
        <v>0.18</v>
      </c>
      <c r="D192" s="30">
        <v>0.06</v>
      </c>
      <c r="E192" s="30">
        <v>0.1</v>
      </c>
      <c r="F192" s="30">
        <v>0.13</v>
      </c>
      <c r="G192" s="30">
        <v>0.01</v>
      </c>
      <c r="H192" s="30">
        <v>0.08</v>
      </c>
      <c r="I192" s="30">
        <v>0.17</v>
      </c>
    </row>
    <row r="193" spans="1:9" x14ac:dyDescent="0.3">
      <c r="A193" s="31" t="s">
        <v>115</v>
      </c>
      <c r="B193" s="30">
        <v>7.0000000000000007E-2</v>
      </c>
      <c r="C193" s="30">
        <v>0.15</v>
      </c>
      <c r="D193" s="30">
        <v>0.23</v>
      </c>
      <c r="E193" s="30">
        <v>0.14000000000000001</v>
      </c>
      <c r="F193" s="30">
        <v>0.12</v>
      </c>
      <c r="G193" s="30">
        <v>0.03</v>
      </c>
      <c r="H193" s="30">
        <v>0.08</v>
      </c>
      <c r="I193" s="30">
        <v>0.12</v>
      </c>
    </row>
    <row r="194" spans="1:9" x14ac:dyDescent="0.3">
      <c r="A194" s="31" t="s">
        <v>116</v>
      </c>
      <c r="B194" s="30">
        <v>0.08</v>
      </c>
      <c r="C194" s="30">
        <v>7.0000000000000007E-2</v>
      </c>
      <c r="D194" s="30">
        <v>0.11</v>
      </c>
      <c r="E194" s="30">
        <v>0.09</v>
      </c>
      <c r="F194" s="30">
        <v>0.08</v>
      </c>
      <c r="G194" s="30">
        <v>-0.04</v>
      </c>
      <c r="H194" s="30">
        <v>0.08</v>
      </c>
      <c r="I194" s="30">
        <v>0.28000000000000003</v>
      </c>
    </row>
    <row r="195" spans="1:9" x14ac:dyDescent="0.3">
      <c r="A195" s="33" t="s">
        <v>108</v>
      </c>
      <c r="B195" s="34">
        <v>3.02</v>
      </c>
      <c r="C195" s="34">
        <v>3.02</v>
      </c>
      <c r="D195" s="34">
        <v>3.02</v>
      </c>
      <c r="E195" s="34">
        <v>3.02</v>
      </c>
      <c r="F195" s="34">
        <v>3.02</v>
      </c>
      <c r="G195" s="34">
        <v>3.02</v>
      </c>
      <c r="H195" s="34">
        <v>3.02</v>
      </c>
      <c r="I195" s="34">
        <v>3.02</v>
      </c>
    </row>
    <row r="196" spans="1:9" x14ac:dyDescent="0.3">
      <c r="A196" s="35" t="s">
        <v>104</v>
      </c>
      <c r="B196" s="37">
        <v>0.1</v>
      </c>
      <c r="C196" s="37">
        <v>0.12</v>
      </c>
      <c r="D196" s="37">
        <v>0.08</v>
      </c>
      <c r="E196" s="37">
        <v>0.06</v>
      </c>
      <c r="F196" s="37">
        <v>7.0000000000000007E-2</v>
      </c>
      <c r="G196" s="37">
        <v>0.06</v>
      </c>
      <c r="H196" s="37">
        <v>0.19</v>
      </c>
      <c r="I196" s="37">
        <v>0.06</v>
      </c>
    </row>
    <row r="197" spans="1:9" x14ac:dyDescent="0.3">
      <c r="A197" s="33" t="s">
        <v>105</v>
      </c>
      <c r="B197" s="34">
        <v>0.18</v>
      </c>
      <c r="C197" s="34">
        <v>0.02</v>
      </c>
      <c r="D197" s="34">
        <v>-0.08</v>
      </c>
      <c r="E197" s="34">
        <v>-0.01</v>
      </c>
      <c r="F197" s="34">
        <v>-0.01</v>
      </c>
      <c r="G197" s="34">
        <v>-0.1</v>
      </c>
      <c r="H197" s="34">
        <v>0.19</v>
      </c>
      <c r="I197" s="34">
        <v>7.0000000000000007E-2</v>
      </c>
    </row>
    <row r="198" spans="1:9" x14ac:dyDescent="0.3">
      <c r="A198" s="31" t="s">
        <v>114</v>
      </c>
      <c r="B198" s="30">
        <v>0.13</v>
      </c>
      <c r="C198" s="30">
        <v>0.15</v>
      </c>
      <c r="D198" s="30">
        <v>0.06</v>
      </c>
      <c r="E198" s="30">
        <v>0.04</v>
      </c>
      <c r="F198" s="30">
        <v>0.08</v>
      </c>
      <c r="G198" s="30">
        <v>-0.04</v>
      </c>
      <c r="H198" s="30">
        <v>0.16</v>
      </c>
      <c r="I198" s="30">
        <v>0.06</v>
      </c>
    </row>
    <row r="199" spans="1:9" x14ac:dyDescent="0.3">
      <c r="A199" s="31" t="s">
        <v>115</v>
      </c>
      <c r="B199" s="30">
        <v>0.1</v>
      </c>
      <c r="C199" s="30">
        <v>0.11</v>
      </c>
      <c r="D199" s="30">
        <v>0.09</v>
      </c>
      <c r="E199" s="30">
        <v>0.11</v>
      </c>
      <c r="F199" s="30">
        <v>0.08</v>
      </c>
      <c r="G199" s="30">
        <v>-0.06</v>
      </c>
      <c r="H199" s="30">
        <v>0.16</v>
      </c>
      <c r="I199" s="30">
        <v>-0.03</v>
      </c>
    </row>
    <row r="200" spans="1:9" x14ac:dyDescent="0.3">
      <c r="A200" s="31" t="s">
        <v>116</v>
      </c>
      <c r="B200" s="30">
        <v>0.01</v>
      </c>
      <c r="C200" s="30">
        <v>0.04</v>
      </c>
      <c r="D200" s="30">
        <v>-0.02</v>
      </c>
      <c r="E200" s="30">
        <v>-0.02</v>
      </c>
      <c r="F200" s="30">
        <v>-0.05</v>
      </c>
      <c r="G200" s="30">
        <v>-0.08</v>
      </c>
      <c r="H200" s="30">
        <v>0.16</v>
      </c>
      <c r="I200" s="30">
        <v>-0.16</v>
      </c>
    </row>
    <row r="201" spans="1:9" x14ac:dyDescent="0.3">
      <c r="A201" s="31" t="s">
        <v>122</v>
      </c>
      <c r="B201" s="30">
        <v>0.01</v>
      </c>
      <c r="C201" s="30">
        <v>0.04</v>
      </c>
      <c r="D201" s="30">
        <v>-0.02</v>
      </c>
      <c r="E201" s="30">
        <v>-0.02</v>
      </c>
      <c r="F201" s="30">
        <v>-0.05</v>
      </c>
      <c r="G201" s="30">
        <v>-0.08</v>
      </c>
      <c r="H201" s="30">
        <v>0.16</v>
      </c>
      <c r="I201" s="30">
        <v>0.42</v>
      </c>
    </row>
    <row r="202" spans="1:9" x14ac:dyDescent="0.3">
      <c r="A202" s="29" t="s">
        <v>109</v>
      </c>
      <c r="B202" s="30">
        <v>0</v>
      </c>
      <c r="C202" s="30">
        <v>0</v>
      </c>
      <c r="D202" s="30">
        <v>0</v>
      </c>
      <c r="E202" s="30">
        <v>0</v>
      </c>
      <c r="F202" s="30">
        <v>0</v>
      </c>
      <c r="G202" s="30">
        <v>0</v>
      </c>
      <c r="H202" s="30">
        <v>0</v>
      </c>
      <c r="I202" s="30">
        <v>0</v>
      </c>
    </row>
    <row r="203" spans="1:9" ht="15" thickBot="1" x14ac:dyDescent="0.35">
      <c r="A203" s="32" t="s">
        <v>106</v>
      </c>
      <c r="B203" s="36">
        <v>0.06</v>
      </c>
      <c r="C203" s="36">
        <v>7.0000000000000007E-2</v>
      </c>
      <c r="D203" s="36">
        <v>0.08</v>
      </c>
      <c r="E203" s="36">
        <v>7.0000000000000007E-2</v>
      </c>
      <c r="F203" s="36">
        <v>0.06</v>
      </c>
      <c r="G203" s="36">
        <v>0.05</v>
      </c>
      <c r="H203" s="36">
        <v>0.19</v>
      </c>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4"/>
  <sheetViews>
    <sheetView topLeftCell="A101" workbookViewId="0">
      <selection activeCell="K120" sqref="K120"/>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s="55">
        <v>30601</v>
      </c>
      <c r="C3" s="55">
        <v>32376</v>
      </c>
      <c r="D3" s="55">
        <v>34350</v>
      </c>
      <c r="E3" s="55">
        <v>36397</v>
      </c>
      <c r="F3" s="55">
        <v>39117</v>
      </c>
      <c r="G3" s="55">
        <v>37403</v>
      </c>
      <c r="H3" s="55">
        <v>44538</v>
      </c>
      <c r="I3" s="55">
        <v>46710</v>
      </c>
    </row>
    <row r="4" spans="1:14" x14ac:dyDescent="0.3">
      <c r="A4" s="42" t="s">
        <v>130</v>
      </c>
      <c r="B4" s="54"/>
      <c r="C4" s="56">
        <v>0.06</v>
      </c>
      <c r="D4" s="56">
        <v>0.06</v>
      </c>
      <c r="E4" s="56">
        <v>0.06</v>
      </c>
      <c r="F4" s="56">
        <v>7.0000000000000007E-2</v>
      </c>
      <c r="G4" s="56">
        <v>-0.04</v>
      </c>
      <c r="H4" s="56">
        <v>0.19</v>
      </c>
      <c r="I4" s="56">
        <v>0.05</v>
      </c>
    </row>
    <row r="5" spans="1:14" x14ac:dyDescent="0.3">
      <c r="A5" s="41" t="s">
        <v>131</v>
      </c>
      <c r="B5" s="55">
        <v>7200</v>
      </c>
      <c r="C5" s="55">
        <v>7600</v>
      </c>
      <c r="D5" s="55">
        <v>8000</v>
      </c>
      <c r="E5" s="55">
        <v>8300</v>
      </c>
      <c r="F5" s="55">
        <v>8500</v>
      </c>
      <c r="G5" s="55">
        <v>7000</v>
      </c>
      <c r="H5" s="55">
        <v>9500</v>
      </c>
      <c r="I5" s="55">
        <v>9800</v>
      </c>
    </row>
    <row r="6" spans="1:14" x14ac:dyDescent="0.3">
      <c r="A6" s="42" t="s">
        <v>130</v>
      </c>
      <c r="B6" s="54"/>
      <c r="C6" s="57">
        <v>5.6000000000000001E-2</v>
      </c>
      <c r="D6" s="57">
        <v>5.2999999999999999E-2</v>
      </c>
      <c r="E6" s="57">
        <v>3.7999999999999999E-2</v>
      </c>
      <c r="F6" s="57">
        <v>2.4E-2</v>
      </c>
      <c r="G6" s="57">
        <v>-0.17599999999999999</v>
      </c>
      <c r="H6" s="57">
        <v>0.35699999999999998</v>
      </c>
      <c r="I6" s="57">
        <v>3.2000000000000001E-2</v>
      </c>
    </row>
    <row r="7" spans="1:14" x14ac:dyDescent="0.3">
      <c r="A7" s="42" t="s">
        <v>132</v>
      </c>
      <c r="B7" s="57">
        <v>0.23499999999999999</v>
      </c>
      <c r="C7" s="57">
        <v>0.23499999999999999</v>
      </c>
      <c r="D7" s="57">
        <v>0.23300000000000001</v>
      </c>
      <c r="E7" s="57">
        <v>0.22800000000000001</v>
      </c>
      <c r="F7" s="57">
        <v>0.217</v>
      </c>
      <c r="G7" s="57">
        <v>0.187</v>
      </c>
      <c r="H7" s="57">
        <v>0.21299999999999999</v>
      </c>
      <c r="I7" s="57">
        <v>0.21</v>
      </c>
    </row>
    <row r="8" spans="1:14" x14ac:dyDescent="0.3">
      <c r="A8" s="41" t="s">
        <v>133</v>
      </c>
      <c r="B8" s="55">
        <v>1500</v>
      </c>
      <c r="C8" s="55">
        <v>1600</v>
      </c>
      <c r="D8" s="55">
        <v>1700</v>
      </c>
      <c r="E8" s="55">
        <v>1800</v>
      </c>
      <c r="F8" s="55">
        <v>1850</v>
      </c>
      <c r="G8" s="55">
        <v>1750</v>
      </c>
      <c r="H8" s="55">
        <v>1900</v>
      </c>
      <c r="I8" s="55">
        <v>2000</v>
      </c>
    </row>
    <row r="9" spans="1:14" x14ac:dyDescent="0.3">
      <c r="A9" s="42" t="s">
        <v>130</v>
      </c>
      <c r="B9" s="54"/>
      <c r="C9" s="57">
        <v>6.7000000000000004E-2</v>
      </c>
      <c r="D9" s="57">
        <v>6.3E-2</v>
      </c>
      <c r="E9" s="57">
        <v>5.8999999999999997E-2</v>
      </c>
      <c r="F9" s="57">
        <v>2.8000000000000001E-2</v>
      </c>
      <c r="G9" s="57">
        <v>-5.3999999999999999E-2</v>
      </c>
      <c r="H9" s="57">
        <v>8.5999999999999993E-2</v>
      </c>
      <c r="I9" s="57">
        <v>5.2999999999999999E-2</v>
      </c>
    </row>
    <row r="10" spans="1:14" x14ac:dyDescent="0.3">
      <c r="A10" s="42" t="s">
        <v>134</v>
      </c>
      <c r="B10" s="57">
        <v>4.9000000000000002E-2</v>
      </c>
      <c r="C10" s="57">
        <v>4.9000000000000002E-2</v>
      </c>
      <c r="D10" s="57">
        <v>0.05</v>
      </c>
      <c r="E10" s="57">
        <v>4.9000000000000002E-2</v>
      </c>
      <c r="F10" s="57">
        <v>4.7E-2</v>
      </c>
      <c r="G10" s="57">
        <v>4.7E-2</v>
      </c>
      <c r="H10" s="57">
        <v>4.2999999999999997E-2</v>
      </c>
      <c r="I10" s="57">
        <v>4.2999999999999997E-2</v>
      </c>
    </row>
    <row r="11" spans="1:14" x14ac:dyDescent="0.3">
      <c r="A11" s="41" t="s">
        <v>135</v>
      </c>
      <c r="B11" s="55">
        <v>4500</v>
      </c>
      <c r="C11" s="55">
        <v>4800</v>
      </c>
      <c r="D11" s="55">
        <v>5100</v>
      </c>
      <c r="E11" s="55">
        <v>5200</v>
      </c>
      <c r="F11" s="55">
        <v>5400</v>
      </c>
      <c r="G11" s="55">
        <v>3000</v>
      </c>
      <c r="H11" s="55">
        <v>6923</v>
      </c>
      <c r="I11" s="55">
        <v>6856</v>
      </c>
    </row>
    <row r="12" spans="1:14" x14ac:dyDescent="0.3">
      <c r="A12" s="42" t="s">
        <v>130</v>
      </c>
      <c r="B12" s="54"/>
      <c r="C12" s="57">
        <v>6.7000000000000004E-2</v>
      </c>
      <c r="D12" s="57">
        <v>6.3E-2</v>
      </c>
      <c r="E12" s="57">
        <v>0.02</v>
      </c>
      <c r="F12" s="57">
        <v>3.7999999999999999E-2</v>
      </c>
      <c r="G12" s="57">
        <v>-0.44400000000000001</v>
      </c>
      <c r="H12" s="57">
        <v>1.3069999999999999</v>
      </c>
      <c r="I12" s="57">
        <v>-0.01</v>
      </c>
    </row>
    <row r="13" spans="1:14" x14ac:dyDescent="0.3">
      <c r="A13" s="42" t="s">
        <v>132</v>
      </c>
      <c r="B13" s="57">
        <v>0.14699999999999999</v>
      </c>
      <c r="C13" s="57">
        <v>0.15</v>
      </c>
      <c r="D13" s="57">
        <v>0.152</v>
      </c>
      <c r="E13" s="57">
        <v>0.14299999999999999</v>
      </c>
      <c r="F13" s="57">
        <v>0.14499999999999999</v>
      </c>
      <c r="G13" s="57">
        <v>0.08</v>
      </c>
      <c r="H13" s="57">
        <v>0.155</v>
      </c>
      <c r="I13" s="57">
        <v>0.14699999999999999</v>
      </c>
    </row>
    <row r="14" spans="1:14" x14ac:dyDescent="0.3">
      <c r="A14" s="41" t="s">
        <v>136</v>
      </c>
      <c r="B14" s="55">
        <v>1200</v>
      </c>
      <c r="C14" s="55">
        <v>1300</v>
      </c>
      <c r="D14" s="55">
        <v>1350</v>
      </c>
      <c r="E14" s="55">
        <v>1400</v>
      </c>
      <c r="F14" s="55">
        <v>1500</v>
      </c>
      <c r="G14" s="55">
        <v>1000</v>
      </c>
      <c r="H14" s="55">
        <v>1600</v>
      </c>
      <c r="I14" s="55">
        <v>1700</v>
      </c>
    </row>
    <row r="15" spans="1:14" x14ac:dyDescent="0.3">
      <c r="A15" s="42" t="s">
        <v>130</v>
      </c>
      <c r="B15" s="54"/>
      <c r="C15" s="57">
        <v>8.3000000000000004E-2</v>
      </c>
      <c r="D15" s="57">
        <v>3.7999999999999999E-2</v>
      </c>
      <c r="E15" s="57">
        <v>3.6999999999999998E-2</v>
      </c>
      <c r="F15" s="57">
        <v>7.0999999999999994E-2</v>
      </c>
      <c r="G15" s="57">
        <v>-0.33300000000000002</v>
      </c>
      <c r="H15" s="57">
        <v>0.6</v>
      </c>
      <c r="I15" s="57">
        <v>6.3E-2</v>
      </c>
    </row>
    <row r="16" spans="1:14" x14ac:dyDescent="0.3">
      <c r="A16" s="42" t="s">
        <v>134</v>
      </c>
      <c r="B16" s="57">
        <v>3.9E-2</v>
      </c>
      <c r="C16" s="57">
        <v>0.04</v>
      </c>
      <c r="D16" s="57">
        <v>3.9E-2</v>
      </c>
      <c r="E16" s="57">
        <v>3.7999999999999999E-2</v>
      </c>
      <c r="F16" s="57">
        <v>3.7999999999999999E-2</v>
      </c>
      <c r="G16" s="57">
        <v>2.7E-2</v>
      </c>
      <c r="H16" s="57">
        <v>3.5999999999999997E-2</v>
      </c>
      <c r="I16" s="57">
        <v>3.5999999999999997E-2</v>
      </c>
    </row>
    <row r="17" spans="1:14" x14ac:dyDescent="0.3">
      <c r="A17" s="43" t="str">
        <f>+Historicals!A107</f>
        <v>North America</v>
      </c>
      <c r="B17" s="43"/>
      <c r="C17" s="43"/>
      <c r="D17" s="43"/>
      <c r="E17" s="43"/>
      <c r="F17" s="43"/>
      <c r="G17" s="43"/>
      <c r="H17" s="43"/>
      <c r="I17" s="43"/>
      <c r="J17" s="39"/>
      <c r="K17" s="39"/>
      <c r="L17" s="39"/>
      <c r="M17" s="39"/>
      <c r="N17" s="39"/>
    </row>
    <row r="18" spans="1:14" x14ac:dyDescent="0.3">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row>
    <row r="19" spans="1:14" x14ac:dyDescent="0.3">
      <c r="A19" s="44" t="s">
        <v>130</v>
      </c>
      <c r="B19" s="47" t="str">
        <f t="shared" ref="B19:H19" si="2">+IFERROR(B18/A18-1,"nm")</f>
        <v>nm</v>
      </c>
      <c r="C19" s="47">
        <f t="shared" si="2"/>
        <v>7.4526928675400228E-2</v>
      </c>
      <c r="D19" s="47">
        <f t="shared" si="2"/>
        <v>3.0615009482525046E-2</v>
      </c>
      <c r="E19" s="47">
        <f t="shared" si="2"/>
        <v>-2.372502628811779E-2</v>
      </c>
      <c r="F19" s="47">
        <f t="shared" si="2"/>
        <v>7.0481319421070276E-2</v>
      </c>
      <c r="G19" s="47">
        <f t="shared" si="2"/>
        <v>-8.9171173437303519E-2</v>
      </c>
      <c r="H19" s="47">
        <f t="shared" si="2"/>
        <v>0.18606738470035911</v>
      </c>
      <c r="I19" s="47">
        <f>+IFERROR(I18/H18-1,"nm")</f>
        <v>6.8339251411607238E-2</v>
      </c>
    </row>
    <row r="20" spans="1:14" x14ac:dyDescent="0.3">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row>
    <row r="21" spans="1:14" x14ac:dyDescent="0.3">
      <c r="A21" s="44" t="s">
        <v>130</v>
      </c>
      <c r="B21" s="47" t="str">
        <f t="shared" ref="B21" si="3">+IFERROR(B20/A20-1,"nm")</f>
        <v>nm</v>
      </c>
      <c r="C21" s="47">
        <f t="shared" ref="C21" si="4">+IFERROR(C20/B20-1,"nm")</f>
        <v>9.3228309428638578E-2</v>
      </c>
      <c r="D21" s="47">
        <f t="shared" ref="D21" si="5">+IFERROR(D20/C20-1,"nm")</f>
        <v>4.1402301322722934E-2</v>
      </c>
      <c r="E21" s="47">
        <f t="shared" ref="E21" si="6">+IFERROR(E20/D20-1,"nm")</f>
        <v>-3.7381247418422192E-2</v>
      </c>
      <c r="F21" s="47">
        <f t="shared" ref="F21" si="7">+IFERROR(F20/E20-1,"nm")</f>
        <v>7.755846384895948E-2</v>
      </c>
      <c r="G21" s="47">
        <f t="shared" ref="G21" si="8">+IFERROR(G20/F20-1,"nm")</f>
        <v>-7.1279243404678949E-2</v>
      </c>
      <c r="H21" s="47">
        <f t="shared" ref="H21" si="9">+IFERROR(H20/G20-1,"nm")</f>
        <v>0.24815092721620746</v>
      </c>
      <c r="I21" s="47">
        <f>+IFERROR(I20/H20-1,"nm")</f>
        <v>5.0154586052902683E-2</v>
      </c>
    </row>
    <row r="22" spans="1:14" x14ac:dyDescent="0.3">
      <c r="A22" s="44" t="s">
        <v>138</v>
      </c>
      <c r="B22" s="47">
        <f>+Historicals!B180</f>
        <v>0.08</v>
      </c>
      <c r="C22" s="47">
        <f>+Historicals!C180</f>
        <v>0.1</v>
      </c>
      <c r="D22" s="47">
        <f>+Historicals!D180</f>
        <v>0.04</v>
      </c>
      <c r="E22" s="47">
        <f>+Historicals!E180</f>
        <v>-0.04</v>
      </c>
      <c r="F22" s="47">
        <f>+Historicals!F180</f>
        <v>0.08</v>
      </c>
      <c r="G22" s="47">
        <f>+Historicals!G180</f>
        <v>-7.0000000000000007E-2</v>
      </c>
      <c r="H22" s="47">
        <f>+Historicals!H180</f>
        <v>0.19</v>
      </c>
      <c r="I22" s="47">
        <f>+Historicals!I180</f>
        <v>0.05</v>
      </c>
    </row>
    <row r="23" spans="1:14" x14ac:dyDescent="0.3">
      <c r="A23" s="44" t="s">
        <v>139</v>
      </c>
      <c r="B23" s="47" t="str">
        <f t="shared" ref="B23:H23" si="10">+IFERROR(B21-B22,"nm")</f>
        <v>nm</v>
      </c>
      <c r="C23" s="47">
        <f t="shared" si="10"/>
        <v>-6.7716905713614273E-3</v>
      </c>
      <c r="D23" s="47">
        <f t="shared" si="10"/>
        <v>1.4023013227229333E-3</v>
      </c>
      <c r="E23" s="47">
        <f t="shared" si="10"/>
        <v>2.6187525815778087E-3</v>
      </c>
      <c r="F23" s="47">
        <f t="shared" si="10"/>
        <v>-2.4415361510405215E-3</v>
      </c>
      <c r="G23" s="47">
        <f t="shared" si="10"/>
        <v>-1.2792434046789425E-3</v>
      </c>
      <c r="H23" s="47">
        <f t="shared" si="10"/>
        <v>5.815092721620746E-2</v>
      </c>
      <c r="I23" s="47">
        <f>+IFERROR(I21-I22,"nm")</f>
        <v>1.5458605290268046E-4</v>
      </c>
    </row>
    <row r="24" spans="1:14" x14ac:dyDescent="0.3">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row>
    <row r="25" spans="1:14" x14ac:dyDescent="0.3">
      <c r="A25" s="44" t="s">
        <v>130</v>
      </c>
      <c r="B25" s="47" t="str">
        <f t="shared" ref="B25" si="11">+IFERROR(B24/A24-1,"nm")</f>
        <v>nm</v>
      </c>
      <c r="C25" s="47">
        <f t="shared" ref="C25" si="12">+IFERROR(C24/B24-1,"nm")</f>
        <v>7.6190476190476142E-2</v>
      </c>
      <c r="D25" s="47">
        <f t="shared" ref="D25" si="13">+IFERROR(D24/C24-1,"nm")</f>
        <v>2.9498525073746285E-2</v>
      </c>
      <c r="E25" s="47">
        <f t="shared" ref="E25" si="14">+IFERROR(E24/D24-1,"nm")</f>
        <v>1.0642652476463343E-2</v>
      </c>
      <c r="F25" s="47">
        <f t="shared" ref="F25" si="15">+IFERROR(F24/E24-1,"nm")</f>
        <v>6.5208586472256025E-2</v>
      </c>
      <c r="G25" s="47">
        <f t="shared" ref="G25" si="16">+IFERROR(G24/F24-1,"nm")</f>
        <v>-0.11806083650190113</v>
      </c>
      <c r="H25" s="47">
        <f t="shared" ref="H25" si="17">+IFERROR(H24/G24-1,"nm")</f>
        <v>8.3854278939426541E-2</v>
      </c>
      <c r="I25" s="47">
        <f>+IFERROR(I24/H24-1,"nm")</f>
        <v>9.2283214001591007E-2</v>
      </c>
    </row>
    <row r="26" spans="1:14" x14ac:dyDescent="0.3">
      <c r="A26" s="44" t="s">
        <v>138</v>
      </c>
      <c r="B26" s="47">
        <f>+Historicals!B184</f>
        <v>0.12</v>
      </c>
      <c r="C26" s="47">
        <f>+Historicals!C184</f>
        <v>0.16</v>
      </c>
      <c r="D26" s="47">
        <f>+Historicals!D184</f>
        <v>0.06</v>
      </c>
      <c r="E26" s="47">
        <f>+Historicals!E184</f>
        <v>0.09</v>
      </c>
      <c r="F26" s="47">
        <f>+Historicals!F184</f>
        <v>7.0000000000000007E-2</v>
      </c>
      <c r="G26" s="47">
        <f>+Historicals!G184</f>
        <v>-0.06</v>
      </c>
      <c r="H26" s="47">
        <f>+Historicals!H184</f>
        <v>0.17</v>
      </c>
      <c r="I26" s="47">
        <f>+Historicals!I184</f>
        <v>0.09</v>
      </c>
    </row>
    <row r="27" spans="1:14" x14ac:dyDescent="0.3">
      <c r="A27" s="44" t="s">
        <v>139</v>
      </c>
      <c r="B27" s="47" t="str">
        <f t="shared" ref="B27" si="18">+IFERROR(B25-B26,"nm")</f>
        <v>nm</v>
      </c>
      <c r="C27" s="47">
        <f t="shared" ref="C27" si="19">+IFERROR(C25-C26,"nm")</f>
        <v>-8.3809523809523861E-2</v>
      </c>
      <c r="D27" s="47">
        <f t="shared" ref="D27" si="20">+IFERROR(D25-D26,"nm")</f>
        <v>-3.0501474926253713E-2</v>
      </c>
      <c r="E27" s="47">
        <f t="shared" ref="E27" si="21">+IFERROR(E25-E26,"nm")</f>
        <v>-7.9357347523536653E-2</v>
      </c>
      <c r="F27" s="47">
        <f t="shared" ref="F27" si="22">+IFERROR(F25-F26,"nm")</f>
        <v>-4.7914135277439818E-3</v>
      </c>
      <c r="G27" s="47">
        <f t="shared" ref="G27" si="23">+IFERROR(G25-G26,"nm")</f>
        <v>-5.8060836501901136E-2</v>
      </c>
      <c r="H27" s="47">
        <f t="shared" ref="H27" si="24">+IFERROR(H25-H26,"nm")</f>
        <v>-8.6145721060573471E-2</v>
      </c>
      <c r="I27" s="47">
        <f>+IFERROR(I25-I26,"nm")</f>
        <v>2.2832140015910107E-3</v>
      </c>
    </row>
    <row r="28" spans="1:14" x14ac:dyDescent="0.3">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row>
    <row r="29" spans="1:14" x14ac:dyDescent="0.3">
      <c r="A29" s="44" t="s">
        <v>130</v>
      </c>
      <c r="B29" s="47" t="str">
        <f t="shared" ref="B29" si="25">+IFERROR(B28/A28-1,"nm")</f>
        <v>nm</v>
      </c>
      <c r="C29" s="47">
        <f t="shared" ref="C29" si="26">+IFERROR(C28/B28-1,"nm")</f>
        <v>-0.12742718446601942</v>
      </c>
      <c r="D29" s="47">
        <f t="shared" ref="D29" si="27">+IFERROR(D28/C28-1,"nm")</f>
        <v>-0.10152990264255912</v>
      </c>
      <c r="E29" s="47">
        <f t="shared" ref="E29" si="28">+IFERROR(E28/D28-1,"nm")</f>
        <v>-7.8947368421052655E-2</v>
      </c>
      <c r="F29" s="47">
        <f t="shared" ref="F29" si="29">+IFERROR(F28/E28-1,"nm")</f>
        <v>3.3613445378151141E-3</v>
      </c>
      <c r="G29" s="47">
        <f t="shared" ref="G29" si="30">+IFERROR(G28/F28-1,"nm")</f>
        <v>-0.13567839195979903</v>
      </c>
      <c r="H29" s="47">
        <f t="shared" ref="H29" si="31">+IFERROR(H28/G28-1,"nm")</f>
        <v>-1.744186046511631E-2</v>
      </c>
      <c r="I29" s="47">
        <f>+IFERROR(I28/H28-1,"nm")</f>
        <v>0.24852071005917153</v>
      </c>
    </row>
    <row r="30" spans="1:14" x14ac:dyDescent="0.3">
      <c r="A30" s="44" t="s">
        <v>138</v>
      </c>
      <c r="B30" s="47">
        <f>+Historicals!B182</f>
        <v>-0.13</v>
      </c>
      <c r="C30" s="47">
        <f>+Historicals!C182</f>
        <v>-0.13</v>
      </c>
      <c r="D30" s="47">
        <f>+Historicals!D182</f>
        <v>-0.1</v>
      </c>
      <c r="E30" s="47">
        <f>+Historicals!E182</f>
        <v>-0.08</v>
      </c>
      <c r="F30" s="47">
        <f>+Historicals!F182</f>
        <v>0</v>
      </c>
      <c r="G30" s="47">
        <f>+Historicals!G182</f>
        <v>-0.08</v>
      </c>
      <c r="H30" s="47">
        <f>+Historicals!H182</f>
        <v>0.19</v>
      </c>
      <c r="I30" s="47">
        <f>+Historicals!I182</f>
        <v>0.25</v>
      </c>
    </row>
    <row r="31" spans="1:14" x14ac:dyDescent="0.3">
      <c r="A31" s="44" t="s">
        <v>139</v>
      </c>
      <c r="B31" s="47" t="str">
        <f t="shared" ref="B31" si="32">+IFERROR(B29-B30,"nm")</f>
        <v>nm</v>
      </c>
      <c r="C31" s="47">
        <f t="shared" ref="C31" si="33">+IFERROR(C29-C30,"nm")</f>
        <v>2.572815533980588E-3</v>
      </c>
      <c r="D31" s="47">
        <f t="shared" ref="D31" si="34">+IFERROR(D29-D30,"nm")</f>
        <v>-1.5299026425591167E-3</v>
      </c>
      <c r="E31" s="47">
        <f t="shared" ref="E31" si="35">+IFERROR(E29-E30,"nm")</f>
        <v>1.0526315789473467E-3</v>
      </c>
      <c r="F31" s="47">
        <f t="shared" ref="F31" si="36">+IFERROR(F29-F30,"nm")</f>
        <v>3.3613445378151141E-3</v>
      </c>
      <c r="G31" s="47">
        <f t="shared" ref="G31" si="37">+IFERROR(G29-G30,"nm")</f>
        <v>-5.5678391959799026E-2</v>
      </c>
      <c r="H31" s="47">
        <f t="shared" ref="H31" si="38">+IFERROR(H29-H30,"nm")</f>
        <v>-0.20744186046511631</v>
      </c>
      <c r="I31" s="47">
        <f>+IFERROR(I29-I30,"nm")</f>
        <v>-1.4792899408284654E-3</v>
      </c>
    </row>
    <row r="32" spans="1:14" x14ac:dyDescent="0.3">
      <c r="A32" s="9" t="s">
        <v>131</v>
      </c>
      <c r="B32" s="48">
        <f t="shared" ref="B32:H32" si="39">+B38+B35</f>
        <v>3766</v>
      </c>
      <c r="C32" s="48">
        <f t="shared" si="39"/>
        <v>3896</v>
      </c>
      <c r="D32" s="48">
        <f t="shared" si="39"/>
        <v>4015</v>
      </c>
      <c r="E32" s="48">
        <f t="shared" si="39"/>
        <v>3760</v>
      </c>
      <c r="F32" s="48">
        <f t="shared" si="39"/>
        <v>4074</v>
      </c>
      <c r="G32" s="48">
        <f t="shared" si="39"/>
        <v>3047</v>
      </c>
      <c r="H32" s="48">
        <f t="shared" si="39"/>
        <v>5219</v>
      </c>
      <c r="I32" s="48">
        <f>+I38+I35</f>
        <v>5238</v>
      </c>
    </row>
    <row r="33" spans="1:14" x14ac:dyDescent="0.3">
      <c r="A33" s="46" t="s">
        <v>130</v>
      </c>
      <c r="B33" s="47" t="str">
        <f t="shared" ref="B33" si="40">+IFERROR(B32/A32-1,"nm")</f>
        <v>nm</v>
      </c>
      <c r="C33" s="47">
        <f t="shared" ref="C33" si="41">+IFERROR(C32/B32-1,"nm")</f>
        <v>3.4519383961763239E-2</v>
      </c>
      <c r="D33" s="47">
        <f t="shared" ref="D33" si="42">+IFERROR(D32/C32-1,"nm")</f>
        <v>3.0544147843942548E-2</v>
      </c>
      <c r="E33" s="47">
        <f t="shared" ref="E33" si="43">+IFERROR(E32/D32-1,"nm")</f>
        <v>-6.3511830635118338E-2</v>
      </c>
      <c r="F33" s="47">
        <f t="shared" ref="F33" si="44">+IFERROR(F32/E32-1,"nm")</f>
        <v>8.3510638297872308E-2</v>
      </c>
      <c r="G33" s="47">
        <f t="shared" ref="G33" si="45">+IFERROR(G32/F32-1,"nm")</f>
        <v>-0.25208640157093765</v>
      </c>
      <c r="H33" s="47">
        <f t="shared" ref="H33" si="46">+IFERROR(H32/G32-1,"nm")</f>
        <v>0.71283229405973092</v>
      </c>
      <c r="I33" s="47">
        <f>+IFERROR(I32/H32-1,"nm")</f>
        <v>3.6405441655489312E-3</v>
      </c>
    </row>
    <row r="34" spans="1:14" x14ac:dyDescent="0.3">
      <c r="A34" s="46" t="s">
        <v>132</v>
      </c>
      <c r="B34" s="47">
        <f t="shared" ref="B34:H34" si="47">+IFERROR(B32/B$18,"nm")</f>
        <v>0.27409024745269289</v>
      </c>
      <c r="C34" s="47">
        <f t="shared" si="47"/>
        <v>0.26388512598211866</v>
      </c>
      <c r="D34" s="47">
        <f t="shared" si="47"/>
        <v>0.26386698212407994</v>
      </c>
      <c r="E34" s="47">
        <f t="shared" si="47"/>
        <v>0.25311342982160889</v>
      </c>
      <c r="F34" s="47">
        <f t="shared" si="47"/>
        <v>0.25619418941013711</v>
      </c>
      <c r="G34" s="47">
        <f t="shared" si="47"/>
        <v>0.2103700635183651</v>
      </c>
      <c r="H34" s="47">
        <f t="shared" si="47"/>
        <v>0.30380115256999823</v>
      </c>
      <c r="I34" s="47">
        <f>+IFERROR(I32/I$18,"nm")</f>
        <v>0.28540293140086087</v>
      </c>
    </row>
    <row r="35" spans="1:14" x14ac:dyDescent="0.3">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3">
      <c r="A36" s="46" t="s">
        <v>130</v>
      </c>
      <c r="B36" s="47" t="str">
        <f t="shared" ref="B36" si="48">+IFERROR(B35/A35-1,"nm")</f>
        <v>nm</v>
      </c>
      <c r="C36" s="47">
        <f t="shared" ref="C36" si="49">+IFERROR(C35/B35-1,"nm")</f>
        <v>9.9173553719008156E-2</v>
      </c>
      <c r="D36" s="47">
        <f t="shared" ref="D36" si="50">+IFERROR(D35/C35-1,"nm")</f>
        <v>5.2631578947368363E-2</v>
      </c>
      <c r="E36" s="47">
        <f t="shared" ref="E36" si="51">+IFERROR(E35/D35-1,"nm")</f>
        <v>0.14285714285714279</v>
      </c>
      <c r="F36" s="47">
        <f t="shared" ref="F36" si="52">+IFERROR(F35/E35-1,"nm")</f>
        <v>-6.8749999999999978E-2</v>
      </c>
      <c r="G36" s="47">
        <f t="shared" ref="G36" si="53">+IFERROR(G35/F35-1,"nm")</f>
        <v>-6.7114093959731447E-3</v>
      </c>
      <c r="H36" s="47">
        <f t="shared" ref="H36" si="54">+IFERROR(H35/G35-1,"nm")</f>
        <v>-0.1216216216216216</v>
      </c>
      <c r="I36" s="47">
        <f>+IFERROR(I35/H35-1,"nm")</f>
        <v>-4.6153846153846101E-2</v>
      </c>
    </row>
    <row r="37" spans="1:14" x14ac:dyDescent="0.3">
      <c r="A37" s="46" t="s">
        <v>134</v>
      </c>
      <c r="B37" s="47">
        <f t="shared" ref="B37:H37" si="55">+IFERROR(B35/B$18,"nm")</f>
        <v>8.8064046579330417E-3</v>
      </c>
      <c r="C37" s="47">
        <f t="shared" si="55"/>
        <v>9.0083988079111346E-3</v>
      </c>
      <c r="D37" s="47">
        <f t="shared" si="55"/>
        <v>9.2008412197686646E-3</v>
      </c>
      <c r="E37" s="47">
        <f t="shared" si="55"/>
        <v>1.0770784247728038E-2</v>
      </c>
      <c r="F37" s="47">
        <f t="shared" si="55"/>
        <v>9.3698905798012821E-3</v>
      </c>
      <c r="G37" s="47">
        <f t="shared" si="55"/>
        <v>1.0218171775752554E-2</v>
      </c>
      <c r="H37" s="47">
        <f t="shared" si="55"/>
        <v>7.5673787764130628E-3</v>
      </c>
      <c r="I37" s="47">
        <f>+IFERROR(I35/I$18,"nm")</f>
        <v>6.7563886013185855E-3</v>
      </c>
    </row>
    <row r="38" spans="1:14" x14ac:dyDescent="0.3">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row>
    <row r="39" spans="1:14" x14ac:dyDescent="0.3">
      <c r="A39" s="46" t="s">
        <v>130</v>
      </c>
      <c r="B39" s="47" t="str">
        <f t="shared" ref="B39" si="56">+IFERROR(B38/A38-1,"nm")</f>
        <v>nm</v>
      </c>
      <c r="C39" s="47">
        <f t="shared" ref="C39" si="57">+IFERROR(C38/B38-1,"nm")</f>
        <v>3.2373113854595292E-2</v>
      </c>
      <c r="D39" s="47">
        <f t="shared" ref="D39" si="58">+IFERROR(D38/C38-1,"nm")</f>
        <v>2.9763486579856391E-2</v>
      </c>
      <c r="E39" s="47">
        <f t="shared" ref="E39" si="59">+IFERROR(E38/D38-1,"nm")</f>
        <v>-7.096774193548383E-2</v>
      </c>
      <c r="F39" s="47">
        <f t="shared" ref="F39" si="60">+IFERROR(F38/E38-1,"nm")</f>
        <v>9.0277777777777679E-2</v>
      </c>
      <c r="G39" s="47">
        <f t="shared" ref="G39" si="61">+IFERROR(G38/F38-1,"nm")</f>
        <v>-0.26140127388535028</v>
      </c>
      <c r="H39" s="47">
        <f t="shared" ref="H39" si="62">+IFERROR(H38/G38-1,"nm")</f>
        <v>0.75543290789927564</v>
      </c>
      <c r="I39" s="47">
        <f>+IFERROR(I38/H38-1,"nm")</f>
        <v>4.9125564943997002E-3</v>
      </c>
    </row>
    <row r="40" spans="1:14" x14ac:dyDescent="0.3">
      <c r="A40" s="46" t="s">
        <v>132</v>
      </c>
      <c r="B40" s="47">
        <f t="shared" ref="B40:H40" si="63">+IFERROR(B38/B$18,"nm")</f>
        <v>0.26528384279475981</v>
      </c>
      <c r="C40" s="47">
        <f t="shared" si="63"/>
        <v>0.25487672717420751</v>
      </c>
      <c r="D40" s="47">
        <f t="shared" si="63"/>
        <v>0.25466614090431128</v>
      </c>
      <c r="E40" s="47">
        <f t="shared" si="63"/>
        <v>0.24234264557388085</v>
      </c>
      <c r="F40" s="47">
        <f t="shared" si="63"/>
        <v>0.2468242988303358</v>
      </c>
      <c r="G40" s="47">
        <f t="shared" si="63"/>
        <v>0.20015189174261253</v>
      </c>
      <c r="H40" s="47">
        <f t="shared" si="63"/>
        <v>0.29623377379358518</v>
      </c>
      <c r="I40" s="47">
        <f>+IFERROR(I38/I$18,"nm")</f>
        <v>0.27864654279954232</v>
      </c>
    </row>
    <row r="41" spans="1:14" x14ac:dyDescent="0.3">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3">
      <c r="A42" s="46" t="s">
        <v>130</v>
      </c>
      <c r="B42" s="47" t="str">
        <f t="shared" ref="B42" si="64">+IFERROR(B41/A41-1,"nm")</f>
        <v>nm</v>
      </c>
      <c r="C42" s="47">
        <f t="shared" ref="C42" si="65">+IFERROR(C41/B41-1,"nm")</f>
        <v>0.16346153846153855</v>
      </c>
      <c r="D42" s="47">
        <f t="shared" ref="D42" si="66">+IFERROR(D41/C41-1,"nm")</f>
        <v>-7.8512396694214837E-2</v>
      </c>
      <c r="E42" s="47">
        <f t="shared" ref="E42" si="67">+IFERROR(E41/D41-1,"nm")</f>
        <v>-0.12107623318385652</v>
      </c>
      <c r="F42" s="47">
        <f t="shared" ref="F42" si="68">+IFERROR(F41/E41-1,"nm")</f>
        <v>-0.40306122448979587</v>
      </c>
      <c r="G42" s="47">
        <f t="shared" ref="G42" si="69">+IFERROR(G41/F41-1,"nm")</f>
        <v>-5.9829059829059839E-2</v>
      </c>
      <c r="H42" s="47">
        <f t="shared" ref="H42" si="70">+IFERROR(H41/G41-1,"nm")</f>
        <v>-0.10909090909090913</v>
      </c>
      <c r="I42" s="47">
        <f>+IFERROR(I41/H41-1,"nm")</f>
        <v>0.48979591836734704</v>
      </c>
    </row>
    <row r="43" spans="1:14" x14ac:dyDescent="0.3">
      <c r="A43" s="46" t="s">
        <v>134</v>
      </c>
      <c r="B43" s="47">
        <f t="shared" ref="B43:H43" si="71">+IFERROR(B41/B$18,"nm")</f>
        <v>1.5138282387190683E-2</v>
      </c>
      <c r="C43" s="47">
        <f t="shared" si="71"/>
        <v>1.6391221891086428E-2</v>
      </c>
      <c r="D43" s="47">
        <f t="shared" si="71"/>
        <v>1.4655625657202945E-2</v>
      </c>
      <c r="E43" s="47">
        <f t="shared" si="71"/>
        <v>1.3194210703466847E-2</v>
      </c>
      <c r="F43" s="47">
        <f t="shared" si="71"/>
        <v>7.3575650861526856E-3</v>
      </c>
      <c r="G43" s="47">
        <f t="shared" si="71"/>
        <v>7.5945871306268989E-3</v>
      </c>
      <c r="H43" s="47">
        <f t="shared" si="71"/>
        <v>5.7046393852960009E-3</v>
      </c>
      <c r="I43" s="47">
        <f>+IFERROR(I41/I$18,"nm")</f>
        <v>7.9551027080041418E-3</v>
      </c>
    </row>
    <row r="44" spans="1:14" x14ac:dyDescent="0.3">
      <c r="A44" s="43" t="str">
        <f>+Historicals!A111</f>
        <v>Europe, Middle East &amp; Africa</v>
      </c>
      <c r="B44" s="43"/>
      <c r="C44" s="43"/>
      <c r="D44" s="43"/>
      <c r="E44" s="43"/>
      <c r="F44" s="43"/>
      <c r="G44" s="43"/>
      <c r="H44" s="43"/>
      <c r="I44" s="43"/>
      <c r="J44" s="39"/>
      <c r="K44" s="39"/>
      <c r="L44" s="39"/>
      <c r="M44" s="39"/>
      <c r="N44" s="39"/>
    </row>
    <row r="45" spans="1:14" x14ac:dyDescent="0.3">
      <c r="A45" s="9" t="s">
        <v>137</v>
      </c>
      <c r="B45" s="55">
        <v>5709</v>
      </c>
      <c r="C45" s="55">
        <v>5884</v>
      </c>
      <c r="D45" s="55">
        <v>7970</v>
      </c>
      <c r="E45" s="55">
        <v>9242</v>
      </c>
      <c r="F45" s="55">
        <v>9812</v>
      </c>
      <c r="G45" s="55">
        <v>9347</v>
      </c>
      <c r="H45" s="55">
        <v>11456</v>
      </c>
      <c r="I45" s="55">
        <v>12479</v>
      </c>
    </row>
    <row r="46" spans="1:14" x14ac:dyDescent="0.3">
      <c r="A46" s="44" t="s">
        <v>130</v>
      </c>
      <c r="B46" s="56">
        <v>0.15</v>
      </c>
      <c r="C46" s="56">
        <v>0.03</v>
      </c>
      <c r="D46" s="56">
        <v>0.16</v>
      </c>
      <c r="E46" s="56">
        <v>0.16</v>
      </c>
      <c r="F46" s="56">
        <v>0.05</v>
      </c>
      <c r="G46" s="56">
        <v>-0.05</v>
      </c>
      <c r="H46" s="56">
        <v>0.23</v>
      </c>
      <c r="I46" s="56">
        <v>0.09</v>
      </c>
    </row>
    <row r="47" spans="1:14" x14ac:dyDescent="0.3">
      <c r="A47" s="45" t="s">
        <v>114</v>
      </c>
      <c r="B47" s="54">
        <v>3876</v>
      </c>
      <c r="C47" s="54">
        <v>3985</v>
      </c>
      <c r="D47" s="54">
        <v>5192</v>
      </c>
      <c r="E47" s="54">
        <v>5875</v>
      </c>
      <c r="F47" s="54">
        <v>6293</v>
      </c>
      <c r="G47" s="54">
        <v>5892</v>
      </c>
      <c r="H47" s="54">
        <v>6970</v>
      </c>
      <c r="I47" s="54">
        <v>8377</v>
      </c>
    </row>
    <row r="48" spans="1:14" x14ac:dyDescent="0.3">
      <c r="A48" s="44" t="s">
        <v>130</v>
      </c>
      <c r="B48" s="56">
        <v>0.17</v>
      </c>
      <c r="C48" s="56">
        <v>0.03</v>
      </c>
      <c r="D48" s="56">
        <v>0.13</v>
      </c>
      <c r="E48" s="56">
        <v>7.0000000000000007E-2</v>
      </c>
      <c r="F48" s="56">
        <v>0.06</v>
      </c>
      <c r="G48" s="56">
        <v>-0.06</v>
      </c>
      <c r="H48" s="56">
        <v>0.18</v>
      </c>
      <c r="I48" s="56">
        <v>7.0000000000000007E-2</v>
      </c>
    </row>
    <row r="49" spans="1:9" x14ac:dyDescent="0.3">
      <c r="A49" s="44" t="s">
        <v>138</v>
      </c>
      <c r="B49" s="56">
        <v>0.1</v>
      </c>
      <c r="C49" s="56">
        <v>0.12</v>
      </c>
      <c r="D49" s="56">
        <v>0.09</v>
      </c>
      <c r="E49" s="56">
        <v>0.05</v>
      </c>
      <c r="F49" s="56">
        <v>0.04</v>
      </c>
      <c r="G49" s="56">
        <v>-0.03</v>
      </c>
      <c r="H49" s="56">
        <v>0.13</v>
      </c>
      <c r="I49" s="56">
        <v>0.1</v>
      </c>
    </row>
    <row r="50" spans="1:9" x14ac:dyDescent="0.3">
      <c r="A50" s="44" t="s">
        <v>139</v>
      </c>
      <c r="B50" s="56">
        <v>7.0000000000000007E-2</v>
      </c>
      <c r="C50" s="56">
        <v>0.06</v>
      </c>
      <c r="D50" s="56">
        <v>0.04</v>
      </c>
      <c r="E50" s="56">
        <v>0.02</v>
      </c>
      <c r="F50" s="56">
        <v>0.02</v>
      </c>
      <c r="G50" s="56">
        <v>-0.03</v>
      </c>
      <c r="H50" s="56">
        <v>0.05</v>
      </c>
      <c r="I50" s="56">
        <v>0.02</v>
      </c>
    </row>
    <row r="51" spans="1:9" x14ac:dyDescent="0.3">
      <c r="A51" s="45" t="s">
        <v>115</v>
      </c>
      <c r="B51" s="54">
        <v>1555</v>
      </c>
      <c r="C51" s="54">
        <v>1628</v>
      </c>
      <c r="D51" s="54">
        <v>2395</v>
      </c>
      <c r="E51" s="54">
        <v>2940</v>
      </c>
      <c r="F51" s="54">
        <v>3087</v>
      </c>
      <c r="G51" s="54">
        <v>3053</v>
      </c>
      <c r="H51" s="54">
        <v>3996</v>
      </c>
      <c r="I51" s="54">
        <v>4102</v>
      </c>
    </row>
    <row r="52" spans="1:9" x14ac:dyDescent="0.3">
      <c r="A52" s="44" t="s">
        <v>130</v>
      </c>
      <c r="B52" s="56">
        <v>0.09</v>
      </c>
      <c r="C52" s="56">
        <v>0.05</v>
      </c>
      <c r="D52" s="56">
        <v>0.23</v>
      </c>
      <c r="E52" s="56">
        <v>0.05</v>
      </c>
      <c r="F52" s="56">
        <v>0.06</v>
      </c>
      <c r="G52" s="56">
        <v>-0.01</v>
      </c>
      <c r="H52" s="56">
        <v>0.31</v>
      </c>
      <c r="I52" s="56">
        <v>0.13</v>
      </c>
    </row>
    <row r="53" spans="1:9" x14ac:dyDescent="0.3">
      <c r="A53" s="44" t="s">
        <v>138</v>
      </c>
      <c r="B53" s="56">
        <v>0.05</v>
      </c>
      <c r="C53" s="56">
        <v>0.03</v>
      </c>
      <c r="D53" s="56">
        <v>0.16</v>
      </c>
      <c r="E53" s="56">
        <v>0.03</v>
      </c>
      <c r="F53" s="56">
        <v>0.04</v>
      </c>
      <c r="G53" s="56">
        <v>0.02</v>
      </c>
      <c r="H53" s="56">
        <v>0.25</v>
      </c>
      <c r="I53" s="56">
        <v>0.15</v>
      </c>
    </row>
    <row r="54" spans="1:9" x14ac:dyDescent="0.3">
      <c r="A54" s="44" t="s">
        <v>139</v>
      </c>
      <c r="B54" s="56">
        <v>0.04</v>
      </c>
      <c r="C54" s="56">
        <v>0.02</v>
      </c>
      <c r="D54" s="56">
        <v>7.0000000000000007E-2</v>
      </c>
      <c r="E54" s="56">
        <v>0.02</v>
      </c>
      <c r="F54" s="56">
        <v>0.02</v>
      </c>
      <c r="G54" s="56">
        <v>-0.03</v>
      </c>
      <c r="H54" s="56">
        <v>0.06</v>
      </c>
      <c r="I54" s="56">
        <v>-0.02</v>
      </c>
    </row>
    <row r="55" spans="1:9" x14ac:dyDescent="0.3">
      <c r="A55" s="45" t="s">
        <v>116</v>
      </c>
      <c r="B55" s="54">
        <v>278</v>
      </c>
      <c r="C55" s="54">
        <v>271</v>
      </c>
      <c r="D55" s="54">
        <v>383</v>
      </c>
      <c r="E55" s="54">
        <v>427</v>
      </c>
      <c r="F55" s="54">
        <v>432</v>
      </c>
      <c r="G55" s="54">
        <v>402</v>
      </c>
      <c r="H55" s="54">
        <v>490</v>
      </c>
      <c r="I55" s="54">
        <v>490</v>
      </c>
    </row>
    <row r="56" spans="1:9" x14ac:dyDescent="0.3">
      <c r="A56" s="44" t="s">
        <v>130</v>
      </c>
      <c r="B56" s="56">
        <v>0.1</v>
      </c>
      <c r="C56" s="56">
        <v>-0.02</v>
      </c>
      <c r="D56" s="56">
        <v>0.11</v>
      </c>
      <c r="E56" s="56">
        <v>0.01</v>
      </c>
      <c r="F56" s="57">
        <v>5.0000000000000001E-3</v>
      </c>
      <c r="G56" s="56">
        <v>-7.0000000000000007E-2</v>
      </c>
      <c r="H56" s="56">
        <v>0.22</v>
      </c>
      <c r="I56" s="56">
        <v>0</v>
      </c>
    </row>
    <row r="57" spans="1:9" x14ac:dyDescent="0.3">
      <c r="A57" s="44" t="s">
        <v>138</v>
      </c>
      <c r="B57" s="56">
        <v>0.06</v>
      </c>
      <c r="C57" s="56">
        <v>-0.01</v>
      </c>
      <c r="D57" s="56">
        <v>0.06</v>
      </c>
      <c r="E57" s="56">
        <v>0</v>
      </c>
      <c r="F57" s="57">
        <v>-5.0000000000000001E-3</v>
      </c>
      <c r="G57" s="56">
        <v>-0.03</v>
      </c>
      <c r="H57" s="56">
        <v>0.19</v>
      </c>
      <c r="I57" s="56">
        <v>0.01</v>
      </c>
    </row>
    <row r="58" spans="1:9" x14ac:dyDescent="0.3">
      <c r="A58" s="44" t="s">
        <v>139</v>
      </c>
      <c r="B58" s="56">
        <v>0.04</v>
      </c>
      <c r="C58" s="56">
        <v>0</v>
      </c>
      <c r="D58" s="56">
        <v>0.05</v>
      </c>
      <c r="E58" s="56">
        <v>-0.01</v>
      </c>
      <c r="F58" s="56">
        <v>0.01</v>
      </c>
      <c r="G58" s="56">
        <v>-0.04</v>
      </c>
      <c r="H58" s="56">
        <v>0.03</v>
      </c>
      <c r="I58" s="56">
        <v>-0.01</v>
      </c>
    </row>
    <row r="59" spans="1:9" x14ac:dyDescent="0.3">
      <c r="A59" s="9" t="s">
        <v>131</v>
      </c>
      <c r="B59" s="55">
        <v>1100</v>
      </c>
      <c r="C59" s="55">
        <v>1250</v>
      </c>
      <c r="D59" s="55">
        <v>1500</v>
      </c>
      <c r="E59" s="55">
        <v>1600</v>
      </c>
      <c r="F59" s="55">
        <v>1800</v>
      </c>
      <c r="G59" s="55">
        <v>1500</v>
      </c>
      <c r="H59" s="55">
        <v>2100</v>
      </c>
      <c r="I59" s="55">
        <v>2250</v>
      </c>
    </row>
    <row r="60" spans="1:9" x14ac:dyDescent="0.3">
      <c r="A60" s="46" t="s">
        <v>130</v>
      </c>
      <c r="B60" s="57">
        <v>3.5000000000000003E-2</v>
      </c>
      <c r="C60" s="56">
        <v>0.05</v>
      </c>
      <c r="D60" s="56">
        <v>0.08</v>
      </c>
      <c r="E60" s="57">
        <v>3.5000000000000003E-2</v>
      </c>
      <c r="F60" s="56">
        <v>0.05</v>
      </c>
      <c r="G60" s="57">
        <v>-0.16700000000000001</v>
      </c>
      <c r="H60" s="56">
        <v>0.4</v>
      </c>
      <c r="I60" s="56">
        <v>7.0000000000000007E-2</v>
      </c>
    </row>
    <row r="61" spans="1:9" x14ac:dyDescent="0.3">
      <c r="A61" s="46" t="s">
        <v>132</v>
      </c>
      <c r="B61" s="57">
        <v>0.193</v>
      </c>
      <c r="C61" s="57">
        <v>0.2</v>
      </c>
      <c r="D61" s="57">
        <v>0.188</v>
      </c>
      <c r="E61" s="57">
        <v>0.17299999999999999</v>
      </c>
      <c r="F61" s="57">
        <v>0.18</v>
      </c>
      <c r="G61" s="57">
        <v>0.16</v>
      </c>
      <c r="H61" s="57">
        <v>0.183</v>
      </c>
      <c r="I61" s="57">
        <v>0.18</v>
      </c>
    </row>
    <row r="62" spans="1:9" x14ac:dyDescent="0.3">
      <c r="A62" s="9" t="s">
        <v>133</v>
      </c>
      <c r="B62" s="55">
        <v>320</v>
      </c>
      <c r="C62" s="55">
        <v>350</v>
      </c>
      <c r="D62" s="55">
        <v>450</v>
      </c>
      <c r="E62" s="55">
        <v>500</v>
      </c>
      <c r="F62" s="55">
        <v>520</v>
      </c>
      <c r="G62" s="55">
        <v>480</v>
      </c>
      <c r="H62" s="55">
        <v>600</v>
      </c>
      <c r="I62" s="55">
        <v>625</v>
      </c>
    </row>
    <row r="63" spans="1:9" x14ac:dyDescent="0.3">
      <c r="A63" s="46" t="s">
        <v>130</v>
      </c>
      <c r="B63" s="57">
        <v>3.5000000000000003E-2</v>
      </c>
      <c r="C63" s="57">
        <v>0.09</v>
      </c>
      <c r="D63" s="56">
        <v>7.0000000000000007E-2</v>
      </c>
      <c r="E63" s="57">
        <v>1.4999999999999999E-2</v>
      </c>
      <c r="F63" s="56">
        <v>0.02</v>
      </c>
      <c r="G63" s="57">
        <v>-7.6999999999999999E-2</v>
      </c>
      <c r="H63" s="56">
        <v>0.25</v>
      </c>
      <c r="I63" s="56">
        <v>0.04</v>
      </c>
    </row>
    <row r="64" spans="1:9" x14ac:dyDescent="0.3">
      <c r="A64" s="46" t="s">
        <v>134</v>
      </c>
      <c r="B64" s="57">
        <v>5.6000000000000001E-2</v>
      </c>
      <c r="C64" s="57">
        <v>0.06</v>
      </c>
      <c r="D64" s="57">
        <v>5.7000000000000002E-2</v>
      </c>
      <c r="E64" s="57">
        <v>4.4999999999999998E-2</v>
      </c>
      <c r="F64" s="57">
        <v>0.05</v>
      </c>
      <c r="G64" s="57">
        <v>5.0999999999999997E-2</v>
      </c>
      <c r="H64" s="57">
        <v>5.1999999999999998E-2</v>
      </c>
      <c r="I64" s="57">
        <v>0.05</v>
      </c>
    </row>
    <row r="65" spans="1:14" x14ac:dyDescent="0.3">
      <c r="A65" s="9" t="s">
        <v>135</v>
      </c>
      <c r="B65" s="55">
        <v>1277</v>
      </c>
      <c r="C65" s="55">
        <v>1434</v>
      </c>
      <c r="D65" s="55">
        <v>1507</v>
      </c>
      <c r="E65" s="55">
        <v>1587</v>
      </c>
      <c r="F65" s="55">
        <v>1995</v>
      </c>
      <c r="G65" s="55">
        <v>1541</v>
      </c>
      <c r="H65" s="55">
        <v>2435</v>
      </c>
      <c r="I65" s="55">
        <v>3293</v>
      </c>
    </row>
    <row r="66" spans="1:14" x14ac:dyDescent="0.3">
      <c r="A66" s="46" t="s">
        <v>130</v>
      </c>
      <c r="B66" s="56">
        <v>0.08</v>
      </c>
      <c r="C66" s="56">
        <v>0.12</v>
      </c>
      <c r="D66" s="56">
        <v>0.05</v>
      </c>
      <c r="E66" s="56">
        <v>0.05</v>
      </c>
      <c r="F66" s="56">
        <v>0.23</v>
      </c>
      <c r="G66" s="56">
        <v>-0.23</v>
      </c>
      <c r="H66" s="56">
        <v>0.57999999999999996</v>
      </c>
      <c r="I66" s="56">
        <v>0.35</v>
      </c>
    </row>
    <row r="67" spans="1:14" x14ac:dyDescent="0.3">
      <c r="A67" s="46" t="s">
        <v>132</v>
      </c>
      <c r="B67" s="57">
        <v>0.14499999999999999</v>
      </c>
      <c r="C67" s="57">
        <v>0.16700000000000001</v>
      </c>
      <c r="D67" s="57">
        <v>0.189</v>
      </c>
      <c r="E67" s="57">
        <v>0.155</v>
      </c>
      <c r="F67" s="57">
        <v>0.18099999999999999</v>
      </c>
      <c r="G67" s="57">
        <v>0.16500000000000001</v>
      </c>
      <c r="H67" s="57">
        <v>0.19</v>
      </c>
      <c r="I67" s="57">
        <v>0.20699999999999999</v>
      </c>
    </row>
    <row r="68" spans="1:14" x14ac:dyDescent="0.3">
      <c r="A68" s="9" t="s">
        <v>136</v>
      </c>
      <c r="B68" s="55">
        <v>600</v>
      </c>
      <c r="C68" s="55">
        <v>650</v>
      </c>
      <c r="D68" s="55">
        <v>750</v>
      </c>
      <c r="E68" s="55">
        <v>800</v>
      </c>
      <c r="F68" s="55">
        <v>900</v>
      </c>
      <c r="G68" s="55">
        <v>1000</v>
      </c>
      <c r="H68" s="55">
        <v>1100</v>
      </c>
      <c r="I68" s="55">
        <v>1200</v>
      </c>
    </row>
    <row r="69" spans="1:14" x14ac:dyDescent="0.3">
      <c r="A69" s="46" t="s">
        <v>130</v>
      </c>
      <c r="B69" s="56">
        <v>0.05</v>
      </c>
      <c r="C69" s="56">
        <v>0.08</v>
      </c>
      <c r="D69" s="56">
        <v>0.15</v>
      </c>
      <c r="E69" s="56">
        <v>0.08</v>
      </c>
      <c r="F69" s="56">
        <v>7.0000000000000007E-2</v>
      </c>
      <c r="G69" s="56">
        <v>-0.15</v>
      </c>
      <c r="H69" s="56">
        <v>0.1</v>
      </c>
      <c r="I69" s="56">
        <v>0.09</v>
      </c>
    </row>
    <row r="70" spans="1:14" x14ac:dyDescent="0.3">
      <c r="A70" s="46" t="s">
        <v>134</v>
      </c>
      <c r="B70" s="57">
        <v>2.9000000000000001E-2</v>
      </c>
      <c r="C70" s="57">
        <v>3.2000000000000001E-2</v>
      </c>
      <c r="D70" s="57">
        <v>3.5000000000000003E-2</v>
      </c>
      <c r="E70" s="57">
        <v>3.9E-2</v>
      </c>
      <c r="F70" s="57">
        <v>4.2000000000000003E-2</v>
      </c>
      <c r="G70" s="57">
        <v>3.2000000000000001E-2</v>
      </c>
      <c r="H70" s="57">
        <v>3.7999999999999999E-2</v>
      </c>
      <c r="I70" s="57">
        <v>3.9E-2</v>
      </c>
    </row>
    <row r="71" spans="1:14" x14ac:dyDescent="0.3">
      <c r="A71" s="43" t="s">
        <v>103</v>
      </c>
      <c r="B71" s="43"/>
      <c r="C71" s="43"/>
      <c r="D71" s="43"/>
      <c r="E71" s="43"/>
      <c r="F71" s="43"/>
      <c r="G71" s="43"/>
      <c r="H71" s="43"/>
      <c r="I71" s="43"/>
      <c r="J71" s="39"/>
      <c r="K71" s="39"/>
      <c r="L71" s="39"/>
      <c r="M71" s="39"/>
      <c r="N71" s="39"/>
    </row>
    <row r="72" spans="1:14" x14ac:dyDescent="0.3">
      <c r="A72" s="9" t="s">
        <v>137</v>
      </c>
      <c r="B72" s="55">
        <v>3067</v>
      </c>
      <c r="C72" s="55">
        <v>3785</v>
      </c>
      <c r="D72" s="55">
        <v>4237</v>
      </c>
      <c r="E72" s="55">
        <v>5134</v>
      </c>
      <c r="F72" s="55">
        <v>6208</v>
      </c>
      <c r="G72" s="55">
        <v>6679</v>
      </c>
      <c r="H72" s="55">
        <v>8290</v>
      </c>
      <c r="I72" s="55">
        <v>7547</v>
      </c>
    </row>
    <row r="73" spans="1:14" x14ac:dyDescent="0.3">
      <c r="A73" s="44" t="s">
        <v>130</v>
      </c>
      <c r="B73" s="56">
        <v>0.18</v>
      </c>
      <c r="C73" s="56">
        <v>0.23</v>
      </c>
      <c r="D73" s="56">
        <v>0.12</v>
      </c>
      <c r="E73" s="56">
        <v>0.21</v>
      </c>
      <c r="F73" s="56">
        <v>0.21</v>
      </c>
      <c r="G73" s="56">
        <v>0.08</v>
      </c>
      <c r="H73" s="56">
        <v>0.24</v>
      </c>
      <c r="I73" s="56">
        <v>-0.09</v>
      </c>
    </row>
    <row r="74" spans="1:14" x14ac:dyDescent="0.3">
      <c r="A74" s="45" t="s">
        <v>114</v>
      </c>
      <c r="B74" s="54">
        <v>2016</v>
      </c>
      <c r="C74" s="54">
        <v>2599</v>
      </c>
      <c r="D74" s="54">
        <v>2920</v>
      </c>
      <c r="E74" s="54">
        <v>3496</v>
      </c>
      <c r="F74" s="54">
        <v>4262</v>
      </c>
      <c r="G74" s="54">
        <v>4635</v>
      </c>
      <c r="H74" s="54">
        <v>5748</v>
      </c>
      <c r="I74" s="54">
        <v>5416</v>
      </c>
    </row>
    <row r="75" spans="1:14" x14ac:dyDescent="0.3">
      <c r="A75" s="44" t="s">
        <v>130</v>
      </c>
      <c r="B75" s="56">
        <v>0.26</v>
      </c>
      <c r="C75" s="56">
        <v>0.28999999999999998</v>
      </c>
      <c r="D75" s="56">
        <v>0.12</v>
      </c>
      <c r="E75" s="56">
        <v>0.2</v>
      </c>
      <c r="F75" s="56">
        <v>0.22</v>
      </c>
      <c r="G75" s="56">
        <v>0.09</v>
      </c>
      <c r="H75" s="56">
        <v>0.24</v>
      </c>
      <c r="I75" s="56">
        <v>-0.06</v>
      </c>
    </row>
    <row r="76" spans="1:14" x14ac:dyDescent="0.3">
      <c r="A76" s="44" t="s">
        <v>138</v>
      </c>
      <c r="B76" s="56">
        <v>0.08</v>
      </c>
      <c r="C76" s="56">
        <v>0.15</v>
      </c>
      <c r="D76" s="56">
        <v>0.09</v>
      </c>
      <c r="E76" s="56">
        <v>0.12</v>
      </c>
      <c r="F76" s="56">
        <v>0.16</v>
      </c>
      <c r="G76" s="56">
        <v>0.05</v>
      </c>
      <c r="H76" s="56">
        <v>0.19</v>
      </c>
      <c r="I76" s="56">
        <v>-0.1</v>
      </c>
    </row>
    <row r="77" spans="1:14" x14ac:dyDescent="0.3">
      <c r="A77" s="44" t="s">
        <v>139</v>
      </c>
      <c r="B77" s="56">
        <v>0.02</v>
      </c>
      <c r="C77" s="56">
        <v>0.04</v>
      </c>
      <c r="D77" s="56">
        <v>0.03</v>
      </c>
      <c r="E77" s="56">
        <v>0.04</v>
      </c>
      <c r="F77" s="56">
        <v>0.06</v>
      </c>
      <c r="G77" s="56">
        <v>0.03</v>
      </c>
      <c r="H77" s="56">
        <v>0.05</v>
      </c>
      <c r="I77" s="56">
        <v>-0.03</v>
      </c>
    </row>
    <row r="78" spans="1:14" x14ac:dyDescent="0.3">
      <c r="A78" s="45" t="s">
        <v>115</v>
      </c>
      <c r="B78" s="54">
        <v>925</v>
      </c>
      <c r="C78" s="54">
        <v>1055</v>
      </c>
      <c r="D78" s="54">
        <v>1188</v>
      </c>
      <c r="E78" s="54">
        <v>1508</v>
      </c>
      <c r="F78" s="54">
        <v>1808</v>
      </c>
      <c r="G78" s="54">
        <v>1896</v>
      </c>
      <c r="H78" s="54">
        <v>2347</v>
      </c>
      <c r="I78" s="54">
        <v>1938</v>
      </c>
    </row>
    <row r="79" spans="1:14" x14ac:dyDescent="0.3">
      <c r="A79" s="44" t="s">
        <v>130</v>
      </c>
      <c r="B79" s="56">
        <v>0.06</v>
      </c>
      <c r="C79" s="56">
        <v>0.14000000000000001</v>
      </c>
      <c r="D79" s="56">
        <v>0.13</v>
      </c>
      <c r="E79" s="56">
        <v>0.27</v>
      </c>
      <c r="F79" s="56">
        <v>0.2</v>
      </c>
      <c r="G79" s="56">
        <v>0.05</v>
      </c>
      <c r="H79" s="56">
        <v>0.24</v>
      </c>
      <c r="I79" s="56">
        <v>-0.17</v>
      </c>
    </row>
    <row r="80" spans="1:14" x14ac:dyDescent="0.3">
      <c r="A80" s="44" t="s">
        <v>138</v>
      </c>
      <c r="B80" s="56">
        <v>0.04</v>
      </c>
      <c r="C80" s="56">
        <v>0.1</v>
      </c>
      <c r="D80" s="56">
        <v>0.1</v>
      </c>
      <c r="E80" s="56">
        <v>0.15</v>
      </c>
      <c r="F80" s="56">
        <v>0.14000000000000001</v>
      </c>
      <c r="G80" s="56">
        <v>0.03</v>
      </c>
      <c r="H80" s="56">
        <v>0.19</v>
      </c>
      <c r="I80" s="56">
        <v>-0.21</v>
      </c>
    </row>
    <row r="81" spans="1:9" x14ac:dyDescent="0.3">
      <c r="A81" s="44" t="s">
        <v>139</v>
      </c>
      <c r="B81" s="56">
        <v>0.01</v>
      </c>
      <c r="C81" s="56">
        <v>0.03</v>
      </c>
      <c r="D81" s="56">
        <v>0.03</v>
      </c>
      <c r="E81" s="56">
        <v>0.05</v>
      </c>
      <c r="F81" s="56">
        <v>0.04</v>
      </c>
      <c r="G81" s="56">
        <v>0.02</v>
      </c>
      <c r="H81" s="56">
        <v>0.05</v>
      </c>
      <c r="I81" s="56">
        <v>-0.06</v>
      </c>
    </row>
    <row r="82" spans="1:9" x14ac:dyDescent="0.3">
      <c r="A82" s="45" t="s">
        <v>116</v>
      </c>
      <c r="B82" s="54">
        <v>126</v>
      </c>
      <c r="C82" s="54">
        <v>131</v>
      </c>
      <c r="D82" s="54">
        <v>129</v>
      </c>
      <c r="E82" s="54">
        <v>130</v>
      </c>
      <c r="F82" s="54">
        <v>138</v>
      </c>
      <c r="G82" s="54">
        <v>148</v>
      </c>
      <c r="H82" s="54">
        <v>195</v>
      </c>
      <c r="I82" s="54">
        <v>193</v>
      </c>
    </row>
    <row r="83" spans="1:9" x14ac:dyDescent="0.3">
      <c r="A83" s="44" t="s">
        <v>130</v>
      </c>
      <c r="B83" s="56">
        <v>0</v>
      </c>
      <c r="C83" s="56">
        <v>0.04</v>
      </c>
      <c r="D83" s="56">
        <v>-0.02</v>
      </c>
      <c r="E83" s="56">
        <v>0.01</v>
      </c>
      <c r="F83" s="56">
        <v>0.06</v>
      </c>
      <c r="G83" s="56">
        <v>7.0000000000000007E-2</v>
      </c>
      <c r="H83" s="56">
        <v>0.32</v>
      </c>
      <c r="I83" s="56">
        <v>-0.01</v>
      </c>
    </row>
    <row r="84" spans="1:9" x14ac:dyDescent="0.3">
      <c r="A84" s="44" t="s">
        <v>138</v>
      </c>
      <c r="B84" s="56">
        <v>0.01</v>
      </c>
      <c r="C84" s="56">
        <v>0.02</v>
      </c>
      <c r="D84" s="56">
        <v>0.01</v>
      </c>
      <c r="E84" s="56">
        <v>0.02</v>
      </c>
      <c r="F84" s="56">
        <v>0.05</v>
      </c>
      <c r="G84" s="56">
        <v>0.05</v>
      </c>
      <c r="H84" s="56">
        <v>0.26</v>
      </c>
      <c r="I84" s="56">
        <v>-0.06</v>
      </c>
    </row>
    <row r="85" spans="1:9" x14ac:dyDescent="0.3">
      <c r="A85" s="44" t="s">
        <v>139</v>
      </c>
      <c r="B85" s="56">
        <v>0</v>
      </c>
      <c r="C85" s="56">
        <v>0.02</v>
      </c>
      <c r="D85" s="56">
        <v>-0.01</v>
      </c>
      <c r="E85" s="56">
        <v>-0.01</v>
      </c>
      <c r="F85" s="56">
        <v>0.01</v>
      </c>
      <c r="G85" s="56">
        <v>0.01</v>
      </c>
      <c r="H85" s="56">
        <v>0.06</v>
      </c>
      <c r="I85" s="56">
        <v>0</v>
      </c>
    </row>
    <row r="86" spans="1:9" x14ac:dyDescent="0.3">
      <c r="A86" s="9" t="s">
        <v>131</v>
      </c>
      <c r="B86" s="55">
        <v>900</v>
      </c>
      <c r="C86" s="55">
        <v>1200</v>
      </c>
      <c r="D86" s="55">
        <v>1400</v>
      </c>
      <c r="E86" s="55">
        <v>1600</v>
      </c>
      <c r="F86" s="55">
        <v>1800</v>
      </c>
      <c r="G86" s="55">
        <v>1500</v>
      </c>
      <c r="H86" s="55">
        <v>2100</v>
      </c>
      <c r="I86" s="55">
        <v>2250</v>
      </c>
    </row>
    <row r="87" spans="1:9" x14ac:dyDescent="0.3">
      <c r="A87" s="46" t="s">
        <v>130</v>
      </c>
      <c r="B87" s="56">
        <v>0.04</v>
      </c>
      <c r="C87" s="56">
        <v>7.0000000000000007E-2</v>
      </c>
      <c r="D87" s="56">
        <v>0.05</v>
      </c>
      <c r="E87" s="56">
        <v>7.0000000000000007E-2</v>
      </c>
      <c r="F87" s="56">
        <v>0.05</v>
      </c>
      <c r="G87" s="57">
        <v>-0.16700000000000001</v>
      </c>
      <c r="H87" s="56">
        <v>0.4</v>
      </c>
      <c r="I87" s="56">
        <v>-0.1</v>
      </c>
    </row>
    <row r="88" spans="1:9" x14ac:dyDescent="0.3">
      <c r="A88" s="46" t="s">
        <v>132</v>
      </c>
      <c r="B88" s="57">
        <v>0.192</v>
      </c>
      <c r="C88" s="57">
        <v>0.2</v>
      </c>
      <c r="D88" s="57">
        <v>0.183</v>
      </c>
      <c r="E88" s="57">
        <v>0.17</v>
      </c>
      <c r="F88" s="57">
        <v>0.185</v>
      </c>
      <c r="G88" s="57">
        <v>0.16</v>
      </c>
      <c r="H88" s="57">
        <v>0.183</v>
      </c>
      <c r="I88" s="57">
        <v>0.18</v>
      </c>
    </row>
    <row r="89" spans="1:9" x14ac:dyDescent="0.3">
      <c r="A89" s="9" t="s">
        <v>133</v>
      </c>
      <c r="B89" s="55">
        <v>300</v>
      </c>
      <c r="C89" s="55">
        <v>350</v>
      </c>
      <c r="D89" s="55">
        <v>400</v>
      </c>
      <c r="E89" s="55">
        <v>450</v>
      </c>
      <c r="F89" s="55">
        <v>480</v>
      </c>
      <c r="G89" s="55">
        <v>500</v>
      </c>
      <c r="H89" s="55">
        <v>600</v>
      </c>
      <c r="I89" s="55">
        <v>625</v>
      </c>
    </row>
    <row r="90" spans="1:9" x14ac:dyDescent="0.3">
      <c r="A90" s="46" t="s">
        <v>130</v>
      </c>
      <c r="B90" s="57">
        <v>0.02</v>
      </c>
      <c r="C90" s="57">
        <v>7.0000000000000007E-2</v>
      </c>
      <c r="D90" s="56">
        <v>0.05</v>
      </c>
      <c r="E90" s="56">
        <v>7.0000000000000007E-2</v>
      </c>
      <c r="F90" s="56">
        <v>0.03</v>
      </c>
      <c r="G90" s="56">
        <v>-7.0000000000000007E-2</v>
      </c>
      <c r="H90" s="56">
        <v>0.25</v>
      </c>
      <c r="I90" s="56">
        <v>-0.08</v>
      </c>
    </row>
    <row r="91" spans="1:9" x14ac:dyDescent="0.3">
      <c r="A91" s="46" t="s">
        <v>134</v>
      </c>
      <c r="B91" s="57">
        <v>5.5E-2</v>
      </c>
      <c r="C91" s="57">
        <v>5.8000000000000003E-2</v>
      </c>
      <c r="D91" s="57">
        <v>5.5E-2</v>
      </c>
      <c r="E91" s="57">
        <v>0.05</v>
      </c>
      <c r="F91" s="57">
        <v>4.4999999999999998E-2</v>
      </c>
      <c r="G91" s="57">
        <v>5.1999999999999998E-2</v>
      </c>
      <c r="H91" s="57">
        <v>5.1999999999999998E-2</v>
      </c>
      <c r="I91" s="57">
        <v>0.05</v>
      </c>
    </row>
    <row r="92" spans="1:9" x14ac:dyDescent="0.3">
      <c r="A92" s="9" t="s">
        <v>135</v>
      </c>
      <c r="B92" s="55">
        <v>993</v>
      </c>
      <c r="C92" s="55">
        <v>1372</v>
      </c>
      <c r="D92" s="55">
        <v>1507</v>
      </c>
      <c r="E92" s="55">
        <v>1807</v>
      </c>
      <c r="F92" s="55">
        <v>2376</v>
      </c>
      <c r="G92" s="55">
        <v>2490</v>
      </c>
      <c r="H92" s="55">
        <v>3243</v>
      </c>
      <c r="I92" s="55">
        <v>2365</v>
      </c>
    </row>
    <row r="93" spans="1:9" x14ac:dyDescent="0.3">
      <c r="A93" s="46" t="s">
        <v>130</v>
      </c>
      <c r="B93" s="56">
        <v>0.22</v>
      </c>
      <c r="C93" s="56">
        <v>0.38</v>
      </c>
      <c r="D93" s="56">
        <v>0.1</v>
      </c>
      <c r="E93" s="56">
        <v>0.2</v>
      </c>
      <c r="F93" s="56">
        <v>0.31</v>
      </c>
      <c r="G93" s="56">
        <v>0.05</v>
      </c>
      <c r="H93" s="56">
        <v>0.3</v>
      </c>
      <c r="I93" s="56">
        <v>-0.27</v>
      </c>
    </row>
    <row r="94" spans="1:9" x14ac:dyDescent="0.3">
      <c r="A94" s="46" t="s">
        <v>132</v>
      </c>
      <c r="B94" s="57">
        <v>0.14499999999999999</v>
      </c>
      <c r="C94" s="57">
        <v>0.16800000000000001</v>
      </c>
      <c r="D94" s="57">
        <v>0.17499999999999999</v>
      </c>
      <c r="E94" s="57">
        <v>0.183</v>
      </c>
      <c r="F94" s="57">
        <v>0.192</v>
      </c>
      <c r="G94" s="57">
        <v>0.157</v>
      </c>
      <c r="H94" s="57">
        <v>0.19</v>
      </c>
      <c r="I94" s="57">
        <v>0.20699999999999999</v>
      </c>
    </row>
    <row r="95" spans="1:9" x14ac:dyDescent="0.3">
      <c r="A95" s="9" t="s">
        <v>136</v>
      </c>
      <c r="B95" s="55">
        <v>450</v>
      </c>
      <c r="C95" s="55">
        <v>550</v>
      </c>
      <c r="D95" s="55">
        <v>600</v>
      </c>
      <c r="E95" s="55">
        <v>650</v>
      </c>
      <c r="F95" s="55">
        <v>750</v>
      </c>
      <c r="G95" s="55">
        <v>850</v>
      </c>
      <c r="H95" s="55">
        <v>1000</v>
      </c>
      <c r="I95" s="55">
        <v>1050</v>
      </c>
    </row>
    <row r="96" spans="1:9" x14ac:dyDescent="0.3">
      <c r="A96" s="46" t="s">
        <v>130</v>
      </c>
      <c r="B96" s="56">
        <v>7.0000000000000007E-2</v>
      </c>
      <c r="C96" s="56">
        <v>0.05</v>
      </c>
      <c r="D96" s="56">
        <v>0.08</v>
      </c>
      <c r="E96" s="56">
        <v>0.1</v>
      </c>
      <c r="F96" s="56">
        <v>0.15</v>
      </c>
      <c r="G96" s="56">
        <v>-0.05</v>
      </c>
      <c r="H96" s="56">
        <v>0.1</v>
      </c>
      <c r="I96" s="56">
        <v>0.03</v>
      </c>
    </row>
    <row r="97" spans="1:14" x14ac:dyDescent="0.3">
      <c r="A97" s="46" t="s">
        <v>134</v>
      </c>
      <c r="B97" s="57">
        <v>3.1E-2</v>
      </c>
      <c r="C97" s="57">
        <v>3.5000000000000003E-2</v>
      </c>
      <c r="D97" s="57">
        <v>3.5999999999999997E-2</v>
      </c>
      <c r="E97" s="57">
        <v>3.6999999999999998E-2</v>
      </c>
      <c r="F97" s="57">
        <v>0.04</v>
      </c>
      <c r="G97" s="57">
        <v>3.2000000000000001E-2</v>
      </c>
      <c r="H97" s="57">
        <v>3.7999999999999999E-2</v>
      </c>
      <c r="I97" s="57">
        <v>0.04</v>
      </c>
    </row>
    <row r="98" spans="1:14" x14ac:dyDescent="0.3">
      <c r="A98" s="43" t="s">
        <v>107</v>
      </c>
      <c r="B98" s="43"/>
      <c r="C98" s="43"/>
      <c r="D98" s="43"/>
      <c r="E98" s="43"/>
      <c r="F98" s="43"/>
      <c r="G98" s="43"/>
      <c r="H98" s="43"/>
      <c r="I98" s="43"/>
      <c r="J98" s="39"/>
      <c r="K98" s="39"/>
      <c r="L98" s="39"/>
      <c r="M98" s="39"/>
      <c r="N98" s="39"/>
    </row>
    <row r="99" spans="1:14" x14ac:dyDescent="0.3">
      <c r="A99" s="9" t="s">
        <v>137</v>
      </c>
      <c r="B99" s="55">
        <v>4317</v>
      </c>
      <c r="C99" s="55">
        <v>4700</v>
      </c>
      <c r="D99" s="55">
        <v>4737</v>
      </c>
      <c r="E99" s="55">
        <v>5166</v>
      </c>
      <c r="F99" s="55">
        <v>5254</v>
      </c>
      <c r="G99" s="55">
        <v>5028</v>
      </c>
      <c r="H99" s="55">
        <v>5343</v>
      </c>
      <c r="I99" s="55">
        <v>5955</v>
      </c>
    </row>
    <row r="100" spans="1:14" x14ac:dyDescent="0.3">
      <c r="A100" s="44" t="s">
        <v>130</v>
      </c>
      <c r="B100" s="56">
        <v>0.1</v>
      </c>
      <c r="C100" s="56">
        <v>0.09</v>
      </c>
      <c r="D100" s="56">
        <v>0.09</v>
      </c>
      <c r="E100" s="56">
        <v>0.1</v>
      </c>
      <c r="F100" s="56">
        <v>0.02</v>
      </c>
      <c r="G100" s="56">
        <v>-0.04</v>
      </c>
      <c r="H100" s="56">
        <v>0.06</v>
      </c>
      <c r="I100" s="56">
        <v>0.11</v>
      </c>
    </row>
    <row r="101" spans="1:14" x14ac:dyDescent="0.3">
      <c r="A101" s="45" t="s">
        <v>114</v>
      </c>
      <c r="B101" s="54">
        <v>2930</v>
      </c>
      <c r="C101" s="54">
        <v>3285</v>
      </c>
      <c r="D101" s="54">
        <v>3285</v>
      </c>
      <c r="E101" s="54">
        <v>3575</v>
      </c>
      <c r="F101" s="54">
        <v>3622</v>
      </c>
      <c r="G101" s="54">
        <v>3449</v>
      </c>
      <c r="H101" s="54">
        <v>3659</v>
      </c>
      <c r="I101" s="54">
        <v>4111</v>
      </c>
    </row>
    <row r="102" spans="1:14" x14ac:dyDescent="0.3">
      <c r="A102" s="44" t="s">
        <v>130</v>
      </c>
      <c r="B102" s="56">
        <v>0.12</v>
      </c>
      <c r="C102" s="56">
        <v>0.12</v>
      </c>
      <c r="D102" s="56">
        <v>0.1</v>
      </c>
      <c r="E102" s="56">
        <v>0.09</v>
      </c>
      <c r="F102" s="56">
        <v>0.01</v>
      </c>
      <c r="G102" s="56">
        <v>-0.05</v>
      </c>
      <c r="H102" s="56">
        <v>0.06</v>
      </c>
      <c r="I102" s="56">
        <v>0.12</v>
      </c>
    </row>
    <row r="103" spans="1:14" x14ac:dyDescent="0.3">
      <c r="A103" s="44" t="s">
        <v>138</v>
      </c>
      <c r="B103" s="56">
        <v>0.16</v>
      </c>
      <c r="C103" s="56">
        <v>0.09</v>
      </c>
      <c r="D103" s="56">
        <v>0.09</v>
      </c>
      <c r="E103" s="56">
        <v>0.1</v>
      </c>
      <c r="F103" s="56">
        <v>0.12</v>
      </c>
      <c r="G103" s="56">
        <v>0</v>
      </c>
      <c r="H103" s="56">
        <v>0.08</v>
      </c>
      <c r="I103" s="56">
        <v>0.16</v>
      </c>
    </row>
    <row r="104" spans="1:14" x14ac:dyDescent="0.3">
      <c r="A104" s="44" t="s">
        <v>139</v>
      </c>
      <c r="B104" s="56">
        <v>0.04</v>
      </c>
      <c r="C104" s="56">
        <v>0.03</v>
      </c>
      <c r="D104" s="56">
        <v>0.01</v>
      </c>
      <c r="E104" s="56">
        <v>0.01</v>
      </c>
      <c r="F104" s="56">
        <v>-0.11</v>
      </c>
      <c r="G104" s="56">
        <v>-0.05</v>
      </c>
      <c r="H104" s="56">
        <v>-0.02</v>
      </c>
      <c r="I104" s="56">
        <v>-0.03</v>
      </c>
    </row>
    <row r="105" spans="1:14" x14ac:dyDescent="0.3">
      <c r="A105" s="45" t="s">
        <v>115</v>
      </c>
      <c r="B105" s="54">
        <v>1117</v>
      </c>
      <c r="C105" s="54">
        <v>1185</v>
      </c>
      <c r="D105" s="54">
        <v>1185</v>
      </c>
      <c r="E105" s="54">
        <v>1347</v>
      </c>
      <c r="F105" s="54">
        <v>1395</v>
      </c>
      <c r="G105" s="54">
        <v>1365</v>
      </c>
      <c r="H105" s="54">
        <v>1494</v>
      </c>
      <c r="I105" s="54">
        <v>1610</v>
      </c>
    </row>
    <row r="106" spans="1:14" x14ac:dyDescent="0.3">
      <c r="A106" s="44" t="s">
        <v>130</v>
      </c>
      <c r="B106" s="56">
        <v>0.06</v>
      </c>
      <c r="C106" s="56">
        <v>0.06</v>
      </c>
      <c r="D106" s="56">
        <v>7.0000000000000007E-2</v>
      </c>
      <c r="E106" s="56">
        <v>0.14000000000000001</v>
      </c>
      <c r="F106" s="56">
        <v>0.04</v>
      </c>
      <c r="G106" s="56">
        <v>-0.02</v>
      </c>
      <c r="H106" s="56">
        <v>0.09</v>
      </c>
      <c r="I106" s="56">
        <v>0.08</v>
      </c>
    </row>
    <row r="107" spans="1:14" x14ac:dyDescent="0.3">
      <c r="A107" s="44" t="s">
        <v>138</v>
      </c>
      <c r="B107" s="56">
        <v>0.09</v>
      </c>
      <c r="C107" s="56">
        <v>0.1</v>
      </c>
      <c r="D107" s="56">
        <v>0.1</v>
      </c>
      <c r="E107" s="56">
        <v>0.15</v>
      </c>
      <c r="F107" s="56">
        <v>0.15</v>
      </c>
      <c r="G107" s="56">
        <v>0.03</v>
      </c>
      <c r="H107" s="56">
        <v>0.1</v>
      </c>
      <c r="I107" s="56">
        <v>0.12</v>
      </c>
    </row>
    <row r="108" spans="1:14" x14ac:dyDescent="0.3">
      <c r="A108" s="44" t="s">
        <v>139</v>
      </c>
      <c r="B108" s="56">
        <v>0.03</v>
      </c>
      <c r="C108" s="56">
        <v>0.04</v>
      </c>
      <c r="D108" s="56">
        <v>0.04</v>
      </c>
      <c r="E108" s="56">
        <v>-0.01</v>
      </c>
      <c r="F108" s="56">
        <v>-0.03</v>
      </c>
      <c r="G108" s="56">
        <v>-0.05</v>
      </c>
      <c r="H108" s="56">
        <v>-0.01</v>
      </c>
      <c r="I108" s="56">
        <v>-0.04</v>
      </c>
    </row>
    <row r="109" spans="1:14" x14ac:dyDescent="0.3">
      <c r="A109" s="45" t="s">
        <v>116</v>
      </c>
      <c r="B109" s="54">
        <v>270</v>
      </c>
      <c r="C109" s="54">
        <v>267</v>
      </c>
      <c r="D109" s="54">
        <v>267</v>
      </c>
      <c r="E109" s="54">
        <v>244</v>
      </c>
      <c r="F109" s="54">
        <v>237</v>
      </c>
      <c r="G109" s="54">
        <v>214</v>
      </c>
      <c r="H109" s="54">
        <v>190</v>
      </c>
      <c r="I109" s="54">
        <v>234</v>
      </c>
    </row>
    <row r="110" spans="1:14" x14ac:dyDescent="0.3">
      <c r="A110" s="44" t="s">
        <v>130</v>
      </c>
      <c r="B110" s="56">
        <v>-0.01</v>
      </c>
      <c r="C110" s="56">
        <v>-0.03</v>
      </c>
      <c r="D110" s="56">
        <v>-0.08</v>
      </c>
      <c r="E110" s="56">
        <v>-0.03</v>
      </c>
      <c r="F110" s="56">
        <v>-0.1</v>
      </c>
      <c r="G110" s="56">
        <v>-0.11</v>
      </c>
      <c r="H110" s="56">
        <v>-0.11</v>
      </c>
      <c r="I110" s="56">
        <v>0.23</v>
      </c>
    </row>
    <row r="111" spans="1:14" x14ac:dyDescent="0.3">
      <c r="A111" s="44" t="s">
        <v>138</v>
      </c>
      <c r="B111" s="56">
        <v>-0.01</v>
      </c>
      <c r="C111" s="56">
        <v>-0.01</v>
      </c>
      <c r="D111" s="56">
        <v>-0.06</v>
      </c>
      <c r="E111" s="56">
        <v>-0.02</v>
      </c>
      <c r="F111" s="56">
        <v>-0.06</v>
      </c>
      <c r="G111" s="56">
        <v>-0.1</v>
      </c>
      <c r="H111" s="56">
        <v>-0.09</v>
      </c>
      <c r="I111" s="56">
        <v>0.28000000000000003</v>
      </c>
    </row>
    <row r="112" spans="1:14" x14ac:dyDescent="0.3">
      <c r="A112" s="44" t="s">
        <v>139</v>
      </c>
      <c r="B112" s="56">
        <v>0</v>
      </c>
      <c r="C112" s="56">
        <v>0.02</v>
      </c>
      <c r="D112" s="56">
        <v>-0.02</v>
      </c>
      <c r="E112" s="56">
        <v>-0.01</v>
      </c>
      <c r="F112" s="56">
        <v>-0.04</v>
      </c>
      <c r="G112" s="56">
        <v>-0.01</v>
      </c>
      <c r="H112" s="56">
        <v>-0.02</v>
      </c>
      <c r="I112" s="56">
        <v>-0.05</v>
      </c>
    </row>
    <row r="113" spans="1:9" x14ac:dyDescent="0.3">
      <c r="A113" s="9" t="s">
        <v>131</v>
      </c>
      <c r="B113" s="55">
        <v>1200</v>
      </c>
      <c r="C113" s="55">
        <v>1300</v>
      </c>
      <c r="D113" s="55">
        <v>1400</v>
      </c>
      <c r="E113" s="55">
        <v>1600</v>
      </c>
      <c r="F113" s="55">
        <v>1800</v>
      </c>
      <c r="G113" s="55">
        <v>1500</v>
      </c>
      <c r="H113" s="55">
        <v>1530</v>
      </c>
      <c r="I113" s="55">
        <v>1896</v>
      </c>
    </row>
    <row r="114" spans="1:9" x14ac:dyDescent="0.3">
      <c r="A114" s="46" t="s">
        <v>130</v>
      </c>
      <c r="B114" s="56">
        <v>0.05</v>
      </c>
      <c r="C114" s="56">
        <v>0.08</v>
      </c>
      <c r="D114" s="56">
        <v>7.0000000000000007E-2</v>
      </c>
      <c r="E114" s="56">
        <v>7.0000000000000007E-2</v>
      </c>
      <c r="F114" s="56">
        <v>0.05</v>
      </c>
      <c r="G114" s="57">
        <v>-0.16700000000000001</v>
      </c>
      <c r="H114" s="56">
        <v>0.28999999999999998</v>
      </c>
      <c r="I114" s="56">
        <v>0.24</v>
      </c>
    </row>
    <row r="115" spans="1:9" x14ac:dyDescent="0.3">
      <c r="A115" s="46" t="s">
        <v>132</v>
      </c>
      <c r="B115" s="57">
        <v>0.193</v>
      </c>
      <c r="C115" s="57">
        <v>0.2</v>
      </c>
      <c r="D115" s="57">
        <v>0.183</v>
      </c>
      <c r="E115" s="57">
        <v>0.17</v>
      </c>
      <c r="F115" s="57">
        <v>0.185</v>
      </c>
      <c r="G115" s="57">
        <v>0.16</v>
      </c>
      <c r="H115" s="57">
        <v>0.183</v>
      </c>
      <c r="I115" s="57">
        <v>0.18</v>
      </c>
    </row>
    <row r="116" spans="1:9" x14ac:dyDescent="0.3">
      <c r="A116" s="9" t="s">
        <v>133</v>
      </c>
      <c r="B116" s="55">
        <v>320</v>
      </c>
      <c r="C116" s="55">
        <v>350</v>
      </c>
      <c r="D116" s="55">
        <v>400</v>
      </c>
      <c r="E116" s="55">
        <v>450</v>
      </c>
      <c r="F116" s="55">
        <v>480</v>
      </c>
      <c r="G116" s="55">
        <v>500</v>
      </c>
      <c r="H116" s="55">
        <v>600</v>
      </c>
      <c r="I116" s="55">
        <v>625</v>
      </c>
    </row>
    <row r="117" spans="1:9" x14ac:dyDescent="0.3">
      <c r="A117" s="46" t="s">
        <v>130</v>
      </c>
      <c r="B117" s="57">
        <v>0.02</v>
      </c>
      <c r="C117" s="57">
        <v>0.09</v>
      </c>
      <c r="D117" s="56">
        <v>0.05</v>
      </c>
      <c r="E117" s="56">
        <v>7.0000000000000007E-2</v>
      </c>
      <c r="F117" s="56">
        <v>0.03</v>
      </c>
      <c r="G117" s="56">
        <v>-7.0000000000000007E-2</v>
      </c>
      <c r="H117" s="56">
        <v>0.15</v>
      </c>
      <c r="I117" s="56">
        <v>0.04</v>
      </c>
    </row>
    <row r="118" spans="1:9" x14ac:dyDescent="0.3">
      <c r="A118" s="46" t="s">
        <v>134</v>
      </c>
      <c r="B118" s="57">
        <v>5.5E-2</v>
      </c>
      <c r="C118" s="57">
        <v>0.06</v>
      </c>
      <c r="D118" s="57">
        <v>5.5E-2</v>
      </c>
      <c r="E118" s="57">
        <v>0.05</v>
      </c>
      <c r="F118" s="57">
        <v>4.4999999999999998E-2</v>
      </c>
      <c r="G118" s="57">
        <v>5.1999999999999998E-2</v>
      </c>
      <c r="H118" s="57">
        <v>5.1999999999999998E-2</v>
      </c>
      <c r="I118" s="57">
        <v>0.05</v>
      </c>
    </row>
    <row r="119" spans="1:9" x14ac:dyDescent="0.3">
      <c r="A119" s="9" t="s">
        <v>135</v>
      </c>
      <c r="B119" s="55">
        <v>980</v>
      </c>
      <c r="C119" s="55">
        <v>1000</v>
      </c>
      <c r="D119" s="55">
        <v>1277</v>
      </c>
      <c r="E119" s="55">
        <v>1189</v>
      </c>
      <c r="F119" s="55">
        <v>1323</v>
      </c>
      <c r="G119" s="55">
        <v>1184</v>
      </c>
      <c r="H119" s="55">
        <v>1434</v>
      </c>
      <c r="I119" s="55">
        <v>1530</v>
      </c>
    </row>
    <row r="120" spans="1:9" x14ac:dyDescent="0.3">
      <c r="A120" s="46" t="s">
        <v>130</v>
      </c>
      <c r="B120" s="56">
        <v>0.05</v>
      </c>
      <c r="C120" s="56">
        <v>0.02</v>
      </c>
      <c r="D120" s="56">
        <v>0.1</v>
      </c>
      <c r="E120" s="56">
        <v>0.21</v>
      </c>
      <c r="F120" s="56">
        <v>0.11</v>
      </c>
      <c r="G120" s="56">
        <v>-0.11</v>
      </c>
      <c r="H120" s="56">
        <v>0.21</v>
      </c>
      <c r="I120" s="56">
        <v>7.0000000000000007E-2</v>
      </c>
    </row>
    <row r="121" spans="1:9" x14ac:dyDescent="0.3">
      <c r="A121" s="46" t="s">
        <v>132</v>
      </c>
      <c r="B121" s="57">
        <v>0.14499999999999999</v>
      </c>
      <c r="C121" s="57">
        <v>0.16700000000000001</v>
      </c>
      <c r="D121" s="57">
        <v>0.17499999999999999</v>
      </c>
      <c r="E121" s="57">
        <v>0.183</v>
      </c>
      <c r="F121" s="57">
        <v>0.192</v>
      </c>
      <c r="G121" s="57">
        <v>0.157</v>
      </c>
      <c r="H121" s="57">
        <v>0.19</v>
      </c>
      <c r="I121" s="57">
        <v>0.20699999999999999</v>
      </c>
    </row>
    <row r="122" spans="1:9" x14ac:dyDescent="0.3">
      <c r="A122" s="9" t="s">
        <v>136</v>
      </c>
      <c r="B122" s="55">
        <v>600</v>
      </c>
      <c r="C122" s="55">
        <v>650</v>
      </c>
      <c r="D122" s="55">
        <v>700</v>
      </c>
      <c r="E122" s="55">
        <v>750</v>
      </c>
      <c r="F122" s="55">
        <v>800</v>
      </c>
      <c r="G122" s="55">
        <v>850</v>
      </c>
      <c r="H122" s="55">
        <v>900</v>
      </c>
      <c r="I122" s="55">
        <v>1000</v>
      </c>
    </row>
    <row r="123" spans="1:9" x14ac:dyDescent="0.3">
      <c r="A123" s="46" t="s">
        <v>130</v>
      </c>
      <c r="B123" s="56">
        <v>0.06</v>
      </c>
      <c r="C123" s="56">
        <v>0.08</v>
      </c>
      <c r="D123" s="56">
        <v>0.1</v>
      </c>
      <c r="E123" s="56">
        <v>0.12</v>
      </c>
      <c r="F123" s="56">
        <v>0.13</v>
      </c>
      <c r="G123" s="56">
        <v>-0.05</v>
      </c>
      <c r="H123" s="56">
        <v>0.1</v>
      </c>
      <c r="I123" s="56">
        <v>0.05</v>
      </c>
    </row>
    <row r="124" spans="1:9" x14ac:dyDescent="0.3">
      <c r="A124" s="46" t="s">
        <v>134</v>
      </c>
      <c r="B124" s="57">
        <v>3.1E-2</v>
      </c>
      <c r="C124" s="57">
        <v>3.5000000000000003E-2</v>
      </c>
      <c r="D124" s="57">
        <v>3.5999999999999997E-2</v>
      </c>
      <c r="E124" s="57">
        <v>3.6999999999999998E-2</v>
      </c>
      <c r="F124" s="57">
        <v>0.04</v>
      </c>
      <c r="G124" s="57">
        <v>3.2000000000000001E-2</v>
      </c>
      <c r="H124" s="57">
        <v>3.7999999999999999E-2</v>
      </c>
      <c r="I124" s="57">
        <v>4.2000000000000003E-2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FRANK-WISDOM EJOOR</cp:lastModifiedBy>
  <dcterms:created xsi:type="dcterms:W3CDTF">2020-05-20T17:26:08Z</dcterms:created>
  <dcterms:modified xsi:type="dcterms:W3CDTF">2024-11-12T14:00:18Z</dcterms:modified>
</cp:coreProperties>
</file>