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ades\Downloads\"/>
    </mc:Choice>
  </mc:AlternateContent>
  <xr:revisionPtr revIDLastSave="0" documentId="13_ncr:1_{CE176F77-8555-4D0E-8DB4-92F54D9AE7C8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D13" i="3"/>
  <c r="E13" i="3"/>
  <c r="C14" i="3"/>
  <c r="D14" i="3"/>
  <c r="E14" i="3"/>
  <c r="C31" i="3"/>
  <c r="D31" i="3"/>
  <c r="E31" i="3"/>
  <c r="C29" i="3"/>
  <c r="D29" i="3"/>
  <c r="E29" i="3"/>
  <c r="C27" i="3"/>
  <c r="D27" i="3"/>
  <c r="E27" i="3"/>
  <c r="C48" i="3"/>
  <c r="D48" i="3"/>
  <c r="E48" i="3"/>
  <c r="C47" i="3"/>
  <c r="D47" i="3"/>
  <c r="E47" i="3"/>
  <c r="C74" i="3"/>
  <c r="D74" i="3"/>
  <c r="E74" i="3"/>
  <c r="C73" i="3"/>
  <c r="D73" i="3"/>
  <c r="E73" i="3"/>
  <c r="C72" i="3"/>
  <c r="D72" i="3"/>
  <c r="E72" i="3"/>
  <c r="C69" i="3"/>
  <c r="D69" i="3"/>
  <c r="E69" i="3"/>
  <c r="C68" i="3"/>
  <c r="D68" i="3"/>
  <c r="E68" i="3"/>
  <c r="C66" i="3"/>
  <c r="D66" i="3"/>
  <c r="C67" i="3"/>
  <c r="D67" i="3"/>
  <c r="E67" i="3"/>
  <c r="E66" i="3"/>
  <c r="C65" i="3"/>
  <c r="D65" i="3"/>
  <c r="E65" i="3"/>
  <c r="C56" i="3"/>
  <c r="D56" i="3"/>
  <c r="C64" i="3"/>
  <c r="D64" i="3"/>
  <c r="E64" i="3"/>
  <c r="C63" i="3"/>
  <c r="D63" i="3"/>
  <c r="E63" i="3"/>
  <c r="C60" i="3"/>
  <c r="D60" i="3"/>
  <c r="C55" i="3"/>
  <c r="D55" i="3"/>
  <c r="C58" i="3"/>
  <c r="D58" i="3"/>
  <c r="C57" i="3"/>
  <c r="D57" i="3"/>
  <c r="D59" i="3"/>
  <c r="C59" i="3"/>
  <c r="C54" i="3"/>
  <c r="D54" i="3"/>
  <c r="D49" i="3"/>
  <c r="E49" i="3"/>
  <c r="C49" i="3"/>
  <c r="E44" i="3"/>
  <c r="C44" i="3"/>
  <c r="D45" i="3"/>
  <c r="D44" i="3" s="1"/>
  <c r="E45" i="3"/>
  <c r="C45" i="3"/>
  <c r="D41" i="3"/>
  <c r="E41" i="3"/>
  <c r="C41" i="3"/>
  <c r="D40" i="3"/>
  <c r="E40" i="3"/>
  <c r="C40" i="3"/>
  <c r="D37" i="3"/>
  <c r="E37" i="3"/>
  <c r="C37" i="3"/>
  <c r="D36" i="3"/>
  <c r="E36" i="3"/>
  <c r="C36" i="3"/>
  <c r="D35" i="3"/>
  <c r="E35" i="3"/>
  <c r="C35" i="3"/>
  <c r="E34" i="3"/>
  <c r="D34" i="3"/>
  <c r="C34" i="3"/>
  <c r="D28" i="3"/>
  <c r="E28" i="3"/>
  <c r="C28" i="3"/>
  <c r="D26" i="3"/>
  <c r="E26" i="3"/>
  <c r="C26" i="3"/>
  <c r="C25" i="3"/>
  <c r="D25" i="3"/>
  <c r="E25" i="3"/>
  <c r="D22" i="3"/>
  <c r="E22" i="3"/>
  <c r="C22" i="3"/>
  <c r="D20" i="3"/>
  <c r="E20" i="3"/>
  <c r="C20" i="3"/>
  <c r="D18" i="3"/>
  <c r="E18" i="3"/>
  <c r="D21" i="3"/>
  <c r="E21" i="3"/>
  <c r="C21" i="3"/>
  <c r="D19" i="3"/>
  <c r="E19" i="3"/>
  <c r="C19" i="3"/>
  <c r="C18" i="3" s="1"/>
  <c r="D17" i="3"/>
  <c r="E17" i="3"/>
  <c r="C17" i="3"/>
  <c r="D8" i="3"/>
  <c r="E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<sst xmlns="http://schemas.openxmlformats.org/spreadsheetml/2006/main" count="193" uniqueCount="153">
  <si>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</si>
  <si>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</si>
  <si>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</si>
  <si>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</si>
  <si>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</si>
  <si>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</si>
  <si>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</si>
  <si>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</si>
  <si>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</si>
  <si>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</si>
  <si>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</si>
  <si>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</si>
  <si>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</si>
  <si>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</si>
  <si>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</si>
  <si>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</si>
  <si>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</si>
  <si>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</si>
  <si>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</si>
  <si>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</si>
  <si>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</si>
  <si>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</si>
  <si>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</si>
  <si>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</si>
  <si>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</si>
  <si>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</si>
  <si>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</si>
  <si>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</si>
  <si>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</si>
  <si>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</si>
  <si>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</si>
  <si>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</si>
  <si>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</si>
  <si>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</si>
  <si>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</si>
  <si>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</si>
  <si>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</si>
  <si>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</si>
  <si>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</si>
  <si>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</si>
  <si>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</si>
  <si>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</si>
  <si>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</si>
  <si>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</si>
  <si>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</si>
  <si>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</si>
  <si>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</si>
  <si>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</si>
  <si>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</si>
  <si>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</si>
  <si>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</si>
  <si>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</si>
  <si>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</si>
  <si>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</si>
  <si>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</si>
  <si>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</si>
  <si>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</si>
  <si>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</si>
  <si>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</si>
  <si>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</si>
  <si>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</si>
  <si>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</si>
  <si>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</si>
  <si>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</si>
  <si>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</si>
  <si>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</si>
  <si>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</si>
  <si>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</si>
  <si>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</si>
  <si>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</si>
  <si>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</si>
  <si>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</si>
  <si>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</si>
  <si>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</si>
  <si>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</si>
  <si>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</si>
  <si>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</si>
  <si>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</si>
  <si>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</si>
  <si>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</si>
  <si>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</si>
  <si>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</si>
  <si>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</si>
  <si>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</si>
  <si>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</si>
  <si>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</si>
  <si>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</si>
  <si>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</si>
  <si>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</si>
  <si>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</si>
  <si>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</si>
  <si>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</si>
  <si>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</si>
  <si>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</si>
  <si>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</si>
  <si>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</si>
  <si>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</si>
  <si>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</si>
  <si>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</si>
  <si>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</si>
  <si>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</si>
  <si>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</si>
  <si>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</si>
  <si>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</si>
  <si>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</si>
  <si>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</si>
  <si>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</si>
  <si>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</si>
  <si>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</si>
  <si>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</si>
  <si>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</si>
  <si>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</si>
  <si>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</si>
  <si>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</si>
  <si>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</si>
  <si>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</si>
  <si>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</si>
  <si>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</si>
  <si>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</si>
  <si>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</si>
  <si>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</si>
  <si>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</si>
  <si>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</si>
  <si>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</si>
  <si>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</si>
  <si>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</si>
  <si>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</si>
  <si>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</si>
  <si>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</si>
  <si>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</si>
  <si>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</si>
  <si>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</si>
  <si>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</si>
  <si>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</si>
  <si>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</si>
  <si>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</si>
  <si>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</si>
  <si>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</si>
  <si>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</si>
  <si>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</si>
  <si>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</si>
  <si>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</si>
  <si>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</si>
  <si>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</si>
  <si>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</si>
  <si>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</si>
  <si>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</si>
  <si>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</si>
  <si>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</si>
  <si>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</si>
  <si>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rates</t>
  </si>
  <si>
    <t>% of Net Sales</t>
  </si>
  <si>
    <t>Additional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</si>
</sst>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0" fontId="0" fillId="0" borderId="0" xfId="3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5" workbookViewId="0">
      <selection activeCell="A31" sqref="A31"/>
    </sheetView>
  </sheetViews>
  <sheetFormatPr defaultRowHeight="14.5" x14ac:dyDescent="0.35"/>
  <cols>
    <col min="1" max="1" width="104.54296875" customWidth="1"/>
  </cols>
  <sheetData>
    <row r="1" spans="1:1" ht="23.5" x14ac:dyDescent="0.55000000000000004">
      <c r="A1" s="5" t="s">
        <v>87</v>
      </c>
    </row>
    <row r="3" spans="1:1" x14ac:dyDescent="0.35">
      <c r="A3" s="7" t="s">
        <v>141</v>
      </c>
    </row>
    <row r="4" spans="1:1" x14ac:dyDescent="0.35">
      <c r="A4" s="16" t="s">
        <v>88</v>
      </c>
    </row>
    <row r="5" spans="1:1" x14ac:dyDescent="0.35">
      <c r="A5" s="7" t="s">
        <v>97</v>
      </c>
    </row>
    <row r="6" spans="1:1" x14ac:dyDescent="0.35">
      <c r="A6" s="1" t="s">
        <v>148</v>
      </c>
    </row>
    <row r="7" spans="1:1" x14ac:dyDescent="0.35">
      <c r="A7" s="1"/>
    </row>
    <row r="8" spans="1:1" x14ac:dyDescent="0.35">
      <c r="A8" s="17" t="s">
        <v>149</v>
      </c>
    </row>
    <row r="9" spans="1:1" x14ac:dyDescent="0.35">
      <c r="A9" s="1" t="s">
        <v>145</v>
      </c>
    </row>
    <row r="10" spans="1:1" x14ac:dyDescent="0.35">
      <c r="A10" s="1" t="s">
        <v>89</v>
      </c>
    </row>
    <row r="11" spans="1:1" x14ac:dyDescent="0.35">
      <c r="A11" s="1" t="s">
        <v>90</v>
      </c>
    </row>
    <row r="12" spans="1:1" x14ac:dyDescent="0.35">
      <c r="A12" s="1" t="s">
        <v>91</v>
      </c>
    </row>
    <row r="13" spans="1:1" x14ac:dyDescent="0.35">
      <c r="A13" s="1"/>
    </row>
    <row r="14" spans="1:1" x14ac:dyDescent="0.35">
      <c r="A14" s="17" t="s">
        <v>92</v>
      </c>
    </row>
    <row r="15" spans="1:1" x14ac:dyDescent="0.35">
      <c r="A15" s="1" t="s">
        <v>146</v>
      </c>
    </row>
    <row r="16" spans="1:1" x14ac:dyDescent="0.35">
      <c r="A16" s="1" t="s">
        <v>89</v>
      </c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144</v>
      </c>
    </row>
    <row r="27" spans="1:1" x14ac:dyDescent="0.35">
      <c r="A27" s="16" t="s">
        <v>143</v>
      </c>
    </row>
    <row r="29" spans="1:1" x14ac:dyDescent="0.3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D16" sqref="D16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26" t="s">
        <v>1</v>
      </c>
      <c r="B2" s="26"/>
      <c r="C2" s="26"/>
      <c r="D2" s="26"/>
    </row>
    <row r="3" spans="1:10" x14ac:dyDescent="0.35">
      <c r="B3" s="25" t="s">
        <v>23</v>
      </c>
      <c r="C3" s="25"/>
      <c r="D3" s="25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3</v>
      </c>
    </row>
    <row r="6" spans="1:10" x14ac:dyDescent="0.3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35">
      <c r="A9" t="s">
        <v>7</v>
      </c>
      <c r="B9" s="12"/>
      <c r="C9" s="12"/>
      <c r="D9" s="12"/>
    </row>
    <row r="10" spans="1:10" x14ac:dyDescent="0.3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35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35">
      <c r="A14" t="s">
        <v>10</v>
      </c>
      <c r="B14" s="12"/>
      <c r="C14" s="12"/>
      <c r="D14" s="12"/>
    </row>
    <row r="15" spans="1:10" x14ac:dyDescent="0.3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5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35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3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5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35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4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5" thickTop="1" x14ac:dyDescent="0.35">
      <c r="A23" t="s">
        <v>19</v>
      </c>
    </row>
    <row r="24" spans="1:4" x14ac:dyDescent="0.3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5">
      <c r="A26" t="s">
        <v>22</v>
      </c>
    </row>
    <row r="27" spans="1:4" x14ac:dyDescent="0.3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5">
      <c r="A31" s="26" t="s">
        <v>24</v>
      </c>
      <c r="B31" s="26"/>
      <c r="C31" s="26"/>
      <c r="D31" s="26"/>
    </row>
    <row r="32" spans="1:4" x14ac:dyDescent="0.35">
      <c r="B32" s="25" t="s">
        <v>142</v>
      </c>
      <c r="C32" s="25"/>
      <c r="D32" s="25"/>
    </row>
    <row r="33" spans="1:4" x14ac:dyDescent="0.35">
      <c r="B33" s="7">
        <f>+B4</f>
        <v>2022</v>
      </c>
      <c r="C33" s="7">
        <f>+C4</f>
        <v>2021</v>
      </c>
      <c r="D33" s="7">
        <f>+D4</f>
        <v>2020</v>
      </c>
    </row>
    <row r="35" spans="1:4" x14ac:dyDescent="0.35">
      <c r="A35" t="s">
        <v>25</v>
      </c>
    </row>
    <row r="36" spans="1:4" x14ac:dyDescent="0.3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5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4" x14ac:dyDescent="0.35">
      <c r="A43" t="s">
        <v>48</v>
      </c>
      <c r="B43" s="12"/>
      <c r="C43" s="12"/>
      <c r="D43" s="12"/>
    </row>
    <row r="44" spans="1:4" x14ac:dyDescent="0.3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5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4" ht="15" thickBot="1" x14ac:dyDescent="0.4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4" ht="15" thickTop="1" x14ac:dyDescent="0.35"/>
    <row r="50" spans="1:4" x14ac:dyDescent="0.35">
      <c r="A50" t="s">
        <v>34</v>
      </c>
    </row>
    <row r="51" spans="1:4" x14ac:dyDescent="0.3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4" x14ac:dyDescent="0.35">
      <c r="A57" t="s">
        <v>51</v>
      </c>
      <c r="B57" s="12"/>
      <c r="C57" s="12"/>
      <c r="D57" s="12"/>
    </row>
    <row r="58" spans="1:4" x14ac:dyDescent="0.35">
      <c r="A58" s="1" t="s">
        <v>37</v>
      </c>
      <c r="B58" s="12"/>
      <c r="C58" s="12"/>
      <c r="D58" s="12"/>
    </row>
    <row r="59" spans="1:4" x14ac:dyDescent="0.3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5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4" x14ac:dyDescent="0.35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4" x14ac:dyDescent="0.35">
      <c r="B63" s="12"/>
      <c r="C63" s="12"/>
      <c r="D63" s="12"/>
    </row>
    <row r="64" spans="1:4" x14ac:dyDescent="0.35">
      <c r="A64" t="s">
        <v>42</v>
      </c>
      <c r="B64" s="12"/>
      <c r="C64" s="12"/>
      <c r="D64" s="12"/>
    </row>
    <row r="65" spans="1:4" x14ac:dyDescent="0.3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5" thickBot="1" x14ac:dyDescent="0.4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5" thickTop="1" x14ac:dyDescent="0.35"/>
    <row r="71" spans="1:4" x14ac:dyDescent="0.35">
      <c r="A71" s="26" t="s">
        <v>55</v>
      </c>
      <c r="B71" s="26"/>
      <c r="C71" s="26"/>
      <c r="D71" s="26"/>
    </row>
    <row r="72" spans="1:4" x14ac:dyDescent="0.35">
      <c r="B72" s="25" t="s">
        <v>23</v>
      </c>
      <c r="C72" s="25"/>
      <c r="D72" s="25"/>
    </row>
    <row r="73" spans="1:4" x14ac:dyDescent="0.35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35">
      <c r="A75" s="7" t="s">
        <v>56</v>
      </c>
      <c r="B75" s="15"/>
      <c r="C75" s="15"/>
      <c r="D75" s="15"/>
    </row>
    <row r="76" spans="1:4" x14ac:dyDescent="0.35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35">
      <c r="A77" s="11" t="s">
        <v>18</v>
      </c>
      <c r="B77" s="15"/>
      <c r="C77" s="15"/>
      <c r="D77" s="15"/>
    </row>
    <row r="78" spans="1:4" x14ac:dyDescent="0.35">
      <c r="A78" s="1" t="s">
        <v>58</v>
      </c>
      <c r="B78" s="12"/>
      <c r="C78" s="12"/>
      <c r="D78" s="12"/>
    </row>
    <row r="79" spans="1:4" x14ac:dyDescent="0.3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62</v>
      </c>
      <c r="B83" s="12"/>
      <c r="C83" s="12"/>
      <c r="D83" s="12"/>
    </row>
    <row r="84" spans="1:4" x14ac:dyDescent="0.3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35">
      <c r="A92" s="7" t="s">
        <v>64</v>
      </c>
      <c r="B92" s="12"/>
      <c r="C92" s="12"/>
      <c r="D92" s="12"/>
    </row>
    <row r="93" spans="1:4" x14ac:dyDescent="0.3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35">
      <c r="A100" s="7" t="s">
        <v>71</v>
      </c>
      <c r="B100" s="12"/>
      <c r="C100" s="12"/>
      <c r="D100" s="12"/>
    </row>
    <row r="101" spans="1:4" x14ac:dyDescent="0.3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35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5" thickBot="1" x14ac:dyDescent="0.4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80</v>
      </c>
      <c r="B112" s="12"/>
      <c r="C112" s="12"/>
      <c r="D112" s="12"/>
    </row>
    <row r="113" spans="1:4" x14ac:dyDescent="0.3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4"/>
  <sheetViews>
    <sheetView tabSelected="1" workbookViewId="0">
      <selection activeCell="K3" sqref="K3"/>
    </sheetView>
  </sheetViews>
  <sheetFormatPr defaultRowHeight="14.5" x14ac:dyDescent="0.35"/>
  <cols>
    <col min="1" max="1" width="4.6328125" style="18" customWidth="1"/>
    <col min="2" max="2" width="44.90625" customWidth="1"/>
    <col min="3" max="3" width="10.26953125" bestFit="1" customWidth="1"/>
  </cols>
  <sheetData>
    <row r="1" spans="1:10" ht="60" customHeight="1" x14ac:dyDescent="0.6"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5">
      <c r="C2" s="25" t="s">
        <v>23</v>
      </c>
      <c r="D2" s="25"/>
      <c r="E2" s="25"/>
    </row>
    <row r="3" spans="1:10" x14ac:dyDescent="0.3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5">
      <c r="A4" s="18">
        <v>1</v>
      </c>
      <c r="B4" s="7" t="s">
        <v>99</v>
      </c>
    </row>
    <row r="5" spans="1:10" x14ac:dyDescent="0.35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35">
      <c r="A6" s="18">
        <f t="shared" ref="A6:A13" si="0">+A5+0.1</f>
        <v>1.2000000000000002</v>
      </c>
      <c r="B6" s="1" t="s">
        <v>101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Statements'!D39)/'Financial Statements'!D56</f>
        <v>1.325072111735236</v>
      </c>
    </row>
    <row r="7" spans="1:10" x14ac:dyDescent="0.35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35">
      <c r="A8" s="18">
        <f t="shared" si="0"/>
        <v>1.4000000000000004</v>
      </c>
      <c r="B8" s="1" t="s">
        <v>103</v>
      </c>
      <c r="C8">
        <f>'Financial Statements'!B42/'Financial Statements'!B17</f>
        <v>2.6371603856266432</v>
      </c>
      <c r="D8">
        <f>'Financial Statements'!C42/'Financial Statements'!C17</f>
        <v>3.072344885729259</v>
      </c>
      <c r="E8">
        <f>'Financial Statements'!D42/'Financial Statements'!D17</f>
        <v>3.7165873590565841</v>
      </c>
    </row>
    <row r="9" spans="1:10" x14ac:dyDescent="0.35">
      <c r="A9" s="18">
        <f t="shared" si="0"/>
        <v>1.5000000000000004</v>
      </c>
      <c r="B9" s="1" t="s">
        <v>104</v>
      </c>
    </row>
    <row r="10" spans="1:10" x14ac:dyDescent="0.35">
      <c r="A10" s="18">
        <f t="shared" si="0"/>
        <v>1.6000000000000005</v>
      </c>
      <c r="B10" s="1" t="s">
        <v>105</v>
      </c>
    </row>
    <row r="11" spans="1:10" x14ac:dyDescent="0.35">
      <c r="A11" s="18">
        <f t="shared" si="0"/>
        <v>1.7000000000000006</v>
      </c>
      <c r="B11" s="1" t="s">
        <v>106</v>
      </c>
    </row>
    <row r="12" spans="1:10" x14ac:dyDescent="0.35">
      <c r="A12" s="18">
        <f t="shared" si="0"/>
        <v>1.8000000000000007</v>
      </c>
      <c r="B12" s="1" t="s">
        <v>107</v>
      </c>
    </row>
    <row r="13" spans="1:10" x14ac:dyDescent="0.35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</row>
    <row r="14" spans="1:10" x14ac:dyDescent="0.35"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6" spans="1:10" x14ac:dyDescent="0.35">
      <c r="A16" s="18">
        <f>+A4+1</f>
        <v>2</v>
      </c>
      <c r="B16" s="17" t="s">
        <v>110</v>
      </c>
    </row>
    <row r="17" spans="1:5" x14ac:dyDescent="0.35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5" x14ac:dyDescent="0.35">
      <c r="A18" s="18">
        <f>+A17+0.1</f>
        <v>2.2000000000000002</v>
      </c>
      <c r="B18" s="1" t="s">
        <v>111</v>
      </c>
      <c r="C18" s="23">
        <f>C19/'Financial Statements'!B8</f>
        <v>0.28161074029741739</v>
      </c>
      <c r="D18" s="23">
        <f>D19/'Financial Statements'!C8</f>
        <v>0.25355300601120234</v>
      </c>
      <c r="E18" s="23">
        <f>E19/'Financial Statements'!D8</f>
        <v>0.2536036282170373</v>
      </c>
    </row>
    <row r="19" spans="1:5" x14ac:dyDescent="0.35">
      <c r="B19" s="3" t="s">
        <v>112</v>
      </c>
      <c r="C19" s="24">
        <f>('Financial Statements'!B91-'Financial Statements'!B79)</f>
        <v>111047</v>
      </c>
      <c r="D19" s="24">
        <f>('Financial Statements'!C91-'Financial Statements'!C79)</f>
        <v>92754</v>
      </c>
      <c r="E19" s="24">
        <f>('Financial Statements'!D91-'Financial Statements'!D79)</f>
        <v>69618</v>
      </c>
    </row>
    <row r="20" spans="1:5" x14ac:dyDescent="0.35">
      <c r="A20" s="18">
        <f>+A18+0.1</f>
        <v>2.3000000000000003</v>
      </c>
      <c r="B20" s="1" t="s">
        <v>113</v>
      </c>
      <c r="C20" s="23">
        <f>C21/'Financial Statements'!B8</f>
        <v>0.30750035503438761</v>
      </c>
      <c r="D20" s="23">
        <f>D21/'Financial Statements'!C8</f>
        <v>0.29744927108362923</v>
      </c>
      <c r="E20" s="23">
        <f>E21/'Financial Statements'!D8</f>
        <v>0.29466149390743673</v>
      </c>
    </row>
    <row r="21" spans="1:5" x14ac:dyDescent="0.35">
      <c r="B21" s="3" t="s">
        <v>114</v>
      </c>
      <c r="C21" s="24">
        <f>'Financial Statements'!B91-'Financial Statements'!B81</f>
        <v>121256</v>
      </c>
      <c r="D21" s="24">
        <f>'Financial Statements'!C91-'Financial Statements'!C81</f>
        <v>108812</v>
      </c>
      <c r="E21" s="24">
        <f>'Financial Statements'!D91-'Financial Statements'!D81</f>
        <v>80889</v>
      </c>
    </row>
    <row r="22" spans="1:5" x14ac:dyDescent="0.35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4" spans="1:5" x14ac:dyDescent="0.35">
      <c r="A24" s="18">
        <f>+A16+1</f>
        <v>3</v>
      </c>
      <c r="B24" s="7" t="s">
        <v>116</v>
      </c>
    </row>
    <row r="25" spans="1:5" x14ac:dyDescent="0.35">
      <c r="A25" s="18">
        <f t="shared" ref="A25:A30" si="1">+A24+0.1</f>
        <v>3.1</v>
      </c>
      <c r="B25" s="1" t="s">
        <v>117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</row>
    <row r="26" spans="1:5" x14ac:dyDescent="0.35">
      <c r="A26" s="18">
        <f t="shared" si="1"/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5" x14ac:dyDescent="0.35">
      <c r="A27" s="18">
        <f t="shared" si="1"/>
        <v>3.3000000000000003</v>
      </c>
      <c r="B27" s="1" t="s">
        <v>119</v>
      </c>
      <c r="C27">
        <f>'Financial Statements'!B59/'Financial Statements'!B48</f>
        <v>0.28053181386514719</v>
      </c>
      <c r="D27">
        <f>'Financial Statements'!C59/'Financial Statements'!C48</f>
        <v>0.31084153366647482</v>
      </c>
      <c r="E27">
        <f>'Financial Statements'!D59/'Financial Statements'!D48</f>
        <v>0.30463308304105124</v>
      </c>
    </row>
    <row r="28" spans="1:5" x14ac:dyDescent="0.35">
      <c r="A28" s="18">
        <f t="shared" si="1"/>
        <v>3.4000000000000004</v>
      </c>
      <c r="B28" s="1" t="s">
        <v>120</v>
      </c>
      <c r="C28">
        <f>'Financial Statements'!B20/'Financial Statements'!B114</f>
        <v>41.571727748691103</v>
      </c>
      <c r="D28">
        <f>'Financial Statements'!C20/'Financial Statements'!C114</f>
        <v>40.642724227763303</v>
      </c>
      <c r="E28">
        <f>'Financial Statements'!D20/'Financial Statements'!D114</f>
        <v>22.348767488341107</v>
      </c>
    </row>
    <row r="29" spans="1:5" x14ac:dyDescent="0.35">
      <c r="A29" s="18">
        <f t="shared" si="1"/>
        <v>3.5000000000000004</v>
      </c>
      <c r="B29" s="1" t="s">
        <v>121</v>
      </c>
      <c r="C29">
        <f>'Financial Statements'!B110/('Financial Statements'!B59+'Financial Statements'!B55)</f>
        <v>0.22688419159392118</v>
      </c>
      <c r="D29">
        <f>'Financial Statements'!C110/('Financial Statements'!C59+'Financial Statements'!C55)</f>
        <v>0.30263900470859761</v>
      </c>
      <c r="E29">
        <f>'Financial Statements'!D110/('Financial Statements'!D59+'Financial Statements'!D55)</f>
        <v>0.37033693224125092</v>
      </c>
    </row>
    <row r="30" spans="1:5" x14ac:dyDescent="0.35">
      <c r="A30" s="18">
        <f t="shared" si="1"/>
        <v>3.6000000000000005</v>
      </c>
      <c r="B30" s="1" t="s">
        <v>122</v>
      </c>
    </row>
    <row r="31" spans="1:5" x14ac:dyDescent="0.35">
      <c r="B31" s="3" t="s">
        <v>123</v>
      </c>
      <c r="C31">
        <f>'Financial Statements'!B22-'Financial Statements'!B47</f>
        <v>-117547</v>
      </c>
      <c r="D31">
        <f>'Financial Statements'!C22-'Financial Statements'!C47</f>
        <v>-121486</v>
      </c>
      <c r="E31">
        <f>'Financial Statements'!D22-'Financial Statements'!D47</f>
        <v>-122764</v>
      </c>
    </row>
    <row r="33" spans="1:5" x14ac:dyDescent="0.35">
      <c r="A33" s="18">
        <f>+A24+1</f>
        <v>4</v>
      </c>
      <c r="B33" s="17" t="s">
        <v>124</v>
      </c>
    </row>
    <row r="34" spans="1:5" x14ac:dyDescent="0.35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35">
      <c r="A35" s="18">
        <f>+A34+0.1</f>
        <v>4.1999999999999993</v>
      </c>
      <c r="B35" s="1" t="s">
        <v>126</v>
      </c>
      <c r="C35">
        <f>'Financial Statements'!B8/'Financial Statements'!B47</f>
        <v>1.8142535081665516</v>
      </c>
      <c r="D35">
        <f>'Financial Statements'!C8/'Financial Statements'!C47</f>
        <v>1.6922966608994938</v>
      </c>
      <c r="E35">
        <f>'Financial Statements'!D8/'Financial Statements'!D47</f>
        <v>1.5236020535590398</v>
      </c>
    </row>
    <row r="36" spans="1:5" x14ac:dyDescent="0.35">
      <c r="A36" s="18">
        <f>+A35+0.1</f>
        <v>4.2999999999999989</v>
      </c>
      <c r="B36" s="1" t="s">
        <v>127</v>
      </c>
      <c r="C36">
        <f>'Financial Statements'!B12/'Financial Statements'!B39</f>
        <v>45.197331176708452</v>
      </c>
      <c r="D36">
        <f>'Financial Statements'!C12/'Financial Statements'!C39</f>
        <v>32.367933130699086</v>
      </c>
      <c r="E36">
        <f>'Financial Statements'!D12/'Financial Statements'!D39</f>
        <v>41.753016498399411</v>
      </c>
    </row>
    <row r="37" spans="1:5" x14ac:dyDescent="0.35">
      <c r="A37" s="18">
        <f>+A36+0.1</f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9" spans="1:5" x14ac:dyDescent="0.35">
      <c r="A39" s="18">
        <f>+A33+1</f>
        <v>5</v>
      </c>
      <c r="B39" s="17" t="s">
        <v>129</v>
      </c>
    </row>
    <row r="40" spans="1:5" x14ac:dyDescent="0.35">
      <c r="A40" s="18">
        <f>+A39+0.1</f>
        <v>5.0999999999999996</v>
      </c>
      <c r="B40" s="1" t="s">
        <v>130</v>
      </c>
      <c r="C40">
        <f>'Financial Statements'!B65/'Financial Statements'!B68</f>
        <v>1.2797797600252605</v>
      </c>
      <c r="D40">
        <f>'Financial Statements'!C65/'Financial Statements'!C68</f>
        <v>0.90925661753051201</v>
      </c>
      <c r="E40">
        <f>'Financial Statements'!D65/'Financial Statements'!D68</f>
        <v>0.77716218491253308</v>
      </c>
    </row>
    <row r="41" spans="1:5" x14ac:dyDescent="0.35">
      <c r="A41" s="18">
        <f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35">
      <c r="A42" s="18">
        <f>+A41+0.1</f>
        <v>5.2999999999999989</v>
      </c>
      <c r="B42" s="1" t="s">
        <v>132</v>
      </c>
    </row>
    <row r="43" spans="1:5" x14ac:dyDescent="0.35">
      <c r="A43" s="18">
        <f>+A42+0.1</f>
        <v>5.3999999999999986</v>
      </c>
      <c r="B43" s="3" t="s">
        <v>133</v>
      </c>
    </row>
    <row r="44" spans="1:5" x14ac:dyDescent="0.35">
      <c r="A44" s="18">
        <f>+A43+0.1</f>
        <v>5.4999999999999982</v>
      </c>
      <c r="B44" s="1" t="s">
        <v>134</v>
      </c>
      <c r="C44">
        <f>C45/C41</f>
        <v>2.2661775754984029E-2</v>
      </c>
      <c r="D44">
        <f>D45/D41</f>
        <v>2.4306742107956556E-2</v>
      </c>
      <c r="E44">
        <f>E45/E41</f>
        <v>4.0629827171817165E-2</v>
      </c>
    </row>
    <row r="45" spans="1:5" x14ac:dyDescent="0.35">
      <c r="B45" s="3" t="s">
        <v>135</v>
      </c>
      <c r="C45">
        <f>'Financial Statements'!B80/'Financial Statements'!B65</f>
        <v>0.13936992089315178</v>
      </c>
      <c r="D45">
        <f>'Financial Statements'!C80/'Financial Statements'!C65</f>
        <v>0.13781922775211367</v>
      </c>
      <c r="E45">
        <f>'Financial Statements'!D80/'Financial Statements'!D65</f>
        <v>0.13448472793871483</v>
      </c>
    </row>
    <row r="46" spans="1:5" x14ac:dyDescent="0.35">
      <c r="A46" s="18">
        <f>+A44+0.1</f>
        <v>5.5999999999999979</v>
      </c>
      <c r="B46" s="1" t="s">
        <v>136</v>
      </c>
    </row>
    <row r="47" spans="1:5" x14ac:dyDescent="0.35">
      <c r="A47" s="18">
        <f>+A45+0.1</f>
        <v>0.1</v>
      </c>
      <c r="B47" s="1" t="s">
        <v>137</v>
      </c>
      <c r="C47" s="23">
        <f>'Financial Statements'!B22/'Financial Statements'!B68</f>
        <v>1.9695887275023682</v>
      </c>
      <c r="D47" s="23">
        <f>'Financial Statements'!C22/'Financial Statements'!C68</f>
        <v>1.5007132667617689</v>
      </c>
      <c r="E47" s="23">
        <f>'Financial Statements'!D22/'Financial Statements'!D68</f>
        <v>0.87866358530127486</v>
      </c>
    </row>
    <row r="48" spans="1:5" x14ac:dyDescent="0.35">
      <c r="A48" s="18">
        <f>+A46+0.1</f>
        <v>5.6999999999999975</v>
      </c>
      <c r="B48" s="1" t="s">
        <v>138</v>
      </c>
      <c r="C48" s="23">
        <f>'Financial Statements'!B20/('Financial Statements'!B48-'Financial Statements'!B56)</f>
        <v>0.59919103701206899</v>
      </c>
      <c r="D48" s="23">
        <f>'Financial Statements'!C20/('Financial Statements'!C48-'Financial Statements'!C56)</f>
        <v>0.48424315252238148</v>
      </c>
      <c r="E48" s="23">
        <f>'Financial Statements'!D20/('Financial Statements'!D48-'Financial Statements'!D56)</f>
        <v>0.30705825278265964</v>
      </c>
    </row>
    <row r="49" spans="1:5" x14ac:dyDescent="0.35">
      <c r="A49" s="18">
        <f>+A47+0.1</f>
        <v>0.2</v>
      </c>
      <c r="B49" s="1" t="s">
        <v>128</v>
      </c>
      <c r="C49">
        <f>C37</f>
        <v>0.28292440929256851</v>
      </c>
      <c r="D49">
        <f>D37</f>
        <v>0.26974205275183616</v>
      </c>
      <c r="E49">
        <f>E37</f>
        <v>0.1772557180259843</v>
      </c>
    </row>
    <row r="50" spans="1:5" x14ac:dyDescent="0.35">
      <c r="A50" s="18">
        <f>+A48+0.1</f>
        <v>5.7999999999999972</v>
      </c>
      <c r="B50" s="1" t="s">
        <v>139</v>
      </c>
    </row>
    <row r="51" spans="1:5" x14ac:dyDescent="0.35">
      <c r="B51" s="3" t="s">
        <v>140</v>
      </c>
    </row>
    <row r="53" spans="1:5" x14ac:dyDescent="0.35">
      <c r="A53" s="18">
        <v>6</v>
      </c>
      <c r="B53" s="11" t="s">
        <v>150</v>
      </c>
    </row>
    <row r="54" spans="1:5" x14ac:dyDescent="0.35">
      <c r="A54" s="18">
        <v>6.1</v>
      </c>
      <c r="B54" s="1" t="s">
        <v>146</v>
      </c>
      <c r="C54" s="23">
        <f>('Financial Statements'!B12/'Financial Statements'!C12)-1</f>
        <v>4.960536385874792E-2</v>
      </c>
      <c r="D54" s="23">
        <f>('Financial Statements'!C12/'Financial Statements'!D12)-1</f>
        <v>0.25608785142634716</v>
      </c>
    </row>
    <row r="55" spans="1:5" x14ac:dyDescent="0.35">
      <c r="A55" s="18">
        <v>6.2</v>
      </c>
      <c r="B55" s="1" t="s">
        <v>89</v>
      </c>
      <c r="C55" s="23">
        <f>('Financial Statements'!B13/'Financial Statements'!C13)-1</f>
        <v>0.1174199795859614</v>
      </c>
      <c r="D55" s="23">
        <f>('Financial Statements'!C13/'Financial Statements'!D13)-1</f>
        <v>0.45619116582186825</v>
      </c>
    </row>
    <row r="56" spans="1:5" x14ac:dyDescent="0.35">
      <c r="A56" s="18">
        <v>6.3</v>
      </c>
      <c r="B56" s="1" t="s">
        <v>90</v>
      </c>
      <c r="C56" s="23">
        <f>('Financial Statements'!B17/'Financial Statements'!C17)-1</f>
        <v>0.16993642764372141</v>
      </c>
      <c r="D56" s="23">
        <f>('Financial Statements'!C17/'Financial Statements'!D17)-1</f>
        <v>0.13496948381090301</v>
      </c>
    </row>
    <row r="57" spans="1:5" x14ac:dyDescent="0.35">
      <c r="A57" s="18">
        <v>0.1</v>
      </c>
      <c r="B57" s="1" t="s">
        <v>11</v>
      </c>
      <c r="C57" s="23">
        <f>('Financial Statements'!B15/'Financial Statements'!C15)-1</f>
        <v>0.19791001186456136</v>
      </c>
      <c r="D57" s="23">
        <f>('Financial Statements'!C15/'Financial Statements'!D15)-1</f>
        <v>0.16862201365187723</v>
      </c>
    </row>
    <row r="58" spans="1:5" x14ac:dyDescent="0.35">
      <c r="A58" s="18">
        <v>0.2</v>
      </c>
      <c r="B58" s="1" t="s">
        <v>12</v>
      </c>
      <c r="C58" s="23">
        <f>('Financial Statements'!B16/'Financial Statements'!C16)-1</f>
        <v>0.14203795567287125</v>
      </c>
      <c r="D58" s="23">
        <f>('Financial Statements'!C16/'Financial Statements'!D16)-1</f>
        <v>0.10328379192608961</v>
      </c>
    </row>
    <row r="59" spans="1:5" x14ac:dyDescent="0.35">
      <c r="A59" s="18">
        <v>6.4</v>
      </c>
      <c r="B59" s="1" t="s">
        <v>14</v>
      </c>
      <c r="C59" s="23">
        <f>('Financial Statements'!B18/'Financial Statements'!C18)-1</f>
        <v>9.6265225013538513E-2</v>
      </c>
      <c r="D59" s="23">
        <f>('Financial Statements'!C18/'Financial Statements'!D18)-1</f>
        <v>0.64357048032826447</v>
      </c>
    </row>
    <row r="60" spans="1:5" x14ac:dyDescent="0.35">
      <c r="A60" s="18">
        <v>6.5</v>
      </c>
      <c r="B60" s="1" t="s">
        <v>93</v>
      </c>
      <c r="C60" s="23">
        <f>('Financial Statements'!B22/'Financial Statements'!C22)-1</f>
        <v>5.410857625686516E-2</v>
      </c>
      <c r="D60" s="23">
        <f>('Financial Statements'!C22/'Financial Statements'!D22)-1</f>
        <v>0.64916131055024295</v>
      </c>
    </row>
    <row r="62" spans="1:5" x14ac:dyDescent="0.35">
      <c r="A62" s="18">
        <v>7</v>
      </c>
      <c r="B62" s="11" t="s">
        <v>151</v>
      </c>
    </row>
    <row r="63" spans="1:5" x14ac:dyDescent="0.35">
      <c r="A63" s="18">
        <v>7.1</v>
      </c>
      <c r="B63" s="1" t="s">
        <v>146</v>
      </c>
      <c r="C63" s="23">
        <f>'Financial Statements'!B12/'Financial Statements'!B8</f>
        <v>0.56690369438639909</v>
      </c>
      <c r="D63" s="23">
        <f>'Financial Statements'!C12/'Financial Statements'!C8</f>
        <v>0.58220640374832222</v>
      </c>
      <c r="E63" s="23">
        <f>'Financial Statements'!D12/'Financial Statements'!D8</f>
        <v>0.61766752272189129</v>
      </c>
    </row>
    <row r="64" spans="1:5" x14ac:dyDescent="0.35">
      <c r="A64" s="18">
        <v>7.2</v>
      </c>
      <c r="B64" s="1" t="s">
        <v>89</v>
      </c>
      <c r="C64" s="23">
        <f>'Financial Statements'!B13/'Financial Statements'!B8</f>
        <v>0.43309630561360085</v>
      </c>
      <c r="D64" s="23">
        <f>'Financial Statements'!C13/'Financial Statements'!C8</f>
        <v>0.41779359625167778</v>
      </c>
      <c r="E64" s="23">
        <f>'Financial Statements'!D13/'Financial Statements'!D8</f>
        <v>0.38233247727810865</v>
      </c>
    </row>
    <row r="65" spans="1:5" x14ac:dyDescent="0.35">
      <c r="A65" s="18">
        <v>7.3</v>
      </c>
      <c r="B65" s="1" t="s">
        <v>90</v>
      </c>
      <c r="C65" s="23">
        <f>'Financial Statements'!B17/'Financial Statements'!B8</f>
        <v>0.13020886165831491</v>
      </c>
      <c r="D65" s="23">
        <f>'Financial Statements'!C17/'Financial Statements'!C8</f>
        <v>0.11996982097606181</v>
      </c>
      <c r="E65" s="23">
        <f>'Financial Statements'!D17/'Financial Statements'!D8</f>
        <v>0.14085933373404003</v>
      </c>
    </row>
    <row r="66" spans="1:5" x14ac:dyDescent="0.35">
      <c r="A66" s="18">
        <v>0.1</v>
      </c>
      <c r="B66" s="1" t="s">
        <v>11</v>
      </c>
      <c r="C66" s="23">
        <f>'Financial Statements'!B15/'Financial Statements'!B8</f>
        <v>6.657148363798665E-2</v>
      </c>
      <c r="D66" s="23">
        <f>'Financial Statements'!C15/'Financial Statements'!C8</f>
        <v>5.9904269074427925E-2</v>
      </c>
      <c r="E66" s="23">
        <f>'Financial Statements'!D15/'Financial Statements'!D8</f>
        <v>6.8309564140393061E-2</v>
      </c>
    </row>
    <row r="67" spans="1:5" x14ac:dyDescent="0.35">
      <c r="A67" s="18">
        <v>0.2</v>
      </c>
      <c r="B67" s="1" t="s">
        <v>12</v>
      </c>
      <c r="C67" s="23">
        <f>'Financial Statements'!B16/'Financial Statements'!B8</f>
        <v>6.3637378020328261E-2</v>
      </c>
      <c r="D67" s="23">
        <f>'Financial Statements'!C16/'Financial Statements'!C8</f>
        <v>6.006555190163388E-2</v>
      </c>
      <c r="E67" s="23">
        <f>'Financial Statements'!D16/'Financial Statements'!D8</f>
        <v>7.2549769593646979E-2</v>
      </c>
    </row>
    <row r="68" spans="1:5" x14ac:dyDescent="0.35">
      <c r="A68" s="18">
        <v>7.4</v>
      </c>
      <c r="B68" s="1" t="s">
        <v>14</v>
      </c>
      <c r="C68" s="23">
        <f>'Financial Statements'!B18/'Financial Statements'!B8</f>
        <v>0.30288744395528594</v>
      </c>
      <c r="D68" s="23">
        <f>'Financial Statements'!C18/'Financial Statements'!C8</f>
        <v>0.29782377527561593</v>
      </c>
      <c r="E68" s="23">
        <f>'Financial Statements'!D18/'Financial Statements'!D8</f>
        <v>0.24147314354406862</v>
      </c>
    </row>
    <row r="69" spans="1:5" x14ac:dyDescent="0.35">
      <c r="A69" s="18">
        <v>7.5</v>
      </c>
      <c r="B69" s="1" t="s">
        <v>93</v>
      </c>
      <c r="C69" s="23">
        <f>'Financial Statements'!B22/'Financial Statements'!B8</f>
        <v>0.25309640705199732</v>
      </c>
      <c r="D69" s="23">
        <f>'Financial Statements'!C22/'Financial Statements'!C8</f>
        <v>0.25881793355694238</v>
      </c>
      <c r="E69" s="23">
        <f>'Financial Statements'!D22/'Financial Statements'!D8</f>
        <v>0.20913611278072236</v>
      </c>
    </row>
    <row r="71" spans="1:5" x14ac:dyDescent="0.35">
      <c r="A71" s="18">
        <v>8</v>
      </c>
      <c r="B71" s="11" t="s">
        <v>152</v>
      </c>
    </row>
    <row r="72" spans="1:5" x14ac:dyDescent="0.35">
      <c r="A72" s="18">
        <v>8.1</v>
      </c>
      <c r="B72" s="1" t="s">
        <v>94</v>
      </c>
      <c r="C72" s="23">
        <f>'Financial Statements'!B21/'Financial Statements'!B20</f>
        <v>0.16204461684424407</v>
      </c>
      <c r="D72" s="23">
        <f>'Financial Statements'!C21/'Financial Statements'!C20</f>
        <v>0.13302260844085087</v>
      </c>
      <c r="E72" s="23">
        <f>'Financial Statements'!D21/'Financial Statements'!D20</f>
        <v>0.14428164731484103</v>
      </c>
    </row>
    <row r="73" spans="1:5" x14ac:dyDescent="0.35">
      <c r="A73" s="18">
        <v>8.1999999999999993</v>
      </c>
      <c r="B73" s="1" t="s">
        <v>95</v>
      </c>
      <c r="C73" s="23">
        <f>'Financial Statements'!B47/'Financial Statements'!B8</f>
        <v>0.55119088677446182</v>
      </c>
      <c r="D73" s="23">
        <f>'Financial Statements'!C47/'Financial Statements'!C8</f>
        <v>0.5909129428102029</v>
      </c>
      <c r="E73" s="23">
        <f>'Financial Statements'!D47/'Financial Statements'!D8</f>
        <v>0.65633936214778787</v>
      </c>
    </row>
    <row r="74" spans="1:5" x14ac:dyDescent="0.35">
      <c r="A74" s="18">
        <v>8.3000000000000007</v>
      </c>
      <c r="B74" s="1" t="s">
        <v>96</v>
      </c>
      <c r="C74" s="23">
        <f>'Financial Statements'!B47/'Financial Statements'!B45</f>
        <v>5.1606239760666712</v>
      </c>
      <c r="D74" s="23">
        <f>'Financial Statements'!C47/'Financial Statements'!C45</f>
        <v>5.4808823529411761</v>
      </c>
      <c r="E74" s="23">
        <f>'Financial Statements'!D47/'Financial Statements'!D45</f>
        <v>4.9005874993200242</v>
      </c>
    </row>
  </sheetData>
  <mergeCells count="1">
    <mergeCell ref="C2:E2"/>
  </mergeCells>
  <pageMargins left="0.7" right="0.7" top="0.75" bottom="0.75" header="0.3" footer="0.3"/>
  <ignoredErrors>
    <ignoredError sqref="C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Cade Stewart</cp:lastModifiedBy>
  <dcterms:created xsi:type="dcterms:W3CDTF">2020-05-18T16:32:37Z</dcterms:created>
  <dcterms:modified xsi:type="dcterms:W3CDTF">2024-10-12T12:40:23Z</dcterms:modified>
</cp:coreProperties>
</file>