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39AC24D7-0FE6-4F09-BE98-8E358186F199}" xr6:coauthVersionLast="47" xr6:coauthVersionMax="47" xr10:uidLastSave="{00000000-0000-0000-0000-000000000000}"/>
  <bookViews>
    <workbookView xWindow="-108" yWindow="-108" windowWidth="23256" windowHeight="1257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3" i="1" l="1"/>
  <c r="C213" i="1"/>
  <c r="G213" i="1"/>
  <c r="E213" i="1"/>
  <c r="D213" i="1"/>
  <c r="D205" i="1"/>
  <c r="F212" i="1"/>
  <c r="G208" i="1"/>
  <c r="C212" i="1"/>
  <c r="D212" i="1"/>
  <c r="E212" i="1"/>
  <c r="G209" i="1"/>
  <c r="G210" i="1"/>
  <c r="G211" i="1"/>
  <c r="G212" i="1"/>
  <c r="C197" i="1"/>
  <c r="C201" i="1"/>
  <c r="C205" i="1"/>
  <c r="C206" i="1"/>
  <c r="C207" i="1"/>
  <c r="D197" i="1"/>
  <c r="D201" i="1"/>
  <c r="D206" i="1"/>
  <c r="D207" i="1"/>
  <c r="E197" i="1"/>
  <c r="E201" i="1"/>
  <c r="E205" i="1"/>
  <c r="E206" i="1"/>
  <c r="E207" i="1"/>
  <c r="F197" i="1"/>
  <c r="F201" i="1"/>
  <c r="F205" i="1"/>
  <c r="F206" i="1"/>
  <c r="F207" i="1"/>
  <c r="G195" i="1"/>
  <c r="G196" i="1"/>
  <c r="G197" i="1"/>
  <c r="G198" i="1"/>
  <c r="G199" i="1"/>
  <c r="G200" i="1"/>
  <c r="G201" i="1"/>
  <c r="G202" i="1"/>
  <c r="G203" i="1"/>
  <c r="G204" i="1"/>
  <c r="G205" i="1"/>
  <c r="G206" i="1"/>
  <c r="G207" i="1"/>
  <c r="G194" i="1"/>
  <c r="C193" i="1"/>
  <c r="D193" i="1"/>
  <c r="E193" i="1"/>
  <c r="F193" i="1"/>
  <c r="G193" i="1"/>
  <c r="H193" i="1"/>
  <c r="G192" i="1"/>
  <c r="G191" i="1"/>
  <c r="G190" i="1"/>
  <c r="C189" i="1"/>
  <c r="D189" i="1"/>
  <c r="E189" i="1"/>
  <c r="F189" i="1"/>
  <c r="G189" i="1"/>
  <c r="H192" i="1"/>
  <c r="H190" i="1"/>
  <c r="H191" i="1"/>
  <c r="H194" i="1"/>
  <c r="H195" i="1"/>
  <c r="H196" i="1"/>
  <c r="H197" i="1"/>
  <c r="H198" i="1"/>
  <c r="H199" i="1"/>
  <c r="H200" i="1"/>
  <c r="H201" i="1"/>
  <c r="H202" i="1"/>
  <c r="H203" i="1"/>
  <c r="H204" i="1"/>
  <c r="H205" i="1"/>
  <c r="H206" i="1"/>
  <c r="H207" i="1"/>
  <c r="H208" i="1"/>
  <c r="H213" i="1"/>
  <c r="H189" i="1"/>
  <c r="E175" i="1"/>
  <c r="E46" i="1"/>
  <c r="G174" i="1"/>
  <c r="G175" i="1" s="1"/>
  <c r="C164" i="1"/>
  <c r="C160" i="1"/>
  <c r="C87" i="1"/>
  <c r="C77" i="1"/>
  <c r="C59" i="1"/>
  <c r="C46" i="1"/>
  <c r="E59" i="1"/>
  <c r="D59" i="1"/>
  <c r="C105" i="1"/>
  <c r="D105" i="1"/>
  <c r="E105" i="1"/>
  <c r="B105" i="1"/>
  <c r="E77" i="1"/>
  <c r="F46" i="1"/>
  <c r="G171" i="1"/>
  <c r="B87" i="1" l="1"/>
  <c r="B77" i="1"/>
  <c r="B46" i="1"/>
  <c r="I182" i="1" l="1"/>
  <c r="I185" i="1" s="1"/>
  <c r="I186" i="1" s="1"/>
  <c r="H182" i="1"/>
  <c r="H185" i="1" s="1"/>
  <c r="H186" i="1" s="1"/>
  <c r="G182" i="1"/>
  <c r="G185" i="1" s="1"/>
  <c r="G186" i="1" s="1"/>
  <c r="F182" i="1"/>
  <c r="F185" i="1" s="1"/>
  <c r="F186" i="1" s="1"/>
  <c r="E182" i="1"/>
  <c r="E185" i="1" s="1"/>
  <c r="E186" i="1" s="1"/>
  <c r="D182" i="1"/>
  <c r="D185" i="1" s="1"/>
  <c r="D186" i="1" s="1"/>
  <c r="C182" i="1"/>
  <c r="C185" i="1" s="1"/>
  <c r="C186" i="1" s="1"/>
  <c r="B182" i="1"/>
  <c r="B185" i="1" s="1"/>
  <c r="B186" i="1" s="1"/>
  <c r="I171" i="1"/>
  <c r="I173" i="1" s="1"/>
  <c r="I174" i="1" s="1"/>
  <c r="I175" i="1" s="1"/>
  <c r="H171" i="1"/>
  <c r="H173" i="1" s="1"/>
  <c r="H174" i="1" s="1"/>
  <c r="H175" i="1" s="1"/>
  <c r="F171" i="1"/>
  <c r="E171" i="1"/>
  <c r="C171" i="1"/>
  <c r="B171" i="1"/>
  <c r="B174" i="1" s="1"/>
  <c r="B175" i="1" s="1"/>
  <c r="H133" i="1"/>
  <c r="I133" i="1"/>
  <c r="I160" i="1"/>
  <c r="I163" i="1" s="1"/>
  <c r="I164" i="1" s="1"/>
  <c r="H160" i="1"/>
  <c r="H163" i="1" s="1"/>
  <c r="H164" i="1" s="1"/>
  <c r="G160" i="1"/>
  <c r="G163" i="1" s="1"/>
  <c r="G164" i="1" s="1"/>
  <c r="F160" i="1"/>
  <c r="F163" i="1" s="1"/>
  <c r="F164" i="1" s="1"/>
  <c r="E160" i="1"/>
  <c r="E163" i="1" s="1"/>
  <c r="E164" i="1" s="1"/>
  <c r="D160" i="1"/>
  <c r="D163" i="1" s="1"/>
  <c r="D164" i="1" s="1"/>
  <c r="C163" i="1"/>
  <c r="B160" i="1"/>
  <c r="C174" i="1" l="1"/>
  <c r="C175" i="1" s="1"/>
  <c r="B163" i="1"/>
  <c r="B164" i="1" s="1"/>
  <c r="D174" i="1"/>
  <c r="D175" i="1" s="1"/>
  <c r="E174" i="1"/>
  <c r="F174" i="1"/>
  <c r="F175" i="1" s="1"/>
  <c r="I127" i="1"/>
  <c r="H127" i="1"/>
  <c r="I123" i="1"/>
  <c r="H123" i="1"/>
  <c r="I119" i="1"/>
  <c r="H119" i="1"/>
  <c r="H115" i="1"/>
  <c r="I115" i="1"/>
  <c r="I147" i="1"/>
  <c r="I152" i="1" s="1"/>
  <c r="H147" i="1"/>
  <c r="H152" i="1" s="1"/>
  <c r="G147" i="1"/>
  <c r="G152" i="1" s="1"/>
  <c r="F147" i="1"/>
  <c r="F152" i="1" s="1"/>
  <c r="E147" i="1"/>
  <c r="E152" i="1" s="1"/>
  <c r="D147" i="1"/>
  <c r="C147" i="1"/>
  <c r="C152" i="1" s="1"/>
  <c r="B147" i="1"/>
  <c r="B152" i="1" s="1"/>
  <c r="D152" i="1" l="1"/>
  <c r="D150" i="1"/>
  <c r="H132" i="1"/>
  <c r="H139" i="1" s="1"/>
  <c r="H140" i="1" s="1"/>
  <c r="C132" i="1"/>
  <c r="I132" i="1"/>
  <c r="E132" i="1"/>
  <c r="F132" i="1"/>
  <c r="D132" i="1"/>
  <c r="D139" i="1" s="1"/>
  <c r="D140" i="1" s="1"/>
  <c r="B132" i="1"/>
  <c r="B139" i="1" s="1"/>
  <c r="G132" i="1"/>
  <c r="G139" i="1" s="1"/>
  <c r="D153" i="1" l="1"/>
  <c r="E139" i="1"/>
  <c r="E140" i="1" s="1"/>
  <c r="G140" i="1"/>
  <c r="F139" i="1"/>
  <c r="F140" i="1" s="1"/>
  <c r="I139" i="1"/>
  <c r="B140" i="1" s="1"/>
  <c r="C139" i="1"/>
  <c r="C140" i="1" s="1"/>
  <c r="G105" i="1"/>
  <c r="F105" i="1"/>
  <c r="H100" i="1"/>
  <c r="G100" i="1"/>
  <c r="F100" i="1"/>
  <c r="E100" i="1"/>
  <c r="D100" i="1"/>
  <c r="C100" i="1"/>
  <c r="B100" i="1"/>
  <c r="B102" i="1" s="1"/>
  <c r="I100" i="1"/>
  <c r="H87" i="1"/>
  <c r="G87" i="1"/>
  <c r="F87" i="1"/>
  <c r="E87" i="1"/>
  <c r="D87" i="1"/>
  <c r="I87" i="1"/>
  <c r="G77" i="1"/>
  <c r="F77" i="1"/>
  <c r="D77" i="1"/>
  <c r="H59" i="1"/>
  <c r="G59" i="1"/>
  <c r="F59" i="1"/>
  <c r="F60" i="1" s="1"/>
  <c r="B59" i="1"/>
  <c r="B60" i="1" s="1"/>
  <c r="I59" i="1"/>
  <c r="H46" i="1"/>
  <c r="G46" i="1"/>
  <c r="E60" i="1"/>
  <c r="D46" i="1"/>
  <c r="D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F10" i="1" s="1"/>
  <c r="F153" i="1" s="1"/>
  <c r="E4" i="1"/>
  <c r="D4" i="1"/>
  <c r="D10" i="1" s="1"/>
  <c r="C4" i="1"/>
  <c r="B4" i="1"/>
  <c r="I4" i="1"/>
  <c r="I10" i="1" s="1"/>
  <c r="E61" i="1" l="1"/>
  <c r="C10" i="1"/>
  <c r="C12" i="1" s="1"/>
  <c r="C20" i="1" s="1"/>
  <c r="H60" i="1"/>
  <c r="G60" i="1"/>
  <c r="C60" i="1"/>
  <c r="C61" i="1" s="1"/>
  <c r="E10" i="1"/>
  <c r="E153" i="1" s="1"/>
  <c r="D61" i="1"/>
  <c r="B10" i="1"/>
  <c r="B12" i="1" s="1"/>
  <c r="B20" i="1" s="1"/>
  <c r="F12" i="1"/>
  <c r="F20" i="1" s="1"/>
  <c r="H12" i="1"/>
  <c r="H20" i="1" s="1"/>
  <c r="H153" i="1"/>
  <c r="I12" i="1"/>
  <c r="I20" i="1" s="1"/>
  <c r="I153" i="1"/>
  <c r="D12" i="1"/>
  <c r="D20" i="1" s="1"/>
  <c r="E102" i="1"/>
  <c r="D102" i="1"/>
  <c r="C102" i="1"/>
  <c r="F102" i="1"/>
  <c r="G102" i="1"/>
  <c r="B61" i="1"/>
  <c r="F61" i="1"/>
  <c r="G10" i="1"/>
  <c r="I60" i="1"/>
  <c r="I61" i="1" s="1"/>
  <c r="G61" i="1"/>
  <c r="H61" i="1"/>
  <c r="C153" i="1" l="1"/>
  <c r="E12" i="1"/>
  <c r="E20" i="1" s="1"/>
  <c r="H65" i="1"/>
  <c r="H77" i="1" s="1"/>
  <c r="H102" i="1" s="1"/>
  <c r="H104" i="1" s="1"/>
  <c r="H105" i="1" s="1"/>
  <c r="B153" i="1"/>
  <c r="I65" i="1"/>
  <c r="I77" i="1" s="1"/>
  <c r="I102" i="1" s="1"/>
  <c r="G12" i="1"/>
  <c r="G20" i="1" s="1"/>
  <c r="G153" i="1"/>
  <c r="I103" i="1"/>
  <c r="I104" i="1" l="1"/>
  <c r="I105"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<sst xmlns="http://schemas.openxmlformats.org/spreadsheetml/2006/main" count="218" uniqueCount="145">
  <si>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</si>
  <si>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</si>
  <si>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</si>
  <si>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</si>
  <si>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</si>
  <si>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</si>
  <si>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</si>
  <si>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</si>
  <si>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</si>
  <si>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</si>
  <si>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</si>
  <si>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</si>
  <si>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</si>
  <si>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</si>
  <si>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</si>
  <si>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</si>
  <si>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</si>
  <si>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</si>
  <si>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</si>
  <si>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</si>
  <si>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</si>
  <si>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</si>
  <si>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</si>
  <si>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</si>
  <si>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</si>
  <si>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</si>
  <si>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</si>
  <si>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</si>
  <si>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</si>
  <si>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</si>
  <si>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</si>
  <si>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</si>
  <si>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</si>
  <si>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</si>
  <si>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</si>
  <si>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</si>
  <si>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</si>
  <si>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</si>
  <si>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</si>
  <si>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</si>
  <si>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</si>
  <si>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</si>
  <si>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</si>
  <si>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</si>
  <si>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</si>
  <si>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</si>
  <si>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</si>
  <si>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</si>
  <si>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</si>
  <si>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</si>
  <si>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</si>
  <si>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</si>
  <si>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</si>
  <si>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</si>
  <si>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</si>
  <si>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</si>
  <si>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</si>
  <si>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</si>
  <si>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</si>
  <si>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</si>
  <si>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</si>
  <si>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</si>
  <si>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</si>
  <si>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</si>
  <si>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</si>
  <si>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</si>
  <si>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</si>
  <si>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</si>
  <si>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</si>
  <si>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</si>
  <si>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</si>
  <si>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</si>
  <si>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</si>
  <si>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</si>
  <si>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</si>
  <si>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</si>
  <si>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</si>
  <si>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</si>
  <si>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</si>
  <si>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</si>
  <si>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</si>
  <si>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</si>
  <si>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</si>
  <si>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</si>
  <si>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</si>
  <si>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</si>
  <si>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</si>
  <si>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</si>
  <si>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</si>
  <si>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</si>
  <si>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</si>
  <si>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</si>
  <si>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</si>
  <si>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</si>
  <si>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</si>
  <si>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</si>
  <si>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</si>
  <si>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</si>
  <si>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</si>
  <si>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</si>
  <si>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</si>
  <si>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</si>
  <si>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</si>
  <si>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</si>
  <si>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</si>
  <si>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</si>
  <si>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</si>
  <si>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</si>
  <si>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</si>
  <si>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</si>
  <si>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</si>
  <si>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</si>
  <si>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</si>
  <si>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</si>
  <si>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</si>
  <si>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</si>
  <si>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</si>
  <si>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</si>
  <si>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</si>
  <si>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</si>
  <si>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</si>
  <si>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</si>
  <si>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</si>
  <si>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</si>
  <si>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</si>
  <si>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</si>
  <si>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</si>
  <si>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</si>
  <si>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</si>
  <si>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</si>
  <si>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</si>
  <si>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</si>
  <si>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</si>
  <si>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</si>
  <si>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</si>
  <si>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</si>
  <si>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PPE</t>
  </si>
  <si>
    <t>Long-term debt payments including current portion</t>
  </si>
  <si>
    <t>Payments on capital lease obligations</t>
  </si>
  <si>
    <t>Tax payments for net share settlement of equity awards</t>
  </si>
  <si>
    <t>Excess Tax benefits from share-based payment arrangements</t>
  </si>
  <si>
    <t>Interest expense (income) net</t>
  </si>
  <si>
    <t>Deferred Income Taxes</t>
  </si>
  <si>
    <t>Total Nike, INC. Income before interests and taxes</t>
  </si>
  <si>
    <t>Decrease (increase) in other assets, net of other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</si>
</sst>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9" fontId="12" fillId="0" borderId="0" xfId="2" applyNumberFormat="1" applyFont="1"/>
    <xf numFmtId="10" fontId="12" fillId="0" borderId="0" xfId="2"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C4" sqref="C4"/>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4"/>
  <sheetViews>
    <sheetView tabSelected="1" workbookViewId="0">
      <pane ySplit="1" topLeftCell="A192" activePane="bottomLeft" state="frozen"/>
      <selection pane="bottomLeft" activeCell="F214" sqref="F214"/>
    </sheetView>
  </sheetViews>
  <sheetFormatPr defaultRowHeight="14.4" x14ac:dyDescent="0.3"/>
  <cols>
    <col min="1" max="1" width="78.109375" customWidth="1"/>
    <col min="2" max="7" width="9" bestFit="1" customWidth="1"/>
    <col min="8" max="8" width="11.554687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1559</v>
      </c>
      <c r="H17" s="8">
        <v>1573</v>
      </c>
      <c r="I17" s="8">
        <v>1578.8</v>
      </c>
    </row>
    <row r="18" spans="1:9" x14ac:dyDescent="0.3">
      <c r="A18" s="2" t="s">
        <v>7</v>
      </c>
      <c r="B18">
        <v>884.4</v>
      </c>
      <c r="C18">
        <v>1742.5</v>
      </c>
      <c r="D18">
        <v>1692</v>
      </c>
      <c r="E18">
        <v>1659.1</v>
      </c>
      <c r="F18">
        <v>1648.4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-0.05</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v>3138</v>
      </c>
      <c r="D25" s="3">
        <v>3808</v>
      </c>
      <c r="E25" s="3">
        <v>4249</v>
      </c>
      <c r="F25" s="3">
        <v>4466</v>
      </c>
      <c r="G25" s="3">
        <v>8348</v>
      </c>
      <c r="H25" s="3">
        <v>9889</v>
      </c>
      <c r="I25" s="3">
        <v>8574</v>
      </c>
    </row>
    <row r="26" spans="1:9" x14ac:dyDescent="0.3">
      <c r="A26" s="11" t="s">
        <v>35</v>
      </c>
      <c r="B26" s="3">
        <v>2072</v>
      </c>
      <c r="C26">
        <v>2319</v>
      </c>
      <c r="D26" s="3">
        <v>2371</v>
      </c>
      <c r="E26" s="3">
        <v>996</v>
      </c>
      <c r="F26" s="3">
        <v>197</v>
      </c>
      <c r="G26" s="3">
        <v>439</v>
      </c>
      <c r="H26" s="3">
        <v>3587</v>
      </c>
      <c r="I26" s="3">
        <v>4423</v>
      </c>
    </row>
    <row r="27" spans="1:9" x14ac:dyDescent="0.3">
      <c r="A27" s="11" t="s">
        <v>36</v>
      </c>
      <c r="B27" s="3">
        <v>3358</v>
      </c>
      <c r="C27">
        <v>3241</v>
      </c>
      <c r="D27" s="3">
        <v>3677</v>
      </c>
      <c r="E27" s="3">
        <v>3498</v>
      </c>
      <c r="F27" s="3">
        <v>4272</v>
      </c>
      <c r="G27" s="3">
        <v>2749</v>
      </c>
      <c r="H27" s="3">
        <v>4463</v>
      </c>
      <c r="I27" s="3">
        <v>4667</v>
      </c>
    </row>
    <row r="28" spans="1:9" x14ac:dyDescent="0.3">
      <c r="A28" s="11" t="s">
        <v>37</v>
      </c>
      <c r="B28" s="3">
        <v>4337</v>
      </c>
      <c r="C28">
        <v>4838</v>
      </c>
      <c r="D28" s="3">
        <v>5055</v>
      </c>
      <c r="E28" s="3">
        <v>5261</v>
      </c>
      <c r="F28" s="3">
        <v>5622</v>
      </c>
      <c r="G28" s="3">
        <v>7367</v>
      </c>
      <c r="H28" s="3">
        <v>6854</v>
      </c>
      <c r="I28" s="3">
        <v>8420</v>
      </c>
    </row>
    <row r="29" spans="1:9" x14ac:dyDescent="0.3">
      <c r="A29" s="11" t="s">
        <v>142</v>
      </c>
      <c r="B29" s="3">
        <v>389</v>
      </c>
      <c r="C29" s="3"/>
      <c r="D29" s="3"/>
      <c r="E29" s="3"/>
      <c r="F29" s="3"/>
      <c r="G29" s="3"/>
      <c r="H29" s="3"/>
      <c r="I29" s="3"/>
    </row>
    <row r="30" spans="1:9" x14ac:dyDescent="0.3">
      <c r="A30" s="11" t="s">
        <v>38</v>
      </c>
      <c r="B30" s="3">
        <v>1968</v>
      </c>
      <c r="C30">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+SUM(E25:E30)</f>
        <v>15134</v>
      </c>
      <c r="F31" s="5">
        <f t="shared" si="6"/>
        <v>16525</v>
      </c>
      <c r="G31" s="5">
        <f t="shared" si="6"/>
        <v>20556</v>
      </c>
      <c r="H31" s="5">
        <f t="shared" si="6"/>
        <v>26291</v>
      </c>
      <c r="I31" s="5">
        <f>+SUM(I25:I30)</f>
        <v>28213</v>
      </c>
    </row>
    <row r="32" spans="1:9" x14ac:dyDescent="0.3">
      <c r="A32" s="2" t="s">
        <v>39</v>
      </c>
      <c r="B32" s="3">
        <v>3011</v>
      </c>
      <c r="C32">
        <v>3520</v>
      </c>
      <c r="D32" s="3">
        <v>3989</v>
      </c>
      <c r="E32" s="3">
        <v>4454</v>
      </c>
      <c r="F32" s="3">
        <v>4744</v>
      </c>
      <c r="G32" s="3">
        <v>4866</v>
      </c>
      <c r="H32" s="3">
        <v>4904</v>
      </c>
      <c r="I32" s="3">
        <v>4791</v>
      </c>
    </row>
    <row r="33" spans="1:9" x14ac:dyDescent="0.3">
      <c r="A33" s="2" t="s">
        <v>40</v>
      </c>
      <c r="B33" s="3"/>
      <c r="D33" s="3"/>
      <c r="E33" s="3"/>
      <c r="F33" s="3"/>
      <c r="G33" s="3">
        <v>3097</v>
      </c>
      <c r="H33" s="3">
        <v>3113</v>
      </c>
      <c r="I33" s="3">
        <v>2926</v>
      </c>
    </row>
    <row r="34" spans="1:9" x14ac:dyDescent="0.3">
      <c r="A34" s="2" t="s">
        <v>41</v>
      </c>
      <c r="B34" s="3">
        <v>281</v>
      </c>
      <c r="C34">
        <v>281</v>
      </c>
      <c r="D34" s="3">
        <v>283</v>
      </c>
      <c r="E34" s="3">
        <v>285</v>
      </c>
      <c r="F34" s="3">
        <v>283</v>
      </c>
      <c r="G34" s="3">
        <v>274</v>
      </c>
      <c r="H34" s="3">
        <v>269</v>
      </c>
      <c r="I34" s="3">
        <v>286</v>
      </c>
    </row>
    <row r="35" spans="1:9" x14ac:dyDescent="0.3">
      <c r="A35" s="2" t="s">
        <v>42</v>
      </c>
      <c r="B35" s="3">
        <v>131</v>
      </c>
      <c r="C35">
        <v>131</v>
      </c>
      <c r="D35" s="3">
        <v>139</v>
      </c>
      <c r="E35" s="3">
        <v>154</v>
      </c>
      <c r="F35" s="3">
        <v>154</v>
      </c>
      <c r="G35" s="3">
        <v>223</v>
      </c>
      <c r="H35" s="3">
        <v>242</v>
      </c>
      <c r="I35" s="3">
        <v>284</v>
      </c>
    </row>
    <row r="36" spans="1:9" x14ac:dyDescent="0.3">
      <c r="A36" s="2" t="s">
        <v>43</v>
      </c>
      <c r="B36" s="3">
        <v>2201</v>
      </c>
      <c r="C36">
        <v>2439</v>
      </c>
      <c r="D36" s="3">
        <v>2787</v>
      </c>
      <c r="E36" s="3">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7">
        <f>+SUM(E31:E36)</f>
        <v>22536</v>
      </c>
      <c r="F37" s="7">
        <f t="shared" si="7"/>
        <v>23717</v>
      </c>
      <c r="G37" s="7">
        <f t="shared" si="7"/>
        <v>31342</v>
      </c>
      <c r="H37" s="7">
        <f t="shared" si="7"/>
        <v>37740</v>
      </c>
      <c r="I37" s="7">
        <f>+SUM(I31:I36)</f>
        <v>40321</v>
      </c>
    </row>
    <row r="38" spans="1:9" ht="15" thickTop="1" x14ac:dyDescent="0.3">
      <c r="A38" s="1" t="s">
        <v>45</v>
      </c>
      <c r="B38" s="3"/>
      <c r="C38" s="3"/>
      <c r="D38" s="3"/>
      <c r="E38" s="3"/>
      <c r="F38" s="3"/>
      <c r="G38" s="3"/>
      <c r="H38" s="3"/>
      <c r="I38" s="3"/>
    </row>
    <row r="39" spans="1:9" x14ac:dyDescent="0.3">
      <c r="A39" s="2" t="s">
        <v>46</v>
      </c>
      <c r="C39" s="3"/>
      <c r="D39" s="3"/>
      <c r="E39" s="3"/>
      <c r="F39" s="3"/>
      <c r="G39" s="3"/>
      <c r="H39" s="3"/>
      <c r="I39" s="3"/>
    </row>
    <row r="40" spans="1:9" x14ac:dyDescent="0.3">
      <c r="A40" s="11" t="s">
        <v>47</v>
      </c>
      <c r="B40" s="3">
        <v>107</v>
      </c>
      <c r="C40">
        <v>44</v>
      </c>
      <c r="D40" s="3">
        <v>6</v>
      </c>
      <c r="E40" s="3">
        <v>6</v>
      </c>
      <c r="F40" s="3">
        <v>6</v>
      </c>
      <c r="G40" s="3">
        <v>3</v>
      </c>
      <c r="H40" s="3">
        <v>0</v>
      </c>
      <c r="I40" s="3">
        <v>500</v>
      </c>
    </row>
    <row r="41" spans="1:9" x14ac:dyDescent="0.3">
      <c r="A41" s="11" t="s">
        <v>48</v>
      </c>
      <c r="B41" s="3">
        <v>74</v>
      </c>
      <c r="C41">
        <v>1</v>
      </c>
      <c r="D41" s="3">
        <v>325</v>
      </c>
      <c r="E41" s="3">
        <v>336</v>
      </c>
      <c r="F41" s="3">
        <v>9</v>
      </c>
      <c r="G41" s="3">
        <v>248</v>
      </c>
      <c r="H41" s="3">
        <v>2</v>
      </c>
      <c r="I41" s="3">
        <v>10</v>
      </c>
    </row>
    <row r="42" spans="1:9" x14ac:dyDescent="0.3">
      <c r="A42" s="11" t="s">
        <v>11</v>
      </c>
      <c r="B42" s="3">
        <v>2131</v>
      </c>
      <c r="C42">
        <v>2191</v>
      </c>
      <c r="D42" s="3">
        <v>2048</v>
      </c>
      <c r="E42" s="3">
        <v>2279</v>
      </c>
      <c r="F42" s="3">
        <v>2612</v>
      </c>
      <c r="G42" s="3">
        <v>2248</v>
      </c>
      <c r="H42" s="3">
        <v>2836</v>
      </c>
      <c r="I42" s="3">
        <v>3358</v>
      </c>
    </row>
    <row r="43" spans="1:9" x14ac:dyDescent="0.3">
      <c r="A43" s="11" t="s">
        <v>49</v>
      </c>
      <c r="B43" s="3"/>
      <c r="D43" s="3"/>
      <c r="E43" s="3"/>
      <c r="F43" s="3"/>
      <c r="G43" s="3">
        <v>445</v>
      </c>
      <c r="H43" s="3">
        <v>467</v>
      </c>
      <c r="I43" s="3">
        <v>420</v>
      </c>
    </row>
    <row r="44" spans="1:9" x14ac:dyDescent="0.3">
      <c r="A44" s="11" t="s">
        <v>12</v>
      </c>
      <c r="B44" s="3">
        <v>3951</v>
      </c>
      <c r="C44">
        <v>3037</v>
      </c>
      <c r="D44" s="3">
        <v>3011</v>
      </c>
      <c r="E44" s="3">
        <v>3269</v>
      </c>
      <c r="F44" s="3">
        <v>5010</v>
      </c>
      <c r="G44" s="3">
        <v>5184</v>
      </c>
      <c r="H44" s="3">
        <v>6063</v>
      </c>
      <c r="I44" s="3">
        <v>6220</v>
      </c>
    </row>
    <row r="45" spans="1:9" x14ac:dyDescent="0.3">
      <c r="A45" s="11" t="s">
        <v>50</v>
      </c>
      <c r="B45" s="3">
        <v>71</v>
      </c>
      <c r="C45">
        <v>85</v>
      </c>
      <c r="D45" s="3">
        <v>84</v>
      </c>
      <c r="E45" s="3">
        <v>150</v>
      </c>
      <c r="F45" s="3">
        <v>229</v>
      </c>
      <c r="G45" s="3">
        <v>156</v>
      </c>
      <c r="H45" s="3">
        <v>306</v>
      </c>
      <c r="I45" s="3">
        <v>222</v>
      </c>
    </row>
    <row r="46" spans="1:9" x14ac:dyDescent="0.3">
      <c r="A46" s="4" t="s">
        <v>13</v>
      </c>
      <c r="B46" s="5">
        <f>+SUM(B40:B45)</f>
        <v>6334</v>
      </c>
      <c r="C46" s="5">
        <f>+SUM(C40:C45)</f>
        <v>5358</v>
      </c>
      <c r="D46" s="5">
        <f t="shared" ref="D46:H46" si="8">+SUM(D40:D45)</f>
        <v>5474</v>
      </c>
      <c r="E46" s="5">
        <f t="shared" si="8"/>
        <v>6040</v>
      </c>
      <c r="F46" s="5">
        <f>+SUM(F40:F45)</f>
        <v>7866</v>
      </c>
      <c r="G46" s="5">
        <f t="shared" si="8"/>
        <v>8284</v>
      </c>
      <c r="H46" s="5">
        <f t="shared" si="8"/>
        <v>9674</v>
      </c>
      <c r="I46" s="5">
        <f>+SUM(I40:I45)</f>
        <v>10730</v>
      </c>
    </row>
    <row r="47" spans="1:9" x14ac:dyDescent="0.3">
      <c r="A47" s="2" t="s">
        <v>51</v>
      </c>
      <c r="B47" s="3">
        <v>1079</v>
      </c>
      <c r="C47">
        <v>2010</v>
      </c>
      <c r="D47" s="3">
        <v>3471</v>
      </c>
      <c r="E47" s="3">
        <v>3468</v>
      </c>
      <c r="F47" s="3">
        <v>3464</v>
      </c>
      <c r="G47" s="3">
        <v>9406</v>
      </c>
      <c r="H47" s="3">
        <v>9413</v>
      </c>
      <c r="I47" s="3">
        <v>8920</v>
      </c>
    </row>
    <row r="48" spans="1:9" x14ac:dyDescent="0.3">
      <c r="A48" s="2" t="s">
        <v>52</v>
      </c>
      <c r="B48" s="3"/>
      <c r="D48" s="3"/>
      <c r="E48" s="3"/>
      <c r="F48" s="3"/>
      <c r="G48" s="3">
        <v>2913</v>
      </c>
      <c r="H48" s="3">
        <v>2931</v>
      </c>
      <c r="I48" s="3">
        <v>2777</v>
      </c>
    </row>
    <row r="49" spans="1:9" x14ac:dyDescent="0.3">
      <c r="A49" s="2" t="s">
        <v>53</v>
      </c>
      <c r="B49" s="3">
        <v>1480</v>
      </c>
      <c r="C49">
        <v>1770</v>
      </c>
      <c r="D49" s="3">
        <v>1907</v>
      </c>
      <c r="E49" s="3">
        <v>3216</v>
      </c>
      <c r="F49" s="3">
        <v>3347</v>
      </c>
      <c r="G49" s="3">
        <v>2684</v>
      </c>
      <c r="H49" s="3">
        <v>2955</v>
      </c>
      <c r="I49" s="3">
        <v>2613</v>
      </c>
    </row>
    <row r="50" spans="1:9" x14ac:dyDescent="0.3">
      <c r="A50" s="2" t="s">
        <v>54</v>
      </c>
      <c r="B50" s="3"/>
      <c r="D50" s="3"/>
      <c r="E50" s="3"/>
      <c r="F50" s="3"/>
      <c r="G50" s="3"/>
      <c r="H50" s="3"/>
      <c r="I50" s="3"/>
    </row>
    <row r="51" spans="1:9" x14ac:dyDescent="0.3">
      <c r="A51" s="11" t="s">
        <v>55</v>
      </c>
      <c r="B51" s="3"/>
      <c r="D51" s="3"/>
      <c r="E51" s="3"/>
      <c r="F51" s="3"/>
      <c r="G51" s="3"/>
      <c r="H51" s="3">
        <v>0</v>
      </c>
      <c r="I51" s="3">
        <v>0</v>
      </c>
    </row>
    <row r="52" spans="1:9" x14ac:dyDescent="0.3">
      <c r="A52" s="2" t="s">
        <v>56</v>
      </c>
      <c r="B52" s="3"/>
      <c r="D52" s="3"/>
      <c r="E52" s="3"/>
      <c r="F52" s="3"/>
      <c r="G52" s="3"/>
      <c r="H52" s="3"/>
      <c r="I52" s="3"/>
    </row>
    <row r="53" spans="1:9" x14ac:dyDescent="0.3">
      <c r="A53" s="11" t="s">
        <v>57</v>
      </c>
      <c r="B53" s="3"/>
      <c r="D53" s="3"/>
      <c r="E53" s="3"/>
      <c r="F53" s="3"/>
      <c r="G53" s="3"/>
      <c r="H53" s="3"/>
      <c r="I53" s="3"/>
    </row>
    <row r="54" spans="1:9" x14ac:dyDescent="0.3">
      <c r="A54" s="17" t="s">
        <v>58</v>
      </c>
      <c r="B54" s="3"/>
      <c r="D54" s="3"/>
      <c r="E54" s="3"/>
      <c r="F54" s="3"/>
      <c r="G54" s="3"/>
      <c r="H54" s="3"/>
      <c r="I54" s="3"/>
    </row>
    <row r="55" spans="1:9" x14ac:dyDescent="0.3">
      <c r="A55" s="17" t="s">
        <v>59</v>
      </c>
      <c r="B55" s="3">
        <v>3</v>
      </c>
      <c r="C55">
        <v>3</v>
      </c>
      <c r="D55" s="3">
        <v>3</v>
      </c>
      <c r="E55" s="3">
        <v>3</v>
      </c>
      <c r="F55" s="3">
        <v>3</v>
      </c>
      <c r="G55" s="3">
        <v>3</v>
      </c>
      <c r="H55" s="3">
        <v>3</v>
      </c>
      <c r="I55" s="3">
        <v>3</v>
      </c>
    </row>
    <row r="56" spans="1:9" x14ac:dyDescent="0.3">
      <c r="A56" s="17" t="s">
        <v>60</v>
      </c>
      <c r="B56" s="3">
        <v>6773</v>
      </c>
      <c r="C56">
        <v>7786</v>
      </c>
      <c r="D56" s="3">
        <v>5710</v>
      </c>
      <c r="E56" s="3">
        <v>6384</v>
      </c>
      <c r="F56" s="3">
        <v>7163</v>
      </c>
      <c r="G56" s="3">
        <v>8299</v>
      </c>
      <c r="H56" s="3">
        <v>9965</v>
      </c>
      <c r="I56" s="3">
        <v>11484</v>
      </c>
    </row>
    <row r="57" spans="1:9" x14ac:dyDescent="0.3">
      <c r="A57" s="17" t="s">
        <v>61</v>
      </c>
      <c r="B57" s="3">
        <v>1246</v>
      </c>
      <c r="C57">
        <v>318</v>
      </c>
      <c r="D57" s="3">
        <v>-213</v>
      </c>
      <c r="E57" s="3">
        <v>-92</v>
      </c>
      <c r="F57" s="3">
        <v>231</v>
      </c>
      <c r="G57" s="3">
        <v>-56</v>
      </c>
      <c r="H57" s="3">
        <v>-380</v>
      </c>
      <c r="I57" s="3">
        <v>318</v>
      </c>
    </row>
    <row r="58" spans="1:9" x14ac:dyDescent="0.3">
      <c r="A58" s="17" t="s">
        <v>62</v>
      </c>
      <c r="B58" s="3">
        <v>4685</v>
      </c>
      <c r="C58">
        <v>4151</v>
      </c>
      <c r="D58" s="3">
        <v>6907</v>
      </c>
      <c r="E58" s="3">
        <v>3517</v>
      </c>
      <c r="F58" s="3">
        <v>1643</v>
      </c>
      <c r="G58" s="3">
        <v>-191</v>
      </c>
      <c r="H58" s="3">
        <v>3179</v>
      </c>
      <c r="I58" s="3">
        <v>3476</v>
      </c>
    </row>
    <row r="59" spans="1:9" x14ac:dyDescent="0.3">
      <c r="A59" s="4" t="s">
        <v>63</v>
      </c>
      <c r="B59" s="5">
        <f t="shared" ref="B59:H59" si="9">+SUM(B54:B58)</f>
        <v>12707</v>
      </c>
      <c r="C59" s="5">
        <f>+SUM(C54:C58)</f>
        <v>12258</v>
      </c>
      <c r="D59" s="5">
        <f>+SUM(D54:D58)</f>
        <v>12407</v>
      </c>
      <c r="E59" s="5">
        <f>+SUM(E54:E58)</f>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+SUM(D46:D51)+D59</f>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1">
        <v>3760</v>
      </c>
      <c r="D65" s="9">
        <v>4240</v>
      </c>
      <c r="E65" s="9">
        <v>1933</v>
      </c>
      <c r="F65" s="9">
        <v>4029</v>
      </c>
      <c r="G65" s="9">
        <v>2539</v>
      </c>
      <c r="H65" s="9">
        <f>+H12</f>
        <v>5727</v>
      </c>
      <c r="I65" s="9">
        <f>+I12</f>
        <v>6046</v>
      </c>
    </row>
    <row r="66" spans="1:9" s="1" customFormat="1" x14ac:dyDescent="0.3">
      <c r="A66" s="2" t="s">
        <v>67</v>
      </c>
      <c r="B66" s="3"/>
      <c r="D66" s="3"/>
      <c r="E66" s="3"/>
      <c r="F66" s="3"/>
      <c r="G66" s="3"/>
      <c r="H66" s="3"/>
      <c r="I66" s="3"/>
    </row>
    <row r="67" spans="1:9" x14ac:dyDescent="0.3">
      <c r="A67" s="11" t="s">
        <v>68</v>
      </c>
      <c r="B67" s="3">
        <v>606</v>
      </c>
      <c r="C67">
        <v>649</v>
      </c>
      <c r="D67" s="3">
        <v>706</v>
      </c>
      <c r="E67" s="3">
        <v>747</v>
      </c>
      <c r="F67" s="3">
        <v>705</v>
      </c>
      <c r="G67" s="3">
        <v>721</v>
      </c>
      <c r="H67" s="3">
        <v>744</v>
      </c>
      <c r="I67" s="3">
        <v>717</v>
      </c>
    </row>
    <row r="68" spans="1:9" x14ac:dyDescent="0.3">
      <c r="A68" s="11" t="s">
        <v>69</v>
      </c>
      <c r="B68" s="3">
        <v>-113</v>
      </c>
      <c r="C68">
        <v>-80</v>
      </c>
      <c r="D68" s="3">
        <v>-273</v>
      </c>
      <c r="E68" s="3">
        <v>647</v>
      </c>
      <c r="F68" s="3">
        <v>34</v>
      </c>
      <c r="G68" s="3">
        <v>-380</v>
      </c>
      <c r="H68" s="3">
        <v>-385</v>
      </c>
      <c r="I68" s="3">
        <v>-650</v>
      </c>
    </row>
    <row r="69" spans="1:9" x14ac:dyDescent="0.3">
      <c r="A69" s="11" t="s">
        <v>70</v>
      </c>
      <c r="B69" s="3">
        <v>191</v>
      </c>
      <c r="C69">
        <v>236</v>
      </c>
      <c r="D69" s="3">
        <v>215</v>
      </c>
      <c r="E69" s="3">
        <v>218</v>
      </c>
      <c r="F69" s="3">
        <v>325</v>
      </c>
      <c r="G69" s="3">
        <v>429</v>
      </c>
      <c r="H69" s="3">
        <v>611</v>
      </c>
      <c r="I69" s="3">
        <v>638</v>
      </c>
    </row>
    <row r="70" spans="1:9" x14ac:dyDescent="0.3">
      <c r="A70" s="11" t="s">
        <v>71</v>
      </c>
      <c r="B70" s="3">
        <v>43</v>
      </c>
      <c r="C70">
        <v>13</v>
      </c>
      <c r="D70" s="3">
        <v>10</v>
      </c>
      <c r="E70" s="3">
        <v>27</v>
      </c>
      <c r="F70" s="3">
        <v>15</v>
      </c>
      <c r="G70" s="3">
        <v>398</v>
      </c>
      <c r="H70" s="3">
        <v>53</v>
      </c>
      <c r="I70" s="3">
        <v>123</v>
      </c>
    </row>
    <row r="71" spans="1:9" x14ac:dyDescent="0.3">
      <c r="A71" s="11" t="s">
        <v>72</v>
      </c>
      <c r="B71" s="3">
        <v>424</v>
      </c>
      <c r="C71">
        <v>98</v>
      </c>
      <c r="D71" s="3">
        <v>-117</v>
      </c>
      <c r="E71" s="3">
        <v>-99</v>
      </c>
      <c r="F71" s="3">
        <v>233</v>
      </c>
      <c r="G71" s="3">
        <v>23</v>
      </c>
      <c r="H71" s="3">
        <v>-138</v>
      </c>
      <c r="I71" s="3">
        <v>-26</v>
      </c>
    </row>
    <row r="72" spans="1:9" x14ac:dyDescent="0.3">
      <c r="A72" s="2" t="s">
        <v>73</v>
      </c>
      <c r="B72" s="3"/>
      <c r="D72" s="3"/>
      <c r="E72" s="3"/>
      <c r="F72" s="3"/>
      <c r="G72" s="3"/>
      <c r="H72" s="3"/>
      <c r="I72" s="3"/>
    </row>
    <row r="73" spans="1:9" x14ac:dyDescent="0.3">
      <c r="A73" s="11" t="s">
        <v>74</v>
      </c>
      <c r="B73" s="3">
        <v>-216</v>
      </c>
      <c r="C73">
        <v>60</v>
      </c>
      <c r="D73" s="3">
        <v>-426</v>
      </c>
      <c r="E73" s="3">
        <v>187</v>
      </c>
      <c r="F73" s="3">
        <v>-270</v>
      </c>
      <c r="G73" s="3">
        <v>1239</v>
      </c>
      <c r="H73" s="3">
        <v>-1606</v>
      </c>
      <c r="I73" s="3">
        <v>-504</v>
      </c>
    </row>
    <row r="74" spans="1:9" x14ac:dyDescent="0.3">
      <c r="A74" s="11" t="s">
        <v>75</v>
      </c>
      <c r="B74" s="3">
        <v>-621</v>
      </c>
      <c r="C74">
        <v>-590</v>
      </c>
      <c r="D74" s="3">
        <v>-231</v>
      </c>
      <c r="E74" s="3">
        <v>-255</v>
      </c>
      <c r="F74" s="3">
        <v>-490</v>
      </c>
      <c r="G74" s="3">
        <v>-1854</v>
      </c>
      <c r="H74" s="3">
        <v>507</v>
      </c>
      <c r="I74" s="3">
        <v>-1676</v>
      </c>
    </row>
    <row r="75" spans="1:9" x14ac:dyDescent="0.3">
      <c r="A75" s="11" t="s">
        <v>100</v>
      </c>
      <c r="B75" s="3">
        <v>-144</v>
      </c>
      <c r="C75">
        <v>-161</v>
      </c>
      <c r="D75" s="3">
        <v>-120</v>
      </c>
      <c r="E75" s="3">
        <v>35</v>
      </c>
      <c r="F75" s="3">
        <v>-203</v>
      </c>
      <c r="G75" s="3">
        <v>-654</v>
      </c>
      <c r="H75" s="3">
        <v>-182</v>
      </c>
      <c r="I75" s="3">
        <v>-845</v>
      </c>
    </row>
    <row r="76" spans="1:9" x14ac:dyDescent="0.3">
      <c r="A76" s="11" t="s">
        <v>99</v>
      </c>
      <c r="B76" s="3">
        <v>1237</v>
      </c>
      <c r="C76">
        <v>-889</v>
      </c>
      <c r="D76" s="3">
        <v>-158</v>
      </c>
      <c r="E76" s="3">
        <v>1515</v>
      </c>
      <c r="F76" s="3">
        <v>1525</v>
      </c>
      <c r="G76" s="3">
        <v>24</v>
      </c>
      <c r="H76" s="3">
        <v>1326</v>
      </c>
      <c r="I76" s="3">
        <v>1365</v>
      </c>
    </row>
    <row r="77" spans="1:9" x14ac:dyDescent="0.3">
      <c r="A77" s="25" t="s">
        <v>76</v>
      </c>
      <c r="B77" s="26">
        <f>+SUM(B65:B76)</f>
        <v>4680</v>
      </c>
      <c r="C77" s="26">
        <f>+SUM(C65:C76)</f>
        <v>3096</v>
      </c>
      <c r="D77" s="26">
        <f t="shared" ref="D77:H77" si="12">+SUM(D65:D76)</f>
        <v>3846</v>
      </c>
      <c r="E77" s="26">
        <f t="shared" si="12"/>
        <v>4955</v>
      </c>
      <c r="F77" s="26">
        <f t="shared" si="12"/>
        <v>5903</v>
      </c>
      <c r="G77" s="26">
        <f t="shared" si="12"/>
        <v>2485</v>
      </c>
      <c r="H77" s="26">
        <f t="shared" si="12"/>
        <v>6657</v>
      </c>
      <c r="I77" s="26">
        <f>+SUM(I65:I76)</f>
        <v>5188</v>
      </c>
    </row>
    <row r="78" spans="1:9" x14ac:dyDescent="0.3">
      <c r="A78" s="1" t="s">
        <v>77</v>
      </c>
      <c r="B78" s="3"/>
      <c r="C78" s="3"/>
      <c r="D78" s="3"/>
      <c r="E78" s="3"/>
      <c r="F78" s="3"/>
      <c r="G78" s="3"/>
      <c r="H78" s="3"/>
      <c r="I78" s="3"/>
    </row>
    <row r="79" spans="1:9" x14ac:dyDescent="0.3">
      <c r="A79" s="2" t="s">
        <v>78</v>
      </c>
      <c r="B79" s="3">
        <v>-4936</v>
      </c>
      <c r="C79">
        <v>-5367</v>
      </c>
      <c r="D79" s="3">
        <v>-5928</v>
      </c>
      <c r="E79" s="3">
        <v>-4783</v>
      </c>
      <c r="F79" s="3">
        <v>-2937</v>
      </c>
      <c r="G79" s="3">
        <v>-2426</v>
      </c>
      <c r="H79" s="3">
        <v>-9961</v>
      </c>
      <c r="I79" s="3">
        <v>-12913</v>
      </c>
    </row>
    <row r="80" spans="1:9" x14ac:dyDescent="0.3">
      <c r="A80" s="2" t="s">
        <v>79</v>
      </c>
      <c r="B80" s="3">
        <v>3655</v>
      </c>
      <c r="C80">
        <v>2924</v>
      </c>
      <c r="D80" s="3">
        <v>3623</v>
      </c>
      <c r="E80" s="3">
        <v>3613</v>
      </c>
      <c r="F80" s="3">
        <v>1715</v>
      </c>
      <c r="G80" s="3">
        <v>74</v>
      </c>
      <c r="H80" s="3">
        <v>4236</v>
      </c>
      <c r="I80" s="3">
        <v>8199</v>
      </c>
    </row>
    <row r="81" spans="1:9" x14ac:dyDescent="0.3">
      <c r="A81" s="2" t="s">
        <v>80</v>
      </c>
      <c r="B81" s="3">
        <v>2216</v>
      </c>
      <c r="C81">
        <v>2386</v>
      </c>
      <c r="D81" s="3">
        <v>2423</v>
      </c>
      <c r="E81" s="3">
        <v>2496</v>
      </c>
      <c r="F81" s="3">
        <v>2072</v>
      </c>
      <c r="G81" s="3">
        <v>2379</v>
      </c>
      <c r="H81" s="3">
        <v>2449</v>
      </c>
      <c r="I81" s="3">
        <v>3967</v>
      </c>
    </row>
    <row r="82" spans="1:9" x14ac:dyDescent="0.3">
      <c r="A82" s="2" t="s">
        <v>14</v>
      </c>
      <c r="B82" s="3">
        <v>-963</v>
      </c>
      <c r="C82">
        <v>-1143</v>
      </c>
      <c r="D82" s="3">
        <v>-1105</v>
      </c>
      <c r="E82" s="3">
        <v>-1028</v>
      </c>
      <c r="F82" s="3">
        <v>-1119</v>
      </c>
      <c r="G82" s="3">
        <v>-1086</v>
      </c>
      <c r="H82" s="3">
        <v>-695</v>
      </c>
      <c r="I82" s="3">
        <v>-758</v>
      </c>
    </row>
    <row r="83" spans="1:9" x14ac:dyDescent="0.3">
      <c r="A83" s="2" t="s">
        <v>136</v>
      </c>
      <c r="B83" s="3">
        <v>3</v>
      </c>
      <c r="C83" s="3">
        <v>10</v>
      </c>
      <c r="D83" s="3">
        <v>13</v>
      </c>
      <c r="E83" s="3">
        <v>3</v>
      </c>
      <c r="F83" s="3"/>
      <c r="G83" s="3"/>
      <c r="H83" s="3"/>
      <c r="I83" s="3"/>
    </row>
    <row r="84" spans="1:9" x14ac:dyDescent="0.3">
      <c r="A84" s="2" t="s">
        <v>135</v>
      </c>
      <c r="B84" s="3">
        <v>-150</v>
      </c>
      <c r="C84" s="3">
        <v>150</v>
      </c>
      <c r="D84" s="3"/>
      <c r="E84" s="3"/>
      <c r="F84" s="3"/>
      <c r="G84" s="3"/>
      <c r="H84" s="3"/>
      <c r="I84" s="3"/>
    </row>
    <row r="85" spans="1:9" x14ac:dyDescent="0.3">
      <c r="A85" s="2" t="s">
        <v>81</v>
      </c>
      <c r="B85" s="3"/>
      <c r="C85" s="3"/>
      <c r="D85" s="3">
        <v>-34</v>
      </c>
      <c r="E85" s="3">
        <v>-25</v>
      </c>
      <c r="F85" s="3">
        <v>5</v>
      </c>
      <c r="G85" s="3">
        <v>31</v>
      </c>
      <c r="H85" s="3">
        <v>171</v>
      </c>
      <c r="I85" s="3">
        <v>-19</v>
      </c>
    </row>
    <row r="86" spans="1:9" x14ac:dyDescent="0.3">
      <c r="A86" s="2" t="s">
        <v>144</v>
      </c>
      <c r="B86" s="3"/>
      <c r="C86" s="3">
        <v>6</v>
      </c>
      <c r="D86" s="3"/>
      <c r="E86" s="3"/>
      <c r="F86" s="3"/>
      <c r="G86" s="3"/>
      <c r="H86" s="3"/>
      <c r="I86" s="3"/>
    </row>
    <row r="87" spans="1:9" x14ac:dyDescent="0.3">
      <c r="A87" s="27" t="s">
        <v>82</v>
      </c>
      <c r="B87" s="26">
        <f>+SUM(B79:B85)</f>
        <v>-175</v>
      </c>
      <c r="C87" s="26">
        <f>+SUM(C79:C86)</f>
        <v>-1034</v>
      </c>
      <c r="D87" s="26">
        <f t="shared" ref="C87:H87" si="13">+SUM(D79:D85)</f>
        <v>-1008</v>
      </c>
      <c r="E87" s="26">
        <f>+SUM(E79:E85)</f>
        <v>276</v>
      </c>
      <c r="F87" s="26">
        <f t="shared" si="13"/>
        <v>-264</v>
      </c>
      <c r="G87" s="26">
        <f t="shared" si="13"/>
        <v>-1028</v>
      </c>
      <c r="H87" s="26">
        <f t="shared" si="13"/>
        <v>-3800</v>
      </c>
      <c r="I87" s="26">
        <f>+SUM(I79:I85)</f>
        <v>-1524</v>
      </c>
    </row>
    <row r="88" spans="1:9" x14ac:dyDescent="0.3">
      <c r="A88" s="1" t="s">
        <v>83</v>
      </c>
      <c r="B88" s="3"/>
      <c r="C88" s="3"/>
      <c r="D88" s="3"/>
      <c r="E88" s="3"/>
      <c r="F88" s="3"/>
      <c r="G88" s="3"/>
      <c r="H88" s="3"/>
      <c r="I88" s="3"/>
    </row>
    <row r="89" spans="1:9" x14ac:dyDescent="0.3">
      <c r="A89" s="2" t="s">
        <v>84</v>
      </c>
      <c r="B89" s="3"/>
      <c r="C89" s="3">
        <v>981</v>
      </c>
      <c r="D89" s="3">
        <v>1482</v>
      </c>
      <c r="E89" s="3"/>
      <c r="F89" s="3"/>
      <c r="G89" s="3">
        <v>6134</v>
      </c>
      <c r="H89" s="3">
        <v>0</v>
      </c>
      <c r="I89" s="3">
        <v>0</v>
      </c>
    </row>
    <row r="90" spans="1:9" x14ac:dyDescent="0.3">
      <c r="A90" s="2" t="s">
        <v>137</v>
      </c>
      <c r="B90" s="3">
        <v>-7</v>
      </c>
      <c r="C90" s="3">
        <v>-106</v>
      </c>
      <c r="D90" s="3">
        <v>-44</v>
      </c>
      <c r="E90" s="3">
        <v>-6</v>
      </c>
      <c r="F90" s="3"/>
      <c r="G90" s="3"/>
      <c r="H90" s="3"/>
      <c r="I90" s="3"/>
    </row>
    <row r="91" spans="1:9" x14ac:dyDescent="0.3">
      <c r="A91" s="2" t="s">
        <v>85</v>
      </c>
      <c r="B91" s="3">
        <v>-63</v>
      </c>
      <c r="C91" s="3">
        <v>-67</v>
      </c>
      <c r="D91" s="3">
        <v>327</v>
      </c>
      <c r="E91" s="3">
        <v>13</v>
      </c>
      <c r="F91" s="3">
        <v>-325</v>
      </c>
      <c r="G91" s="3">
        <v>49</v>
      </c>
      <c r="H91" s="3">
        <v>-52</v>
      </c>
      <c r="I91" s="3">
        <v>15</v>
      </c>
    </row>
    <row r="92" spans="1:9" x14ac:dyDescent="0.3">
      <c r="A92" s="2" t="s">
        <v>138</v>
      </c>
      <c r="B92" s="3">
        <v>-19</v>
      </c>
      <c r="C92" s="3">
        <v>-7</v>
      </c>
      <c r="D92" s="3">
        <v>-17</v>
      </c>
      <c r="E92" s="3">
        <v>-23</v>
      </c>
      <c r="F92" s="3"/>
      <c r="G92" s="3"/>
      <c r="H92" s="3"/>
      <c r="I92" s="3"/>
    </row>
    <row r="93" spans="1:9" x14ac:dyDescent="0.3">
      <c r="A93" s="2" t="s">
        <v>86</v>
      </c>
      <c r="B93" s="3"/>
      <c r="C93" s="3"/>
      <c r="D93" s="3"/>
      <c r="E93" s="3"/>
      <c r="F93" s="3"/>
      <c r="G93" s="3"/>
      <c r="H93" s="3">
        <v>-197</v>
      </c>
      <c r="I93" s="3">
        <v>0</v>
      </c>
    </row>
    <row r="94" spans="1:9" x14ac:dyDescent="0.3">
      <c r="A94" s="2" t="s">
        <v>87</v>
      </c>
      <c r="B94" s="3">
        <v>514</v>
      </c>
      <c r="C94" s="3">
        <v>507</v>
      </c>
      <c r="D94" s="3">
        <v>489</v>
      </c>
      <c r="E94" s="3">
        <v>733</v>
      </c>
      <c r="F94" s="3">
        <v>700</v>
      </c>
      <c r="G94" s="3">
        <v>885</v>
      </c>
      <c r="H94" s="3">
        <v>1172</v>
      </c>
      <c r="I94" s="3">
        <v>1151</v>
      </c>
    </row>
    <row r="95" spans="1:9" x14ac:dyDescent="0.3">
      <c r="A95" s="2" t="s">
        <v>16</v>
      </c>
      <c r="B95" s="3">
        <v>-2534</v>
      </c>
      <c r="C95" s="3">
        <v>-3238</v>
      </c>
      <c r="D95" s="3">
        <v>-3223</v>
      </c>
      <c r="E95" s="3">
        <v>-4254</v>
      </c>
      <c r="F95" s="3">
        <v>-4286</v>
      </c>
      <c r="G95" s="3">
        <v>-3067</v>
      </c>
      <c r="H95" s="3">
        <v>-608</v>
      </c>
      <c r="I95" s="3">
        <v>-4014</v>
      </c>
    </row>
    <row r="96" spans="1:9" x14ac:dyDescent="0.3">
      <c r="A96" s="2" t="s">
        <v>140</v>
      </c>
      <c r="B96" s="3">
        <v>218</v>
      </c>
      <c r="C96" s="3">
        <v>281</v>
      </c>
      <c r="D96" s="3"/>
      <c r="E96" s="3"/>
      <c r="F96" s="3"/>
      <c r="G96" s="3"/>
      <c r="H96" s="3"/>
      <c r="I96" s="3"/>
    </row>
    <row r="97" spans="1:9" x14ac:dyDescent="0.3">
      <c r="A97" s="2" t="s">
        <v>88</v>
      </c>
      <c r="B97" s="3">
        <v>-899</v>
      </c>
      <c r="C97" s="3">
        <v>-1022</v>
      </c>
      <c r="D97" s="3">
        <v>-1133</v>
      </c>
      <c r="E97" s="3">
        <v>-1243</v>
      </c>
      <c r="F97" s="3">
        <v>-1332</v>
      </c>
      <c r="G97" s="3">
        <v>-1452</v>
      </c>
      <c r="H97" s="3">
        <v>-1638</v>
      </c>
      <c r="I97" s="3">
        <v>-1837</v>
      </c>
    </row>
    <row r="98" spans="1:9" x14ac:dyDescent="0.3">
      <c r="A98" s="2" t="s">
        <v>139</v>
      </c>
      <c r="B98" s="3"/>
      <c r="C98" s="3"/>
      <c r="D98" s="3">
        <v>-29</v>
      </c>
      <c r="E98" s="3">
        <v>-55</v>
      </c>
      <c r="F98" s="3"/>
      <c r="G98" s="3"/>
      <c r="H98" s="3"/>
      <c r="I98" s="3"/>
    </row>
    <row r="99" spans="1:9" x14ac:dyDescent="0.3">
      <c r="A99" s="2" t="s">
        <v>89</v>
      </c>
      <c r="B99" s="3"/>
      <c r="C99" s="3"/>
      <c r="D99" s="3"/>
      <c r="E99" s="3"/>
      <c r="F99" s="3">
        <v>-50</v>
      </c>
      <c r="G99" s="3">
        <v>-58</v>
      </c>
      <c r="H99" s="3">
        <v>-136</v>
      </c>
      <c r="I99" s="3">
        <v>-151</v>
      </c>
    </row>
    <row r="100" spans="1:9" x14ac:dyDescent="0.3">
      <c r="A100" s="27" t="s">
        <v>90</v>
      </c>
      <c r="B100" s="26">
        <f t="shared" ref="B100:I100" si="14">+SUM(B89:B99)</f>
        <v>-2790</v>
      </c>
      <c r="C100" s="26">
        <f t="shared" si="14"/>
        <v>-2671</v>
      </c>
      <c r="D100" s="26">
        <f t="shared" si="14"/>
        <v>-2148</v>
      </c>
      <c r="E100" s="26">
        <f t="shared" si="14"/>
        <v>-4835</v>
      </c>
      <c r="F100" s="26">
        <f t="shared" si="14"/>
        <v>-5293</v>
      </c>
      <c r="G100" s="26">
        <f t="shared" si="14"/>
        <v>2491</v>
      </c>
      <c r="H100" s="26">
        <f t="shared" si="14"/>
        <v>-1459</v>
      </c>
      <c r="I100" s="26">
        <f t="shared" si="14"/>
        <v>-4836</v>
      </c>
    </row>
    <row r="101" spans="1:9" x14ac:dyDescent="0.3">
      <c r="A101" s="2" t="s">
        <v>91</v>
      </c>
      <c r="B101" s="3">
        <v>-83</v>
      </c>
      <c r="C101" s="3">
        <v>-105</v>
      </c>
      <c r="D101" s="3">
        <v>-20</v>
      </c>
      <c r="E101" s="3">
        <v>45</v>
      </c>
      <c r="F101" s="3">
        <v>-129</v>
      </c>
      <c r="G101" s="3">
        <v>-66</v>
      </c>
      <c r="H101" s="3">
        <v>143</v>
      </c>
      <c r="I101" s="3">
        <v>-143</v>
      </c>
    </row>
    <row r="102" spans="1:9" x14ac:dyDescent="0.3">
      <c r="A102" s="27" t="s">
        <v>92</v>
      </c>
      <c r="B102" s="26">
        <f t="shared" ref="B102:I102" si="15">+B77+B87+B100+B101</f>
        <v>1632</v>
      </c>
      <c r="C102" s="26">
        <f t="shared" si="15"/>
        <v>-714</v>
      </c>
      <c r="D102" s="26">
        <f t="shared" si="15"/>
        <v>670</v>
      </c>
      <c r="E102" s="26">
        <f t="shared" si="15"/>
        <v>441</v>
      </c>
      <c r="F102" s="26">
        <f t="shared" si="15"/>
        <v>217</v>
      </c>
      <c r="G102" s="26">
        <f t="shared" si="15"/>
        <v>3882</v>
      </c>
      <c r="H102" s="26">
        <f t="shared" si="15"/>
        <v>1541</v>
      </c>
      <c r="I102" s="26">
        <f t="shared" si="15"/>
        <v>-1315</v>
      </c>
    </row>
    <row r="103" spans="1:9" x14ac:dyDescent="0.3">
      <c r="A103" t="s">
        <v>93</v>
      </c>
      <c r="B103" s="3">
        <v>2220</v>
      </c>
      <c r="C103" s="3">
        <v>3852</v>
      </c>
      <c r="D103" s="3">
        <v>3138</v>
      </c>
      <c r="E103" s="3">
        <v>3808</v>
      </c>
      <c r="F103" s="3">
        <v>4249</v>
      </c>
      <c r="G103" s="3">
        <v>4466</v>
      </c>
      <c r="H103" s="3">
        <v>8348</v>
      </c>
      <c r="I103" s="3">
        <f>+H104</f>
        <v>9889</v>
      </c>
    </row>
    <row r="104" spans="1:9" ht="15" thickBot="1" x14ac:dyDescent="0.35">
      <c r="A104" s="6" t="s">
        <v>94</v>
      </c>
      <c r="B104" s="7">
        <v>3852</v>
      </c>
      <c r="C104" s="7">
        <v>3138</v>
      </c>
      <c r="D104" s="7">
        <v>3808</v>
      </c>
      <c r="E104" s="7">
        <v>4249</v>
      </c>
      <c r="F104" s="7">
        <v>4466</v>
      </c>
      <c r="G104" s="7">
        <v>8348</v>
      </c>
      <c r="H104" s="7">
        <f>+H102+H103</f>
        <v>9889</v>
      </c>
      <c r="I104" s="7">
        <f>+I102+I103</f>
        <v>8574</v>
      </c>
    </row>
    <row r="105" spans="1:9" s="12" customFormat="1" ht="15" thickTop="1" x14ac:dyDescent="0.3">
      <c r="A105" s="12" t="s">
        <v>19</v>
      </c>
      <c r="B105" s="13">
        <f>+B104-B25</f>
        <v>0</v>
      </c>
      <c r="C105" s="13">
        <f>+C104-C25</f>
        <v>0</v>
      </c>
      <c r="D105" s="13">
        <f>+D104-D25</f>
        <v>0</v>
      </c>
      <c r="E105" s="13">
        <f>+E104-E25</f>
        <v>0</v>
      </c>
      <c r="F105" s="13">
        <f t="shared" ref="F105:I105" si="16">+F104-F25</f>
        <v>0</v>
      </c>
      <c r="G105" s="13">
        <f t="shared" si="16"/>
        <v>0</v>
      </c>
      <c r="H105" s="13">
        <f t="shared" si="16"/>
        <v>0</v>
      </c>
      <c r="I105" s="13">
        <f t="shared" si="16"/>
        <v>0</v>
      </c>
    </row>
    <row r="106" spans="1:9" x14ac:dyDescent="0.3">
      <c r="A106" t="s">
        <v>95</v>
      </c>
      <c r="B106" s="3"/>
      <c r="C106" s="3"/>
      <c r="D106" s="3"/>
      <c r="E106" s="3"/>
      <c r="F106" s="3"/>
      <c r="G106" s="3"/>
      <c r="H106" s="3"/>
      <c r="I106" s="3"/>
    </row>
    <row r="107" spans="1:9" x14ac:dyDescent="0.3">
      <c r="A107" s="2" t="s">
        <v>17</v>
      </c>
      <c r="B107" s="3"/>
      <c r="C107" s="3"/>
      <c r="D107" s="3"/>
      <c r="E107" s="3"/>
      <c r="F107" s="3"/>
      <c r="G107" s="3"/>
      <c r="H107" s="3"/>
      <c r="I107" s="3"/>
    </row>
    <row r="108" spans="1:9" x14ac:dyDescent="0.3">
      <c r="A108" s="11" t="s">
        <v>96</v>
      </c>
      <c r="B108" s="3">
        <v>53</v>
      </c>
      <c r="C108" s="3">
        <v>70</v>
      </c>
      <c r="D108" s="3">
        <v>98</v>
      </c>
      <c r="E108" s="3">
        <v>125</v>
      </c>
      <c r="F108" s="3">
        <v>153</v>
      </c>
      <c r="G108" s="3">
        <v>140</v>
      </c>
      <c r="H108" s="3">
        <v>293</v>
      </c>
      <c r="I108" s="3">
        <v>290</v>
      </c>
    </row>
    <row r="109" spans="1:9" x14ac:dyDescent="0.3">
      <c r="A109" s="11" t="s">
        <v>18</v>
      </c>
      <c r="B109" s="3">
        <v>1262</v>
      </c>
      <c r="C109" s="3">
        <v>748</v>
      </c>
      <c r="D109" s="3">
        <v>703</v>
      </c>
      <c r="E109" s="3">
        <v>529</v>
      </c>
      <c r="F109" s="3">
        <v>757</v>
      </c>
      <c r="G109" s="3">
        <v>1028</v>
      </c>
      <c r="H109" s="3">
        <v>1177</v>
      </c>
      <c r="I109" s="3">
        <v>1231</v>
      </c>
    </row>
    <row r="110" spans="1:9" x14ac:dyDescent="0.3">
      <c r="A110" s="11" t="s">
        <v>97</v>
      </c>
      <c r="B110" s="3">
        <v>206</v>
      </c>
      <c r="C110" s="3">
        <v>252</v>
      </c>
      <c r="D110" s="3">
        <v>266</v>
      </c>
      <c r="E110" s="3">
        <v>294</v>
      </c>
      <c r="F110" s="3">
        <v>160</v>
      </c>
      <c r="G110" s="3">
        <v>121</v>
      </c>
      <c r="H110" s="3">
        <v>179</v>
      </c>
      <c r="I110" s="3">
        <v>160</v>
      </c>
    </row>
    <row r="111" spans="1:9" x14ac:dyDescent="0.3">
      <c r="A111" s="11" t="s">
        <v>98</v>
      </c>
      <c r="B111" s="3">
        <v>240</v>
      </c>
      <c r="C111" s="3">
        <v>271</v>
      </c>
      <c r="D111" s="3">
        <v>300</v>
      </c>
      <c r="E111" s="3">
        <v>320</v>
      </c>
      <c r="F111" s="3">
        <v>347</v>
      </c>
      <c r="G111" s="3">
        <v>385</v>
      </c>
      <c r="H111" s="3">
        <v>438</v>
      </c>
      <c r="I111" s="3">
        <v>480</v>
      </c>
    </row>
    <row r="113" spans="1:9" x14ac:dyDescent="0.3">
      <c r="A113" s="14" t="s">
        <v>101</v>
      </c>
      <c r="B113" s="14"/>
      <c r="C113" s="14"/>
      <c r="D113" s="14"/>
      <c r="E113" s="14"/>
      <c r="F113" s="14"/>
      <c r="G113" s="14"/>
      <c r="H113" s="14"/>
      <c r="I113" s="14"/>
    </row>
    <row r="114" spans="1:9" x14ac:dyDescent="0.3">
      <c r="A114" s="28" t="s">
        <v>111</v>
      </c>
      <c r="B114" s="3"/>
      <c r="C114" s="3"/>
      <c r="D114" s="3"/>
      <c r="E114" s="3"/>
      <c r="F114" s="3"/>
      <c r="G114" s="3"/>
      <c r="H114" s="3"/>
      <c r="I114" s="3"/>
    </row>
    <row r="115" spans="1:9" x14ac:dyDescent="0.3">
      <c r="A115" s="2" t="s">
        <v>102</v>
      </c>
      <c r="B115" s="3">
        <v>13740</v>
      </c>
      <c r="C115" s="3">
        <v>14764</v>
      </c>
      <c r="D115" s="3">
        <v>15216</v>
      </c>
      <c r="E115" s="3">
        <v>14855</v>
      </c>
      <c r="F115" s="3">
        <v>15902</v>
      </c>
      <c r="G115" s="3">
        <v>14484</v>
      </c>
      <c r="H115" s="3">
        <f t="shared" ref="H115" si="17">+SUM(H116:H118)</f>
        <v>17179</v>
      </c>
      <c r="I115" s="3">
        <f>+SUM(I116:I118)</f>
        <v>18353</v>
      </c>
    </row>
    <row r="116" spans="1:9" x14ac:dyDescent="0.3">
      <c r="A116" s="11" t="s">
        <v>115</v>
      </c>
      <c r="F116">
        <v>10045</v>
      </c>
      <c r="G116">
        <v>9329</v>
      </c>
      <c r="H116" s="8">
        <v>11644</v>
      </c>
      <c r="I116" s="8">
        <v>12228</v>
      </c>
    </row>
    <row r="117" spans="1:9" x14ac:dyDescent="0.3">
      <c r="A117" s="11" t="s">
        <v>116</v>
      </c>
      <c r="F117">
        <v>5260</v>
      </c>
      <c r="G117">
        <v>4639</v>
      </c>
      <c r="H117" s="8">
        <v>5028</v>
      </c>
      <c r="I117" s="8">
        <v>5492</v>
      </c>
    </row>
    <row r="118" spans="1:9" x14ac:dyDescent="0.3">
      <c r="A118" s="11" t="s">
        <v>117</v>
      </c>
      <c r="F118">
        <v>597</v>
      </c>
      <c r="G118">
        <v>516</v>
      </c>
      <c r="H118">
        <v>507</v>
      </c>
      <c r="I118">
        <v>633</v>
      </c>
    </row>
    <row r="119" spans="1:9" x14ac:dyDescent="0.3">
      <c r="A119" s="2" t="s">
        <v>103</v>
      </c>
      <c r="B119" s="3">
        <v>7126</v>
      </c>
      <c r="C119" s="3">
        <v>7315</v>
      </c>
      <c r="D119" s="3">
        <v>7698</v>
      </c>
      <c r="E119" s="3">
        <v>9242</v>
      </c>
      <c r="F119" s="3">
        <v>9812</v>
      </c>
      <c r="G119" s="3">
        <v>9347</v>
      </c>
      <c r="H119" s="3">
        <f t="shared" ref="H119" si="18">+SUM(H120:H122)</f>
        <v>11456</v>
      </c>
      <c r="I119" s="3">
        <f>+SUM(I120:I122)</f>
        <v>12479</v>
      </c>
    </row>
    <row r="120" spans="1:9" x14ac:dyDescent="0.3">
      <c r="A120" s="11" t="s">
        <v>115</v>
      </c>
      <c r="F120">
        <v>6293</v>
      </c>
      <c r="G120">
        <v>5892</v>
      </c>
      <c r="H120" s="8">
        <v>6970</v>
      </c>
      <c r="I120" s="8">
        <v>7388</v>
      </c>
    </row>
    <row r="121" spans="1:9" x14ac:dyDescent="0.3">
      <c r="A121" s="11" t="s">
        <v>116</v>
      </c>
      <c r="F121">
        <v>3087</v>
      </c>
      <c r="G121">
        <v>3053</v>
      </c>
      <c r="H121" s="8">
        <v>3996</v>
      </c>
      <c r="I121" s="8">
        <v>4527</v>
      </c>
    </row>
    <row r="122" spans="1:9" x14ac:dyDescent="0.3">
      <c r="A122" s="11" t="s">
        <v>117</v>
      </c>
      <c r="F122">
        <v>432</v>
      </c>
      <c r="G122">
        <v>402</v>
      </c>
      <c r="H122">
        <v>490</v>
      </c>
      <c r="I122">
        <v>564</v>
      </c>
    </row>
    <row r="123" spans="1:9" x14ac:dyDescent="0.3">
      <c r="A123" s="2" t="s">
        <v>104</v>
      </c>
      <c r="B123" s="3">
        <v>3067</v>
      </c>
      <c r="C123" s="3">
        <v>3785</v>
      </c>
      <c r="D123" s="3">
        <v>4237</v>
      </c>
      <c r="E123" s="3">
        <v>5134</v>
      </c>
      <c r="F123" s="3">
        <v>6208</v>
      </c>
      <c r="G123" s="3">
        <v>6679</v>
      </c>
      <c r="H123" s="3">
        <f t="shared" ref="H123" si="19">+SUM(H124:H126)</f>
        <v>8290</v>
      </c>
      <c r="I123" s="3">
        <f>+SUM(I124:I126)</f>
        <v>7547</v>
      </c>
    </row>
    <row r="124" spans="1:9" x14ac:dyDescent="0.3">
      <c r="A124" s="11" t="s">
        <v>115</v>
      </c>
      <c r="F124">
        <v>4262</v>
      </c>
      <c r="G124">
        <v>4635</v>
      </c>
      <c r="H124" s="8">
        <v>5748</v>
      </c>
      <c r="I124" s="8">
        <v>5416</v>
      </c>
    </row>
    <row r="125" spans="1:9" x14ac:dyDescent="0.3">
      <c r="A125" s="11" t="s">
        <v>116</v>
      </c>
      <c r="F125">
        <v>1808</v>
      </c>
      <c r="G125">
        <v>1896</v>
      </c>
      <c r="H125" s="8">
        <v>2347</v>
      </c>
      <c r="I125" s="8">
        <v>1938</v>
      </c>
    </row>
    <row r="126" spans="1:9" x14ac:dyDescent="0.3">
      <c r="A126" s="11" t="s">
        <v>117</v>
      </c>
      <c r="F126">
        <v>138</v>
      </c>
      <c r="G126">
        <v>148</v>
      </c>
      <c r="H126">
        <v>195</v>
      </c>
      <c r="I126">
        <v>193</v>
      </c>
    </row>
    <row r="127" spans="1:9" x14ac:dyDescent="0.3">
      <c r="A127" s="2" t="s">
        <v>108</v>
      </c>
      <c r="B127" s="3">
        <v>4653</v>
      </c>
      <c r="C127" s="3">
        <v>4570</v>
      </c>
      <c r="D127" s="3">
        <v>5009</v>
      </c>
      <c r="E127" s="3">
        <v>5166</v>
      </c>
      <c r="F127" s="3">
        <v>5254</v>
      </c>
      <c r="G127" s="3">
        <v>5028</v>
      </c>
      <c r="H127" s="3">
        <f t="shared" ref="H127" si="20">+SUM(H128:H130)</f>
        <v>5343</v>
      </c>
      <c r="I127" s="3">
        <f>+SUM(I128:I130)</f>
        <v>5955</v>
      </c>
    </row>
    <row r="128" spans="1:9" x14ac:dyDescent="0.3">
      <c r="A128" s="11" t="s">
        <v>115</v>
      </c>
      <c r="F128">
        <v>3622</v>
      </c>
      <c r="G128">
        <v>3449</v>
      </c>
      <c r="H128" s="8">
        <v>3659</v>
      </c>
      <c r="I128" s="8">
        <v>4111</v>
      </c>
    </row>
    <row r="129" spans="1:9" x14ac:dyDescent="0.3">
      <c r="A129" s="11" t="s">
        <v>116</v>
      </c>
      <c r="F129">
        <v>1395</v>
      </c>
      <c r="G129">
        <v>1365</v>
      </c>
      <c r="H129" s="8">
        <v>1494</v>
      </c>
      <c r="I129" s="8">
        <v>1610</v>
      </c>
    </row>
    <row r="130" spans="1:9" x14ac:dyDescent="0.3">
      <c r="A130" s="11" t="s">
        <v>117</v>
      </c>
      <c r="F130">
        <v>237</v>
      </c>
      <c r="G130">
        <v>214</v>
      </c>
      <c r="H130">
        <v>190</v>
      </c>
      <c r="I130">
        <v>234</v>
      </c>
    </row>
    <row r="131" spans="1:9" x14ac:dyDescent="0.3">
      <c r="A131" s="2" t="s">
        <v>109</v>
      </c>
      <c r="B131" s="3">
        <v>115</v>
      </c>
      <c r="C131" s="3">
        <v>73</v>
      </c>
      <c r="D131" s="3">
        <v>73</v>
      </c>
      <c r="E131" s="3">
        <v>88</v>
      </c>
      <c r="F131" s="3">
        <v>42</v>
      </c>
      <c r="G131" s="3">
        <v>30</v>
      </c>
      <c r="H131" s="3">
        <v>25</v>
      </c>
      <c r="I131" s="3">
        <v>102</v>
      </c>
    </row>
    <row r="132" spans="1:9" x14ac:dyDescent="0.3">
      <c r="A132" s="4" t="s">
        <v>105</v>
      </c>
      <c r="B132" s="5">
        <f t="shared" ref="B132:I132" si="21">+B115+B119+B123+B127+B131</f>
        <v>28701</v>
      </c>
      <c r="C132" s="5">
        <f t="shared" si="21"/>
        <v>30507</v>
      </c>
      <c r="D132" s="5">
        <f t="shared" si="21"/>
        <v>32233</v>
      </c>
      <c r="E132" s="5">
        <f t="shared" si="21"/>
        <v>34485</v>
      </c>
      <c r="F132" s="5">
        <f t="shared" si="21"/>
        <v>37218</v>
      </c>
      <c r="G132" s="5">
        <f t="shared" si="21"/>
        <v>35568</v>
      </c>
      <c r="H132" s="5">
        <f t="shared" si="21"/>
        <v>42293</v>
      </c>
      <c r="I132" s="5">
        <f t="shared" si="21"/>
        <v>44436</v>
      </c>
    </row>
    <row r="133" spans="1:9" x14ac:dyDescent="0.3">
      <c r="A133" s="2" t="s">
        <v>106</v>
      </c>
      <c r="B133" s="3">
        <v>1982</v>
      </c>
      <c r="C133" s="3">
        <v>1955</v>
      </c>
      <c r="D133" s="3">
        <v>2042</v>
      </c>
      <c r="E133" s="3">
        <v>1912</v>
      </c>
      <c r="F133" s="3">
        <v>1906</v>
      </c>
      <c r="G133" s="3">
        <v>1846</v>
      </c>
      <c r="H133" s="3">
        <f>+SUM(H134:H137)</f>
        <v>2205</v>
      </c>
      <c r="I133" s="3">
        <f>+SUM(I134:I137)</f>
        <v>2346</v>
      </c>
    </row>
    <row r="134" spans="1:9" x14ac:dyDescent="0.3">
      <c r="A134" s="11" t="s">
        <v>115</v>
      </c>
      <c r="B134" s="3"/>
      <c r="C134" s="3"/>
      <c r="D134" s="3"/>
      <c r="E134" s="3"/>
      <c r="F134" s="3">
        <v>1658</v>
      </c>
      <c r="G134" s="3">
        <v>-11</v>
      </c>
      <c r="H134" s="3">
        <v>1986</v>
      </c>
      <c r="I134" s="3">
        <v>2094</v>
      </c>
    </row>
    <row r="135" spans="1:9" x14ac:dyDescent="0.3">
      <c r="A135" s="11" t="s">
        <v>116</v>
      </c>
      <c r="B135" s="3"/>
      <c r="C135" s="3"/>
      <c r="D135" s="3"/>
      <c r="E135" s="3"/>
      <c r="F135" s="3">
        <v>118</v>
      </c>
      <c r="G135" s="3"/>
      <c r="H135" s="3">
        <v>104</v>
      </c>
      <c r="I135" s="3">
        <v>103</v>
      </c>
    </row>
    <row r="136" spans="1:9" x14ac:dyDescent="0.3">
      <c r="A136" s="11" t="s">
        <v>117</v>
      </c>
      <c r="B136" s="3"/>
      <c r="C136" s="3"/>
      <c r="D136" s="3"/>
      <c r="E136" s="3"/>
      <c r="F136" s="3">
        <v>24</v>
      </c>
      <c r="G136" s="3"/>
      <c r="H136" s="3">
        <v>29</v>
      </c>
      <c r="I136" s="3">
        <v>26</v>
      </c>
    </row>
    <row r="137" spans="1:9" x14ac:dyDescent="0.3">
      <c r="A137" s="11" t="s">
        <v>123</v>
      </c>
      <c r="B137" s="3"/>
      <c r="C137" s="3"/>
      <c r="D137" s="3"/>
      <c r="E137" s="3"/>
      <c r="F137" s="3">
        <v>106</v>
      </c>
      <c r="G137" s="3"/>
      <c r="H137" s="3">
        <v>86</v>
      </c>
      <c r="I137" s="3">
        <v>123</v>
      </c>
    </row>
    <row r="138" spans="1:9" x14ac:dyDescent="0.3">
      <c r="A138" s="2" t="s">
        <v>110</v>
      </c>
      <c r="B138" s="3">
        <v>-82</v>
      </c>
      <c r="C138" s="3">
        <v>-86</v>
      </c>
      <c r="D138" s="3">
        <v>75</v>
      </c>
      <c r="E138" s="3"/>
      <c r="F138" s="3">
        <v>-7</v>
      </c>
      <c r="G138" s="3"/>
      <c r="H138" s="3">
        <v>40</v>
      </c>
      <c r="I138" s="3">
        <v>-72</v>
      </c>
    </row>
    <row r="139" spans="1:9" ht="15" thickBot="1" x14ac:dyDescent="0.35">
      <c r="A139" s="6" t="s">
        <v>107</v>
      </c>
      <c r="B139" s="7">
        <f t="shared" ref="B139:I139" si="22">+B132+B133+B138</f>
        <v>30601</v>
      </c>
      <c r="C139" s="7">
        <f t="shared" si="22"/>
        <v>32376</v>
      </c>
      <c r="D139" s="7">
        <f>+D132+D133+D138</f>
        <v>34350</v>
      </c>
      <c r="E139" s="7">
        <f t="shared" si="22"/>
        <v>36397</v>
      </c>
      <c r="F139" s="7">
        <f t="shared" si="22"/>
        <v>39117</v>
      </c>
      <c r="G139" s="7">
        <f>+G132+G133+G138+G134</f>
        <v>37403</v>
      </c>
      <c r="H139" s="7">
        <f t="shared" si="22"/>
        <v>44538</v>
      </c>
      <c r="I139" s="7">
        <f t="shared" si="22"/>
        <v>46710</v>
      </c>
    </row>
    <row r="140" spans="1:9" s="12" customFormat="1" ht="15" thickTop="1" x14ac:dyDescent="0.3">
      <c r="A140" s="12" t="s">
        <v>113</v>
      </c>
      <c r="B140" s="13">
        <f>+I139-I2</f>
        <v>0</v>
      </c>
      <c r="C140" s="13">
        <f t="shared" ref="C140:H140" si="23">+C139-C2</f>
        <v>0</v>
      </c>
      <c r="D140" s="13">
        <f>+D139-D2</f>
        <v>0</v>
      </c>
      <c r="E140" s="13">
        <f t="shared" si="23"/>
        <v>0</v>
      </c>
      <c r="F140" s="13">
        <f t="shared" si="23"/>
        <v>0</v>
      </c>
      <c r="G140" s="13">
        <f t="shared" si="23"/>
        <v>0</v>
      </c>
      <c r="H140" s="13">
        <f t="shared" si="23"/>
        <v>0</v>
      </c>
    </row>
    <row r="141" spans="1:9" x14ac:dyDescent="0.3">
      <c r="A141" s="1" t="s">
        <v>112</v>
      </c>
    </row>
    <row r="142" spans="1:9" x14ac:dyDescent="0.3">
      <c r="A142" s="2" t="s">
        <v>102</v>
      </c>
      <c r="B142" s="3">
        <v>3645</v>
      </c>
      <c r="C142" s="3">
        <v>3763</v>
      </c>
      <c r="D142" s="3">
        <v>3875</v>
      </c>
      <c r="E142" s="3">
        <v>3600</v>
      </c>
      <c r="F142" s="3">
        <v>3925</v>
      </c>
      <c r="G142" s="3">
        <v>2899</v>
      </c>
      <c r="H142" s="3">
        <v>5089</v>
      </c>
      <c r="I142" s="3">
        <v>5114</v>
      </c>
    </row>
    <row r="143" spans="1:9" x14ac:dyDescent="0.3">
      <c r="A143" s="2" t="s">
        <v>103</v>
      </c>
      <c r="B143" s="3">
        <v>1524</v>
      </c>
      <c r="C143" s="3">
        <v>1723</v>
      </c>
      <c r="D143" s="3">
        <v>1507</v>
      </c>
      <c r="E143" s="3">
        <v>1587</v>
      </c>
      <c r="F143" s="3">
        <v>1995</v>
      </c>
      <c r="G143" s="3">
        <v>1541</v>
      </c>
      <c r="H143" s="3">
        <v>2435</v>
      </c>
      <c r="I143" s="3">
        <v>3293</v>
      </c>
    </row>
    <row r="144" spans="1:9" x14ac:dyDescent="0.3">
      <c r="A144" s="2" t="s">
        <v>104</v>
      </c>
      <c r="B144" s="3">
        <v>993</v>
      </c>
      <c r="C144" s="3">
        <v>1372</v>
      </c>
      <c r="D144" s="3">
        <v>1507</v>
      </c>
      <c r="E144" s="3">
        <v>1807</v>
      </c>
      <c r="F144" s="3">
        <v>2376</v>
      </c>
      <c r="G144" s="3">
        <v>2490</v>
      </c>
      <c r="H144" s="3">
        <v>3243</v>
      </c>
      <c r="I144" s="3">
        <v>2365</v>
      </c>
    </row>
    <row r="145" spans="1:9" x14ac:dyDescent="0.3">
      <c r="A145" s="2" t="s">
        <v>108</v>
      </c>
      <c r="B145" s="3">
        <v>918</v>
      </c>
      <c r="C145" s="3">
        <v>1066</v>
      </c>
      <c r="D145" s="3">
        <v>980</v>
      </c>
      <c r="E145" s="3">
        <v>1189</v>
      </c>
      <c r="F145" s="3">
        <v>1323</v>
      </c>
      <c r="G145" s="3">
        <v>1184</v>
      </c>
      <c r="H145" s="3">
        <v>1530</v>
      </c>
      <c r="I145" s="3">
        <v>1896</v>
      </c>
    </row>
    <row r="146" spans="1:9" x14ac:dyDescent="0.3">
      <c r="A146" s="2" t="s">
        <v>109</v>
      </c>
      <c r="B146" s="3">
        <v>-2267</v>
      </c>
      <c r="C146" s="3">
        <v>-2596</v>
      </c>
      <c r="D146" s="3">
        <v>-2677</v>
      </c>
      <c r="E146" s="3">
        <v>-2658</v>
      </c>
      <c r="F146" s="3">
        <v>-3262</v>
      </c>
      <c r="G146" s="3">
        <v>-3468</v>
      </c>
      <c r="H146" s="3">
        <v>-3656</v>
      </c>
      <c r="I146" s="3">
        <v>-4262</v>
      </c>
    </row>
    <row r="147" spans="1:9" x14ac:dyDescent="0.3">
      <c r="A147" s="4" t="s">
        <v>105</v>
      </c>
      <c r="B147" s="5">
        <f t="shared" ref="B147:I147" si="24">+SUM(B142:B146)</f>
        <v>4813</v>
      </c>
      <c r="C147" s="5">
        <f t="shared" si="24"/>
        <v>5328</v>
      </c>
      <c r="D147" s="5">
        <f t="shared" si="24"/>
        <v>5192</v>
      </c>
      <c r="E147" s="5">
        <f t="shared" si="24"/>
        <v>5525</v>
      </c>
      <c r="F147" s="5">
        <f t="shared" si="24"/>
        <v>6357</v>
      </c>
      <c r="G147" s="5">
        <f t="shared" si="24"/>
        <v>4646</v>
      </c>
      <c r="H147" s="5">
        <f t="shared" si="24"/>
        <v>8641</v>
      </c>
      <c r="I147" s="5">
        <f t="shared" si="24"/>
        <v>8406</v>
      </c>
    </row>
    <row r="148" spans="1:9" x14ac:dyDescent="0.3">
      <c r="A148" s="2" t="s">
        <v>106</v>
      </c>
      <c r="B148" s="3">
        <v>517</v>
      </c>
      <c r="C148" s="3">
        <v>487</v>
      </c>
      <c r="D148" s="3">
        <v>477</v>
      </c>
      <c r="E148" s="3">
        <v>310</v>
      </c>
      <c r="F148" s="3">
        <v>303</v>
      </c>
      <c r="G148" s="3">
        <v>297</v>
      </c>
      <c r="H148" s="3">
        <v>543</v>
      </c>
      <c r="I148" s="3">
        <v>669</v>
      </c>
    </row>
    <row r="149" spans="1:9" x14ac:dyDescent="0.3">
      <c r="A149" s="2" t="s">
        <v>110</v>
      </c>
      <c r="B149" s="3">
        <v>-1097</v>
      </c>
      <c r="C149" s="3">
        <v>-1173</v>
      </c>
      <c r="D149" s="3">
        <v>-724</v>
      </c>
      <c r="E149" s="3">
        <v>-1456</v>
      </c>
      <c r="F149" s="3">
        <v>-1810</v>
      </c>
      <c r="G149" s="3">
        <v>-1967</v>
      </c>
      <c r="H149" s="3">
        <v>-2261</v>
      </c>
      <c r="I149" s="3">
        <v>-2219</v>
      </c>
    </row>
    <row r="150" spans="1:9" x14ac:dyDescent="0.3">
      <c r="A150" s="2" t="s">
        <v>143</v>
      </c>
      <c r="B150" s="3"/>
      <c r="C150" s="3"/>
      <c r="D150" s="3">
        <f>D147+D148+D149</f>
        <v>4945</v>
      </c>
      <c r="E150" s="3"/>
      <c r="F150" s="3"/>
      <c r="G150" s="3"/>
      <c r="H150" s="3"/>
      <c r="I150" s="3"/>
    </row>
    <row r="151" spans="1:9" x14ac:dyDescent="0.3">
      <c r="A151" s="2" t="s">
        <v>141</v>
      </c>
      <c r="B151" s="3"/>
      <c r="C151" s="3"/>
      <c r="D151" s="3">
        <v>-59</v>
      </c>
      <c r="E151" s="3">
        <v>-54</v>
      </c>
      <c r="F151" s="3">
        <v>-49</v>
      </c>
      <c r="G151" s="3"/>
      <c r="H151" s="3"/>
      <c r="I151" s="3"/>
    </row>
    <row r="152" spans="1:9" ht="15" thickBot="1" x14ac:dyDescent="0.35">
      <c r="A152" s="6" t="s">
        <v>114</v>
      </c>
      <c r="B152" s="7">
        <f>+SUM(B147:B149)</f>
        <v>4233</v>
      </c>
      <c r="C152" s="7">
        <f>+SUM(C147:C149)</f>
        <v>4642</v>
      </c>
      <c r="D152" s="7">
        <f>D147+D148+D149+D151</f>
        <v>4886</v>
      </c>
      <c r="E152" s="7">
        <f>+SUM(E147:E151)</f>
        <v>4325</v>
      </c>
      <c r="F152" s="7">
        <f>+SUM(F147:F151)</f>
        <v>4801</v>
      </c>
      <c r="G152" s="7">
        <f>+SUM(G147:G149)</f>
        <v>2976</v>
      </c>
      <c r="H152" s="7">
        <f>+SUM(H147:H149)</f>
        <v>6923</v>
      </c>
      <c r="I152" s="7">
        <f>+SUM(I147:I149)</f>
        <v>6856</v>
      </c>
    </row>
    <row r="153" spans="1:9" s="12" customFormat="1" ht="15" thickTop="1" x14ac:dyDescent="0.3">
      <c r="A153" s="12" t="s">
        <v>113</v>
      </c>
      <c r="B153" s="13">
        <f>+B152-B10-B8</f>
        <v>0</v>
      </c>
      <c r="C153" s="13">
        <f>+C152-C10-C8</f>
        <v>0</v>
      </c>
      <c r="D153" s="13">
        <f>+D152-D10</f>
        <v>0</v>
      </c>
      <c r="E153" s="13">
        <f>+E152-E10</f>
        <v>0</v>
      </c>
      <c r="F153" s="13">
        <f>+F152-F10</f>
        <v>0</v>
      </c>
      <c r="G153" s="13">
        <f>+G152-G10-G8</f>
        <v>0</v>
      </c>
      <c r="H153" s="13">
        <f>+H152-H10-H8</f>
        <v>0</v>
      </c>
      <c r="I153" s="13">
        <f>+I152-I10-I8</f>
        <v>0</v>
      </c>
    </row>
    <row r="154" spans="1:9" x14ac:dyDescent="0.3">
      <c r="A154" s="1" t="s">
        <v>119</v>
      </c>
    </row>
    <row r="155" spans="1:9" x14ac:dyDescent="0.3">
      <c r="A155" s="2" t="s">
        <v>102</v>
      </c>
      <c r="B155" s="3">
        <v>632</v>
      </c>
      <c r="C155" s="3">
        <v>742</v>
      </c>
      <c r="D155" s="3">
        <v>819</v>
      </c>
      <c r="E155" s="3">
        <v>848</v>
      </c>
      <c r="F155" s="3">
        <v>814</v>
      </c>
      <c r="G155" s="3">
        <v>645</v>
      </c>
      <c r="H155" s="3">
        <v>617</v>
      </c>
      <c r="I155" s="3">
        <v>639</v>
      </c>
    </row>
    <row r="156" spans="1:9" x14ac:dyDescent="0.3">
      <c r="A156" s="2" t="s">
        <v>103</v>
      </c>
      <c r="B156" s="3">
        <v>498</v>
      </c>
      <c r="C156" s="3">
        <v>639</v>
      </c>
      <c r="D156" s="3">
        <v>709</v>
      </c>
      <c r="E156" s="3">
        <v>849</v>
      </c>
      <c r="F156" s="3">
        <v>929</v>
      </c>
      <c r="G156" s="3">
        <v>885</v>
      </c>
      <c r="H156" s="3">
        <v>982</v>
      </c>
      <c r="I156" s="3">
        <v>920</v>
      </c>
    </row>
    <row r="157" spans="1:9" x14ac:dyDescent="0.3">
      <c r="A157" s="2" t="s">
        <v>104</v>
      </c>
      <c r="B157" s="3">
        <v>254</v>
      </c>
      <c r="C157" s="3">
        <v>234</v>
      </c>
      <c r="D157" s="3">
        <v>225</v>
      </c>
      <c r="E157" s="3">
        <v>256</v>
      </c>
      <c r="F157" s="3">
        <v>237</v>
      </c>
      <c r="G157" s="3">
        <v>214</v>
      </c>
      <c r="H157" s="3">
        <v>288</v>
      </c>
      <c r="I157" s="3">
        <v>303</v>
      </c>
    </row>
    <row r="158" spans="1:9" x14ac:dyDescent="0.3">
      <c r="A158" s="2" t="s">
        <v>120</v>
      </c>
      <c r="B158" s="3">
        <v>308</v>
      </c>
      <c r="C158" s="3">
        <v>332</v>
      </c>
      <c r="D158" s="3">
        <v>340</v>
      </c>
      <c r="E158" s="3">
        <v>339</v>
      </c>
      <c r="F158" s="3">
        <v>326</v>
      </c>
      <c r="G158" s="3">
        <v>296</v>
      </c>
      <c r="H158" s="3">
        <v>304</v>
      </c>
      <c r="I158" s="3">
        <v>274</v>
      </c>
    </row>
    <row r="159" spans="1:9" x14ac:dyDescent="0.3">
      <c r="A159" s="2" t="s">
        <v>109</v>
      </c>
      <c r="B159" s="3">
        <v>484</v>
      </c>
      <c r="C159" s="3">
        <v>511</v>
      </c>
      <c r="D159" s="3">
        <v>533</v>
      </c>
      <c r="E159" s="3">
        <v>597</v>
      </c>
      <c r="F159" s="3">
        <v>665</v>
      </c>
      <c r="G159" s="3">
        <v>830</v>
      </c>
      <c r="H159" s="3">
        <v>780</v>
      </c>
      <c r="I159" s="3">
        <v>789</v>
      </c>
    </row>
    <row r="160" spans="1:9" x14ac:dyDescent="0.3">
      <c r="A160" s="4" t="s">
        <v>121</v>
      </c>
      <c r="B160" s="5">
        <f t="shared" ref="B160:I160" si="25">+SUM(B155:B159)</f>
        <v>2176</v>
      </c>
      <c r="C160" s="5">
        <f>+SUM(C155:C159)</f>
        <v>2458</v>
      </c>
      <c r="D160" s="5">
        <f t="shared" si="25"/>
        <v>2626</v>
      </c>
      <c r="E160" s="5">
        <f t="shared" si="25"/>
        <v>2889</v>
      </c>
      <c r="F160" s="5">
        <f t="shared" si="25"/>
        <v>2971</v>
      </c>
      <c r="G160" s="5">
        <f t="shared" si="25"/>
        <v>2870</v>
      </c>
      <c r="H160" s="5">
        <f t="shared" si="25"/>
        <v>2971</v>
      </c>
      <c r="I160" s="5">
        <f t="shared" si="25"/>
        <v>2925</v>
      </c>
    </row>
    <row r="161" spans="1:9" x14ac:dyDescent="0.3">
      <c r="A161" s="2" t="s">
        <v>106</v>
      </c>
      <c r="B161" s="3">
        <v>122</v>
      </c>
      <c r="C161" s="3">
        <v>125</v>
      </c>
      <c r="D161" s="3">
        <v>125</v>
      </c>
      <c r="E161" s="3">
        <v>115</v>
      </c>
      <c r="F161" s="3">
        <v>100</v>
      </c>
      <c r="G161" s="3">
        <v>80</v>
      </c>
      <c r="H161" s="3">
        <v>63</v>
      </c>
      <c r="I161" s="3">
        <v>49</v>
      </c>
    </row>
    <row r="162" spans="1:9" x14ac:dyDescent="0.3">
      <c r="A162" s="2" t="s">
        <v>110</v>
      </c>
      <c r="B162" s="3">
        <v>713</v>
      </c>
      <c r="C162" s="3">
        <v>937</v>
      </c>
      <c r="D162" s="3">
        <v>1238</v>
      </c>
      <c r="E162" s="3">
        <v>1450</v>
      </c>
      <c r="F162" s="3">
        <v>1673</v>
      </c>
      <c r="G162" s="3">
        <v>1916</v>
      </c>
      <c r="H162" s="3">
        <v>1870</v>
      </c>
      <c r="I162" s="3">
        <v>1817</v>
      </c>
    </row>
    <row r="163" spans="1:9" ht="15" thickBot="1" x14ac:dyDescent="0.35">
      <c r="A163" s="6" t="s">
        <v>122</v>
      </c>
      <c r="B163" s="7">
        <f>+SUM(B160:B162)</f>
        <v>3011</v>
      </c>
      <c r="C163" s="7">
        <f t="shared" ref="C163:H163" si="26">+SUM(C160:C162)</f>
        <v>3520</v>
      </c>
      <c r="D163" s="7">
        <f t="shared" si="26"/>
        <v>3989</v>
      </c>
      <c r="E163" s="7">
        <f t="shared" si="26"/>
        <v>4454</v>
      </c>
      <c r="F163" s="7">
        <f t="shared" si="26"/>
        <v>4744</v>
      </c>
      <c r="G163" s="7">
        <f t="shared" si="26"/>
        <v>4866</v>
      </c>
      <c r="H163" s="7">
        <f t="shared" si="26"/>
        <v>4904</v>
      </c>
      <c r="I163" s="7">
        <f>+SUM(I160:I162)</f>
        <v>4791</v>
      </c>
    </row>
    <row r="164" spans="1:9" ht="15" thickTop="1" x14ac:dyDescent="0.3">
      <c r="A164" s="12" t="s">
        <v>113</v>
      </c>
      <c r="B164" s="13">
        <f>+B163-B32</f>
        <v>0</v>
      </c>
      <c r="C164" s="13">
        <f>+C163-C32</f>
        <v>0</v>
      </c>
      <c r="D164" s="13">
        <f>+D163-D32</f>
        <v>0</v>
      </c>
      <c r="E164" s="13">
        <f>+E163-E32</f>
        <v>0</v>
      </c>
      <c r="F164" s="13">
        <f>+F163-F32</f>
        <v>0</v>
      </c>
      <c r="G164" s="13">
        <f>+G163-G32</f>
        <v>0</v>
      </c>
      <c r="H164" s="13">
        <f>+H163-H32</f>
        <v>0</v>
      </c>
      <c r="I164" s="13">
        <f>+I163-I32</f>
        <v>0</v>
      </c>
    </row>
    <row r="165" spans="1:9" x14ac:dyDescent="0.3">
      <c r="A165" s="1" t="s">
        <v>124</v>
      </c>
    </row>
    <row r="166" spans="1:9" x14ac:dyDescent="0.3">
      <c r="A166" s="2" t="s">
        <v>102</v>
      </c>
      <c r="B166" s="3">
        <v>208</v>
      </c>
      <c r="C166" s="3">
        <v>242</v>
      </c>
      <c r="D166" s="3">
        <v>223</v>
      </c>
      <c r="E166" s="3">
        <v>196</v>
      </c>
      <c r="F166" s="3">
        <v>117</v>
      </c>
      <c r="G166" s="3">
        <v>110</v>
      </c>
      <c r="H166" s="3">
        <v>98</v>
      </c>
      <c r="I166" s="3">
        <v>146</v>
      </c>
    </row>
    <row r="167" spans="1:9" x14ac:dyDescent="0.3">
      <c r="A167" s="2" t="s">
        <v>103</v>
      </c>
      <c r="B167" s="3">
        <v>236</v>
      </c>
      <c r="C167" s="3">
        <v>232</v>
      </c>
      <c r="D167" s="3">
        <v>173</v>
      </c>
      <c r="E167" s="3">
        <v>240</v>
      </c>
      <c r="F167" s="3">
        <v>233</v>
      </c>
      <c r="G167" s="3">
        <v>139</v>
      </c>
      <c r="H167" s="3">
        <v>153</v>
      </c>
      <c r="I167" s="3">
        <v>197</v>
      </c>
    </row>
    <row r="168" spans="1:9" x14ac:dyDescent="0.3">
      <c r="A168" s="2" t="s">
        <v>104</v>
      </c>
      <c r="B168" s="3">
        <v>69</v>
      </c>
      <c r="C168" s="3">
        <v>44</v>
      </c>
      <c r="D168" s="3">
        <v>51</v>
      </c>
      <c r="E168" s="3">
        <v>76</v>
      </c>
      <c r="F168" s="3">
        <v>49</v>
      </c>
      <c r="G168" s="3">
        <v>28</v>
      </c>
      <c r="H168" s="3">
        <v>94</v>
      </c>
      <c r="I168" s="3">
        <v>78</v>
      </c>
    </row>
    <row r="169" spans="1:9" x14ac:dyDescent="0.3">
      <c r="A169" s="2" t="s">
        <v>120</v>
      </c>
      <c r="B169" s="3">
        <v>52</v>
      </c>
      <c r="C169" s="3">
        <v>64</v>
      </c>
      <c r="D169" s="3">
        <v>59</v>
      </c>
      <c r="E169" s="3">
        <v>49</v>
      </c>
      <c r="F169" s="3">
        <v>47</v>
      </c>
      <c r="G169" s="3">
        <v>41</v>
      </c>
      <c r="H169" s="3">
        <v>54</v>
      </c>
      <c r="I169" s="3">
        <v>56</v>
      </c>
    </row>
    <row r="170" spans="1:9" x14ac:dyDescent="0.3">
      <c r="A170" s="2" t="s">
        <v>109</v>
      </c>
      <c r="B170" s="3">
        <v>225</v>
      </c>
      <c r="C170" s="3">
        <v>258</v>
      </c>
      <c r="D170" s="3">
        <v>278</v>
      </c>
      <c r="E170" s="3">
        <v>286</v>
      </c>
      <c r="F170" s="3">
        <v>278</v>
      </c>
      <c r="G170" s="3">
        <v>438</v>
      </c>
      <c r="H170" s="3">
        <v>278</v>
      </c>
      <c r="I170" s="3">
        <v>222</v>
      </c>
    </row>
    <row r="171" spans="1:9" x14ac:dyDescent="0.3">
      <c r="A171" s="4" t="s">
        <v>121</v>
      </c>
      <c r="B171" s="5">
        <f t="shared" ref="B171:I171" si="27">+SUM(B166:B170)</f>
        <v>790</v>
      </c>
      <c r="C171" s="5">
        <f t="shared" si="27"/>
        <v>840</v>
      </c>
      <c r="D171" s="5">
        <v>784</v>
      </c>
      <c r="E171" s="5">
        <f t="shared" si="27"/>
        <v>847</v>
      </c>
      <c r="F171" s="5">
        <f t="shared" si="27"/>
        <v>724</v>
      </c>
      <c r="G171" s="5">
        <f>+SUM(G166:G170)</f>
        <v>756</v>
      </c>
      <c r="H171" s="5">
        <f t="shared" si="27"/>
        <v>677</v>
      </c>
      <c r="I171" s="5">
        <f t="shared" si="27"/>
        <v>699</v>
      </c>
    </row>
    <row r="172" spans="1:9" x14ac:dyDescent="0.3">
      <c r="A172" s="2" t="s">
        <v>106</v>
      </c>
      <c r="B172" s="3">
        <v>69</v>
      </c>
      <c r="C172" s="3">
        <v>39</v>
      </c>
      <c r="D172" s="3">
        <v>30</v>
      </c>
      <c r="E172" s="3">
        <v>22</v>
      </c>
      <c r="F172" s="3">
        <v>18</v>
      </c>
      <c r="G172" s="3">
        <v>12</v>
      </c>
      <c r="H172" s="3">
        <v>7</v>
      </c>
      <c r="I172" s="3">
        <v>9</v>
      </c>
    </row>
    <row r="173" spans="1:9" x14ac:dyDescent="0.3">
      <c r="A173" s="2" t="s">
        <v>110</v>
      </c>
      <c r="B173" s="3">
        <v>144</v>
      </c>
      <c r="C173" s="3">
        <v>312</v>
      </c>
      <c r="D173" s="3">
        <v>387</v>
      </c>
      <c r="E173" s="3">
        <v>325</v>
      </c>
      <c r="F173" s="3">
        <v>333</v>
      </c>
      <c r="G173" s="3">
        <v>356</v>
      </c>
      <c r="H173" s="3">
        <f>-(SUM(H171:H172)+H82)</f>
        <v>11</v>
      </c>
      <c r="I173" s="3">
        <f>-(SUM(I171:I172)+I82)</f>
        <v>50</v>
      </c>
    </row>
    <row r="174" spans="1:9" ht="15" thickBot="1" x14ac:dyDescent="0.35">
      <c r="A174" s="6" t="s">
        <v>125</v>
      </c>
      <c r="B174" s="7">
        <f>+SUM(B171:B173)</f>
        <v>1003</v>
      </c>
      <c r="C174" s="7">
        <f>+SUM(C171:C173)</f>
        <v>1191</v>
      </c>
      <c r="D174" s="7">
        <f t="shared" ref="D174:H174" si="28">+SUM(D171:D173)</f>
        <v>1201</v>
      </c>
      <c r="E174" s="7">
        <f t="shared" si="28"/>
        <v>1194</v>
      </c>
      <c r="F174" s="7">
        <f t="shared" si="28"/>
        <v>1075</v>
      </c>
      <c r="G174" s="7">
        <f>+SUM(G171:G173)</f>
        <v>1124</v>
      </c>
      <c r="H174" s="7">
        <f t="shared" si="28"/>
        <v>695</v>
      </c>
      <c r="I174" s="7">
        <f>+SUM(I171:I173)</f>
        <v>758</v>
      </c>
    </row>
    <row r="175" spans="1:9" ht="15" thickTop="1" x14ac:dyDescent="0.3">
      <c r="A175" s="12" t="s">
        <v>113</v>
      </c>
      <c r="B175" s="13">
        <f>+B174+B82</f>
        <v>40</v>
      </c>
      <c r="C175" s="13">
        <f>+C174+E82</f>
        <v>163</v>
      </c>
      <c r="D175" s="13">
        <f>+D174+D82</f>
        <v>96</v>
      </c>
      <c r="E175" s="13">
        <f>+E174+E82</f>
        <v>166</v>
      </c>
      <c r="F175" s="13">
        <f>+F174+F82</f>
        <v>-44</v>
      </c>
      <c r="G175" s="13">
        <f>+G174+G82</f>
        <v>38</v>
      </c>
      <c r="H175" s="13">
        <f>+H174+H82</f>
        <v>0</v>
      </c>
      <c r="I175" s="13">
        <f>+I174+I82</f>
        <v>0</v>
      </c>
    </row>
    <row r="176" spans="1:9" x14ac:dyDescent="0.3">
      <c r="A176" s="1" t="s">
        <v>126</v>
      </c>
    </row>
    <row r="177" spans="1:9" x14ac:dyDescent="0.3">
      <c r="A177" s="2" t="s">
        <v>102</v>
      </c>
      <c r="B177" s="3">
        <v>121</v>
      </c>
      <c r="C177" s="3">
        <v>133</v>
      </c>
      <c r="D177" s="3">
        <v>140</v>
      </c>
      <c r="E177" s="3">
        <v>160</v>
      </c>
      <c r="F177" s="3">
        <v>149</v>
      </c>
      <c r="G177" s="3">
        <v>148</v>
      </c>
      <c r="H177" s="3">
        <v>130</v>
      </c>
      <c r="I177" s="3">
        <v>124</v>
      </c>
    </row>
    <row r="178" spans="1:9" x14ac:dyDescent="0.3">
      <c r="A178" s="2" t="s">
        <v>103</v>
      </c>
      <c r="B178" s="3">
        <v>87</v>
      </c>
      <c r="C178" s="3">
        <v>85</v>
      </c>
      <c r="D178" s="3">
        <v>106</v>
      </c>
      <c r="E178" s="3">
        <v>116</v>
      </c>
      <c r="F178" s="3">
        <v>111</v>
      </c>
      <c r="G178" s="3">
        <v>132</v>
      </c>
      <c r="H178" s="3">
        <v>136</v>
      </c>
      <c r="I178" s="3">
        <v>134</v>
      </c>
    </row>
    <row r="179" spans="1:9" x14ac:dyDescent="0.3">
      <c r="A179" s="2" t="s">
        <v>104</v>
      </c>
      <c r="B179" s="3">
        <v>46</v>
      </c>
      <c r="C179" s="3">
        <v>48</v>
      </c>
      <c r="D179" s="3">
        <v>54</v>
      </c>
      <c r="E179" s="3">
        <v>56</v>
      </c>
      <c r="F179" s="3">
        <v>50</v>
      </c>
      <c r="G179" s="3">
        <v>44</v>
      </c>
      <c r="H179" s="3">
        <v>46</v>
      </c>
      <c r="I179" s="3">
        <v>41</v>
      </c>
    </row>
    <row r="180" spans="1:9" x14ac:dyDescent="0.3">
      <c r="A180" s="2" t="s">
        <v>108</v>
      </c>
      <c r="B180" s="3">
        <v>49</v>
      </c>
      <c r="C180" s="3">
        <v>42</v>
      </c>
      <c r="D180" s="3">
        <v>54</v>
      </c>
      <c r="E180" s="3">
        <v>55</v>
      </c>
      <c r="F180" s="3">
        <v>53</v>
      </c>
      <c r="G180" s="3">
        <v>46</v>
      </c>
      <c r="H180" s="3">
        <v>43</v>
      </c>
      <c r="I180" s="3">
        <v>42</v>
      </c>
    </row>
    <row r="181" spans="1:9" x14ac:dyDescent="0.3">
      <c r="A181" s="2" t="s">
        <v>109</v>
      </c>
      <c r="B181" s="3">
        <v>210</v>
      </c>
      <c r="C181" s="3">
        <v>230</v>
      </c>
      <c r="D181" s="3">
        <v>233</v>
      </c>
      <c r="E181" s="3">
        <v>217</v>
      </c>
      <c r="F181" s="3">
        <v>195</v>
      </c>
      <c r="G181" s="3">
        <v>214</v>
      </c>
      <c r="H181" s="3">
        <v>222</v>
      </c>
      <c r="I181" s="3">
        <v>220</v>
      </c>
    </row>
    <row r="182" spans="1:9" x14ac:dyDescent="0.3">
      <c r="A182" s="4" t="s">
        <v>121</v>
      </c>
      <c r="B182" s="5">
        <f t="shared" ref="B182:I182" si="29">+SUM(B177:B181)</f>
        <v>513</v>
      </c>
      <c r="C182" s="5">
        <f t="shared" si="29"/>
        <v>538</v>
      </c>
      <c r="D182" s="5">
        <f t="shared" si="29"/>
        <v>587</v>
      </c>
      <c r="E182" s="5">
        <f t="shared" si="29"/>
        <v>604</v>
      </c>
      <c r="F182" s="5">
        <f t="shared" si="29"/>
        <v>558</v>
      </c>
      <c r="G182" s="5">
        <f t="shared" si="29"/>
        <v>584</v>
      </c>
      <c r="H182" s="5">
        <f t="shared" si="29"/>
        <v>577</v>
      </c>
      <c r="I182" s="5">
        <f t="shared" si="29"/>
        <v>561</v>
      </c>
    </row>
    <row r="183" spans="1:9" x14ac:dyDescent="0.3">
      <c r="A183" s="2" t="s">
        <v>106</v>
      </c>
      <c r="B183" s="3">
        <v>18</v>
      </c>
      <c r="C183" s="3">
        <v>27</v>
      </c>
      <c r="D183" s="3">
        <v>28</v>
      </c>
      <c r="E183" s="3">
        <v>33</v>
      </c>
      <c r="F183" s="3">
        <v>31</v>
      </c>
      <c r="G183" s="3">
        <v>25</v>
      </c>
      <c r="H183" s="3">
        <v>26</v>
      </c>
      <c r="I183" s="3">
        <v>22</v>
      </c>
    </row>
    <row r="184" spans="1:9" x14ac:dyDescent="0.3">
      <c r="A184" s="2" t="s">
        <v>110</v>
      </c>
      <c r="B184" s="3">
        <v>75</v>
      </c>
      <c r="C184" s="3">
        <v>84</v>
      </c>
      <c r="D184" s="3">
        <v>91</v>
      </c>
      <c r="E184" s="3">
        <v>110</v>
      </c>
      <c r="F184" s="3">
        <v>116</v>
      </c>
      <c r="G184" s="3">
        <v>112</v>
      </c>
      <c r="H184" s="3">
        <v>141</v>
      </c>
      <c r="I184" s="3">
        <v>134</v>
      </c>
    </row>
    <row r="185" spans="1:9" ht="15" thickBot="1" x14ac:dyDescent="0.35">
      <c r="A185" s="6" t="s">
        <v>127</v>
      </c>
      <c r="B185" s="7">
        <f t="shared" ref="B185:H185" si="30">+SUM(B182:B184)</f>
        <v>606</v>
      </c>
      <c r="C185" s="7">
        <f t="shared" si="30"/>
        <v>649</v>
      </c>
      <c r="D185" s="7">
        <f t="shared" si="30"/>
        <v>706</v>
      </c>
      <c r="E185" s="7">
        <f t="shared" si="30"/>
        <v>747</v>
      </c>
      <c r="F185" s="7">
        <f t="shared" si="30"/>
        <v>705</v>
      </c>
      <c r="G185" s="7">
        <f t="shared" si="30"/>
        <v>721</v>
      </c>
      <c r="H185" s="7">
        <f t="shared" si="30"/>
        <v>744</v>
      </c>
      <c r="I185" s="7">
        <f>+SUM(I182:I184)</f>
        <v>717</v>
      </c>
    </row>
    <row r="186" spans="1:9" ht="15" thickTop="1" x14ac:dyDescent="0.3">
      <c r="A186" s="12" t="s">
        <v>113</v>
      </c>
      <c r="B186" s="13">
        <f>+B185-B67</f>
        <v>0</v>
      </c>
      <c r="C186" s="13">
        <f>+C185-C67</f>
        <v>0</v>
      </c>
      <c r="D186" s="13">
        <f>+D185-D67</f>
        <v>0</v>
      </c>
      <c r="E186" s="13">
        <f>+E185-E67</f>
        <v>0</v>
      </c>
      <c r="F186" s="13">
        <f>+F185-F67</f>
        <v>0</v>
      </c>
      <c r="G186" s="13">
        <f>+G185-G67</f>
        <v>0</v>
      </c>
      <c r="H186" s="13">
        <f>+H185-H67</f>
        <v>0</v>
      </c>
      <c r="I186" s="13">
        <f>+I185-I67</f>
        <v>0</v>
      </c>
    </row>
    <row r="187" spans="1:9" x14ac:dyDescent="0.3">
      <c r="A187" s="14" t="s">
        <v>128</v>
      </c>
      <c r="B187" s="14"/>
      <c r="C187" s="14"/>
      <c r="D187" s="14"/>
      <c r="E187" s="14"/>
      <c r="F187" s="14"/>
      <c r="G187" s="14"/>
      <c r="H187" s="14"/>
      <c r="I187" s="14"/>
    </row>
    <row r="188" spans="1:9" x14ac:dyDescent="0.3">
      <c r="A188" s="28" t="s">
        <v>133</v>
      </c>
    </row>
    <row r="189" spans="1:9" x14ac:dyDescent="0.3">
      <c r="A189" s="33" t="s">
        <v>102</v>
      </c>
      <c r="B189" s="39">
        <v>0.12</v>
      </c>
      <c r="C189" s="39">
        <f t="shared" ref="B189:G191" si="31">C115/B115-1</f>
        <v>7.4526928675400228E-2</v>
      </c>
      <c r="D189" s="39">
        <f t="shared" si="31"/>
        <v>3.0615009482525046E-2</v>
      </c>
      <c r="E189" s="39">
        <f t="shared" si="31"/>
        <v>-2.372502628811779E-2</v>
      </c>
      <c r="F189" s="39">
        <f t="shared" si="31"/>
        <v>7.0481319421070276E-2</v>
      </c>
      <c r="G189" s="39">
        <f t="shared" si="31"/>
        <v>-8.9171173437303519E-2</v>
      </c>
      <c r="H189" s="39">
        <f>H115/G115-1</f>
        <v>0.18606738470035911</v>
      </c>
      <c r="I189" s="34">
        <v>7.0000000000000007E-2</v>
      </c>
    </row>
    <row r="190" spans="1:9" x14ac:dyDescent="0.3">
      <c r="A190" s="31" t="s">
        <v>115</v>
      </c>
      <c r="B190" s="39"/>
      <c r="C190" s="39"/>
      <c r="D190" s="39"/>
      <c r="E190" s="39"/>
      <c r="F190" s="39"/>
      <c r="G190" s="39">
        <f t="shared" si="31"/>
        <v>-7.1279243404678949E-2</v>
      </c>
      <c r="H190" s="39">
        <f t="shared" ref="H190:H213" si="32">H116/G116-1</f>
        <v>0.24815092721620746</v>
      </c>
      <c r="I190" s="30">
        <v>0.05</v>
      </c>
    </row>
    <row r="191" spans="1:9" x14ac:dyDescent="0.3">
      <c r="A191" s="31" t="s">
        <v>116</v>
      </c>
      <c r="B191" s="39"/>
      <c r="C191" s="39"/>
      <c r="D191" s="39"/>
      <c r="E191" s="39"/>
      <c r="F191" s="39"/>
      <c r="G191" s="39">
        <f t="shared" si="31"/>
        <v>-0.11806083650190113</v>
      </c>
      <c r="H191" s="39">
        <f t="shared" si="32"/>
        <v>8.3854278939426541E-2</v>
      </c>
      <c r="I191" s="30">
        <v>0.09</v>
      </c>
    </row>
    <row r="192" spans="1:9" x14ac:dyDescent="0.3">
      <c r="A192" s="31" t="s">
        <v>117</v>
      </c>
      <c r="B192" s="39"/>
      <c r="C192" s="39"/>
      <c r="D192" s="39"/>
      <c r="E192" s="39"/>
      <c r="F192" s="39"/>
      <c r="G192" s="39">
        <f t="shared" ref="B192:G192" si="33">G118/F118-1</f>
        <v>-0.13567839195979903</v>
      </c>
      <c r="H192" s="39">
        <f>H118/G118-1</f>
        <v>-1.744186046511631E-2</v>
      </c>
      <c r="I192" s="30">
        <v>0.25</v>
      </c>
    </row>
    <row r="193" spans="1:9" x14ac:dyDescent="0.3">
      <c r="A193" s="33" t="s">
        <v>103</v>
      </c>
      <c r="B193" s="39">
        <v>0.09</v>
      </c>
      <c r="C193" s="39">
        <f t="shared" ref="B193:G194" si="34">C119/B119-1</f>
        <v>2.6522593320235766E-2</v>
      </c>
      <c r="D193" s="39">
        <f t="shared" si="34"/>
        <v>5.2358168147641937E-2</v>
      </c>
      <c r="E193" s="39">
        <f t="shared" si="34"/>
        <v>0.20057157703299566</v>
      </c>
      <c r="F193" s="39">
        <f t="shared" si="34"/>
        <v>6.1674962129409261E-2</v>
      </c>
      <c r="G193" s="39">
        <f t="shared" si="34"/>
        <v>-4.7390949857317621E-2</v>
      </c>
      <c r="H193" s="39">
        <f>H119/G119-1</f>
        <v>0.22563389322777372</v>
      </c>
      <c r="I193" s="34">
        <v>0.12</v>
      </c>
    </row>
    <row r="194" spans="1:9" x14ac:dyDescent="0.3">
      <c r="A194" s="31" t="s">
        <v>115</v>
      </c>
      <c r="B194" s="39"/>
      <c r="C194" s="39"/>
      <c r="D194" s="39"/>
      <c r="E194" s="39"/>
      <c r="F194" s="39"/>
      <c r="G194" s="39">
        <f t="shared" si="34"/>
        <v>-6.3721595423486432E-2</v>
      </c>
      <c r="H194" s="39">
        <f t="shared" si="32"/>
        <v>0.18295994568907004</v>
      </c>
      <c r="I194" s="30">
        <v>0.09</v>
      </c>
    </row>
    <row r="195" spans="1:9" x14ac:dyDescent="0.3">
      <c r="A195" s="31" t="s">
        <v>116</v>
      </c>
      <c r="B195" s="39"/>
      <c r="C195" s="39"/>
      <c r="D195" s="39"/>
      <c r="E195" s="39"/>
      <c r="F195" s="39"/>
      <c r="G195" s="39">
        <f t="shared" ref="G195" si="35">G121/F121-1</f>
        <v>-1.1013929381276322E-2</v>
      </c>
      <c r="H195" s="39">
        <f t="shared" si="32"/>
        <v>0.30887651490337364</v>
      </c>
      <c r="I195" s="30">
        <v>0.16</v>
      </c>
    </row>
    <row r="196" spans="1:9" x14ac:dyDescent="0.3">
      <c r="A196" s="31" t="s">
        <v>117</v>
      </c>
      <c r="B196" s="39"/>
      <c r="C196" s="39"/>
      <c r="D196" s="39"/>
      <c r="E196" s="39"/>
      <c r="F196" s="39"/>
      <c r="G196" s="39">
        <f t="shared" ref="G196" si="36">G122/F122-1</f>
        <v>-6.944444444444442E-2</v>
      </c>
      <c r="H196" s="39">
        <f t="shared" si="32"/>
        <v>0.21890547263681581</v>
      </c>
      <c r="I196" s="30">
        <v>0.17</v>
      </c>
    </row>
    <row r="197" spans="1:9" x14ac:dyDescent="0.3">
      <c r="A197" s="33" t="s">
        <v>104</v>
      </c>
      <c r="B197" s="39">
        <v>0.18</v>
      </c>
      <c r="C197" s="39">
        <f t="shared" ref="C197" si="37">C123/B123-1</f>
        <v>0.23410498858819695</v>
      </c>
      <c r="D197" s="39">
        <f t="shared" ref="D197" si="38">D123/C123-1</f>
        <v>0.11941875825627468</v>
      </c>
      <c r="E197" s="39">
        <f t="shared" ref="E197" si="39">E123/D123-1</f>
        <v>0.21170639603493036</v>
      </c>
      <c r="F197" s="39">
        <f t="shared" ref="F197" si="40">F123/E123-1</f>
        <v>0.20919361121932223</v>
      </c>
      <c r="G197" s="39">
        <f t="shared" ref="G197" si="41">G123/F123-1</f>
        <v>7.5869845360824639E-2</v>
      </c>
      <c r="H197" s="39">
        <f t="shared" si="32"/>
        <v>0.24120377301991325</v>
      </c>
      <c r="I197" s="34">
        <v>-0.13</v>
      </c>
    </row>
    <row r="198" spans="1:9" x14ac:dyDescent="0.3">
      <c r="A198" s="31" t="s">
        <v>115</v>
      </c>
      <c r="B198" s="39"/>
      <c r="C198" s="39"/>
      <c r="D198" s="39"/>
      <c r="E198" s="39"/>
      <c r="F198" s="39"/>
      <c r="G198" s="39">
        <f t="shared" ref="G198" si="42">G124/F124-1</f>
        <v>8.7517597372125833E-2</v>
      </c>
      <c r="H198" s="39">
        <f t="shared" si="32"/>
        <v>0.24012944983818763</v>
      </c>
      <c r="I198" s="30">
        <v>-0.1</v>
      </c>
    </row>
    <row r="199" spans="1:9" x14ac:dyDescent="0.3">
      <c r="A199" s="31" t="s">
        <v>116</v>
      </c>
      <c r="B199" s="39"/>
      <c r="C199" s="39"/>
      <c r="D199" s="39"/>
      <c r="E199" s="39"/>
      <c r="F199" s="39"/>
      <c r="G199" s="39">
        <f t="shared" ref="G199" si="43">G125/F125-1</f>
        <v>4.8672566371681381E-2</v>
      </c>
      <c r="H199" s="39">
        <f t="shared" si="32"/>
        <v>0.2378691983122363</v>
      </c>
      <c r="I199" s="30">
        <v>-0.21</v>
      </c>
    </row>
    <row r="200" spans="1:9" x14ac:dyDescent="0.3">
      <c r="A200" s="31" t="s">
        <v>117</v>
      </c>
      <c r="B200" s="39"/>
      <c r="C200" s="39"/>
      <c r="D200" s="39"/>
      <c r="E200" s="39"/>
      <c r="F200" s="39"/>
      <c r="G200" s="39">
        <f t="shared" ref="G200" si="44">G126/F126-1</f>
        <v>7.2463768115942129E-2</v>
      </c>
      <c r="H200" s="39">
        <f t="shared" si="32"/>
        <v>0.31756756756756754</v>
      </c>
      <c r="I200" s="30">
        <v>-0.06</v>
      </c>
    </row>
    <row r="201" spans="1:9" x14ac:dyDescent="0.3">
      <c r="A201" s="33" t="s">
        <v>108</v>
      </c>
      <c r="B201" s="40">
        <v>-1.5E-3</v>
      </c>
      <c r="C201" s="39">
        <f t="shared" ref="C201" si="45">C127/B127-1</f>
        <v>-1.783795400816679E-2</v>
      </c>
      <c r="D201" s="39">
        <f t="shared" ref="D201" si="46">D127/C127-1</f>
        <v>9.6061269146608286E-2</v>
      </c>
      <c r="E201" s="39">
        <f t="shared" ref="E201" si="47">E127/D127-1</f>
        <v>3.1343581553204158E-2</v>
      </c>
      <c r="F201" s="39">
        <f t="shared" ref="F201" si="48">F127/E127-1</f>
        <v>1.7034456058846237E-2</v>
      </c>
      <c r="G201" s="39">
        <f t="shared" ref="G201" si="49">G127/F127-1</f>
        <v>-4.3014845831747195E-2</v>
      </c>
      <c r="H201" s="39">
        <f t="shared" si="32"/>
        <v>6.2649164677804237E-2</v>
      </c>
      <c r="I201" s="34">
        <v>0.16</v>
      </c>
    </row>
    <row r="202" spans="1:9" x14ac:dyDescent="0.3">
      <c r="A202" s="31" t="s">
        <v>115</v>
      </c>
      <c r="B202" s="39"/>
      <c r="C202" s="39"/>
      <c r="D202" s="39"/>
      <c r="E202" s="39"/>
      <c r="F202" s="39"/>
      <c r="G202" s="39">
        <f t="shared" ref="G202" si="50">G128/F128-1</f>
        <v>-4.7763666482606326E-2</v>
      </c>
      <c r="H202" s="39">
        <f t="shared" si="32"/>
        <v>6.0887213685126174E-2</v>
      </c>
      <c r="I202" s="30">
        <v>0.17</v>
      </c>
    </row>
    <row r="203" spans="1:9" x14ac:dyDescent="0.3">
      <c r="A203" s="31" t="s">
        <v>116</v>
      </c>
      <c r="B203" s="39"/>
      <c r="C203" s="39"/>
      <c r="D203" s="39"/>
      <c r="E203" s="39"/>
      <c r="F203" s="39"/>
      <c r="G203" s="39">
        <f t="shared" ref="G203" si="51">G129/F129-1</f>
        <v>-2.1505376344086002E-2</v>
      </c>
      <c r="H203" s="39">
        <f t="shared" si="32"/>
        <v>9.4505494505494614E-2</v>
      </c>
      <c r="I203" s="30">
        <v>0.12</v>
      </c>
    </row>
    <row r="204" spans="1:9" x14ac:dyDescent="0.3">
      <c r="A204" s="31" t="s">
        <v>117</v>
      </c>
      <c r="B204" s="39"/>
      <c r="C204" s="39"/>
      <c r="D204" s="39"/>
      <c r="E204" s="39"/>
      <c r="F204" s="39"/>
      <c r="G204" s="39">
        <f t="shared" ref="G204" si="52">G130/F130-1</f>
        <v>-9.7046413502109741E-2</v>
      </c>
      <c r="H204" s="39">
        <f t="shared" si="32"/>
        <v>-0.11214953271028039</v>
      </c>
      <c r="I204" s="30">
        <v>0.28000000000000003</v>
      </c>
    </row>
    <row r="205" spans="1:9" x14ac:dyDescent="0.3">
      <c r="A205" s="33" t="s">
        <v>109</v>
      </c>
      <c r="B205" s="39">
        <v>-0.08</v>
      </c>
      <c r="C205" s="39">
        <f t="shared" ref="C205" si="53">C131/B131-1</f>
        <v>-0.36521739130434783</v>
      </c>
      <c r="D205" s="39">
        <f>D131/C131-1</f>
        <v>0</v>
      </c>
      <c r="E205" s="39">
        <f t="shared" ref="E205" si="54">E131/D131-1</f>
        <v>0.20547945205479445</v>
      </c>
      <c r="F205" s="39">
        <f t="shared" ref="F205" si="55">F131/E131-1</f>
        <v>-0.52272727272727271</v>
      </c>
      <c r="G205" s="39">
        <f t="shared" ref="G205" si="56">G131/F131-1</f>
        <v>-0.2857142857142857</v>
      </c>
      <c r="H205" s="39">
        <f t="shared" si="32"/>
        <v>-0.16666666666666663</v>
      </c>
      <c r="I205" s="34">
        <v>3.02</v>
      </c>
    </row>
    <row r="206" spans="1:9" x14ac:dyDescent="0.3">
      <c r="A206" s="35" t="s">
        <v>105</v>
      </c>
      <c r="B206" s="39">
        <v>0.1</v>
      </c>
      <c r="C206" s="39">
        <f t="shared" ref="C206" si="57">C132/B132-1</f>
        <v>6.2924636772237807E-2</v>
      </c>
      <c r="D206" s="39">
        <f t="shared" ref="D206" si="58">D132/C132-1</f>
        <v>5.6577179008096445E-2</v>
      </c>
      <c r="E206" s="39">
        <f t="shared" ref="E206" si="59">E132/D132-1</f>
        <v>6.9866286104303121E-2</v>
      </c>
      <c r="F206" s="39">
        <f t="shared" ref="F206" si="60">F132/E132-1</f>
        <v>7.9251848629839028E-2</v>
      </c>
      <c r="G206" s="39">
        <f t="shared" ref="G206" si="61">G132/F132-1</f>
        <v>-4.4333387070772168E-2</v>
      </c>
      <c r="H206" s="39">
        <f t="shared" si="32"/>
        <v>0.18907444894286995</v>
      </c>
      <c r="I206" s="37">
        <v>0.06</v>
      </c>
    </row>
    <row r="207" spans="1:9" x14ac:dyDescent="0.3">
      <c r="A207" s="33" t="s">
        <v>106</v>
      </c>
      <c r="B207" s="39">
        <v>0.18</v>
      </c>
      <c r="C207" s="39">
        <f t="shared" ref="C207" si="62">C133/B133-1</f>
        <v>-1.3622603430877955E-2</v>
      </c>
      <c r="D207" s="39">
        <f t="shared" ref="D207" si="63">D133/C133-1</f>
        <v>4.4501278772378416E-2</v>
      </c>
      <c r="E207" s="39">
        <f t="shared" ref="E207" si="64">E133/D133-1</f>
        <v>-6.3663075416258597E-2</v>
      </c>
      <c r="F207" s="39">
        <f t="shared" ref="F207" si="65">F133/E133-1</f>
        <v>-3.1380753138074979E-3</v>
      </c>
      <c r="G207" s="39">
        <f t="shared" ref="G207" si="66">G133/F133-1</f>
        <v>-3.147953830010497E-2</v>
      </c>
      <c r="H207" s="39">
        <f t="shared" si="32"/>
        <v>0.19447453954496208</v>
      </c>
      <c r="I207" s="34">
        <v>7.0000000000000007E-2</v>
      </c>
    </row>
    <row r="208" spans="1:9" x14ac:dyDescent="0.3">
      <c r="A208" s="31" t="s">
        <v>115</v>
      </c>
      <c r="B208" s="39"/>
      <c r="C208" s="39"/>
      <c r="D208" s="39"/>
      <c r="E208" s="39"/>
      <c r="F208" s="39"/>
      <c r="G208" s="39">
        <f>G134/F134-1</f>
        <v>-1.0066344993968637</v>
      </c>
      <c r="H208" s="39">
        <f t="shared" si="32"/>
        <v>-181.54545454545453</v>
      </c>
      <c r="I208" s="30">
        <v>0.06</v>
      </c>
    </row>
    <row r="209" spans="1:9" x14ac:dyDescent="0.3">
      <c r="A209" s="31" t="s">
        <v>116</v>
      </c>
      <c r="B209" s="39"/>
      <c r="C209" s="39"/>
      <c r="D209" s="39"/>
      <c r="E209" s="39"/>
      <c r="F209" s="39"/>
      <c r="G209" s="39">
        <f t="shared" ref="G208:H213" si="67">G135/F135-1</f>
        <v>-1</v>
      </c>
      <c r="H209" s="39"/>
      <c r="I209" s="30">
        <v>-0.03</v>
      </c>
    </row>
    <row r="210" spans="1:9" x14ac:dyDescent="0.3">
      <c r="A210" s="31" t="s">
        <v>117</v>
      </c>
      <c r="B210" s="39"/>
      <c r="C210" s="39"/>
      <c r="D210" s="39"/>
      <c r="E210" s="39"/>
      <c r="F210" s="39"/>
      <c r="G210" s="39">
        <f t="shared" si="67"/>
        <v>-1</v>
      </c>
      <c r="H210" s="39"/>
      <c r="I210" s="30">
        <v>-0.16</v>
      </c>
    </row>
    <row r="211" spans="1:9" x14ac:dyDescent="0.3">
      <c r="A211" s="31" t="s">
        <v>123</v>
      </c>
      <c r="B211" s="39"/>
      <c r="C211" s="39"/>
      <c r="D211" s="39"/>
      <c r="E211" s="39"/>
      <c r="F211" s="39"/>
      <c r="G211" s="39">
        <f t="shared" si="67"/>
        <v>-1</v>
      </c>
      <c r="H211" s="39"/>
      <c r="I211" s="30">
        <v>0.42</v>
      </c>
    </row>
    <row r="212" spans="1:9" x14ac:dyDescent="0.3">
      <c r="A212" s="29" t="s">
        <v>110</v>
      </c>
      <c r="B212" s="39"/>
      <c r="C212" s="39">
        <f t="shared" ref="C208:C213" si="68">C138/B138-1</f>
        <v>4.8780487804878092E-2</v>
      </c>
      <c r="D212" s="39">
        <f t="shared" ref="D208:D213" si="69">D138/C138-1</f>
        <v>-1.8720930232558139</v>
      </c>
      <c r="E212" s="39">
        <f t="shared" ref="E208:F213" si="70">E138/D138-1</f>
        <v>-1</v>
      </c>
      <c r="F212" s="39">
        <f>G139/F139-1</f>
        <v>-4.3817266150267153E-2</v>
      </c>
      <c r="G212" s="39">
        <f t="shared" si="67"/>
        <v>-1</v>
      </c>
      <c r="H212" s="39"/>
      <c r="I212" s="30">
        <v>0</v>
      </c>
    </row>
    <row r="213" spans="1:9" ht="15" thickBot="1" x14ac:dyDescent="0.35">
      <c r="A213" s="32" t="s">
        <v>107</v>
      </c>
      <c r="B213" s="36">
        <v>0.1</v>
      </c>
      <c r="C213" s="39">
        <f>C139/B139-1</f>
        <v>5.8004640371229765E-2</v>
      </c>
      <c r="D213" s="39">
        <f t="shared" si="69"/>
        <v>6.0971089696071123E-2</v>
      </c>
      <c r="E213" s="39">
        <f t="shared" si="70"/>
        <v>5.95924308588065E-2</v>
      </c>
      <c r="F213" s="39">
        <f>F139/E139-1</f>
        <v>7.4731433909388079E-2</v>
      </c>
      <c r="G213" s="39">
        <f t="shared" si="67"/>
        <v>-4.3817266150267153E-2</v>
      </c>
      <c r="H213" s="39">
        <f t="shared" si="32"/>
        <v>0.19076009945726269</v>
      </c>
      <c r="I213" s="36">
        <v>0.06</v>
      </c>
    </row>
    <row r="214"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2024-11-26T17:46:38Z</dcterms:modified>
</cp:coreProperties>
</file>