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varun\OneDrive\Desktop\Quill Capital Program\"/>
    </mc:Choice>
  </mc:AlternateContent>
  <xr:revisionPtr revIDLastSave="0" documentId="8_{F10D51F4-40E0-4ACA-B5EE-27591A58EE86}"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7" i="1" l="1"/>
  <c r="C91" i="1"/>
  <c r="C92" i="1"/>
  <c r="C94" i="1" s="1"/>
  <c r="C96" i="1" s="1"/>
  <c r="C97" i="1" s="1"/>
  <c r="C82" i="1"/>
  <c r="B96" i="1"/>
  <c r="B91" i="1"/>
  <c r="B82" i="1"/>
  <c r="D20" i="1"/>
  <c r="B133" i="1"/>
  <c r="B122" i="1"/>
  <c r="B121" i="1"/>
  <c r="B120" i="1"/>
  <c r="B131" i="1"/>
  <c r="B114" i="1"/>
  <c r="B113" i="1"/>
  <c r="B112" i="1"/>
  <c r="D97" i="1"/>
  <c r="D96" i="1"/>
  <c r="C83" i="1"/>
  <c r="E60" i="1"/>
  <c r="D91" i="1"/>
  <c r="D92" i="1"/>
  <c r="E92" i="1"/>
  <c r="D83" i="1"/>
  <c r="G20" i="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5" i="1"/>
  <c r="I138" i="1" s="1"/>
  <c r="H135" i="1"/>
  <c r="H138" i="1" s="1"/>
  <c r="G135" i="1"/>
  <c r="G138" i="1" s="1"/>
  <c r="G139" i="1" s="1"/>
  <c r="F135" i="1"/>
  <c r="F138" i="1" s="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H92" i="1" l="1"/>
  <c r="G92" i="1"/>
  <c r="F92" i="1"/>
  <c r="B92" i="1"/>
  <c r="I92" i="1"/>
  <c r="H83" i="1"/>
  <c r="G83" i="1"/>
  <c r="F83" i="1"/>
  <c r="E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D60" i="1" s="1"/>
  <c r="C30" i="1"/>
  <c r="C36" i="1" s="1"/>
  <c r="B30" i="1"/>
  <c r="B36" i="1" s="1"/>
  <c r="I30" i="1"/>
  <c r="I36" i="1" s="1"/>
  <c r="H7" i="1"/>
  <c r="F7" i="1"/>
  <c r="E7" i="1"/>
  <c r="E10" i="1" s="1"/>
  <c r="D7" i="1"/>
  <c r="D10" i="1" s="1"/>
  <c r="C7" i="1"/>
  <c r="B7" i="1"/>
  <c r="I7" i="1"/>
  <c r="H4" i="1"/>
  <c r="F4" i="1"/>
  <c r="C4" i="1"/>
  <c r="B4" i="1"/>
  <c r="I4" i="1"/>
  <c r="I10" i="1" s="1"/>
  <c r="B59" i="1" l="1"/>
  <c r="B60" i="1" s="1"/>
  <c r="C59" i="1"/>
  <c r="B10" i="1"/>
  <c r="B139" i="1" s="1"/>
  <c r="D59" i="1"/>
  <c r="H10" i="1"/>
  <c r="C10" i="1"/>
  <c r="C139" i="1" s="1"/>
  <c r="D94" i="1"/>
  <c r="E59" i="1"/>
  <c r="F59" i="1"/>
  <c r="G59" i="1"/>
  <c r="G60" i="1" s="1"/>
  <c r="F10" i="1"/>
  <c r="F12" i="1" s="1"/>
  <c r="F20" i="1" s="1"/>
  <c r="E12" i="1"/>
  <c r="E20" i="1" s="1"/>
  <c r="E139" i="1"/>
  <c r="H12" i="1"/>
  <c r="H20" i="1" s="1"/>
  <c r="H139" i="1"/>
  <c r="I12" i="1"/>
  <c r="I20" i="1" s="1"/>
  <c r="I139" i="1"/>
  <c r="D12" i="1"/>
  <c r="D139" i="1"/>
  <c r="E94" i="1"/>
  <c r="E96" i="1" s="1"/>
  <c r="E97" i="1" s="1"/>
  <c r="B94" i="1"/>
  <c r="F94" i="1"/>
  <c r="F96" i="1" s="1"/>
  <c r="F97" i="1" s="1"/>
  <c r="G94" i="1"/>
  <c r="G96" i="1" s="1"/>
  <c r="G97" i="1" s="1"/>
  <c r="F60" i="1"/>
  <c r="I59" i="1"/>
  <c r="I60" i="1" s="1"/>
  <c r="H60" i="1"/>
  <c r="C60" i="1"/>
  <c r="B12" i="1" l="1"/>
  <c r="B20" i="1" s="1"/>
  <c r="C12" i="1"/>
  <c r="C20" i="1" s="1"/>
  <c r="H64" i="1"/>
  <c r="H76" i="1" s="1"/>
  <c r="H94" i="1" s="1"/>
  <c r="H96" i="1" s="1"/>
  <c r="F139" i="1"/>
  <c r="I64" i="1"/>
  <c r="I76" i="1" s="1"/>
  <c r="I94" i="1" s="1"/>
  <c r="I95" i="1"/>
  <c r="H97" i="1"/>
  <c r="I96" i="1" l="1"/>
  <c r="I97" i="1" s="1"/>
  <c r="H1" i="1"/>
  <c r="G1" i="1" s="1"/>
  <c r="F1" i="1" s="1"/>
  <c r="E1" i="1" s="1"/>
  <c r="D1" i="1" s="1"/>
  <c r="C1" i="1" s="1"/>
  <c r="B1" i="1" s="1"/>
</calcChain>
</file>

<file path=xl/sharedStrings.xml><?xml version="1.0" encoding="utf-8"?>
<sst xmlns="http://schemas.openxmlformats.org/spreadsheetml/2006/main" count="153" uniqueCount="131">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</sst>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79" workbookViewId="0">
      <pane ySplit="1" topLeftCell="A2" activePane="bottomLeft" state="frozen"/>
      <selection pane="bottomLeft" activeCell="Q15" sqref="Q15"/>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v>15312</v>
      </c>
      <c r="E4" s="9">
        <v>15956</v>
      </c>
      <c r="F4" s="9">
        <f t="shared" si="1"/>
        <v>17474</v>
      </c>
      <c r="G4" s="9">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+ROUND(((D12/D18)-D15),2)</f>
        <v>0</v>
      </c>
      <c r="E20" s="13">
        <f t="shared" si="5"/>
        <v>0</v>
      </c>
      <c r="F20" s="13">
        <f t="shared" si="5"/>
        <v>0</v>
      </c>
      <c r="G20" s="13">
        <f>+ROUND(((G12/G18)-G15),2)</f>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c r="C32" s="3"/>
      <c r="F32" s="3"/>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2422</v>
      </c>
      <c r="D35" s="3">
        <v>2787</v>
      </c>
      <c r="E35" s="3">
        <v>2509</v>
      </c>
      <c r="F35" s="3">
        <v>2011</v>
      </c>
      <c r="G35" s="3">
        <v>2326</v>
      </c>
      <c r="H35" s="3">
        <v>2921</v>
      </c>
      <c r="I35" s="3">
        <v>3821</v>
      </c>
    </row>
    <row r="36" spans="1:9" ht="15" thickBot="1" x14ac:dyDescent="0.35">
      <c r="A36" s="6" t="s">
        <v>52</v>
      </c>
      <c r="B36" s="7">
        <f t="shared" ref="B36:H36" si="7">+SUM(B30:B35)</f>
        <v>21597</v>
      </c>
      <c r="C36" s="7">
        <f>+SUM(C30:C35)</f>
        <v>21379</v>
      </c>
      <c r="D36" s="7">
        <f>+SUM(D30:D35)</f>
        <v>23259</v>
      </c>
      <c r="E36" s="7">
        <f>+SUM(E30:E35)</f>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c r="C42" s="3"/>
      <c r="D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1993</v>
      </c>
      <c r="D46" s="3">
        <v>3471</v>
      </c>
      <c r="E46" s="3">
        <v>3468</v>
      </c>
      <c r="F46" s="3">
        <v>3464</v>
      </c>
      <c r="G46" s="3">
        <v>9406</v>
      </c>
      <c r="H46" s="3">
        <v>9413</v>
      </c>
      <c r="I46" s="3">
        <v>8920</v>
      </c>
    </row>
    <row r="47" spans="1:9" x14ac:dyDescent="0.3">
      <c r="A47" s="2" t="s">
        <v>60</v>
      </c>
      <c r="B47" s="3"/>
      <c r="C47" s="3"/>
      <c r="D47" s="3"/>
      <c r="E47" s="3"/>
      <c r="F47" s="3"/>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5710</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6907</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72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+D59-D36</f>
        <v>0</v>
      </c>
      <c r="E60" s="13">
        <f>+E59-E36</f>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-889</v>
      </c>
      <c r="D75" s="3">
        <v>-158</v>
      </c>
      <c r="E75" s="3">
        <v>1515</v>
      </c>
      <c r="F75" s="3">
        <v>1525</v>
      </c>
      <c r="G75" s="3">
        <v>24</v>
      </c>
      <c r="H75" s="3">
        <v>1326</v>
      </c>
      <c r="I75" s="3">
        <v>1365</v>
      </c>
    </row>
    <row r="76" spans="1:9" x14ac:dyDescent="0.3">
      <c r="A76" s="27" t="s">
        <v>84</v>
      </c>
      <c r="B76" s="28">
        <f t="shared" ref="B76:H76" si="12">+SUM(B64:B75)</f>
        <v>4680</v>
      </c>
      <c r="C76" s="28">
        <f t="shared" si="12"/>
        <v>3096</v>
      </c>
      <c r="D76" s="28">
        <f>+SUM(D64:D75)</f>
        <v>3846</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89</v>
      </c>
      <c r="B82" s="3">
        <f>3+-150</f>
        <v>-147</v>
      </c>
      <c r="C82" s="3">
        <f>156+10</f>
        <v>166</v>
      </c>
      <c r="D82" s="3">
        <v>-21</v>
      </c>
      <c r="E82" s="3">
        <v>-22</v>
      </c>
      <c r="F82" s="3">
        <v>5</v>
      </c>
      <c r="G82" s="3">
        <v>31</v>
      </c>
      <c r="H82" s="3">
        <v>171</v>
      </c>
      <c r="I82" s="3">
        <v>-19</v>
      </c>
    </row>
    <row r="83" spans="1:9" x14ac:dyDescent="0.3">
      <c r="A83" s="29" t="s">
        <v>90</v>
      </c>
      <c r="B83" s="28">
        <f t="shared" ref="B83:H83" si="13">+SUM(B78:B82)</f>
        <v>-175</v>
      </c>
      <c r="C83" s="28">
        <f>SUM(C78:C82)</f>
        <v>-1034</v>
      </c>
      <c r="D83" s="28">
        <f>SUM(D78:D82)</f>
        <v>-1008</v>
      </c>
      <c r="E83" s="28">
        <f t="shared" si="13"/>
        <v>276</v>
      </c>
      <c r="F83" s="28">
        <f t="shared" si="13"/>
        <v>-264</v>
      </c>
      <c r="G83" s="28">
        <f t="shared" si="13"/>
        <v>-1028</v>
      </c>
      <c r="H83" s="28">
        <f t="shared" si="13"/>
        <v>-3800</v>
      </c>
      <c r="I83" s="28">
        <f>+SUM(I78:I82)</f>
        <v>-1524</v>
      </c>
    </row>
    <row r="84" spans="1:9" x14ac:dyDescent="0.3">
      <c r="A84" s="1" t="s">
        <v>91</v>
      </c>
      <c r="B84" s="3"/>
      <c r="C84" s="3"/>
      <c r="D84" s="3"/>
      <c r="E84" s="3"/>
      <c r="F84" s="3"/>
      <c r="G84" s="3"/>
      <c r="H84" s="3"/>
      <c r="I84" s="3"/>
    </row>
    <row r="85" spans="1:9" x14ac:dyDescent="0.3">
      <c r="A85" s="2" t="s">
        <v>92</v>
      </c>
      <c r="B85" s="3" t="s">
        <v>130</v>
      </c>
      <c r="C85" s="3">
        <v>981</v>
      </c>
      <c r="D85" s="3">
        <v>1482</v>
      </c>
      <c r="E85" s="3" t="s">
        <v>130</v>
      </c>
      <c r="F85" s="3" t="s">
        <v>130</v>
      </c>
      <c r="G85" s="3">
        <v>6134</v>
      </c>
      <c r="H85" s="3">
        <v>0</v>
      </c>
      <c r="I85" s="3">
        <v>0</v>
      </c>
    </row>
    <row r="86" spans="1:9" x14ac:dyDescent="0.3">
      <c r="A86" s="2" t="s">
        <v>93</v>
      </c>
      <c r="B86" s="3">
        <v>-63</v>
      </c>
      <c r="C86" s="3">
        <v>-67</v>
      </c>
      <c r="D86" s="3">
        <v>327</v>
      </c>
      <c r="E86" s="3">
        <v>13</v>
      </c>
      <c r="F86" s="3">
        <v>-325</v>
      </c>
      <c r="G86" s="3">
        <v>49</v>
      </c>
      <c r="H86" s="3">
        <v>-52</v>
      </c>
      <c r="I86" s="3">
        <v>15</v>
      </c>
    </row>
    <row r="87" spans="1:9" x14ac:dyDescent="0.3">
      <c r="A87" s="2" t="s">
        <v>94</v>
      </c>
      <c r="B87" s="3"/>
      <c r="D87" s="3"/>
      <c r="E87" s="3"/>
      <c r="F87" s="3"/>
      <c r="H87" s="3">
        <v>-197</v>
      </c>
      <c r="I87" s="3">
        <v>0</v>
      </c>
    </row>
    <row r="88" spans="1:9" x14ac:dyDescent="0.3">
      <c r="A88" s="2" t="s">
        <v>95</v>
      </c>
      <c r="B88" s="3">
        <v>514</v>
      </c>
      <c r="C88">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96</v>
      </c>
      <c r="B90" s="3">
        <v>-899</v>
      </c>
      <c r="C90" s="3">
        <v>-1022</v>
      </c>
      <c r="D90" s="3">
        <v>-1133</v>
      </c>
      <c r="E90" s="3">
        <v>-1243</v>
      </c>
      <c r="F90" s="3">
        <v>-1332</v>
      </c>
      <c r="G90" s="3">
        <v>-1452</v>
      </c>
      <c r="H90" s="3">
        <v>-1638</v>
      </c>
      <c r="I90" s="3">
        <v>-1837</v>
      </c>
    </row>
    <row r="91" spans="1:9" x14ac:dyDescent="0.3">
      <c r="A91" s="2" t="s">
        <v>97</v>
      </c>
      <c r="B91" s="3">
        <f>218-7-19</f>
        <v>192</v>
      </c>
      <c r="C91" s="3">
        <f>281-106-7</f>
        <v>168</v>
      </c>
      <c r="D91" s="3">
        <f>-44+-17+-29</f>
        <v>-90</v>
      </c>
      <c r="E91" s="3">
        <v>-84</v>
      </c>
      <c r="F91" s="3">
        <v>-50</v>
      </c>
      <c r="G91" s="3">
        <v>-58</v>
      </c>
      <c r="H91" s="3">
        <v>-136</v>
      </c>
      <c r="I91" s="3">
        <v>-151</v>
      </c>
    </row>
    <row r="92" spans="1:9" x14ac:dyDescent="0.3">
      <c r="A92" s="29" t="s">
        <v>98</v>
      </c>
      <c r="B92" s="28">
        <f t="shared" ref="B92:H92" si="14">+SUM(B85:B91)</f>
        <v>-2790</v>
      </c>
      <c r="C92" s="28">
        <f>+SUM(C85:C91)</f>
        <v>-2671</v>
      </c>
      <c r="D92" s="28">
        <f>SUM(D85:D91)</f>
        <v>-2148</v>
      </c>
      <c r="E92" s="28">
        <f>+SUM(E85:E91)</f>
        <v>-4835</v>
      </c>
      <c r="F92" s="28">
        <f t="shared" si="14"/>
        <v>-5293</v>
      </c>
      <c r="G92" s="28">
        <f>+SUM(G85:G91)</f>
        <v>2491</v>
      </c>
      <c r="H92" s="28">
        <f t="shared" si="14"/>
        <v>-1459</v>
      </c>
      <c r="I92" s="28">
        <f>+SUM(I85:I91)</f>
        <v>-4836</v>
      </c>
    </row>
    <row r="93" spans="1:9" x14ac:dyDescent="0.3">
      <c r="A93" s="2" t="s">
        <v>99</v>
      </c>
      <c r="B93" s="3">
        <v>-83</v>
      </c>
      <c r="C93" s="3">
        <v>-105</v>
      </c>
      <c r="D93" s="3">
        <v>-20</v>
      </c>
      <c r="E93" s="3">
        <v>45</v>
      </c>
      <c r="F93" s="3">
        <v>-129</v>
      </c>
      <c r="G93" s="3">
        <v>-66</v>
      </c>
      <c r="H93" s="3">
        <v>143</v>
      </c>
      <c r="I93" s="3">
        <v>-143</v>
      </c>
    </row>
    <row r="94" spans="1:9" x14ac:dyDescent="0.3">
      <c r="A94" s="29" t="s">
        <v>100</v>
      </c>
      <c r="B94" s="28">
        <f t="shared" ref="B94:H94" si="15">+B76+B83+B92+B93</f>
        <v>1632</v>
      </c>
      <c r="C94" s="28">
        <f>+C76+C83+C92+C93</f>
        <v>-714</v>
      </c>
      <c r="D94" s="28">
        <f>+D76+D83+D92+D93</f>
        <v>670</v>
      </c>
      <c r="E94" s="28">
        <f t="shared" si="15"/>
        <v>441</v>
      </c>
      <c r="F94" s="28">
        <f t="shared" si="15"/>
        <v>217</v>
      </c>
      <c r="G94" s="28">
        <f t="shared" si="15"/>
        <v>3882</v>
      </c>
      <c r="H94" s="28">
        <f t="shared" si="15"/>
        <v>1541</v>
      </c>
      <c r="I94" s="28">
        <f>+I76+I83+I92+I93</f>
        <v>-1315</v>
      </c>
    </row>
    <row r="95" spans="1:9" x14ac:dyDescent="0.3">
      <c r="A95" t="s">
        <v>101</v>
      </c>
      <c r="B95" s="3">
        <v>2220</v>
      </c>
      <c r="C95" s="3">
        <v>3852</v>
      </c>
      <c r="D95" s="3">
        <v>3138</v>
      </c>
      <c r="E95" s="3">
        <v>3808</v>
      </c>
      <c r="F95" s="3">
        <v>4249</v>
      </c>
      <c r="G95" s="3">
        <v>4466</v>
      </c>
      <c r="H95" s="3">
        <v>8348</v>
      </c>
      <c r="I95" s="3">
        <f>+H96</f>
        <v>9889</v>
      </c>
    </row>
    <row r="96" spans="1:9" ht="15" thickBot="1" x14ac:dyDescent="0.35">
      <c r="A96" s="6" t="s">
        <v>102</v>
      </c>
      <c r="B96" s="7">
        <f>B95+B94</f>
        <v>3852</v>
      </c>
      <c r="C96" s="7">
        <f>C95+C94</f>
        <v>3138</v>
      </c>
      <c r="D96" s="7">
        <f>D94+D95</f>
        <v>3808</v>
      </c>
      <c r="E96" s="7">
        <f>E94+E95</f>
        <v>4249</v>
      </c>
      <c r="F96" s="7">
        <f>F94+F95</f>
        <v>4466</v>
      </c>
      <c r="G96" s="7">
        <f>G94+G95</f>
        <v>8348</v>
      </c>
      <c r="H96" s="7">
        <f>+H94+H95</f>
        <v>9889</v>
      </c>
      <c r="I96" s="7">
        <f>+I94+I95</f>
        <v>8574</v>
      </c>
    </row>
    <row r="97" spans="1:9" s="12" customFormat="1" ht="15" thickTop="1" x14ac:dyDescent="0.3">
      <c r="A97" s="12" t="s">
        <v>19</v>
      </c>
      <c r="B97" s="13">
        <f>+B96-B25</f>
        <v>0</v>
      </c>
      <c r="C97" s="13">
        <f>+C96-C25</f>
        <v>0</v>
      </c>
      <c r="D97" s="13">
        <f>+D96-D25</f>
        <v>0</v>
      </c>
      <c r="E97" s="13">
        <f>+E96-E25</f>
        <v>0</v>
      </c>
      <c r="F97" s="13">
        <f t="shared" ref="B97:H97" si="16">+F96-F25</f>
        <v>0</v>
      </c>
      <c r="G97" s="13">
        <f t="shared" si="16"/>
        <v>0</v>
      </c>
      <c r="H97" s="13">
        <f t="shared" si="16"/>
        <v>0</v>
      </c>
      <c r="I97" s="13">
        <f>+I96-I25</f>
        <v>0</v>
      </c>
    </row>
    <row r="98" spans="1:9" x14ac:dyDescent="0.3">
      <c r="A98" t="s">
        <v>103</v>
      </c>
      <c r="B98" s="3"/>
      <c r="C98" s="3"/>
      <c r="D98" s="3"/>
      <c r="E98" s="3"/>
      <c r="F98" s="3"/>
      <c r="G98" s="3"/>
      <c r="H98" s="3"/>
      <c r="I98" s="3"/>
    </row>
    <row r="99" spans="1:9" x14ac:dyDescent="0.3">
      <c r="A99" s="2" t="s">
        <v>17</v>
      </c>
      <c r="B99" s="3"/>
      <c r="C99" s="3"/>
      <c r="D99" s="3"/>
      <c r="E99" s="3"/>
      <c r="F99" s="3"/>
      <c r="G99" s="3"/>
      <c r="H99" s="3"/>
      <c r="I99" s="3"/>
    </row>
    <row r="100" spans="1:9" x14ac:dyDescent="0.3">
      <c r="A100" s="11" t="s">
        <v>104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105</v>
      </c>
      <c r="B102" s="3">
        <v>206</v>
      </c>
      <c r="C102" s="3">
        <v>252</v>
      </c>
      <c r="D102" s="3">
        <v>266</v>
      </c>
      <c r="E102" s="3">
        <v>294</v>
      </c>
      <c r="F102" s="3">
        <v>160</v>
      </c>
      <c r="G102" s="3">
        <v>121</v>
      </c>
      <c r="H102" s="3">
        <v>179</v>
      </c>
      <c r="I102" s="3">
        <v>160</v>
      </c>
    </row>
    <row r="103" spans="1:9" x14ac:dyDescent="0.3">
      <c r="A103" s="11" t="s">
        <v>106</v>
      </c>
      <c r="B103" s="3">
        <v>240</v>
      </c>
      <c r="C103" s="3">
        <v>271</v>
      </c>
      <c r="D103" s="3">
        <v>300</v>
      </c>
      <c r="E103" s="3">
        <v>320</v>
      </c>
      <c r="F103" s="3">
        <v>347</v>
      </c>
      <c r="G103" s="3">
        <v>385</v>
      </c>
      <c r="H103" s="3">
        <v>438</v>
      </c>
      <c r="I103" s="3">
        <v>480</v>
      </c>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row>
    <row r="108" spans="1:9" x14ac:dyDescent="0.3">
      <c r="A108" s="11" t="s">
        <v>123</v>
      </c>
      <c r="B108">
        <v>8506</v>
      </c>
      <c r="C108">
        <v>9299</v>
      </c>
      <c r="D108">
        <v>9684</v>
      </c>
      <c r="E108">
        <v>9322</v>
      </c>
      <c r="F108">
        <v>10045</v>
      </c>
      <c r="G108">
        <v>9329</v>
      </c>
      <c r="H108" s="8">
        <v>11644</v>
      </c>
      <c r="I108" s="8">
        <v>12228</v>
      </c>
    </row>
    <row r="109" spans="1:9" x14ac:dyDescent="0.3">
      <c r="A109" s="11" t="s">
        <v>124</v>
      </c>
      <c r="B109">
        <v>4410</v>
      </c>
      <c r="C109">
        <v>4746</v>
      </c>
      <c r="D109">
        <v>4886</v>
      </c>
      <c r="E109">
        <v>4938</v>
      </c>
      <c r="F109">
        <v>5260</v>
      </c>
      <c r="G109">
        <v>4639</v>
      </c>
      <c r="H109" s="8">
        <v>5028</v>
      </c>
      <c r="I109" s="8">
        <v>5492</v>
      </c>
    </row>
    <row r="110" spans="1:9" x14ac:dyDescent="0.3">
      <c r="A110" s="11" t="s">
        <v>125</v>
      </c>
      <c r="B110">
        <v>824</v>
      </c>
      <c r="C110">
        <v>719</v>
      </c>
      <c r="D110">
        <v>646</v>
      </c>
      <c r="E110">
        <v>595</v>
      </c>
      <c r="F110">
        <v>597</v>
      </c>
      <c r="G110">
        <v>516</v>
      </c>
      <c r="H110">
        <v>507</v>
      </c>
      <c r="I110">
        <v>633</v>
      </c>
    </row>
    <row r="111" spans="1:9" x14ac:dyDescent="0.3">
      <c r="A111" s="2" t="s">
        <v>111</v>
      </c>
      <c r="B111" s="3">
        <f t="shared" ref="B111" si="18">+SUM(B112:B114)</f>
        <v>7126</v>
      </c>
      <c r="C111" s="3">
        <f t="shared" ref="C111" si="19">+SUM(C112:C114)</f>
        <v>7568</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3">
      <c r="A112" s="11" t="s">
        <v>123</v>
      </c>
      <c r="B112">
        <f>3876+827</f>
        <v>4703</v>
      </c>
      <c r="C112">
        <v>5043</v>
      </c>
      <c r="D112">
        <v>5192</v>
      </c>
      <c r="E112">
        <v>5875</v>
      </c>
      <c r="F112">
        <v>6293</v>
      </c>
      <c r="G112">
        <v>5892</v>
      </c>
      <c r="H112" s="8">
        <v>6970</v>
      </c>
      <c r="I112" s="8">
        <v>7388</v>
      </c>
    </row>
    <row r="113" spans="1:9" x14ac:dyDescent="0.3">
      <c r="A113" s="11" t="s">
        <v>124</v>
      </c>
      <c r="B113">
        <f>1552+499</f>
        <v>2051</v>
      </c>
      <c r="C113">
        <v>2149</v>
      </c>
      <c r="D113">
        <v>2395</v>
      </c>
      <c r="E113">
        <v>2940</v>
      </c>
      <c r="F113">
        <v>3087</v>
      </c>
      <c r="G113">
        <v>3053</v>
      </c>
      <c r="H113" s="8">
        <v>3996</v>
      </c>
      <c r="I113" s="8">
        <v>4527</v>
      </c>
    </row>
    <row r="114" spans="1:9" x14ac:dyDescent="0.3">
      <c r="A114" s="11" t="s">
        <v>125</v>
      </c>
      <c r="B114">
        <f>277+95</f>
        <v>372</v>
      </c>
      <c r="C114">
        <v>376</v>
      </c>
      <c r="D114">
        <v>383</v>
      </c>
      <c r="E114">
        <v>427</v>
      </c>
      <c r="F114">
        <v>432</v>
      </c>
      <c r="G114">
        <v>402</v>
      </c>
      <c r="H114">
        <v>490</v>
      </c>
      <c r="I114">
        <v>564</v>
      </c>
    </row>
    <row r="115" spans="1:9" x14ac:dyDescent="0.3">
      <c r="A115" s="2" t="s">
        <v>112</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3">
      <c r="A116" s="11" t="s">
        <v>123</v>
      </c>
      <c r="B116">
        <v>2016</v>
      </c>
      <c r="C116">
        <v>2599</v>
      </c>
      <c r="D116">
        <v>2920</v>
      </c>
      <c r="E116">
        <v>3496</v>
      </c>
      <c r="F116">
        <v>4262</v>
      </c>
      <c r="G116">
        <v>4635</v>
      </c>
      <c r="H116" s="8">
        <v>5748</v>
      </c>
      <c r="I116" s="8">
        <v>5416</v>
      </c>
    </row>
    <row r="117" spans="1:9" x14ac:dyDescent="0.3">
      <c r="A117" s="11" t="s">
        <v>124</v>
      </c>
      <c r="B117">
        <v>925</v>
      </c>
      <c r="C117">
        <v>1055</v>
      </c>
      <c r="D117">
        <v>1188</v>
      </c>
      <c r="E117">
        <v>1508</v>
      </c>
      <c r="F117">
        <v>1808</v>
      </c>
      <c r="G117">
        <v>1896</v>
      </c>
      <c r="H117" s="8">
        <v>2347</v>
      </c>
      <c r="I117" s="8">
        <v>1938</v>
      </c>
    </row>
    <row r="118" spans="1:9" x14ac:dyDescent="0.3">
      <c r="A118" s="11" t="s">
        <v>125</v>
      </c>
      <c r="B118">
        <v>126</v>
      </c>
      <c r="C118">
        <v>131</v>
      </c>
      <c r="D118">
        <v>129</v>
      </c>
      <c r="E118">
        <v>130</v>
      </c>
      <c r="F118">
        <v>138</v>
      </c>
      <c r="G118">
        <v>148</v>
      </c>
      <c r="H118">
        <v>195</v>
      </c>
      <c r="I118">
        <v>193</v>
      </c>
    </row>
    <row r="119" spans="1:9" x14ac:dyDescent="0.3">
      <c r="A119" s="2" t="s">
        <v>116</v>
      </c>
      <c r="B119" s="3">
        <f t="shared" ref="B119" si="32">+SUM(B120:B122)</f>
        <v>4653</v>
      </c>
      <c r="C119" s="3">
        <f t="shared" ref="C119" si="33">+SUM(C120:C122)</f>
        <v>4317</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3">
      <c r="A120" s="11" t="s">
        <v>123</v>
      </c>
      <c r="B120">
        <f>452+2641</f>
        <v>3093</v>
      </c>
      <c r="C120">
        <v>2930</v>
      </c>
      <c r="D120">
        <v>3285</v>
      </c>
      <c r="E120">
        <v>3575</v>
      </c>
      <c r="F120">
        <v>3622</v>
      </c>
      <c r="G120">
        <v>3449</v>
      </c>
      <c r="H120" s="8">
        <v>3659</v>
      </c>
      <c r="I120" s="8">
        <v>4111</v>
      </c>
    </row>
    <row r="121" spans="1:9" x14ac:dyDescent="0.3">
      <c r="A121" s="11" t="s">
        <v>124</v>
      </c>
      <c r="B121">
        <f>1021+230</f>
        <v>1251</v>
      </c>
      <c r="C121">
        <v>1117</v>
      </c>
      <c r="D121">
        <v>1185</v>
      </c>
      <c r="E121">
        <v>1347</v>
      </c>
      <c r="F121">
        <v>1395</v>
      </c>
      <c r="G121">
        <v>1365</v>
      </c>
      <c r="H121" s="8">
        <v>1494</v>
      </c>
      <c r="I121" s="8">
        <v>1610</v>
      </c>
    </row>
    <row r="122" spans="1:9" x14ac:dyDescent="0.3">
      <c r="A122" s="11" t="s">
        <v>125</v>
      </c>
      <c r="B122">
        <f>73+236</f>
        <v>309</v>
      </c>
      <c r="C122">
        <v>270</v>
      </c>
      <c r="D122">
        <v>267</v>
      </c>
      <c r="E122">
        <v>244</v>
      </c>
      <c r="F122">
        <v>237</v>
      </c>
      <c r="G122">
        <v>214</v>
      </c>
      <c r="H122">
        <v>190</v>
      </c>
      <c r="I122">
        <v>234</v>
      </c>
    </row>
    <row r="123" spans="1:9" x14ac:dyDescent="0.3">
      <c r="A123" s="2" t="s">
        <v>117</v>
      </c>
      <c r="B123" s="3">
        <v>115</v>
      </c>
      <c r="C123" s="3">
        <v>73</v>
      </c>
      <c r="D123" s="3">
        <v>73</v>
      </c>
      <c r="E123" s="3">
        <v>88</v>
      </c>
      <c r="F123" s="3">
        <v>42</v>
      </c>
      <c r="G123" s="3">
        <v>30</v>
      </c>
      <c r="H123" s="3">
        <v>25</v>
      </c>
      <c r="I123" s="3">
        <v>102</v>
      </c>
    </row>
    <row r="124" spans="1:9" x14ac:dyDescent="0.3">
      <c r="A124" s="4" t="s">
        <v>113</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3">
      <c r="A125" s="2" t="s">
        <v>114</v>
      </c>
      <c r="B125" s="3">
        <v>1982</v>
      </c>
      <c r="C125" s="3">
        <v>1955</v>
      </c>
      <c r="D125" s="3">
        <v>2042</v>
      </c>
      <c r="E125" s="3">
        <v>1886</v>
      </c>
      <c r="F125" s="3">
        <v>1906</v>
      </c>
      <c r="G125" s="3">
        <v>1846</v>
      </c>
      <c r="H125" s="3">
        <v>2205</v>
      </c>
      <c r="I125" s="3">
        <v>2346</v>
      </c>
    </row>
    <row r="126" spans="1:9" x14ac:dyDescent="0.3">
      <c r="A126" s="2" t="s">
        <v>118</v>
      </c>
      <c r="B126" s="3">
        <v>-82</v>
      </c>
      <c r="C126" s="3">
        <v>-86</v>
      </c>
      <c r="D126" s="3">
        <v>75</v>
      </c>
      <c r="E126" s="3">
        <v>26</v>
      </c>
      <c r="F126" s="3">
        <v>-7</v>
      </c>
      <c r="G126" s="3">
        <v>-11</v>
      </c>
      <c r="H126" s="3">
        <v>40</v>
      </c>
      <c r="I126" s="3">
        <v>-72</v>
      </c>
    </row>
    <row r="127" spans="1:9" ht="15" thickBot="1" x14ac:dyDescent="0.35">
      <c r="A127" s="6" t="s">
        <v>115</v>
      </c>
      <c r="B127" s="7">
        <f t="shared" ref="B127:H127" si="40">+SUM(B124:B126)</f>
        <v>30601</v>
      </c>
      <c r="C127" s="7">
        <f t="shared" si="40"/>
        <v>32376</v>
      </c>
      <c r="D127" s="7">
        <f t="shared" si="40"/>
        <v>34350</v>
      </c>
      <c r="E127" s="7">
        <f t="shared" si="40"/>
        <v>36397</v>
      </c>
      <c r="F127" s="7">
        <f t="shared" si="40"/>
        <v>39117</v>
      </c>
      <c r="G127" s="7">
        <f t="shared" si="40"/>
        <v>37403</v>
      </c>
      <c r="H127" s="7">
        <f t="shared" si="40"/>
        <v>44538</v>
      </c>
      <c r="I127" s="7">
        <f>+SUM(I124:I126)</f>
        <v>46710</v>
      </c>
    </row>
    <row r="128" spans="1:9" s="12" customFormat="1" ht="15" thickTop="1" x14ac:dyDescent="0.3">
      <c r="A128" s="12" t="s">
        <v>121</v>
      </c>
      <c r="B128" s="13">
        <f>+B127-B2</f>
        <v>0</v>
      </c>
      <c r="C128" s="13">
        <f>+C127-C2</f>
        <v>0</v>
      </c>
      <c r="D128" s="13">
        <f t="shared" ref="C128:I128" si="41">+D127-D2</f>
        <v>0</v>
      </c>
      <c r="E128" s="13">
        <f>+E127-E2</f>
        <v>0</v>
      </c>
      <c r="F128" s="13">
        <f t="shared" si="41"/>
        <v>0</v>
      </c>
      <c r="G128" s="13">
        <f>+G127-G2</f>
        <v>0</v>
      </c>
      <c r="H128" s="13">
        <f t="shared" si="41"/>
        <v>0</v>
      </c>
      <c r="I128" s="13">
        <f t="shared" si="41"/>
        <v>0</v>
      </c>
    </row>
    <row r="129" spans="1:9" x14ac:dyDescent="0.3">
      <c r="A129" s="1" t="s">
        <v>120</v>
      </c>
    </row>
    <row r="130" spans="1:9" x14ac:dyDescent="0.3">
      <c r="A130" s="2" t="s">
        <v>110</v>
      </c>
      <c r="B130" s="3">
        <v>3645</v>
      </c>
      <c r="C130" s="3">
        <v>3763</v>
      </c>
      <c r="D130" s="3">
        <v>3875</v>
      </c>
      <c r="E130" s="3">
        <v>3600</v>
      </c>
      <c r="F130" s="3">
        <v>3925</v>
      </c>
      <c r="G130" s="3">
        <v>2899</v>
      </c>
      <c r="H130" s="3">
        <v>5089</v>
      </c>
      <c r="I130" s="3">
        <v>5114</v>
      </c>
    </row>
    <row r="131" spans="1:9" x14ac:dyDescent="0.3">
      <c r="A131" s="2" t="s">
        <v>111</v>
      </c>
      <c r="B131" s="3">
        <f>249+1275</f>
        <v>1524</v>
      </c>
      <c r="C131" s="3">
        <v>1787</v>
      </c>
      <c r="D131" s="3">
        <v>1507</v>
      </c>
      <c r="E131" s="3">
        <v>1587</v>
      </c>
      <c r="F131" s="3">
        <v>1995</v>
      </c>
      <c r="G131" s="3">
        <v>1541</v>
      </c>
      <c r="H131" s="3">
        <v>2435</v>
      </c>
      <c r="I131" s="3">
        <v>3293</v>
      </c>
    </row>
    <row r="132" spans="1:9" x14ac:dyDescent="0.3">
      <c r="A132" s="2" t="s">
        <v>112</v>
      </c>
      <c r="B132" s="3">
        <v>993</v>
      </c>
      <c r="C132" s="3">
        <v>1372</v>
      </c>
      <c r="D132" s="3">
        <v>1507</v>
      </c>
      <c r="E132" s="3">
        <v>1807</v>
      </c>
      <c r="F132" s="3">
        <v>2376</v>
      </c>
      <c r="G132" s="3">
        <v>2490</v>
      </c>
      <c r="H132" s="3">
        <v>3243</v>
      </c>
      <c r="I132" s="3">
        <v>2365</v>
      </c>
    </row>
    <row r="133" spans="1:9" x14ac:dyDescent="0.3">
      <c r="A133" s="2" t="s">
        <v>116</v>
      </c>
      <c r="B133" s="3">
        <f>818+100</f>
        <v>918</v>
      </c>
      <c r="C133" s="3">
        <v>1002</v>
      </c>
      <c r="D133" s="3">
        <v>980</v>
      </c>
      <c r="E133" s="3">
        <v>1189</v>
      </c>
      <c r="F133" s="3">
        <v>1323</v>
      </c>
      <c r="G133" s="3">
        <v>1184</v>
      </c>
      <c r="H133" s="3">
        <v>1530</v>
      </c>
      <c r="I133" s="3">
        <v>1896</v>
      </c>
    </row>
    <row r="134" spans="1:9" x14ac:dyDescent="0.3">
      <c r="A134" s="2" t="s">
        <v>117</v>
      </c>
      <c r="B134" s="3">
        <v>-2267</v>
      </c>
      <c r="C134" s="3">
        <v>-2596</v>
      </c>
      <c r="D134" s="3">
        <v>-2677</v>
      </c>
      <c r="E134" s="3">
        <v>-2658</v>
      </c>
      <c r="F134" s="3">
        <v>-3262</v>
      </c>
      <c r="G134" s="3">
        <v>-3468</v>
      </c>
      <c r="H134" s="3">
        <v>-3656</v>
      </c>
      <c r="I134" s="3">
        <v>-4262</v>
      </c>
    </row>
    <row r="135" spans="1:9" x14ac:dyDescent="0.3">
      <c r="A135" s="4" t="s">
        <v>113</v>
      </c>
      <c r="B135" s="5">
        <f t="shared" ref="B135:I135" si="42">+SUM(B130:B134)</f>
        <v>4813</v>
      </c>
      <c r="C135" s="5">
        <f t="shared" si="42"/>
        <v>5328</v>
      </c>
      <c r="D135" s="5">
        <f t="shared" si="42"/>
        <v>5192</v>
      </c>
      <c r="E135" s="5">
        <f t="shared" si="42"/>
        <v>5525</v>
      </c>
      <c r="F135" s="5">
        <f t="shared" si="42"/>
        <v>6357</v>
      </c>
      <c r="G135" s="5">
        <f t="shared" si="42"/>
        <v>4646</v>
      </c>
      <c r="H135" s="5">
        <f t="shared" si="42"/>
        <v>8641</v>
      </c>
      <c r="I135" s="5">
        <f t="shared" si="42"/>
        <v>8406</v>
      </c>
    </row>
    <row r="136" spans="1:9" x14ac:dyDescent="0.3">
      <c r="A136" s="2" t="s">
        <v>114</v>
      </c>
      <c r="B136" s="3">
        <v>517</v>
      </c>
      <c r="C136" s="3">
        <v>487</v>
      </c>
      <c r="D136" s="3">
        <v>477</v>
      </c>
      <c r="E136" s="3">
        <v>310</v>
      </c>
      <c r="F136" s="3">
        <v>303</v>
      </c>
      <c r="G136" s="3">
        <v>297</v>
      </c>
      <c r="H136" s="3">
        <v>543</v>
      </c>
      <c r="I136" s="3">
        <v>669</v>
      </c>
    </row>
    <row r="137" spans="1:9" x14ac:dyDescent="0.3">
      <c r="A137" s="2" t="s">
        <v>118</v>
      </c>
      <c r="B137" s="3">
        <v>-1097</v>
      </c>
      <c r="C137" s="3">
        <v>-1173</v>
      </c>
      <c r="D137" s="3">
        <v>-724</v>
      </c>
      <c r="E137" s="3">
        <v>-1456</v>
      </c>
      <c r="F137" s="3">
        <v>-1810</v>
      </c>
      <c r="G137" s="3">
        <v>-1967</v>
      </c>
      <c r="H137" s="3">
        <v>-2261</v>
      </c>
      <c r="I137" s="3">
        <v>-2219</v>
      </c>
    </row>
    <row r="138" spans="1:9" ht="15" thickBot="1" x14ac:dyDescent="0.35">
      <c r="A138" s="6" t="s">
        <v>122</v>
      </c>
      <c r="B138" s="7">
        <f t="shared" ref="B138" si="43">+SUM(B135:B137)</f>
        <v>4233</v>
      </c>
      <c r="C138" s="7">
        <f t="shared" ref="C138" si="44">+SUM(C135:C137)</f>
        <v>4642</v>
      </c>
      <c r="D138" s="7">
        <f t="shared" ref="D138" si="45">+SUM(D135:D137)</f>
        <v>4945</v>
      </c>
      <c r="E138" s="7">
        <f t="shared" ref="E138" si="46">+SUM(E135:E137)</f>
        <v>4379</v>
      </c>
      <c r="F138" s="7">
        <f t="shared" ref="F138" si="47">+SUM(F135:F137)</f>
        <v>4850</v>
      </c>
      <c r="G138" s="7">
        <f t="shared" ref="G138" si="48">+SUM(G135:G137)</f>
        <v>2976</v>
      </c>
      <c r="H138" s="7">
        <f t="shared" ref="H138" si="49">+SUM(H135:H137)</f>
        <v>6923</v>
      </c>
      <c r="I138" s="7">
        <f>+SUM(I135:I137)</f>
        <v>6856</v>
      </c>
    </row>
    <row r="139" spans="1:9" s="12" customFormat="1" ht="15" thickTop="1" x14ac:dyDescent="0.3">
      <c r="A139" s="12" t="s">
        <v>121</v>
      </c>
      <c r="B139" s="13">
        <f>+B138-B10-B8</f>
        <v>0</v>
      </c>
      <c r="C139" s="13">
        <f t="shared" ref="B139:H139" si="50">+C138-C10-C8</f>
        <v>0</v>
      </c>
      <c r="D139" s="13">
        <f t="shared" si="50"/>
        <v>0</v>
      </c>
      <c r="E139" s="13">
        <f t="shared" si="50"/>
        <v>0</v>
      </c>
      <c r="F139" s="13">
        <f t="shared" si="50"/>
        <v>0</v>
      </c>
      <c r="G139" s="13">
        <f>+G138-G10-G8</f>
        <v>0</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Varun Chandra</cp:lastModifiedBy>
  <dcterms:created xsi:type="dcterms:W3CDTF">2020-05-20T17:26:08Z</dcterms:created>
  <dcterms:modified xsi:type="dcterms:W3CDTF">2024-11-20T11:10:39Z</dcterms:modified>
</cp:coreProperties>
</file>