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D35D99A6-9780-400E-9044-2A55EDE3C2CB}"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1" l="1"/>
  <c r="C57" i="1"/>
  <c r="C131" i="1"/>
  <c r="C133" i="1"/>
  <c r="D121" i="1"/>
  <c r="D122" i="1"/>
  <c r="C122" i="1"/>
  <c r="C121" i="1"/>
  <c r="C120" i="1"/>
  <c r="D120" i="1"/>
  <c r="D112" i="1"/>
  <c r="D113" i="1"/>
  <c r="D114" i="1"/>
  <c r="C114" i="1"/>
  <c r="C113" i="1"/>
  <c r="C112" i="1"/>
  <c r="C3" i="1"/>
  <c r="B134" i="1"/>
  <c r="B135" i="1" s="1"/>
  <c r="B138" i="1" s="1"/>
  <c r="B133" i="1"/>
  <c r="B132" i="1"/>
  <c r="B131" i="1"/>
  <c r="B114" i="1"/>
  <c r="B113" i="1"/>
  <c r="B112" i="1"/>
  <c r="I119" i="1"/>
  <c r="H119" i="1"/>
  <c r="G119" i="1"/>
  <c r="F119" i="1"/>
  <c r="E119" i="1"/>
  <c r="B119" i="1"/>
  <c r="I115" i="1"/>
  <c r="H115" i="1"/>
  <c r="G115" i="1"/>
  <c r="F115" i="1"/>
  <c r="E115" i="1"/>
  <c r="B115" i="1"/>
  <c r="I111" i="1"/>
  <c r="H111" i="1"/>
  <c r="G111" i="1"/>
  <c r="F111" i="1"/>
  <c r="E111" i="1"/>
  <c r="H107" i="1"/>
  <c r="G107" i="1"/>
  <c r="F107" i="1"/>
  <c r="E107" i="1"/>
  <c r="B107" i="1"/>
  <c r="I107" i="1"/>
  <c r="I135" i="1"/>
  <c r="I138" i="1" s="1"/>
  <c r="H135" i="1"/>
  <c r="H138" i="1" s="1"/>
  <c r="G135" i="1"/>
  <c r="G138" i="1" s="1"/>
  <c r="F135" i="1"/>
  <c r="F138" i="1" s="1"/>
  <c r="E135" i="1"/>
  <c r="E138" i="1" s="1"/>
  <c r="D135" i="1"/>
  <c r="D138" i="1" s="1"/>
  <c r="C135" i="1" l="1"/>
  <c r="C138" i="1" s="1"/>
  <c r="B111" i="1"/>
  <c r="B124" i="1" s="1"/>
  <c r="B127" i="1" s="1"/>
  <c r="B128" i="1" s="1"/>
  <c r="C124" i="1"/>
  <c r="C127" i="1" s="1"/>
  <c r="C128" i="1" s="1"/>
  <c r="H124" i="1"/>
  <c r="H127" i="1" s="1"/>
  <c r="H128" i="1" s="1"/>
  <c r="I124" i="1"/>
  <c r="I127" i="1" s="1"/>
  <c r="I128" i="1" s="1"/>
  <c r="E124" i="1"/>
  <c r="E127" i="1" s="1"/>
  <c r="E128" i="1" s="1"/>
  <c r="F124" i="1"/>
  <c r="F127" i="1" s="1"/>
  <c r="F128" i="1" s="1"/>
  <c r="D124" i="1"/>
  <c r="D127" i="1" s="1"/>
  <c r="D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E59" i="1" l="1"/>
  <c r="E60" i="1" s="1"/>
  <c r="G59" i="1"/>
  <c r="G60" i="1" s="1"/>
  <c r="F59" i="1"/>
  <c r="F60" i="1" s="1"/>
  <c r="E10" i="1"/>
  <c r="E139" i="1" s="1"/>
  <c r="F10" i="1"/>
  <c r="F12" i="1" s="1"/>
  <c r="F20" i="1" s="1"/>
  <c r="D59" i="1"/>
  <c r="D60" i="1" s="1"/>
  <c r="C59" i="1"/>
  <c r="C60" i="1" s="1"/>
  <c r="C10" i="1"/>
  <c r="C12" i="1" s="1"/>
  <c r="C20" i="1" s="1"/>
  <c r="D10" i="1"/>
  <c r="D12" i="1" s="1"/>
  <c r="D20" i="1" s="1"/>
  <c r="B59" i="1"/>
  <c r="B60" i="1" s="1"/>
  <c r="B10" i="1"/>
  <c r="B12" i="1" s="1"/>
  <c r="B20" i="1" s="1"/>
  <c r="H12" i="1"/>
  <c r="H20" i="1" s="1"/>
  <c r="H139" i="1"/>
  <c r="I12" i="1"/>
  <c r="I20" i="1" s="1"/>
  <c r="I139" i="1"/>
  <c r="E94" i="1"/>
  <c r="D94" i="1"/>
  <c r="C94" i="1"/>
  <c r="B94" i="1"/>
  <c r="F94" i="1"/>
  <c r="G94" i="1"/>
  <c r="H64" i="1"/>
  <c r="H76" i="1" s="1"/>
  <c r="H94" i="1" s="1"/>
  <c r="H96" i="1" s="1"/>
  <c r="G10" i="1"/>
  <c r="I59" i="1"/>
  <c r="I60" i="1" s="1"/>
  <c r="H60" i="1"/>
  <c r="E12" i="1" l="1"/>
  <c r="E20" i="1" s="1"/>
  <c r="F139" i="1"/>
  <c r="D139" i="1"/>
  <c r="C139" i="1"/>
  <c r="B139" i="1"/>
  <c r="I64" i="1"/>
  <c r="I76" i="1" s="1"/>
  <c r="I94" i="1" s="1"/>
  <c r="G12" i="1"/>
  <c r="G20" i="1" s="1"/>
  <c r="G139" i="1"/>
  <c r="I95" i="1"/>
  <c r="H97" i="1"/>
  <c r="I96" i="1" l="1"/>
  <c r="I97" i="1" s="1"/>
  <c r="H1" i="1"/>
  <c r="G1" i="1" s="1"/>
  <c r="F1" i="1" s="1"/>
  <c r="E1" i="1" s="1"/>
  <c r="D1" i="1" s="1"/>
  <c r="C1" i="1" s="1"/>
  <c r="B1" i="1" s="1"/>
</calcChain>
</file>

<file path=xl/sharedStrings.xml><?xml version="1.0" encoding="utf-8"?>
<sst xmlns="http://schemas.openxmlformats.org/spreadsheetml/2006/main" count="150" uniqueCount="130">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</sst>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8" sqref="A18"/>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workbookViewId="0">
      <pane ySplit="1" topLeftCell="A2" activePane="bottomLeft" state="frozen"/>
      <selection pane="bottomLeft" activeCell="K13" sqref="K13"/>
    </sheetView>
  </sheetViews>
  <sheetFormatPr defaultRowHeight="14.4" x14ac:dyDescent="0.3"/>
  <cols>
    <col min="1" max="1" width="78.109375" customWidth="1"/>
    <col min="2" max="5" width="9" bestFit="1" customWidth="1"/>
    <col min="6" max="6" width="10" bestFit="1" customWidth="1"/>
    <col min="7"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14067</v>
      </c>
      <c r="C3" s="26">
        <f>18376-971</f>
        <v>17405</v>
      </c>
      <c r="D3" s="26">
        <v>19038</v>
      </c>
      <c r="E3" s="26">
        <v>20441</v>
      </c>
      <c r="F3" s="26">
        <v>21643</v>
      </c>
      <c r="G3" s="26">
        <v>21162</v>
      </c>
      <c r="H3" s="26">
        <v>24576</v>
      </c>
      <c r="I3" s="26">
        <v>25231</v>
      </c>
    </row>
    <row r="4" spans="1:9" s="1" customFormat="1" x14ac:dyDescent="0.3">
      <c r="A4" s="1" t="s">
        <v>4</v>
      </c>
      <c r="B4" s="9">
        <f t="shared" ref="B4:H4" si="1">+B2-B3</f>
        <v>16534</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6672</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5740</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-0.45</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46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47</v>
      </c>
      <c r="B31" s="3">
        <v>3011</v>
      </c>
      <c r="C31" s="3">
        <v>3520</v>
      </c>
      <c r="D31" s="3">
        <v>3989</v>
      </c>
      <c r="E31" s="3">
        <v>4454</v>
      </c>
      <c r="F31" s="3">
        <v>4744</v>
      </c>
      <c r="G31" s="3">
        <v>4866</v>
      </c>
      <c r="H31" s="3">
        <v>4904</v>
      </c>
      <c r="I31" s="3">
        <v>4791</v>
      </c>
    </row>
    <row r="32" spans="1:9" x14ac:dyDescent="0.3">
      <c r="A32" s="2" t="s">
        <v>48</v>
      </c>
      <c r="B32" s="3">
        <v>389</v>
      </c>
      <c r="C32" s="3"/>
      <c r="D32" s="3"/>
      <c r="E32" s="3"/>
      <c r="F32" s="3"/>
      <c r="G32" s="3">
        <v>3097</v>
      </c>
      <c r="H32" s="3">
        <v>3113</v>
      </c>
      <c r="I32" s="3">
        <v>2926</v>
      </c>
    </row>
    <row r="33" spans="1:9" x14ac:dyDescent="0.3">
      <c r="A33" s="2" t="s">
        <v>49</v>
      </c>
      <c r="B33" s="3">
        <v>281</v>
      </c>
      <c r="C33" s="3">
        <v>281</v>
      </c>
      <c r="D33" s="3">
        <v>283</v>
      </c>
      <c r="E33" s="3">
        <v>285</v>
      </c>
      <c r="F33" s="3">
        <v>283</v>
      </c>
      <c r="G33" s="3">
        <v>274</v>
      </c>
      <c r="H33" s="3">
        <v>269</v>
      </c>
      <c r="I33" s="3">
        <v>286</v>
      </c>
    </row>
    <row r="34" spans="1:9" x14ac:dyDescent="0.3">
      <c r="A34" s="2" t="s">
        <v>50</v>
      </c>
      <c r="B34" s="3">
        <v>131</v>
      </c>
      <c r="C34" s="3">
        <v>131</v>
      </c>
      <c r="D34" s="3">
        <v>139</v>
      </c>
      <c r="E34" s="3">
        <v>154</v>
      </c>
      <c r="F34" s="3">
        <v>154</v>
      </c>
      <c r="G34" s="3">
        <v>223</v>
      </c>
      <c r="H34" s="3">
        <v>242</v>
      </c>
      <c r="I34" s="3">
        <v>284</v>
      </c>
    </row>
    <row r="35" spans="1:9" x14ac:dyDescent="0.3">
      <c r="A35" s="2" t="s">
        <v>51</v>
      </c>
      <c r="B35" s="3">
        <v>2201</v>
      </c>
      <c r="C35" s="3">
        <v>2422</v>
      </c>
      <c r="D35" s="3">
        <v>2787</v>
      </c>
      <c r="E35" s="3">
        <v>2509</v>
      </c>
      <c r="F35" s="3">
        <v>2011</v>
      </c>
      <c r="G35" s="3">
        <v>2326</v>
      </c>
      <c r="H35" s="3">
        <v>2921</v>
      </c>
      <c r="I35" s="3">
        <v>3821</v>
      </c>
    </row>
    <row r="36" spans="1:9" ht="15" thickBot="1" x14ac:dyDescent="0.35">
      <c r="A36" s="6" t="s">
        <v>52</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53</v>
      </c>
      <c r="B37" s="3"/>
      <c r="C37" s="3"/>
      <c r="D37" s="3"/>
      <c r="E37" s="3"/>
      <c r="F37" s="3"/>
      <c r="G37" s="3"/>
      <c r="H37" s="3"/>
      <c r="I37" s="3"/>
    </row>
    <row r="38" spans="1:9" x14ac:dyDescent="0.3">
      <c r="A38" s="2" t="s">
        <v>54</v>
      </c>
      <c r="B38" s="3"/>
      <c r="C38" s="3"/>
      <c r="D38" s="3"/>
      <c r="E38" s="3"/>
      <c r="F38" s="3"/>
      <c r="G38" s="3"/>
      <c r="H38" s="3"/>
      <c r="I38" s="3"/>
    </row>
    <row r="39" spans="1:9" x14ac:dyDescent="0.3">
      <c r="A39" s="11" t="s">
        <v>55</v>
      </c>
      <c r="B39" s="3">
        <v>107</v>
      </c>
      <c r="C39" s="3">
        <v>44</v>
      </c>
      <c r="D39" s="3">
        <v>6</v>
      </c>
      <c r="E39" s="3">
        <v>6</v>
      </c>
      <c r="F39" s="3">
        <v>6</v>
      </c>
      <c r="G39" s="3">
        <v>3</v>
      </c>
      <c r="H39" s="3">
        <v>0</v>
      </c>
      <c r="I39" s="3">
        <v>500</v>
      </c>
    </row>
    <row r="40" spans="1:9" x14ac:dyDescent="0.3">
      <c r="A40" s="11" t="s">
        <v>56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57</v>
      </c>
      <c r="B42" s="3"/>
      <c r="C42" s="3"/>
      <c r="D42" s="3"/>
      <c r="E42" s="3"/>
      <c r="F42" s="3"/>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58</v>
      </c>
      <c r="B44" s="3">
        <v>71</v>
      </c>
      <c r="C44" s="3">
        <v>85</v>
      </c>
      <c r="D44" s="3">
        <v>84</v>
      </c>
      <c r="E44" s="3">
        <v>150</v>
      </c>
      <c r="F44" s="3">
        <v>229</v>
      </c>
      <c r="G44" s="3">
        <v>156</v>
      </c>
      <c r="H44" s="3">
        <v>306</v>
      </c>
      <c r="I44" s="3">
        <v>222</v>
      </c>
    </row>
    <row r="45" spans="1:9" x14ac:dyDescent="0.3">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59</v>
      </c>
      <c r="B46" s="3">
        <v>1079</v>
      </c>
      <c r="C46" s="3">
        <v>1993</v>
      </c>
      <c r="D46" s="3">
        <v>3471</v>
      </c>
      <c r="E46" s="3">
        <v>3468</v>
      </c>
      <c r="F46" s="3">
        <v>3464</v>
      </c>
      <c r="G46" s="3">
        <v>9406</v>
      </c>
      <c r="H46" s="3">
        <v>9413</v>
      </c>
      <c r="I46" s="3">
        <v>8920</v>
      </c>
    </row>
    <row r="47" spans="1:9" x14ac:dyDescent="0.3">
      <c r="A47" s="2" t="s">
        <v>60</v>
      </c>
      <c r="B47" s="3"/>
      <c r="C47" s="3"/>
      <c r="D47" s="3"/>
      <c r="E47" s="3"/>
      <c r="F47" s="3"/>
      <c r="G47" s="3">
        <v>2913</v>
      </c>
      <c r="H47" s="3">
        <v>2931</v>
      </c>
      <c r="I47" s="3">
        <v>2777</v>
      </c>
    </row>
    <row r="48" spans="1:9" x14ac:dyDescent="0.3">
      <c r="A48" s="2" t="s">
        <v>61</v>
      </c>
      <c r="B48" s="3">
        <v>1480</v>
      </c>
      <c r="C48" s="3">
        <v>1770</v>
      </c>
      <c r="D48" s="3">
        <v>1907</v>
      </c>
      <c r="E48" s="3">
        <v>3216</v>
      </c>
      <c r="F48" s="3">
        <v>3347</v>
      </c>
      <c r="G48" s="3">
        <v>2684</v>
      </c>
      <c r="H48" s="3">
        <v>2955</v>
      </c>
      <c r="I48" s="3">
        <v>2613</v>
      </c>
    </row>
    <row r="49" spans="1:9" x14ac:dyDescent="0.3">
      <c r="A49" s="2" t="s">
        <v>62</v>
      </c>
      <c r="B49" s="3"/>
      <c r="C49" s="3"/>
      <c r="D49" s="3"/>
      <c r="E49" s="3"/>
      <c r="F49" s="3"/>
      <c r="G49" s="3"/>
      <c r="H49" s="3"/>
      <c r="I49" s="3"/>
    </row>
    <row r="50" spans="1:9" x14ac:dyDescent="0.3">
      <c r="A50" s="11" t="s">
        <v>63</v>
      </c>
      <c r="B50" s="3"/>
      <c r="C50" s="3"/>
      <c r="D50" s="3"/>
      <c r="E50" s="3"/>
      <c r="F50" s="3"/>
      <c r="G50" s="3"/>
      <c r="H50" s="3">
        <v>0</v>
      </c>
      <c r="I50" s="3">
        <v>0</v>
      </c>
    </row>
    <row r="51" spans="1:9" x14ac:dyDescent="0.3">
      <c r="A51" s="2" t="s">
        <v>64</v>
      </c>
      <c r="B51" s="3"/>
      <c r="C51" s="3"/>
      <c r="D51" s="3"/>
      <c r="E51" s="3"/>
      <c r="F51" s="3"/>
      <c r="G51" s="3"/>
      <c r="H51" s="3"/>
      <c r="I51" s="3"/>
    </row>
    <row r="52" spans="1:9" x14ac:dyDescent="0.3">
      <c r="A52" s="11" t="s">
        <v>65</v>
      </c>
      <c r="B52" s="3"/>
      <c r="C52" s="3"/>
      <c r="D52" s="3"/>
      <c r="E52" s="3"/>
      <c r="F52" s="3"/>
      <c r="G52" s="3"/>
      <c r="H52" s="3"/>
      <c r="I52" s="3"/>
    </row>
    <row r="53" spans="1:9" x14ac:dyDescent="0.3">
      <c r="A53" s="17" t="s">
        <v>66</v>
      </c>
      <c r="B53" s="3"/>
      <c r="C53" s="3"/>
      <c r="D53" s="3"/>
      <c r="E53" s="3"/>
      <c r="F53" s="3"/>
      <c r="G53" s="3"/>
      <c r="H53" s="3"/>
      <c r="I53" s="3"/>
    </row>
    <row r="54" spans="1:9" x14ac:dyDescent="0.3">
      <c r="A54" s="17" t="s">
        <v>67</v>
      </c>
      <c r="B54" s="3">
        <v>3</v>
      </c>
      <c r="C54" s="3">
        <v>3</v>
      </c>
      <c r="D54" s="3">
        <v>3</v>
      </c>
      <c r="E54" s="3">
        <v>3</v>
      </c>
      <c r="F54" s="3">
        <v>3</v>
      </c>
      <c r="G54" s="3">
        <v>3</v>
      </c>
      <c r="H54" s="3">
        <v>3</v>
      </c>
      <c r="I54" s="3">
        <v>3</v>
      </c>
    </row>
    <row r="55" spans="1:9" x14ac:dyDescent="0.3">
      <c r="A55" s="17" t="s">
        <v>68</v>
      </c>
      <c r="B55" s="3">
        <v>6773</v>
      </c>
      <c r="C55" s="3">
        <v>7786</v>
      </c>
      <c r="D55" s="3">
        <v>8638</v>
      </c>
      <c r="E55" s="3">
        <v>6384</v>
      </c>
      <c r="F55" s="3">
        <v>7163</v>
      </c>
      <c r="G55" s="3">
        <v>8299</v>
      </c>
      <c r="H55" s="3">
        <v>9965</v>
      </c>
      <c r="I55" s="3">
        <v>11484</v>
      </c>
    </row>
    <row r="56" spans="1:9" x14ac:dyDescent="0.3">
      <c r="A56" s="17" t="s">
        <v>69</v>
      </c>
      <c r="B56" s="3">
        <v>1246</v>
      </c>
      <c r="C56" s="3">
        <v>318</v>
      </c>
      <c r="D56" s="3">
        <v>-213</v>
      </c>
      <c r="E56" s="3">
        <v>-92</v>
      </c>
      <c r="F56" s="3">
        <v>231</v>
      </c>
      <c r="G56" s="3">
        <v>-56</v>
      </c>
      <c r="H56" s="3">
        <v>-380</v>
      </c>
      <c r="I56" s="3">
        <v>318</v>
      </c>
    </row>
    <row r="57" spans="1:9" x14ac:dyDescent="0.3">
      <c r="A57" s="17" t="s">
        <v>70</v>
      </c>
      <c r="B57" s="3">
        <v>4685</v>
      </c>
      <c r="C57" s="3">
        <f>12258-8107</f>
        <v>4151</v>
      </c>
      <c r="D57" s="3">
        <f>12407-8428</f>
        <v>3979</v>
      </c>
      <c r="E57" s="3">
        <v>3517</v>
      </c>
      <c r="F57" s="3">
        <v>1643</v>
      </c>
      <c r="G57" s="3">
        <v>-191</v>
      </c>
      <c r="H57" s="3">
        <v>3179</v>
      </c>
      <c r="I57" s="3">
        <v>3476</v>
      </c>
    </row>
    <row r="58" spans="1:9" x14ac:dyDescent="0.3">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72</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73</v>
      </c>
    </row>
    <row r="64" spans="1:9" s="1" customFormat="1" x14ac:dyDescent="0.3">
      <c r="A64" s="10" t="s">
        <v>74</v>
      </c>
      <c r="B64" s="9">
        <v>3273</v>
      </c>
      <c r="C64" s="9">
        <v>3760</v>
      </c>
      <c r="D64" s="9">
        <v>4240</v>
      </c>
      <c r="E64" s="9">
        <v>1933</v>
      </c>
      <c r="F64" s="9">
        <v>4029</v>
      </c>
      <c r="G64" s="9">
        <v>2539</v>
      </c>
      <c r="H64" s="9">
        <f>+H12</f>
        <v>5727</v>
      </c>
      <c r="I64" s="9">
        <f>+I12</f>
        <v>6046</v>
      </c>
    </row>
    <row r="65" spans="1:9" s="1" customFormat="1" x14ac:dyDescent="0.3">
      <c r="A65" s="2" t="s">
        <v>75</v>
      </c>
      <c r="B65" s="3"/>
      <c r="C65" s="3"/>
      <c r="D65" s="3"/>
      <c r="E65" s="3"/>
      <c r="F65" s="3"/>
      <c r="G65" s="3"/>
      <c r="H65" s="3"/>
      <c r="I65" s="3"/>
    </row>
    <row r="66" spans="1:9" x14ac:dyDescent="0.3">
      <c r="A66" s="11" t="s">
        <v>76</v>
      </c>
      <c r="B66" s="3">
        <v>606</v>
      </c>
      <c r="C66" s="3">
        <v>649</v>
      </c>
      <c r="D66" s="3">
        <v>706</v>
      </c>
      <c r="E66" s="3">
        <v>747</v>
      </c>
      <c r="F66" s="3">
        <v>705</v>
      </c>
      <c r="G66" s="3">
        <v>721</v>
      </c>
      <c r="H66" s="3">
        <v>744</v>
      </c>
      <c r="I66" s="3">
        <v>717</v>
      </c>
    </row>
    <row r="67" spans="1:9" x14ac:dyDescent="0.3">
      <c r="A67" s="11" t="s">
        <v>77</v>
      </c>
      <c r="B67" s="3">
        <v>-113</v>
      </c>
      <c r="C67" s="3">
        <v>-80</v>
      </c>
      <c r="D67" s="3">
        <v>-273</v>
      </c>
      <c r="E67" s="3">
        <v>647</v>
      </c>
      <c r="F67" s="3">
        <v>34</v>
      </c>
      <c r="G67" s="3">
        <v>-380</v>
      </c>
      <c r="H67" s="3">
        <v>-385</v>
      </c>
      <c r="I67" s="3">
        <v>-650</v>
      </c>
    </row>
    <row r="68" spans="1:9" x14ac:dyDescent="0.3">
      <c r="A68" s="11" t="s">
        <v>78</v>
      </c>
      <c r="B68" s="3">
        <v>191</v>
      </c>
      <c r="C68" s="3">
        <v>236</v>
      </c>
      <c r="D68" s="3">
        <v>215</v>
      </c>
      <c r="E68" s="3">
        <v>218</v>
      </c>
      <c r="F68" s="3">
        <v>325</v>
      </c>
      <c r="G68" s="3">
        <v>429</v>
      </c>
      <c r="H68" s="3">
        <v>611</v>
      </c>
      <c r="I68" s="3">
        <v>638</v>
      </c>
    </row>
    <row r="69" spans="1:9" x14ac:dyDescent="0.3">
      <c r="A69" s="11" t="s">
        <v>79</v>
      </c>
      <c r="B69" s="3">
        <v>43</v>
      </c>
      <c r="C69" s="3">
        <v>13</v>
      </c>
      <c r="D69" s="3">
        <v>10</v>
      </c>
      <c r="E69" s="3">
        <v>27</v>
      </c>
      <c r="F69" s="3">
        <v>15</v>
      </c>
      <c r="G69" s="3">
        <v>398</v>
      </c>
      <c r="H69" s="3">
        <v>53</v>
      </c>
      <c r="I69" s="3">
        <v>123</v>
      </c>
    </row>
    <row r="70" spans="1:9" x14ac:dyDescent="0.3">
      <c r="A70" s="11" t="s">
        <v>80</v>
      </c>
      <c r="B70" s="3">
        <v>424</v>
      </c>
      <c r="C70" s="3">
        <v>98</v>
      </c>
      <c r="D70" s="3">
        <v>-117</v>
      </c>
      <c r="E70" s="3">
        <v>-99</v>
      </c>
      <c r="F70" s="3">
        <v>233</v>
      </c>
      <c r="G70" s="3">
        <v>23</v>
      </c>
      <c r="H70" s="3">
        <v>-138</v>
      </c>
      <c r="I70" s="3">
        <v>-26</v>
      </c>
    </row>
    <row r="71" spans="1:9" x14ac:dyDescent="0.3">
      <c r="A71" s="2" t="s">
        <v>81</v>
      </c>
      <c r="B71" s="3"/>
      <c r="C71" s="3"/>
      <c r="D71" s="3"/>
      <c r="E71" s="3"/>
      <c r="F71" s="3"/>
      <c r="G71" s="3"/>
      <c r="H71" s="3"/>
      <c r="I71" s="3"/>
    </row>
    <row r="72" spans="1:9" x14ac:dyDescent="0.3">
      <c r="A72" s="11" t="s">
        <v>82</v>
      </c>
      <c r="B72" s="3">
        <v>-216</v>
      </c>
      <c r="C72" s="3">
        <v>60</v>
      </c>
      <c r="D72" s="3">
        <v>-426</v>
      </c>
      <c r="E72" s="3">
        <v>187</v>
      </c>
      <c r="F72" s="3">
        <v>-270</v>
      </c>
      <c r="G72" s="3">
        <v>1239</v>
      </c>
      <c r="H72" s="3">
        <v>-1606</v>
      </c>
      <c r="I72" s="3">
        <v>-504</v>
      </c>
    </row>
    <row r="73" spans="1:9" x14ac:dyDescent="0.3">
      <c r="A73" s="11" t="s">
        <v>83</v>
      </c>
      <c r="B73" s="3">
        <v>-621</v>
      </c>
      <c r="C73" s="3">
        <v>-590</v>
      </c>
      <c r="D73" s="3">
        <v>-231</v>
      </c>
      <c r="E73" s="3">
        <v>-255</v>
      </c>
      <c r="F73" s="3">
        <v>-490</v>
      </c>
      <c r="G73" s="3">
        <v>-1854</v>
      </c>
      <c r="H73" s="3">
        <v>507</v>
      </c>
      <c r="I73" s="3">
        <v>-1676</v>
      </c>
    </row>
    <row r="74" spans="1:9" x14ac:dyDescent="0.3">
      <c r="A74" s="11" t="s">
        <v>108</v>
      </c>
      <c r="B74" s="3">
        <v>-144</v>
      </c>
      <c r="C74" s="3">
        <v>-161</v>
      </c>
      <c r="D74" s="3">
        <v>-120</v>
      </c>
      <c r="E74" s="3">
        <v>35</v>
      </c>
      <c r="F74" s="3">
        <v>-203</v>
      </c>
      <c r="G74" s="3">
        <v>-654</v>
      </c>
      <c r="H74" s="3">
        <v>-182</v>
      </c>
      <c r="I74" s="3">
        <v>-845</v>
      </c>
    </row>
    <row r="75" spans="1:9" x14ac:dyDescent="0.3">
      <c r="A75" s="11" t="s">
        <v>107</v>
      </c>
      <c r="B75" s="3">
        <v>1237</v>
      </c>
      <c r="C75" s="3">
        <v>-889</v>
      </c>
      <c r="D75" s="3">
        <v>-364</v>
      </c>
      <c r="E75" s="3">
        <v>1515</v>
      </c>
      <c r="F75" s="3">
        <v>1525</v>
      </c>
      <c r="G75" s="3">
        <v>24</v>
      </c>
      <c r="H75" s="3">
        <v>1326</v>
      </c>
      <c r="I75" s="3">
        <v>1365</v>
      </c>
    </row>
    <row r="76" spans="1:9" x14ac:dyDescent="0.3">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row>
    <row r="77" spans="1:9" x14ac:dyDescent="0.3">
      <c r="A77" s="1" t="s">
        <v>85</v>
      </c>
      <c r="B77" s="3"/>
      <c r="C77" s="3"/>
      <c r="D77" s="3"/>
      <c r="E77" s="3"/>
      <c r="F77" s="3"/>
      <c r="G77" s="3"/>
      <c r="H77" s="3"/>
      <c r="I77" s="3"/>
    </row>
    <row r="78" spans="1:9" x14ac:dyDescent="0.3">
      <c r="A78" s="2" t="s">
        <v>86</v>
      </c>
      <c r="B78" s="3">
        <v>-4936</v>
      </c>
      <c r="C78" s="3">
        <v>-5367</v>
      </c>
      <c r="D78" s="3">
        <v>-5928</v>
      </c>
      <c r="E78" s="3">
        <v>-4783</v>
      </c>
      <c r="F78" s="3">
        <v>-2937</v>
      </c>
      <c r="G78" s="3">
        <v>-2426</v>
      </c>
      <c r="H78" s="3">
        <v>-9961</v>
      </c>
      <c r="I78" s="3">
        <v>-12913</v>
      </c>
    </row>
    <row r="79" spans="1:9" x14ac:dyDescent="0.3">
      <c r="A79" s="2" t="s">
        <v>87</v>
      </c>
      <c r="B79" s="3">
        <v>3655</v>
      </c>
      <c r="C79" s="3">
        <v>2924</v>
      </c>
      <c r="D79" s="3">
        <v>3623</v>
      </c>
      <c r="E79" s="3">
        <v>3613</v>
      </c>
      <c r="F79" s="3">
        <v>1715</v>
      </c>
      <c r="G79" s="3">
        <v>74</v>
      </c>
      <c r="H79" s="3">
        <v>4236</v>
      </c>
      <c r="I79" s="3">
        <v>8199</v>
      </c>
    </row>
    <row r="80" spans="1:9" x14ac:dyDescent="0.3">
      <c r="A80" s="2" t="s">
        <v>88</v>
      </c>
      <c r="B80" s="3">
        <v>2219</v>
      </c>
      <c r="C80" s="3">
        <v>2386</v>
      </c>
      <c r="D80" s="3">
        <v>2423</v>
      </c>
      <c r="E80" s="3">
        <v>2496</v>
      </c>
      <c r="F80" s="3">
        <v>2072</v>
      </c>
      <c r="G80" s="3">
        <v>2379</v>
      </c>
      <c r="H80" s="3">
        <v>2449</v>
      </c>
      <c r="I80" s="3">
        <v>3967</v>
      </c>
    </row>
    <row r="81" spans="1:9" x14ac:dyDescent="0.3">
      <c r="A81" s="2" t="s">
        <v>14</v>
      </c>
      <c r="B81" s="3">
        <v>-150</v>
      </c>
      <c r="C81" s="3">
        <v>-1143</v>
      </c>
      <c r="D81" s="3">
        <v>-1105</v>
      </c>
      <c r="E81" s="3">
        <v>-1028</v>
      </c>
      <c r="F81" s="3">
        <v>-1119</v>
      </c>
      <c r="G81" s="3">
        <v>-1086</v>
      </c>
      <c r="H81" s="3">
        <v>-695</v>
      </c>
      <c r="I81" s="3">
        <v>-758</v>
      </c>
    </row>
    <row r="82" spans="1:9" x14ac:dyDescent="0.3">
      <c r="A82" s="2" t="s">
        <v>89</v>
      </c>
      <c r="B82" s="3">
        <v>-963</v>
      </c>
      <c r="C82" s="3">
        <v>6</v>
      </c>
      <c r="D82" s="3">
        <v>-34</v>
      </c>
      <c r="E82" s="3">
        <v>-22</v>
      </c>
      <c r="F82" s="3">
        <v>5</v>
      </c>
      <c r="G82" s="3">
        <v>31</v>
      </c>
      <c r="H82" s="3">
        <v>171</v>
      </c>
      <c r="I82" s="3">
        <v>-19</v>
      </c>
    </row>
    <row r="83" spans="1:9" x14ac:dyDescent="0.3">
      <c r="A83" s="29" t="s">
        <v>90</v>
      </c>
      <c r="B83" s="28">
        <f t="shared" ref="B83:H83" si="13">+SUM(B78:B82)</f>
        <v>-175</v>
      </c>
      <c r="C83" s="28">
        <f t="shared" si="13"/>
        <v>-1194</v>
      </c>
      <c r="D83" s="28">
        <f t="shared" si="13"/>
        <v>-1021</v>
      </c>
      <c r="E83" s="28">
        <f t="shared" si="13"/>
        <v>276</v>
      </c>
      <c r="F83" s="28">
        <f t="shared" si="13"/>
        <v>-264</v>
      </c>
      <c r="G83" s="28">
        <f t="shared" si="13"/>
        <v>-1028</v>
      </c>
      <c r="H83" s="28">
        <f t="shared" si="13"/>
        <v>-3800</v>
      </c>
      <c r="I83" s="28">
        <f>+SUM(I78:I82)</f>
        <v>-1524</v>
      </c>
    </row>
    <row r="84" spans="1:9" x14ac:dyDescent="0.3">
      <c r="A84" s="1" t="s">
        <v>91</v>
      </c>
      <c r="B84" s="3"/>
      <c r="C84" s="3"/>
      <c r="D84" s="3"/>
      <c r="E84" s="3"/>
      <c r="F84" s="3"/>
      <c r="G84" s="3"/>
      <c r="H84" s="3"/>
      <c r="I84" s="3"/>
    </row>
    <row r="85" spans="1:9" x14ac:dyDescent="0.3">
      <c r="A85" s="2" t="s">
        <v>92</v>
      </c>
      <c r="B85" s="3"/>
      <c r="C85" s="3">
        <v>981</v>
      </c>
      <c r="D85" s="3">
        <v>1482</v>
      </c>
      <c r="E85" s="3"/>
      <c r="F85" s="3"/>
      <c r="G85" s="3">
        <v>6134</v>
      </c>
      <c r="H85" s="3">
        <v>0</v>
      </c>
      <c r="I85" s="3">
        <v>0</v>
      </c>
    </row>
    <row r="86" spans="1:9" x14ac:dyDescent="0.3">
      <c r="A86" s="2" t="s">
        <v>93</v>
      </c>
      <c r="B86" s="3">
        <v>-63</v>
      </c>
      <c r="C86" s="3">
        <v>-67</v>
      </c>
      <c r="D86" s="3">
        <v>327</v>
      </c>
      <c r="E86" s="3">
        <v>13</v>
      </c>
      <c r="F86" s="3">
        <v>-325</v>
      </c>
      <c r="G86" s="3">
        <v>49</v>
      </c>
      <c r="H86" s="3">
        <v>-52</v>
      </c>
      <c r="I86" s="3">
        <v>15</v>
      </c>
    </row>
    <row r="87" spans="1:9" x14ac:dyDescent="0.3">
      <c r="A87" s="2" t="s">
        <v>94</v>
      </c>
      <c r="B87" s="3"/>
      <c r="C87" s="3"/>
      <c r="D87" s="3"/>
      <c r="E87" s="3"/>
      <c r="F87" s="3"/>
      <c r="H87" s="3">
        <v>-197</v>
      </c>
      <c r="I87" s="3">
        <v>0</v>
      </c>
    </row>
    <row r="88" spans="1:9" x14ac:dyDescent="0.3">
      <c r="A88" s="2" t="s">
        <v>95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96</v>
      </c>
      <c r="B90" s="3">
        <v>-899</v>
      </c>
      <c r="C90" s="3">
        <v>-1022</v>
      </c>
      <c r="D90" s="3">
        <v>-1133</v>
      </c>
      <c r="E90" s="3">
        <v>-1243</v>
      </c>
      <c r="F90" s="3">
        <v>-1332</v>
      </c>
      <c r="G90" s="3">
        <v>-1452</v>
      </c>
      <c r="H90" s="3">
        <v>-1638</v>
      </c>
      <c r="I90" s="3">
        <v>-1837</v>
      </c>
    </row>
    <row r="91" spans="1:9" x14ac:dyDescent="0.3">
      <c r="A91" s="2" t="s">
        <v>97</v>
      </c>
      <c r="B91" s="3">
        <v>-26</v>
      </c>
      <c r="C91" s="3">
        <v>170</v>
      </c>
      <c r="D91" s="3">
        <v>116</v>
      </c>
      <c r="E91" s="3">
        <v>-84</v>
      </c>
      <c r="F91" s="3">
        <v>-50</v>
      </c>
      <c r="G91" s="3">
        <v>-58</v>
      </c>
      <c r="H91" s="3">
        <v>-136</v>
      </c>
      <c r="I91" s="3">
        <v>-151</v>
      </c>
    </row>
    <row r="92" spans="1:9" x14ac:dyDescent="0.3">
      <c r="A92" s="29" t="s">
        <v>98</v>
      </c>
      <c r="B92" s="28">
        <f t="shared" ref="B92:H92" si="14">+SUM(B85:B91)</f>
        <v>-3008</v>
      </c>
      <c r="C92" s="28">
        <f t="shared" si="14"/>
        <v>-2669</v>
      </c>
      <c r="D92" s="28">
        <f t="shared" si="14"/>
        <v>-1942</v>
      </c>
      <c r="E92" s="28">
        <f t="shared" si="14"/>
        <v>-4835</v>
      </c>
      <c r="F92" s="28">
        <f t="shared" si="14"/>
        <v>-5293</v>
      </c>
      <c r="G92" s="28">
        <f t="shared" si="14"/>
        <v>2491</v>
      </c>
      <c r="H92" s="28">
        <f t="shared" si="14"/>
        <v>-1459</v>
      </c>
      <c r="I92" s="28">
        <f>+SUM(I85:I91)</f>
        <v>-4836</v>
      </c>
    </row>
    <row r="93" spans="1:9" x14ac:dyDescent="0.3">
      <c r="A93" s="2" t="s">
        <v>99</v>
      </c>
      <c r="B93" s="3">
        <v>-83</v>
      </c>
      <c r="C93" s="3">
        <v>-105</v>
      </c>
      <c r="D93" s="3">
        <v>-20</v>
      </c>
      <c r="E93" s="3">
        <v>45</v>
      </c>
      <c r="F93" s="3">
        <v>-129</v>
      </c>
      <c r="G93" s="3">
        <v>-66</v>
      </c>
      <c r="H93" s="3">
        <v>143</v>
      </c>
      <c r="I93" s="3">
        <v>-143</v>
      </c>
    </row>
    <row r="94" spans="1:9" x14ac:dyDescent="0.3">
      <c r="A94" s="29" t="s">
        <v>100</v>
      </c>
      <c r="B94" s="28">
        <f t="shared" ref="B94:H94" si="15">+B76+B83+B92+B93</f>
        <v>1414</v>
      </c>
      <c r="C94" s="28">
        <f t="shared" si="15"/>
        <v>-872</v>
      </c>
      <c r="D94" s="28">
        <f t="shared" si="15"/>
        <v>657</v>
      </c>
      <c r="E94" s="28">
        <f t="shared" si="15"/>
        <v>441</v>
      </c>
      <c r="F94" s="28">
        <f t="shared" si="15"/>
        <v>217</v>
      </c>
      <c r="G94" s="28">
        <f t="shared" si="15"/>
        <v>3882</v>
      </c>
      <c r="H94" s="28">
        <f t="shared" si="15"/>
        <v>1541</v>
      </c>
      <c r="I94" s="28">
        <f>+I76+I83+I92+I93</f>
        <v>-1315</v>
      </c>
    </row>
    <row r="95" spans="1:9" x14ac:dyDescent="0.3">
      <c r="A95" t="s">
        <v>101</v>
      </c>
      <c r="B95" s="3">
        <v>2220</v>
      </c>
      <c r="C95" s="3">
        <v>3852</v>
      </c>
      <c r="D95" s="3">
        <v>3138</v>
      </c>
      <c r="E95" s="3">
        <v>3808</v>
      </c>
      <c r="F95" s="3">
        <v>4249</v>
      </c>
      <c r="G95" s="3">
        <v>4466</v>
      </c>
      <c r="H95" s="3">
        <v>8348</v>
      </c>
      <c r="I95" s="3">
        <f>+H96</f>
        <v>9889</v>
      </c>
    </row>
    <row r="96" spans="1:9" ht="15" thickBot="1" x14ac:dyDescent="0.35">
      <c r="A96" s="6" t="s">
        <v>102</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103</v>
      </c>
      <c r="B98" s="3"/>
      <c r="C98" s="3"/>
      <c r="D98" s="3"/>
      <c r="E98" s="3"/>
      <c r="F98" s="3"/>
      <c r="G98" s="3"/>
      <c r="H98" s="3"/>
      <c r="I98" s="3"/>
    </row>
    <row r="99" spans="1:9" x14ac:dyDescent="0.3">
      <c r="A99" s="2" t="s">
        <v>17</v>
      </c>
      <c r="B99" s="3"/>
      <c r="C99" s="3"/>
      <c r="D99" s="3"/>
      <c r="E99" s="3"/>
      <c r="F99" s="3"/>
      <c r="G99" s="3"/>
      <c r="H99" s="3"/>
      <c r="I99" s="3"/>
    </row>
    <row r="100" spans="1:9" x14ac:dyDescent="0.3">
      <c r="A100" s="11" t="s">
        <v>104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105</v>
      </c>
      <c r="B102" s="3">
        <v>206</v>
      </c>
      <c r="C102" s="3">
        <v>252</v>
      </c>
      <c r="D102" s="3">
        <v>266</v>
      </c>
      <c r="E102" s="3">
        <v>294</v>
      </c>
      <c r="F102" s="3">
        <v>160</v>
      </c>
      <c r="G102" s="3">
        <v>121</v>
      </c>
      <c r="H102" s="3">
        <v>179</v>
      </c>
      <c r="I102" s="3">
        <v>160</v>
      </c>
    </row>
    <row r="103" spans="1:9" x14ac:dyDescent="0.3">
      <c r="A103" s="11" t="s">
        <v>106</v>
      </c>
      <c r="B103" s="3">
        <v>240</v>
      </c>
      <c r="C103" s="3">
        <v>271</v>
      </c>
      <c r="D103" s="3">
        <v>300</v>
      </c>
      <c r="E103" s="3">
        <v>320</v>
      </c>
      <c r="F103" s="3">
        <v>347</v>
      </c>
      <c r="G103" s="3">
        <v>385</v>
      </c>
      <c r="H103" s="3">
        <v>438</v>
      </c>
      <c r="I103" s="3">
        <v>480</v>
      </c>
    </row>
    <row r="105" spans="1:9" x14ac:dyDescent="0.3">
      <c r="A105" s="14" t="s">
        <v>109</v>
      </c>
      <c r="B105" s="14"/>
      <c r="C105" s="14"/>
      <c r="D105" s="14"/>
      <c r="E105" s="14"/>
      <c r="F105" s="14"/>
      <c r="G105" s="14"/>
      <c r="H105" s="14"/>
      <c r="I105" s="14"/>
    </row>
    <row r="106" spans="1:9" x14ac:dyDescent="0.3">
      <c r="A106" s="30" t="s">
        <v>119</v>
      </c>
      <c r="B106" s="3"/>
      <c r="C106" s="3"/>
      <c r="D106" s="3"/>
      <c r="E106" s="3"/>
      <c r="F106" s="3"/>
      <c r="G106" s="3"/>
      <c r="H106" s="3"/>
      <c r="I106" s="3"/>
    </row>
    <row r="107" spans="1:9" x14ac:dyDescent="0.3">
      <c r="A107" s="2" t="s">
        <v>110</v>
      </c>
      <c r="B107" s="3">
        <f t="shared" ref="B107:H107" si="17">+SUM(B108:B110)</f>
        <v>13740</v>
      </c>
      <c r="C107" s="3">
        <v>14764</v>
      </c>
      <c r="D107" s="3">
        <v>15216</v>
      </c>
      <c r="E107" s="3">
        <f t="shared" si="17"/>
        <v>14855</v>
      </c>
      <c r="F107" s="3">
        <f t="shared" si="17"/>
        <v>15902</v>
      </c>
      <c r="G107" s="3">
        <f t="shared" si="17"/>
        <v>14484</v>
      </c>
      <c r="H107" s="3">
        <f t="shared" si="17"/>
        <v>17179</v>
      </c>
      <c r="I107" s="3">
        <f>+SUM(I108:I110)</f>
        <v>18353</v>
      </c>
    </row>
    <row r="108" spans="1:9" x14ac:dyDescent="0.3">
      <c r="A108" s="11" t="s">
        <v>123</v>
      </c>
      <c r="B108">
        <v>8506</v>
      </c>
      <c r="C108">
        <v>9299</v>
      </c>
      <c r="D108">
        <v>9684</v>
      </c>
      <c r="E108">
        <v>9322</v>
      </c>
      <c r="F108">
        <v>10045</v>
      </c>
      <c r="G108">
        <v>9329</v>
      </c>
      <c r="H108" s="8">
        <v>11644</v>
      </c>
      <c r="I108" s="8">
        <v>12228</v>
      </c>
    </row>
    <row r="109" spans="1:9" x14ac:dyDescent="0.3">
      <c r="A109" s="11" t="s">
        <v>124</v>
      </c>
      <c r="B109">
        <v>4410</v>
      </c>
      <c r="C109">
        <v>4746</v>
      </c>
      <c r="D109">
        <v>4886</v>
      </c>
      <c r="E109">
        <v>4938</v>
      </c>
      <c r="F109">
        <v>5260</v>
      </c>
      <c r="G109">
        <v>4639</v>
      </c>
      <c r="H109" s="8">
        <v>5028</v>
      </c>
      <c r="I109" s="8">
        <v>5492</v>
      </c>
    </row>
    <row r="110" spans="1:9" x14ac:dyDescent="0.3">
      <c r="A110" s="11" t="s">
        <v>125</v>
      </c>
      <c r="B110">
        <v>824</v>
      </c>
      <c r="C110">
        <v>719</v>
      </c>
      <c r="D110">
        <v>646</v>
      </c>
      <c r="E110">
        <v>595</v>
      </c>
      <c r="F110">
        <v>597</v>
      </c>
      <c r="G110">
        <v>516</v>
      </c>
      <c r="H110">
        <v>507</v>
      </c>
      <c r="I110">
        <v>633</v>
      </c>
    </row>
    <row r="111" spans="1:9" x14ac:dyDescent="0.3">
      <c r="A111" s="2" t="s">
        <v>111</v>
      </c>
      <c r="B111" s="3">
        <f t="shared" ref="B111" si="18">+SUM(B112:B114)</f>
        <v>7126</v>
      </c>
      <c r="C111" s="3">
        <v>7315</v>
      </c>
      <c r="D111" s="3">
        <v>7698</v>
      </c>
      <c r="E111" s="3">
        <f t="shared" ref="E111" si="19">+SUM(E112:E114)</f>
        <v>9242</v>
      </c>
      <c r="F111" s="3">
        <f t="shared" ref="F111" si="20">+SUM(F112:F114)</f>
        <v>9812</v>
      </c>
      <c r="G111" s="3">
        <f t="shared" ref="G111" si="21">+SUM(G112:G114)</f>
        <v>9347</v>
      </c>
      <c r="H111" s="3">
        <f t="shared" ref="H111" si="22">+SUM(H112:H114)</f>
        <v>11456</v>
      </c>
      <c r="I111" s="3">
        <f>+SUM(I112:I114)</f>
        <v>12479</v>
      </c>
    </row>
    <row r="112" spans="1:9" x14ac:dyDescent="0.3">
      <c r="A112" s="11" t="s">
        <v>123</v>
      </c>
      <c r="B112">
        <f>3876+827</f>
        <v>4703</v>
      </c>
      <c r="C112">
        <f>3985+882</f>
        <v>4867</v>
      </c>
      <c r="D112">
        <f>4068+927</f>
        <v>4995</v>
      </c>
      <c r="E112">
        <v>5875</v>
      </c>
      <c r="F112">
        <v>6293</v>
      </c>
      <c r="G112">
        <v>5892</v>
      </c>
      <c r="H112" s="8">
        <v>6970</v>
      </c>
      <c r="I112" s="8">
        <v>7388</v>
      </c>
    </row>
    <row r="113" spans="1:9" x14ac:dyDescent="0.3">
      <c r="A113" s="11" t="s">
        <v>124</v>
      </c>
      <c r="B113">
        <f>1555+495</f>
        <v>2050</v>
      </c>
      <c r="C113">
        <f>1628+463</f>
        <v>2091</v>
      </c>
      <c r="D113">
        <f>1868+471</f>
        <v>2339</v>
      </c>
      <c r="E113">
        <v>2940</v>
      </c>
      <c r="F113">
        <v>3087</v>
      </c>
      <c r="G113">
        <v>3053</v>
      </c>
      <c r="H113" s="8">
        <v>3996</v>
      </c>
      <c r="I113" s="8">
        <v>4527</v>
      </c>
    </row>
    <row r="114" spans="1:9" x14ac:dyDescent="0.3">
      <c r="A114" s="11" t="s">
        <v>125</v>
      </c>
      <c r="B114">
        <f>278+95</f>
        <v>373</v>
      </c>
      <c r="C114">
        <f>271+86</f>
        <v>357</v>
      </c>
      <c r="D114">
        <f>275+89</f>
        <v>364</v>
      </c>
      <c r="E114">
        <v>427</v>
      </c>
      <c r="F114">
        <v>432</v>
      </c>
      <c r="G114">
        <v>402</v>
      </c>
      <c r="H114">
        <v>490</v>
      </c>
      <c r="I114">
        <v>564</v>
      </c>
    </row>
    <row r="115" spans="1:9" x14ac:dyDescent="0.3">
      <c r="A115" s="2" t="s">
        <v>112</v>
      </c>
      <c r="B115" s="3">
        <f t="shared" ref="B115" si="23">+SUM(B116:B118)</f>
        <v>3067</v>
      </c>
      <c r="C115" s="3">
        <v>3785</v>
      </c>
      <c r="D115" s="3">
        <v>4237</v>
      </c>
      <c r="E115" s="3">
        <f t="shared" ref="E115" si="24">+SUM(E116:E118)</f>
        <v>6679</v>
      </c>
      <c r="F115" s="3">
        <f t="shared" ref="F115" si="25">+SUM(F116:F118)</f>
        <v>6208</v>
      </c>
      <c r="G115" s="3">
        <f t="shared" ref="G115" si="26">+SUM(G116:G118)</f>
        <v>6679</v>
      </c>
      <c r="H115" s="3">
        <f t="shared" ref="H115" si="27">+SUM(H116:H118)</f>
        <v>8290</v>
      </c>
      <c r="I115" s="3">
        <f>+SUM(I116:I118)</f>
        <v>7547</v>
      </c>
    </row>
    <row r="116" spans="1:9" x14ac:dyDescent="0.3">
      <c r="A116" s="11" t="s">
        <v>123</v>
      </c>
      <c r="B116">
        <v>2016</v>
      </c>
      <c r="C116">
        <v>2599</v>
      </c>
      <c r="D116">
        <v>2920</v>
      </c>
      <c r="E116">
        <v>4635</v>
      </c>
      <c r="F116">
        <v>4262</v>
      </c>
      <c r="G116">
        <v>4635</v>
      </c>
      <c r="H116" s="8">
        <v>5748</v>
      </c>
      <c r="I116" s="8">
        <v>5416</v>
      </c>
    </row>
    <row r="117" spans="1:9" x14ac:dyDescent="0.3">
      <c r="A117" s="11" t="s">
        <v>124</v>
      </c>
      <c r="B117">
        <v>925</v>
      </c>
      <c r="C117">
        <v>1055</v>
      </c>
      <c r="D117">
        <v>1188</v>
      </c>
      <c r="E117">
        <v>1896</v>
      </c>
      <c r="F117">
        <v>1808</v>
      </c>
      <c r="G117">
        <v>1896</v>
      </c>
      <c r="H117" s="8">
        <v>2347</v>
      </c>
      <c r="I117" s="8">
        <v>1938</v>
      </c>
    </row>
    <row r="118" spans="1:9" x14ac:dyDescent="0.3">
      <c r="A118" s="11" t="s">
        <v>125</v>
      </c>
      <c r="B118">
        <v>126</v>
      </c>
      <c r="C118">
        <v>131</v>
      </c>
      <c r="D118">
        <v>129</v>
      </c>
      <c r="E118">
        <v>148</v>
      </c>
      <c r="F118">
        <v>138</v>
      </c>
      <c r="G118">
        <v>148</v>
      </c>
      <c r="H118">
        <v>195</v>
      </c>
      <c r="I118">
        <v>193</v>
      </c>
    </row>
    <row r="119" spans="1:9" x14ac:dyDescent="0.3">
      <c r="A119" s="2" t="s">
        <v>116</v>
      </c>
      <c r="B119" s="3">
        <f t="shared" ref="B119" si="28">+SUM(B120:B122)</f>
        <v>4653</v>
      </c>
      <c r="C119" s="3">
        <v>4570</v>
      </c>
      <c r="D119" s="3">
        <v>5009</v>
      </c>
      <c r="E119" s="3">
        <f t="shared" ref="E119" si="29">+SUM(E120:E122)</f>
        <v>5166</v>
      </c>
      <c r="F119" s="3">
        <f t="shared" ref="F119" si="30">+SUM(F120:F122)</f>
        <v>5254</v>
      </c>
      <c r="G119" s="3">
        <f t="shared" ref="G119" si="31">+SUM(G120:G122)</f>
        <v>5028</v>
      </c>
      <c r="H119" s="3">
        <f t="shared" ref="H119" si="32">+SUM(H120:H122)</f>
        <v>5343</v>
      </c>
      <c r="I119" s="3">
        <f>+SUM(I120:I122)</f>
        <v>5955</v>
      </c>
    </row>
    <row r="120" spans="1:9" x14ac:dyDescent="0.3">
      <c r="A120" s="11" t="s">
        <v>123</v>
      </c>
      <c r="B120">
        <v>3093</v>
      </c>
      <c r="C120">
        <f>2536+570</f>
        <v>3106</v>
      </c>
      <c r="D120">
        <f>2816+666</f>
        <v>3482</v>
      </c>
      <c r="E120">
        <v>3575</v>
      </c>
      <c r="F120">
        <v>3622</v>
      </c>
      <c r="G120">
        <v>3449</v>
      </c>
      <c r="H120" s="8">
        <v>3659</v>
      </c>
      <c r="I120" s="8">
        <v>4111</v>
      </c>
    </row>
    <row r="121" spans="1:9" x14ac:dyDescent="0.3">
      <c r="A121" s="11" t="s">
        <v>124</v>
      </c>
      <c r="B121">
        <v>1251</v>
      </c>
      <c r="C121">
        <f>228+947</f>
        <v>1175</v>
      </c>
      <c r="D121">
        <f>275+966</f>
        <v>1241</v>
      </c>
      <c r="E121">
        <v>1347</v>
      </c>
      <c r="F121">
        <v>1395</v>
      </c>
      <c r="G121">
        <v>1365</v>
      </c>
      <c r="H121" s="8">
        <v>1494</v>
      </c>
      <c r="I121" s="8">
        <v>1610</v>
      </c>
    </row>
    <row r="122" spans="1:9" x14ac:dyDescent="0.3">
      <c r="A122" s="11" t="s">
        <v>125</v>
      </c>
      <c r="B122">
        <v>309</v>
      </c>
      <c r="C122">
        <f>71+218</f>
        <v>289</v>
      </c>
      <c r="D122">
        <f>213+73</f>
        <v>286</v>
      </c>
      <c r="E122">
        <v>244</v>
      </c>
      <c r="F122">
        <v>237</v>
      </c>
      <c r="G122">
        <v>214</v>
      </c>
      <c r="H122">
        <v>190</v>
      </c>
      <c r="I122">
        <v>234</v>
      </c>
    </row>
    <row r="123" spans="1:9" x14ac:dyDescent="0.3">
      <c r="A123" s="2" t="s">
        <v>117</v>
      </c>
      <c r="B123" s="3">
        <v>115</v>
      </c>
      <c r="C123" s="3">
        <v>73</v>
      </c>
      <c r="D123" s="3">
        <v>73</v>
      </c>
      <c r="E123" s="3">
        <v>88</v>
      </c>
      <c r="F123" s="3">
        <v>42</v>
      </c>
      <c r="G123" s="3">
        <v>30</v>
      </c>
      <c r="H123" s="3">
        <v>25</v>
      </c>
      <c r="I123" s="3">
        <v>102</v>
      </c>
    </row>
    <row r="124" spans="1:9" x14ac:dyDescent="0.3">
      <c r="A124" s="4" t="s">
        <v>113</v>
      </c>
      <c r="B124" s="5">
        <f t="shared" ref="B124:I124" si="33">+B107+B111+B115+B119+B123</f>
        <v>28701</v>
      </c>
      <c r="C124" s="5">
        <f t="shared" si="33"/>
        <v>30507</v>
      </c>
      <c r="D124" s="5">
        <f t="shared" si="33"/>
        <v>32233</v>
      </c>
      <c r="E124" s="5">
        <f t="shared" si="33"/>
        <v>36030</v>
      </c>
      <c r="F124" s="5">
        <f t="shared" si="33"/>
        <v>37218</v>
      </c>
      <c r="G124" s="5">
        <f t="shared" si="33"/>
        <v>35568</v>
      </c>
      <c r="H124" s="5">
        <f t="shared" si="33"/>
        <v>42293</v>
      </c>
      <c r="I124" s="5">
        <f t="shared" si="33"/>
        <v>44436</v>
      </c>
    </row>
    <row r="125" spans="1:9" x14ac:dyDescent="0.3">
      <c r="A125" s="2" t="s">
        <v>114</v>
      </c>
      <c r="B125" s="3">
        <v>1982</v>
      </c>
      <c r="C125" s="3">
        <v>1955</v>
      </c>
      <c r="D125" s="3">
        <v>2042</v>
      </c>
      <c r="E125" s="3">
        <v>341</v>
      </c>
      <c r="F125" s="3">
        <v>1906</v>
      </c>
      <c r="G125" s="3">
        <v>1846</v>
      </c>
      <c r="H125" s="3">
        <v>2205</v>
      </c>
      <c r="I125" s="3">
        <v>2346</v>
      </c>
    </row>
    <row r="126" spans="1:9" x14ac:dyDescent="0.3">
      <c r="A126" s="2" t="s">
        <v>118</v>
      </c>
      <c r="B126" s="3">
        <v>-82</v>
      </c>
      <c r="C126" s="3">
        <v>-86</v>
      </c>
      <c r="D126" s="3">
        <v>75</v>
      </c>
      <c r="E126" s="3">
        <v>26</v>
      </c>
      <c r="F126" s="3">
        <v>-7</v>
      </c>
      <c r="G126" s="3">
        <v>-11</v>
      </c>
      <c r="H126" s="3">
        <v>40</v>
      </c>
      <c r="I126" s="3">
        <v>-72</v>
      </c>
    </row>
    <row r="127" spans="1:9" ht="15" thickBot="1" x14ac:dyDescent="0.35">
      <c r="A127" s="6" t="s">
        <v>115</v>
      </c>
      <c r="B127" s="7">
        <f t="shared" ref="B127:H127" si="34">+SUM(B124:B126)</f>
        <v>30601</v>
      </c>
      <c r="C127" s="7">
        <f t="shared" si="34"/>
        <v>32376</v>
      </c>
      <c r="D127" s="7">
        <f t="shared" si="34"/>
        <v>34350</v>
      </c>
      <c r="E127" s="7">
        <f t="shared" si="34"/>
        <v>36397</v>
      </c>
      <c r="F127" s="7">
        <f t="shared" si="34"/>
        <v>39117</v>
      </c>
      <c r="G127" s="7">
        <f t="shared" si="34"/>
        <v>37403</v>
      </c>
      <c r="H127" s="7">
        <f t="shared" si="34"/>
        <v>44538</v>
      </c>
      <c r="I127" s="7">
        <f>+SUM(I124:I126)</f>
        <v>46710</v>
      </c>
    </row>
    <row r="128" spans="1:9" s="12" customFormat="1" ht="15" thickTop="1" x14ac:dyDescent="0.3">
      <c r="A128" s="12" t="s">
        <v>121</v>
      </c>
      <c r="B128" s="13">
        <f t="shared" ref="B128:I128" si="35">+B127-B2</f>
        <v>0</v>
      </c>
      <c r="C128" s="13">
        <f t="shared" si="35"/>
        <v>0</v>
      </c>
      <c r="D128" s="13">
        <f t="shared" si="35"/>
        <v>0</v>
      </c>
      <c r="E128" s="13">
        <f t="shared" si="35"/>
        <v>0</v>
      </c>
      <c r="F128" s="13">
        <f t="shared" si="35"/>
        <v>0</v>
      </c>
      <c r="G128" s="13">
        <f t="shared" si="35"/>
        <v>0</v>
      </c>
      <c r="H128" s="13">
        <f t="shared" si="35"/>
        <v>0</v>
      </c>
      <c r="I128" s="13">
        <f t="shared" si="35"/>
        <v>0</v>
      </c>
    </row>
    <row r="129" spans="1:9" x14ac:dyDescent="0.3">
      <c r="A129" s="1" t="s">
        <v>120</v>
      </c>
    </row>
    <row r="130" spans="1:9" x14ac:dyDescent="0.3">
      <c r="A130" s="2" t="s">
        <v>110</v>
      </c>
      <c r="B130" s="3">
        <v>3645</v>
      </c>
      <c r="C130" s="3">
        <v>3763</v>
      </c>
      <c r="D130" s="3">
        <v>3875</v>
      </c>
      <c r="E130" s="3">
        <v>3600</v>
      </c>
      <c r="F130" s="3">
        <v>3925</v>
      </c>
      <c r="G130" s="3">
        <v>2899</v>
      </c>
      <c r="H130" s="3">
        <v>5089</v>
      </c>
      <c r="I130" s="3">
        <v>5114</v>
      </c>
    </row>
    <row r="131" spans="1:9" x14ac:dyDescent="0.3">
      <c r="A131" s="2" t="s">
        <v>111</v>
      </c>
      <c r="B131" s="3">
        <f>1277+247+616</f>
        <v>2140</v>
      </c>
      <c r="C131" s="3">
        <f>289+1434</f>
        <v>1723</v>
      </c>
      <c r="D131" s="3">
        <v>1447</v>
      </c>
      <c r="E131" s="3">
        <v>1587</v>
      </c>
      <c r="F131" s="3">
        <v>1995</v>
      </c>
      <c r="G131" s="3">
        <v>1541</v>
      </c>
      <c r="H131" s="3">
        <v>2435</v>
      </c>
      <c r="I131" s="3">
        <v>3293</v>
      </c>
    </row>
    <row r="132" spans="1:9" x14ac:dyDescent="0.3">
      <c r="A132" s="2" t="s">
        <v>112</v>
      </c>
      <c r="B132" s="3">
        <f>993+616</f>
        <v>1609</v>
      </c>
      <c r="C132" s="3">
        <v>1372</v>
      </c>
      <c r="D132" s="3">
        <v>1507</v>
      </c>
      <c r="E132" s="3">
        <v>1807</v>
      </c>
      <c r="F132" s="3">
        <v>2376</v>
      </c>
      <c r="G132" s="3">
        <v>2490</v>
      </c>
      <c r="H132" s="3">
        <v>3243</v>
      </c>
      <c r="I132" s="3">
        <v>2365</v>
      </c>
    </row>
    <row r="133" spans="1:9" x14ac:dyDescent="0.3">
      <c r="A133" s="2" t="s">
        <v>116</v>
      </c>
      <c r="B133" s="3">
        <f>616+918</f>
        <v>1534</v>
      </c>
      <c r="C133" s="3">
        <f>892+174</f>
        <v>1066</v>
      </c>
      <c r="D133" s="3">
        <v>1040</v>
      </c>
      <c r="E133" s="3">
        <v>1189</v>
      </c>
      <c r="F133" s="3">
        <v>1323</v>
      </c>
      <c r="G133" s="3">
        <v>1184</v>
      </c>
      <c r="H133" s="3">
        <v>1530</v>
      </c>
      <c r="I133" s="3">
        <v>1896</v>
      </c>
    </row>
    <row r="134" spans="1:9" x14ac:dyDescent="0.3">
      <c r="A134" s="2" t="s">
        <v>117</v>
      </c>
      <c r="B134" s="3">
        <f>-2263+619</f>
        <v>-1644</v>
      </c>
      <c r="C134" s="3">
        <v>-2596</v>
      </c>
      <c r="D134" s="3">
        <v>-2677</v>
      </c>
      <c r="E134" s="3">
        <v>-2658</v>
      </c>
      <c r="F134" s="3">
        <v>-3262</v>
      </c>
      <c r="G134" s="3">
        <v>-3468</v>
      </c>
      <c r="H134" s="3">
        <v>-3656</v>
      </c>
      <c r="I134" s="3">
        <v>-4262</v>
      </c>
    </row>
    <row r="135" spans="1:9" x14ac:dyDescent="0.3">
      <c r="A135" s="4" t="s">
        <v>113</v>
      </c>
      <c r="B135" s="5">
        <f t="shared" ref="B135:I135" si="36">+SUM(B130:B134)</f>
        <v>7284</v>
      </c>
      <c r="C135" s="5">
        <f t="shared" si="36"/>
        <v>5328</v>
      </c>
      <c r="D135" s="5">
        <f t="shared" si="36"/>
        <v>5192</v>
      </c>
      <c r="E135" s="5">
        <f t="shared" si="36"/>
        <v>5525</v>
      </c>
      <c r="F135" s="5">
        <f t="shared" si="36"/>
        <v>6357</v>
      </c>
      <c r="G135" s="5">
        <f t="shared" si="36"/>
        <v>4646</v>
      </c>
      <c r="H135" s="5">
        <f t="shared" si="36"/>
        <v>8641</v>
      </c>
      <c r="I135" s="5">
        <f t="shared" si="36"/>
        <v>8406</v>
      </c>
    </row>
    <row r="136" spans="1:9" x14ac:dyDescent="0.3">
      <c r="A136" s="2" t="s">
        <v>114</v>
      </c>
      <c r="B136" s="3">
        <v>517</v>
      </c>
      <c r="C136" s="3">
        <v>487</v>
      </c>
      <c r="D136" s="3">
        <v>477</v>
      </c>
      <c r="E136" s="3">
        <v>310</v>
      </c>
      <c r="F136" s="3">
        <v>303</v>
      </c>
      <c r="G136" s="3">
        <v>297</v>
      </c>
      <c r="H136" s="3">
        <v>543</v>
      </c>
      <c r="I136" s="3">
        <v>669</v>
      </c>
    </row>
    <row r="137" spans="1:9" x14ac:dyDescent="0.3">
      <c r="A137" s="2" t="s">
        <v>118</v>
      </c>
      <c r="B137" s="3">
        <v>-1101</v>
      </c>
      <c r="C137" s="3">
        <v>-1173</v>
      </c>
      <c r="D137" s="3">
        <v>-724</v>
      </c>
      <c r="E137" s="3">
        <v>-1456</v>
      </c>
      <c r="F137" s="3">
        <v>-1810</v>
      </c>
      <c r="G137" s="3">
        <v>-1967</v>
      </c>
      <c r="H137" s="3">
        <v>-2261</v>
      </c>
      <c r="I137" s="3">
        <v>-2219</v>
      </c>
    </row>
    <row r="138" spans="1:9" ht="15" thickBot="1" x14ac:dyDescent="0.35">
      <c r="A138" s="6" t="s">
        <v>122</v>
      </c>
      <c r="B138" s="7">
        <f t="shared" ref="B138" si="37">+SUM(B135:B137)</f>
        <v>6700</v>
      </c>
      <c r="C138" s="7">
        <f t="shared" ref="C138" si="38">+SUM(C135:C137)</f>
        <v>4642</v>
      </c>
      <c r="D138" s="7">
        <f t="shared" ref="D138" si="39">+SUM(D135:D137)</f>
        <v>4945</v>
      </c>
      <c r="E138" s="7">
        <f t="shared" ref="E138" si="40">+SUM(E135:E137)</f>
        <v>4379</v>
      </c>
      <c r="F138" s="7">
        <f t="shared" ref="F138" si="41">+SUM(F135:F137)</f>
        <v>4850</v>
      </c>
      <c r="G138" s="7">
        <f t="shared" ref="G138" si="42">+SUM(G135:G137)</f>
        <v>2976</v>
      </c>
      <c r="H138" s="7">
        <f t="shared" ref="H138" si="43">+SUM(H135:H137)</f>
        <v>6923</v>
      </c>
      <c r="I138" s="7">
        <f>+SUM(I135:I137)</f>
        <v>6856</v>
      </c>
    </row>
    <row r="139" spans="1:9" s="12" customFormat="1" ht="15" thickTop="1" x14ac:dyDescent="0.3">
      <c r="A139" s="12" t="s">
        <v>121</v>
      </c>
      <c r="B139" s="13">
        <f t="shared" ref="B139:H139" si="44">+B138-B10-B8</f>
        <v>0</v>
      </c>
      <c r="C139" s="13">
        <f t="shared" si="44"/>
        <v>0</v>
      </c>
      <c r="D139" s="13">
        <f t="shared" si="44"/>
        <v>0</v>
      </c>
      <c r="E139" s="13">
        <f t="shared" si="44"/>
        <v>0</v>
      </c>
      <c r="F139" s="13">
        <f t="shared" si="44"/>
        <v>0</v>
      </c>
      <c r="G139" s="13">
        <f t="shared" si="44"/>
        <v>0</v>
      </c>
      <c r="H139" s="13">
        <f t="shared" si="44"/>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Mehul G</cp:lastModifiedBy>
  <dcterms:created xsi:type="dcterms:W3CDTF">2020-05-20T17:26:08Z</dcterms:created>
  <dcterms:modified xsi:type="dcterms:W3CDTF">2025-01-14T14:11:11Z</dcterms:modified>
</cp:coreProperties>
</file>