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2BB29DA1-92B2-40F8-9F1C-FE3770C57D3B}"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3" l="1"/>
  <c r="D68" i="3"/>
  <c r="E69" i="3" s="1"/>
  <c r="E68" i="3"/>
  <c r="F68" i="3"/>
  <c r="G68" i="3"/>
  <c r="H69" i="3" s="1"/>
  <c r="C70" i="3"/>
  <c r="E70" i="3"/>
  <c r="H68" i="3"/>
  <c r="H70" i="3" s="1"/>
  <c r="I68" i="3"/>
  <c r="B68" i="3"/>
  <c r="B41" i="3"/>
  <c r="F70" i="3"/>
  <c r="G70" i="3"/>
  <c r="I70" i="3"/>
  <c r="B70" i="3"/>
  <c r="G69" i="3"/>
  <c r="I69" i="3"/>
  <c r="B69" i="3"/>
  <c r="C67" i="3"/>
  <c r="D67" i="3"/>
  <c r="E67" i="3"/>
  <c r="F67" i="3"/>
  <c r="G67" i="3"/>
  <c r="H67" i="3"/>
  <c r="I67" i="3"/>
  <c r="B67" i="3"/>
  <c r="C66" i="3"/>
  <c r="D66" i="3"/>
  <c r="E66" i="3"/>
  <c r="F66" i="3"/>
  <c r="G66" i="3"/>
  <c r="H66" i="3"/>
  <c r="I66" i="3"/>
  <c r="B66" i="3"/>
  <c r="C64" i="3"/>
  <c r="D64" i="3"/>
  <c r="E64" i="3"/>
  <c r="F64" i="3"/>
  <c r="G64" i="3"/>
  <c r="H64" i="3"/>
  <c r="I64" i="3"/>
  <c r="B64" i="3"/>
  <c r="C61" i="3"/>
  <c r="D61" i="3"/>
  <c r="E61" i="3"/>
  <c r="F61" i="3"/>
  <c r="G61" i="3"/>
  <c r="H61" i="3"/>
  <c r="I61" i="3"/>
  <c r="B61" i="3"/>
  <c r="C59" i="3"/>
  <c r="D59" i="3"/>
  <c r="D60" i="3" s="1"/>
  <c r="E59" i="3"/>
  <c r="F59" i="3"/>
  <c r="G59" i="3"/>
  <c r="H59" i="3"/>
  <c r="I60" i="3" s="1"/>
  <c r="I59" i="3"/>
  <c r="B59" i="3"/>
  <c r="E60" i="3"/>
  <c r="F60" i="3"/>
  <c r="G60" i="3"/>
  <c r="B60" i="3"/>
  <c r="C63" i="3"/>
  <c r="D63" i="3"/>
  <c r="E63" i="3"/>
  <c r="F63" i="3"/>
  <c r="G63" i="3"/>
  <c r="H63" i="3"/>
  <c r="I63" i="3"/>
  <c r="B63" i="3"/>
  <c r="C62" i="3"/>
  <c r="D62" i="3"/>
  <c r="E62" i="3"/>
  <c r="F62" i="3"/>
  <c r="G62" i="3"/>
  <c r="H62" i="3"/>
  <c r="I62" i="3"/>
  <c r="B62" i="3"/>
  <c r="C65" i="3"/>
  <c r="D65" i="3"/>
  <c r="E65" i="3"/>
  <c r="F65" i="3"/>
  <c r="G65" i="3"/>
  <c r="H65" i="3"/>
  <c r="I65" i="3"/>
  <c r="B65" i="3"/>
  <c r="C57" i="3"/>
  <c r="D57" i="3"/>
  <c r="E57" i="3"/>
  <c r="E58" i="3" s="1"/>
  <c r="F57" i="3"/>
  <c r="G57" i="3"/>
  <c r="G58" i="3" s="1"/>
  <c r="H57" i="3"/>
  <c r="H58" i="3" s="1"/>
  <c r="I57" i="3"/>
  <c r="C58" i="3"/>
  <c r="D58" i="3"/>
  <c r="F58" i="3"/>
  <c r="I58" i="3"/>
  <c r="B58" i="3"/>
  <c r="B57" i="3"/>
  <c r="C56" i="3"/>
  <c r="D56" i="3"/>
  <c r="E56" i="3"/>
  <c r="F56" i="3"/>
  <c r="G56" i="3"/>
  <c r="H56" i="3"/>
  <c r="I56" i="3"/>
  <c r="B56" i="3"/>
  <c r="C55" i="3"/>
  <c r="D55" i="3"/>
  <c r="E55" i="3"/>
  <c r="F55" i="3"/>
  <c r="G55" i="3"/>
  <c r="H55" i="3"/>
  <c r="I55" i="3"/>
  <c r="B55" i="3"/>
  <c r="C54" i="3"/>
  <c r="D54" i="3"/>
  <c r="E54" i="3"/>
  <c r="F54" i="3"/>
  <c r="G54" i="3"/>
  <c r="H54" i="3"/>
  <c r="I54" i="3"/>
  <c r="C53" i="3"/>
  <c r="D53" i="3"/>
  <c r="E53" i="3"/>
  <c r="F53" i="3"/>
  <c r="G53" i="3"/>
  <c r="H53" i="3"/>
  <c r="I53" i="3"/>
  <c r="C52" i="3"/>
  <c r="D52" i="3"/>
  <c r="E52" i="3"/>
  <c r="F52" i="3"/>
  <c r="G52" i="3"/>
  <c r="H52" i="3"/>
  <c r="I52" i="3"/>
  <c r="B54" i="3"/>
  <c r="B53" i="3"/>
  <c r="B52" i="3"/>
  <c r="C51" i="3"/>
  <c r="D51" i="3"/>
  <c r="E51" i="3"/>
  <c r="F51" i="3"/>
  <c r="G51" i="3"/>
  <c r="H51" i="3"/>
  <c r="I51" i="3"/>
  <c r="B51" i="3"/>
  <c r="C50" i="3"/>
  <c r="D50" i="3"/>
  <c r="E50" i="3"/>
  <c r="F50" i="3"/>
  <c r="G50" i="3"/>
  <c r="H50" i="3"/>
  <c r="I50" i="3"/>
  <c r="B50" i="3"/>
  <c r="C49" i="3"/>
  <c r="D49" i="3"/>
  <c r="E49" i="3"/>
  <c r="F49" i="3"/>
  <c r="G49" i="3"/>
  <c r="H49" i="3"/>
  <c r="I49" i="3"/>
  <c r="B49" i="3"/>
  <c r="C48" i="3"/>
  <c r="D48" i="3"/>
  <c r="E48" i="3"/>
  <c r="F48" i="3"/>
  <c r="G48" i="3"/>
  <c r="H48" i="3"/>
  <c r="I48" i="3"/>
  <c r="B48" i="3"/>
  <c r="C47" i="3"/>
  <c r="D47" i="3"/>
  <c r="E47" i="3"/>
  <c r="F47" i="3"/>
  <c r="G47" i="3"/>
  <c r="H47" i="3"/>
  <c r="I47" i="3"/>
  <c r="B47" i="3"/>
  <c r="C46" i="3"/>
  <c r="D46" i="3"/>
  <c r="E46" i="3"/>
  <c r="F46" i="3"/>
  <c r="G46" i="3"/>
  <c r="H46" i="3"/>
  <c r="I46" i="3"/>
  <c r="B46" i="3"/>
  <c r="C45" i="3"/>
  <c r="D45" i="3"/>
  <c r="E45" i="3"/>
  <c r="F45" i="3"/>
  <c r="G45" i="3"/>
  <c r="H45" i="3"/>
  <c r="I45" i="3"/>
  <c r="B45" i="3"/>
  <c r="E175" i="1"/>
  <c r="E176" i="1" s="1"/>
  <c r="B175" i="1"/>
  <c r="B176" i="1" s="1"/>
  <c r="G172" i="1"/>
  <c r="G175" i="1" s="1"/>
  <c r="G176" i="1" s="1"/>
  <c r="F172" i="1"/>
  <c r="F175" i="1" s="1"/>
  <c r="F176" i="1" s="1"/>
  <c r="E172" i="1"/>
  <c r="D172" i="1"/>
  <c r="D175" i="1" s="1"/>
  <c r="D176" i="1" s="1"/>
  <c r="C172" i="1"/>
  <c r="C175" i="1" s="1"/>
  <c r="C176" i="1" s="1"/>
  <c r="B172" i="1"/>
  <c r="G164" i="1"/>
  <c r="G165" i="1" s="1"/>
  <c r="D164" i="1"/>
  <c r="D165" i="1" s="1"/>
  <c r="G163" i="1"/>
  <c r="F163" i="1"/>
  <c r="F164" i="1" s="1"/>
  <c r="F165" i="1" s="1"/>
  <c r="E163" i="1"/>
  <c r="E164" i="1" s="1"/>
  <c r="E165" i="1" s="1"/>
  <c r="D163" i="1"/>
  <c r="C163" i="1"/>
  <c r="C164" i="1" s="1"/>
  <c r="C165" i="1" s="1"/>
  <c r="B163" i="1"/>
  <c r="B164" i="1" s="1"/>
  <c r="B165" i="1" s="1"/>
  <c r="C154" i="1"/>
  <c r="F153" i="1"/>
  <c r="F154" i="1" s="1"/>
  <c r="C153" i="1"/>
  <c r="B153" i="1"/>
  <c r="B154" i="1" s="1"/>
  <c r="G150" i="1"/>
  <c r="G153" i="1" s="1"/>
  <c r="G154" i="1" s="1"/>
  <c r="F150" i="1"/>
  <c r="E150" i="1"/>
  <c r="E153" i="1" s="1"/>
  <c r="E154" i="1" s="1"/>
  <c r="D150" i="1"/>
  <c r="D153" i="1" s="1"/>
  <c r="D154" i="1" s="1"/>
  <c r="C150" i="1"/>
  <c r="B150" i="1"/>
  <c r="E143" i="1"/>
  <c r="E142" i="1"/>
  <c r="D142" i="1"/>
  <c r="D143" i="1" s="1"/>
  <c r="C142" i="1"/>
  <c r="C143" i="1" s="1"/>
  <c r="G139" i="1"/>
  <c r="G142" i="1" s="1"/>
  <c r="G143" i="1" s="1"/>
  <c r="F139" i="1"/>
  <c r="F142" i="1" s="1"/>
  <c r="F143" i="1" s="1"/>
  <c r="E139" i="1"/>
  <c r="D139" i="1"/>
  <c r="C139" i="1"/>
  <c r="B138" i="1"/>
  <c r="B139" i="1" s="1"/>
  <c r="B142" i="1" s="1"/>
  <c r="B143" i="1" s="1"/>
  <c r="C137" i="1"/>
  <c r="B137" i="1"/>
  <c r="B136" i="1"/>
  <c r="C135" i="1"/>
  <c r="B135" i="1"/>
  <c r="B132" i="1"/>
  <c r="D131" i="1"/>
  <c r="D132" i="1" s="1"/>
  <c r="C131" i="1"/>
  <c r="C132" i="1" s="1"/>
  <c r="D124" i="1"/>
  <c r="C124" i="1"/>
  <c r="D122" i="1"/>
  <c r="C122" i="1"/>
  <c r="D121" i="1"/>
  <c r="C121" i="1"/>
  <c r="D120" i="1"/>
  <c r="C120" i="1"/>
  <c r="G119" i="1"/>
  <c r="F119" i="1"/>
  <c r="E119" i="1"/>
  <c r="B119" i="1"/>
  <c r="G115" i="1"/>
  <c r="F115" i="1"/>
  <c r="E115" i="1"/>
  <c r="B115" i="1"/>
  <c r="D114" i="1"/>
  <c r="C114" i="1"/>
  <c r="B114" i="1"/>
  <c r="D113" i="1"/>
  <c r="C113" i="1"/>
  <c r="B113" i="1"/>
  <c r="D112" i="1"/>
  <c r="C112" i="1"/>
  <c r="B112" i="1"/>
  <c r="B111" i="1" s="1"/>
  <c r="B124" i="1" s="1"/>
  <c r="B131" i="1" s="1"/>
  <c r="G111" i="1"/>
  <c r="F111" i="1"/>
  <c r="F124" i="1" s="1"/>
  <c r="F131" i="1" s="1"/>
  <c r="F132" i="1" s="1"/>
  <c r="E111" i="1"/>
  <c r="G107" i="1"/>
  <c r="G124" i="1" s="1"/>
  <c r="G131" i="1" s="1"/>
  <c r="G132" i="1" s="1"/>
  <c r="F107" i="1"/>
  <c r="E107" i="1"/>
  <c r="E124" i="1" s="1"/>
  <c r="E131" i="1" s="1"/>
  <c r="E132" i="1" s="1"/>
  <c r="B107" i="1"/>
  <c r="G97" i="1"/>
  <c r="F97" i="1"/>
  <c r="E97" i="1"/>
  <c r="D97" i="1"/>
  <c r="C97" i="1"/>
  <c r="B97" i="1"/>
  <c r="E94" i="1"/>
  <c r="D94" i="1"/>
  <c r="G92" i="1"/>
  <c r="F92" i="1"/>
  <c r="E92" i="1"/>
  <c r="D92" i="1"/>
  <c r="C92" i="1"/>
  <c r="B92" i="1"/>
  <c r="G83" i="1"/>
  <c r="F83" i="1"/>
  <c r="E83" i="1"/>
  <c r="D83" i="1"/>
  <c r="C83" i="1"/>
  <c r="B83" i="1"/>
  <c r="B94" i="1" s="1"/>
  <c r="G76" i="1"/>
  <c r="G94" i="1" s="1"/>
  <c r="F76" i="1"/>
  <c r="F94" i="1" s="1"/>
  <c r="E76" i="1"/>
  <c r="D76" i="1"/>
  <c r="C76" i="1"/>
  <c r="C94" i="1" s="1"/>
  <c r="B76" i="1"/>
  <c r="G58" i="1"/>
  <c r="G59" i="1" s="1"/>
  <c r="F58" i="1"/>
  <c r="F59" i="1" s="1"/>
  <c r="E58" i="1"/>
  <c r="E59" i="1" s="1"/>
  <c r="B58" i="1"/>
  <c r="B59" i="1" s="1"/>
  <c r="D57" i="1"/>
  <c r="D58" i="1" s="1"/>
  <c r="D59" i="1" s="1"/>
  <c r="C57" i="1"/>
  <c r="C58" i="1" s="1"/>
  <c r="C59" i="1" s="1"/>
  <c r="G45" i="1"/>
  <c r="F45" i="1"/>
  <c r="E45" i="1"/>
  <c r="D45" i="1"/>
  <c r="C45" i="1"/>
  <c r="B45" i="1"/>
  <c r="G36" i="1"/>
  <c r="E36" i="1"/>
  <c r="G30" i="1"/>
  <c r="F30" i="1"/>
  <c r="F36" i="1" s="1"/>
  <c r="E30" i="1"/>
  <c r="D30" i="1"/>
  <c r="D36" i="1" s="1"/>
  <c r="C30" i="1"/>
  <c r="C36" i="1" s="1"/>
  <c r="B30" i="1"/>
  <c r="B36" i="1" s="1"/>
  <c r="H7" i="1"/>
  <c r="G7" i="1"/>
  <c r="F7" i="1"/>
  <c r="E7" i="1"/>
  <c r="D7" i="1"/>
  <c r="C7" i="1"/>
  <c r="B7" i="1"/>
  <c r="H4" i="1"/>
  <c r="H10" i="1" s="1"/>
  <c r="H12" i="1" s="1"/>
  <c r="G4" i="1"/>
  <c r="G10" i="1" s="1"/>
  <c r="G12" i="1" s="1"/>
  <c r="F4" i="1"/>
  <c r="F10" i="1" s="1"/>
  <c r="F12" i="1" s="1"/>
  <c r="E4" i="1"/>
  <c r="E10" i="1" s="1"/>
  <c r="E12" i="1" s="1"/>
  <c r="D4" i="1"/>
  <c r="D10" i="1" s="1"/>
  <c r="D12" i="1" s="1"/>
  <c r="B4" i="1"/>
  <c r="B10" i="1" s="1"/>
  <c r="B12" i="1" s="1"/>
  <c r="C3" i="1"/>
  <c r="C4" i="1" s="1"/>
  <c r="C10" i="1" s="1"/>
  <c r="C12" i="1" s="1"/>
  <c r="D70" i="3" l="1"/>
  <c r="F69" i="3"/>
  <c r="D69" i="3"/>
  <c r="C69" i="3"/>
  <c r="C60" i="3"/>
  <c r="H60" i="3"/>
  <c r="C38" i="3" l="1"/>
  <c r="D38" i="3"/>
  <c r="E38" i="3"/>
  <c r="E32" i="3" s="1"/>
  <c r="F38" i="3"/>
  <c r="G38" i="3"/>
  <c r="B38" i="3"/>
  <c r="B32" i="3" s="1"/>
  <c r="C35" i="3"/>
  <c r="D35" i="3"/>
  <c r="E35" i="3"/>
  <c r="F35" i="3"/>
  <c r="F32" i="3" s="1"/>
  <c r="G35" i="3"/>
  <c r="G32" i="3" s="1"/>
  <c r="B35" i="3"/>
  <c r="C28" i="3"/>
  <c r="D28" i="3"/>
  <c r="E28" i="3"/>
  <c r="F28" i="3"/>
  <c r="G28" i="3"/>
  <c r="G29" i="3" s="1"/>
  <c r="G31" i="3" s="1"/>
  <c r="B28" i="3"/>
  <c r="B29" i="3" s="1"/>
  <c r="B31" i="3" s="1"/>
  <c r="C24" i="3"/>
  <c r="D24" i="3"/>
  <c r="E24" i="3"/>
  <c r="F25" i="3" s="1"/>
  <c r="F27" i="3" s="1"/>
  <c r="F24" i="3"/>
  <c r="G24" i="3"/>
  <c r="B24" i="3"/>
  <c r="B25" i="3" s="1"/>
  <c r="B27" i="3" s="1"/>
  <c r="C20" i="3"/>
  <c r="D20" i="3"/>
  <c r="D21" i="3" s="1"/>
  <c r="D23" i="3" s="1"/>
  <c r="E20" i="3"/>
  <c r="F20" i="3"/>
  <c r="G20" i="3"/>
  <c r="G21" i="3" s="1"/>
  <c r="G23" i="3" s="1"/>
  <c r="B20" i="3"/>
  <c r="B21" i="3" s="1"/>
  <c r="B23" i="3" s="1"/>
  <c r="C18" i="3"/>
  <c r="D18" i="3"/>
  <c r="E18" i="3"/>
  <c r="F18" i="3"/>
  <c r="G18" i="3"/>
  <c r="B18" i="3"/>
  <c r="A17" i="3"/>
  <c r="A44" i="3"/>
  <c r="H41" i="3"/>
  <c r="I42" i="3" s="1"/>
  <c r="G41" i="3"/>
  <c r="F41" i="3"/>
  <c r="E41" i="3"/>
  <c r="F42" i="3" s="1"/>
  <c r="D41" i="3"/>
  <c r="C41" i="3"/>
  <c r="I41" i="3"/>
  <c r="I35" i="3"/>
  <c r="H35" i="3"/>
  <c r="H38" i="3"/>
  <c r="I39" i="3" s="1"/>
  <c r="F39" i="3"/>
  <c r="I38" i="3"/>
  <c r="I32" i="3" s="1"/>
  <c r="B30" i="3"/>
  <c r="C30" i="3"/>
  <c r="D30" i="3"/>
  <c r="E30" i="3"/>
  <c r="F30" i="3"/>
  <c r="G30" i="3"/>
  <c r="H30" i="3"/>
  <c r="I30" i="3"/>
  <c r="I26" i="3"/>
  <c r="H26" i="3"/>
  <c r="G26" i="3"/>
  <c r="F26" i="3"/>
  <c r="E26" i="3"/>
  <c r="D26" i="3"/>
  <c r="C26" i="3"/>
  <c r="B26" i="3"/>
  <c r="H22" i="3"/>
  <c r="G22" i="3"/>
  <c r="F22" i="3"/>
  <c r="E22" i="3"/>
  <c r="D22" i="3"/>
  <c r="C22" i="3"/>
  <c r="B22" i="3"/>
  <c r="I22" i="3"/>
  <c r="I28" i="3"/>
  <c r="I29" i="3" s="1"/>
  <c r="I31" i="3" s="1"/>
  <c r="H28" i="3"/>
  <c r="H29" i="3" s="1"/>
  <c r="F29" i="3"/>
  <c r="F31" i="3" s="1"/>
  <c r="E29" i="3"/>
  <c r="E31" i="3" s="1"/>
  <c r="D29" i="3"/>
  <c r="D31" i="3" s="1"/>
  <c r="I24" i="3"/>
  <c r="I25" i="3" s="1"/>
  <c r="I27" i="3" s="1"/>
  <c r="H24" i="3"/>
  <c r="H25" i="3" s="1"/>
  <c r="G25" i="3"/>
  <c r="G27" i="3" s="1"/>
  <c r="D25" i="3"/>
  <c r="D27" i="3" s="1"/>
  <c r="F21" i="3"/>
  <c r="H20" i="3"/>
  <c r="I21" i="3" s="1"/>
  <c r="I23" i="3" s="1"/>
  <c r="I20" i="3"/>
  <c r="J1" i="3"/>
  <c r="K1" i="3" s="1"/>
  <c r="L1" i="3" s="1"/>
  <c r="M1" i="3" s="1"/>
  <c r="N1" i="3" s="1"/>
  <c r="H1" i="3"/>
  <c r="G1" i="3" s="1"/>
  <c r="F1" i="3" s="1"/>
  <c r="E1" i="3" s="1"/>
  <c r="D1" i="3" s="1"/>
  <c r="C1" i="3" s="1"/>
  <c r="B1" i="3" s="1"/>
  <c r="H31" i="3" l="1"/>
  <c r="H27" i="3"/>
  <c r="E21" i="3"/>
  <c r="E23" i="3" s="1"/>
  <c r="E42" i="3"/>
  <c r="E39" i="3"/>
  <c r="F23" i="3"/>
  <c r="C32" i="3"/>
  <c r="D32" i="3"/>
  <c r="C29" i="3"/>
  <c r="C31" i="3" s="1"/>
  <c r="E25" i="3"/>
  <c r="E27" i="3" s="1"/>
  <c r="C25" i="3"/>
  <c r="C27" i="3" s="1"/>
  <c r="C33" i="3"/>
  <c r="G33" i="3"/>
  <c r="I33" i="3"/>
  <c r="E36" i="3"/>
  <c r="C21" i="3"/>
  <c r="C23" i="3" s="1"/>
  <c r="C36" i="3"/>
  <c r="C39" i="3"/>
  <c r="C42" i="3"/>
  <c r="D36" i="3"/>
  <c r="D39" i="3"/>
  <c r="D42" i="3"/>
  <c r="F33" i="3"/>
  <c r="F36" i="3"/>
  <c r="G36" i="3"/>
  <c r="G39" i="3"/>
  <c r="G42" i="3"/>
  <c r="H21" i="3"/>
  <c r="H23" i="3" s="1"/>
  <c r="H36" i="3"/>
  <c r="H39" i="3"/>
  <c r="H42" i="3"/>
  <c r="H32" i="3"/>
  <c r="I36" i="3"/>
  <c r="B36" i="3"/>
  <c r="B39" i="3"/>
  <c r="B42" i="3"/>
  <c r="I172" i="1"/>
  <c r="I175" i="1" s="1"/>
  <c r="I176" i="1" s="1"/>
  <c r="H172" i="1"/>
  <c r="H175" i="1" s="1"/>
  <c r="H176" i="1" s="1"/>
  <c r="H163" i="1"/>
  <c r="H164" i="1" s="1"/>
  <c r="H165" i="1" s="1"/>
  <c r="I161" i="1"/>
  <c r="I163" i="1" s="1"/>
  <c r="H161" i="1"/>
  <c r="H125" i="1"/>
  <c r="I125" i="1"/>
  <c r="I150" i="1"/>
  <c r="I153" i="1" s="1"/>
  <c r="I154" i="1" s="1"/>
  <c r="H150" i="1"/>
  <c r="H153" i="1" s="1"/>
  <c r="H154" i="1" s="1"/>
  <c r="I164" i="1" l="1"/>
  <c r="I165" i="1" s="1"/>
  <c r="H33" i="3"/>
  <c r="E34" i="3"/>
  <c r="E33" i="3"/>
  <c r="D34" i="3"/>
  <c r="D33" i="3"/>
  <c r="B33" i="3"/>
  <c r="I119" i="1"/>
  <c r="H119" i="1"/>
  <c r="I115" i="1"/>
  <c r="H115" i="1"/>
  <c r="I111" i="1"/>
  <c r="H111" i="1"/>
  <c r="H107" i="1"/>
  <c r="H18" i="3" s="1"/>
  <c r="I107" i="1"/>
  <c r="I18" i="3" s="1"/>
  <c r="I139" i="1"/>
  <c r="I142" i="1" s="1"/>
  <c r="H139" i="1"/>
  <c r="H142" i="1" s="1"/>
  <c r="G19" i="3" l="1"/>
  <c r="G37" i="3"/>
  <c r="G34" i="3"/>
  <c r="G43" i="3"/>
  <c r="G40" i="3"/>
  <c r="H19" i="3"/>
  <c r="H37" i="3"/>
  <c r="H40" i="3"/>
  <c r="H43" i="3"/>
  <c r="I19" i="3"/>
  <c r="I40" i="3"/>
  <c r="I43" i="3"/>
  <c r="I37" i="3"/>
  <c r="I34" i="3"/>
  <c r="B19" i="3"/>
  <c r="B37" i="3"/>
  <c r="B40" i="3"/>
  <c r="B43" i="3"/>
  <c r="C19" i="3"/>
  <c r="C40" i="3"/>
  <c r="C34" i="3"/>
  <c r="C43" i="3"/>
  <c r="C37" i="3"/>
  <c r="D19" i="3"/>
  <c r="D43" i="3"/>
  <c r="D37" i="3"/>
  <c r="D40" i="3"/>
  <c r="E19" i="3"/>
  <c r="E40" i="3"/>
  <c r="E43" i="3"/>
  <c r="E37" i="3"/>
  <c r="H34" i="3"/>
  <c r="F19" i="3"/>
  <c r="F40" i="3"/>
  <c r="F43" i="3"/>
  <c r="F37" i="3"/>
  <c r="F34" i="3"/>
  <c r="B34" i="3"/>
  <c r="H124" i="1"/>
  <c r="H131" i="1" s="1"/>
  <c r="H132" i="1" s="1"/>
  <c r="I124" i="1"/>
  <c r="I131" i="1" l="1"/>
  <c r="H92" i="1"/>
  <c r="I92" i="1"/>
  <c r="H83" i="1"/>
  <c r="I83" i="1"/>
  <c r="H58" i="1"/>
  <c r="I58" i="1"/>
  <c r="H45" i="1"/>
  <c r="H59" i="1" s="1"/>
  <c r="I45" i="1"/>
  <c r="H30" i="1"/>
  <c r="H36" i="1" s="1"/>
  <c r="I30" i="1"/>
  <c r="I36" i="1" s="1"/>
  <c r="I7" i="1"/>
  <c r="I4" i="1"/>
  <c r="I10" i="1" s="1"/>
  <c r="E20" i="1" l="1"/>
  <c r="F20" i="1"/>
  <c r="H20" i="1"/>
  <c r="H143" i="1"/>
  <c r="I12" i="1"/>
  <c r="I20" i="1" s="1"/>
  <c r="I143" i="1"/>
  <c r="B20" i="1"/>
  <c r="C20" i="1"/>
  <c r="D20" i="1"/>
  <c r="B60" i="1"/>
  <c r="E60" i="1"/>
  <c r="F60" i="1"/>
  <c r="I59" i="1"/>
  <c r="I60" i="1" s="1"/>
  <c r="G60" i="1"/>
  <c r="H60" i="1"/>
  <c r="C60" i="1"/>
  <c r="D60" i="1"/>
  <c r="H64" i="1" l="1"/>
  <c r="H76" i="1" s="1"/>
  <c r="H94" i="1" s="1"/>
  <c r="H96" i="1" s="1"/>
  <c r="I95" i="1" s="1"/>
  <c r="I96" i="1" s="1"/>
  <c r="I97" i="1" s="1"/>
  <c r="I64" i="1"/>
  <c r="I76" i="1" s="1"/>
  <c r="I94" i="1" s="1"/>
  <c r="G20" i="1"/>
  <c r="H97" i="1" l="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<sst xmlns="http://schemas.openxmlformats.org/spreadsheetml/2006/main" count="273" uniqueCount="144">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</sst>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0" fillId="7" borderId="0" xfId="1" applyNumberFormat="1" applyFont="1" applyFill="1"/>
    <xf numFmtId="166" fontId="11" fillId="7" borderId="0" xfId="2" applyNumberFormat="1" applyFont="1" applyFill="1"/>
    <xf numFmtId="9" fontId="0" fillId="0" borderId="0" xfId="2"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election activeCell="A8" sqref="A8"/>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42" activePane="bottomLeft" state="frozen"/>
      <selection pane="bottomLeft" activeCell="B156" sqref="B15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14067</v>
      </c>
      <c r="C3" s="24">
        <f>18376-971</f>
        <v>17405</v>
      </c>
      <c r="D3" s="24">
        <v>19038</v>
      </c>
      <c r="E3" s="24">
        <v>20441</v>
      </c>
      <c r="F3" s="24">
        <v>21643</v>
      </c>
      <c r="G3" s="24">
        <v>21162</v>
      </c>
      <c r="H3" s="24">
        <v>24576</v>
      </c>
      <c r="I3" s="24">
        <v>25231</v>
      </c>
    </row>
    <row r="4" spans="1:9" s="1" customFormat="1" x14ac:dyDescent="0.3">
      <c r="A4" s="1" t="s">
        <v>4</v>
      </c>
      <c r="B4" s="9">
        <f t="shared" ref="B4:H4" si="1">+B2-B3</f>
        <v>16534</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6672</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5740</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-0.45</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6">+SUM(B25:B29)</f>
        <v>15587</v>
      </c>
      <c r="C30" s="5">
        <f t="shared" si="6"/>
        <v>15025</v>
      </c>
      <c r="D30" s="5">
        <f t="shared" si="6"/>
        <v>16061</v>
      </c>
      <c r="E30" s="5">
        <f t="shared" si="6"/>
        <v>15134</v>
      </c>
      <c r="F30" s="5">
        <f t="shared" si="6"/>
        <v>16525</v>
      </c>
      <c r="G30" s="5">
        <f t="shared" si="6"/>
        <v>20556</v>
      </c>
      <c r="H30" s="5">
        <f t="shared" ref="B30:H30" si="7">+SUM(H25:H29)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389</v>
      </c>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2201</v>
      </c>
      <c r="C35" s="3">
        <v>2422</v>
      </c>
      <c r="D35" s="3">
        <v>2787</v>
      </c>
      <c r="E35" s="3">
        <v>2509</v>
      </c>
      <c r="F35" s="3">
        <v>2011</v>
      </c>
      <c r="G35" s="3">
        <v>2326</v>
      </c>
      <c r="H35" s="3">
        <v>2921</v>
      </c>
      <c r="I35" s="3">
        <v>3821</v>
      </c>
    </row>
    <row r="36" spans="1:9" ht="15" thickBot="1" x14ac:dyDescent="0.35">
      <c r="A36" s="6" t="s">
        <v>43</v>
      </c>
      <c r="B36" s="7">
        <f t="shared" ref="B36:G36" si="8">+SUM(B30:B35)</f>
        <v>21600</v>
      </c>
      <c r="C36" s="7">
        <f t="shared" si="8"/>
        <v>21379</v>
      </c>
      <c r="D36" s="7">
        <f t="shared" si="8"/>
        <v>23259</v>
      </c>
      <c r="E36" s="7">
        <f t="shared" si="8"/>
        <v>22536</v>
      </c>
      <c r="F36" s="7">
        <f t="shared" si="8"/>
        <v>23717</v>
      </c>
      <c r="G36" s="7">
        <f t="shared" si="8"/>
        <v>31342</v>
      </c>
      <c r="H36" s="7">
        <f t="shared" ref="B36:H36" si="9">+SUM(H30:H35)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G45" si="10">+SUM(B39:B44)</f>
        <v>6334</v>
      </c>
      <c r="C45" s="5">
        <f t="shared" si="10"/>
        <v>5358</v>
      </c>
      <c r="D45" s="5">
        <f t="shared" si="10"/>
        <v>5474</v>
      </c>
      <c r="E45" s="5">
        <f t="shared" si="10"/>
        <v>6040</v>
      </c>
      <c r="F45" s="5">
        <f t="shared" si="10"/>
        <v>7866</v>
      </c>
      <c r="G45" s="5">
        <f t="shared" si="10"/>
        <v>8284</v>
      </c>
      <c r="H45" s="5">
        <f t="shared" ref="B45:H45" si="11">+SUM(H39:H44)</f>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1480</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f>12258-8107</f>
        <v>4151</v>
      </c>
      <c r="D57" s="3">
        <f>12407-8428</f>
        <v>3979</v>
      </c>
      <c r="E57" s="3">
        <v>3517</v>
      </c>
      <c r="F57" s="3">
        <v>1643</v>
      </c>
      <c r="G57" s="3">
        <v>-191</v>
      </c>
      <c r="H57" s="3">
        <v>3179</v>
      </c>
      <c r="I57" s="3">
        <v>3476</v>
      </c>
    </row>
    <row r="58" spans="1:9" x14ac:dyDescent="0.3">
      <c r="A58" s="4" t="s">
        <v>62</v>
      </c>
      <c r="B58" s="5">
        <f t="shared" ref="B58:G58" si="12">+SUM(B53:B57)</f>
        <v>12707</v>
      </c>
      <c r="C58" s="5">
        <f t="shared" si="12"/>
        <v>12258</v>
      </c>
      <c r="D58" s="5">
        <f t="shared" si="12"/>
        <v>12407</v>
      </c>
      <c r="E58" s="5">
        <f t="shared" si="12"/>
        <v>9812</v>
      </c>
      <c r="F58" s="5">
        <f t="shared" si="12"/>
        <v>9040</v>
      </c>
      <c r="G58" s="5">
        <f t="shared" si="12"/>
        <v>8055</v>
      </c>
      <c r="H58" s="5">
        <f t="shared" ref="B58:H58" si="13">+SUM(H53:H57)</f>
        <v>12767</v>
      </c>
      <c r="I58" s="5">
        <f>+SUM(I53:I57)</f>
        <v>15281</v>
      </c>
    </row>
    <row r="59" spans="1:9" ht="15" thickBot="1" x14ac:dyDescent="0.35">
      <c r="A59" s="6" t="s">
        <v>63</v>
      </c>
      <c r="B59" s="7">
        <f t="shared" ref="B59:G59" si="14">+SUM(B45:B50)+B58</f>
        <v>21600</v>
      </c>
      <c r="C59" s="7">
        <f t="shared" si="14"/>
        <v>21379</v>
      </c>
      <c r="D59" s="7">
        <f t="shared" si="14"/>
        <v>23259</v>
      </c>
      <c r="E59" s="7">
        <f t="shared" si="14"/>
        <v>22536</v>
      </c>
      <c r="F59" s="7">
        <f t="shared" si="14"/>
        <v>23717</v>
      </c>
      <c r="G59" s="7">
        <f t="shared" si="14"/>
        <v>31342</v>
      </c>
      <c r="H59" s="7">
        <f t="shared" ref="B59:H59" si="15">+SUM(H45:H50)+H58</f>
        <v>37740</v>
      </c>
      <c r="I59" s="7">
        <f>+SUM(I45:I50)+I58</f>
        <v>40321</v>
      </c>
    </row>
    <row r="60" spans="1:9" s="12" customFormat="1" ht="15" thickTop="1" x14ac:dyDescent="0.3">
      <c r="A60" s="12" t="s">
        <v>3</v>
      </c>
      <c r="B60" s="13">
        <f t="shared" ref="B60:H60" si="16">+B59-B36</f>
        <v>0</v>
      </c>
      <c r="C60" s="13">
        <f t="shared" si="16"/>
        <v>0</v>
      </c>
      <c r="D60" s="13">
        <f t="shared" si="16"/>
        <v>0</v>
      </c>
      <c r="E60" s="13">
        <f t="shared" si="16"/>
        <v>0</v>
      </c>
      <c r="F60" s="13">
        <f t="shared" si="16"/>
        <v>0</v>
      </c>
      <c r="G60" s="13">
        <f t="shared" si="16"/>
        <v>0</v>
      </c>
      <c r="H60" s="13">
        <f t="shared" si="16"/>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-364</v>
      </c>
      <c r="E75" s="3">
        <v>1515</v>
      </c>
      <c r="F75" s="3">
        <v>1525</v>
      </c>
      <c r="G75" s="3">
        <v>24</v>
      </c>
      <c r="H75" s="3">
        <v>1326</v>
      </c>
      <c r="I75" s="3">
        <v>1365</v>
      </c>
    </row>
    <row r="76" spans="1:9" x14ac:dyDescent="0.3">
      <c r="A76" s="25" t="s">
        <v>75</v>
      </c>
      <c r="B76" s="26">
        <f t="shared" ref="B76:G76" si="17">+SUM(B64:B75)</f>
        <v>4680</v>
      </c>
      <c r="C76" s="26">
        <f t="shared" si="17"/>
        <v>3096</v>
      </c>
      <c r="D76" s="26">
        <f t="shared" si="17"/>
        <v>3640</v>
      </c>
      <c r="E76" s="26">
        <f t="shared" si="17"/>
        <v>4955</v>
      </c>
      <c r="F76" s="26">
        <f t="shared" si="17"/>
        <v>5903</v>
      </c>
      <c r="G76" s="26">
        <f t="shared" si="17"/>
        <v>2485</v>
      </c>
      <c r="H76" s="26">
        <f t="shared" ref="B76:H76" si="18">+SUM(H64:H75)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2219</v>
      </c>
      <c r="C80" s="3">
        <v>2386</v>
      </c>
      <c r="D80" s="3">
        <v>2423</v>
      </c>
      <c r="E80" s="3">
        <v>2496</v>
      </c>
      <c r="F80" s="3">
        <v>2072</v>
      </c>
      <c r="G80" s="3">
        <v>2379</v>
      </c>
      <c r="H80" s="3">
        <v>2449</v>
      </c>
      <c r="I80" s="3">
        <v>3967</v>
      </c>
    </row>
    <row r="81" spans="1:9" x14ac:dyDescent="0.3">
      <c r="A81" s="2" t="s">
        <v>14</v>
      </c>
      <c r="B81" s="3">
        <v>-150</v>
      </c>
      <c r="C81" s="3">
        <v>-1143</v>
      </c>
      <c r="D81" s="3">
        <v>-1105</v>
      </c>
      <c r="E81" s="3">
        <v>-1028</v>
      </c>
      <c r="F81" s="3">
        <v>-1119</v>
      </c>
      <c r="G81" s="3">
        <v>-1086</v>
      </c>
      <c r="H81" s="3">
        <v>-695</v>
      </c>
      <c r="I81" s="3">
        <v>-758</v>
      </c>
    </row>
    <row r="82" spans="1:9" x14ac:dyDescent="0.3">
      <c r="A82" s="2" t="s">
        <v>80</v>
      </c>
      <c r="B82" s="3">
        <v>-963</v>
      </c>
      <c r="C82" s="3">
        <v>6</v>
      </c>
      <c r="D82" s="3">
        <v>-34</v>
      </c>
      <c r="E82" s="3">
        <v>-22</v>
      </c>
      <c r="F82" s="3">
        <v>5</v>
      </c>
      <c r="G82" s="3">
        <v>31</v>
      </c>
      <c r="H82" s="3">
        <v>171</v>
      </c>
      <c r="I82" s="3">
        <v>-19</v>
      </c>
    </row>
    <row r="83" spans="1:9" x14ac:dyDescent="0.3">
      <c r="A83" s="27" t="s">
        <v>81</v>
      </c>
      <c r="B83" s="26">
        <f t="shared" ref="B83:G83" si="19">+SUM(B78:B82)</f>
        <v>-175</v>
      </c>
      <c r="C83" s="26">
        <f t="shared" si="19"/>
        <v>-1194</v>
      </c>
      <c r="D83" s="26">
        <f t="shared" si="19"/>
        <v>-1021</v>
      </c>
      <c r="E83" s="26">
        <f t="shared" si="19"/>
        <v>276</v>
      </c>
      <c r="F83" s="26">
        <f t="shared" si="19"/>
        <v>-264</v>
      </c>
      <c r="G83" s="26">
        <f t="shared" si="19"/>
        <v>-1028</v>
      </c>
      <c r="H83" s="26">
        <f t="shared" ref="B83:H83" si="20">+SUM(H78:H82)</f>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c r="C87" s="3"/>
      <c r="D87" s="3"/>
      <c r="E87" s="3"/>
      <c r="F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-26</v>
      </c>
      <c r="C91" s="3">
        <v>170</v>
      </c>
      <c r="D91" s="3">
        <v>116</v>
      </c>
      <c r="E91" s="3">
        <v>-84</v>
      </c>
      <c r="F91" s="3">
        <v>-50</v>
      </c>
      <c r="G91" s="3">
        <v>-58</v>
      </c>
      <c r="H91" s="3">
        <v>-136</v>
      </c>
      <c r="I91" s="3">
        <v>-151</v>
      </c>
    </row>
    <row r="92" spans="1:9" x14ac:dyDescent="0.3">
      <c r="A92" s="27" t="s">
        <v>89</v>
      </c>
      <c r="B92" s="26">
        <f t="shared" ref="B92:G92" si="21">+SUM(B85:B91)</f>
        <v>-3008</v>
      </c>
      <c r="C92" s="26">
        <f t="shared" si="21"/>
        <v>-2669</v>
      </c>
      <c r="D92" s="26">
        <f t="shared" si="21"/>
        <v>-1942</v>
      </c>
      <c r="E92" s="26">
        <f t="shared" si="21"/>
        <v>-4835</v>
      </c>
      <c r="F92" s="26">
        <f t="shared" si="21"/>
        <v>-5293</v>
      </c>
      <c r="G92" s="26">
        <f t="shared" si="21"/>
        <v>2491</v>
      </c>
      <c r="H92" s="26">
        <f t="shared" ref="B92:H92" si="22">+SUM(H85:H91)</f>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23">+B76+B83+B92+B93</f>
        <v>1414</v>
      </c>
      <c r="C94" s="26">
        <f t="shared" si="23"/>
        <v>-872</v>
      </c>
      <c r="D94" s="26">
        <f t="shared" si="23"/>
        <v>657</v>
      </c>
      <c r="E94" s="26">
        <f t="shared" si="23"/>
        <v>441</v>
      </c>
      <c r="F94" s="26">
        <f t="shared" si="23"/>
        <v>217</v>
      </c>
      <c r="G94" s="26">
        <f t="shared" si="23"/>
        <v>3882</v>
      </c>
      <c r="H94" s="26">
        <f t="shared" ref="B94:H94" si="24">+H76+H83+H92+H93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G97" si="25">+B96-B25</f>
        <v>0</v>
      </c>
      <c r="C97" s="13">
        <f t="shared" si="25"/>
        <v>0</v>
      </c>
      <c r="D97" s="13">
        <f t="shared" si="25"/>
        <v>0</v>
      </c>
      <c r="E97" s="13">
        <f t="shared" si="25"/>
        <v>0</v>
      </c>
      <c r="F97" s="13">
        <f t="shared" si="25"/>
        <v>0</v>
      </c>
      <c r="G97" s="13">
        <f t="shared" si="25"/>
        <v>0</v>
      </c>
      <c r="H97" s="13">
        <f t="shared" ref="B97:H97" si="26">+H96-H25</f>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G107" si="27">+SUM(B108:B110)</f>
        <v>13740</v>
      </c>
      <c r="C107" s="3">
        <v>14764</v>
      </c>
      <c r="D107" s="3">
        <v>15216</v>
      </c>
      <c r="E107" s="3">
        <f t="shared" si="27"/>
        <v>14855</v>
      </c>
      <c r="F107" s="3">
        <f t="shared" si="27"/>
        <v>15902</v>
      </c>
      <c r="G107" s="3">
        <f t="shared" si="27"/>
        <v>14484</v>
      </c>
      <c r="H107" s="3">
        <f t="shared" ref="B107:H107" si="28">+SUM(H108:H110)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29">+SUM(B112:B114)</f>
        <v>7126</v>
      </c>
      <c r="C111" s="3">
        <v>7315</v>
      </c>
      <c r="D111" s="3">
        <v>7698</v>
      </c>
      <c r="E111" s="3">
        <f t="shared" ref="E111:G111" si="30">+SUM(E112:E114)</f>
        <v>9242</v>
      </c>
      <c r="F111" s="3">
        <f t="shared" si="30"/>
        <v>9812</v>
      </c>
      <c r="G111" s="3">
        <f t="shared" si="30"/>
        <v>9347</v>
      </c>
      <c r="H111" s="3">
        <f t="shared" ref="H111" si="31">+SUM(H112:H114)</f>
        <v>11456</v>
      </c>
      <c r="I111" s="3">
        <f>+SUM(I112:I114)</f>
        <v>12479</v>
      </c>
    </row>
    <row r="112" spans="1:9" x14ac:dyDescent="0.3">
      <c r="A112" s="11" t="s">
        <v>114</v>
      </c>
      <c r="B112">
        <f>3876+827</f>
        <v>4703</v>
      </c>
      <c r="C112">
        <f>3985+882</f>
        <v>4867</v>
      </c>
      <c r="D112">
        <f>4068+927</f>
        <v>4995</v>
      </c>
      <c r="E112">
        <v>5875</v>
      </c>
      <c r="F112">
        <v>6293</v>
      </c>
      <c r="G112">
        <v>5892</v>
      </c>
      <c r="H112" s="8">
        <v>6970</v>
      </c>
      <c r="I112" s="8">
        <v>7388</v>
      </c>
    </row>
    <row r="113" spans="1:9" x14ac:dyDescent="0.3">
      <c r="A113" s="11" t="s">
        <v>115</v>
      </c>
      <c r="B113">
        <f>1555+495</f>
        <v>2050</v>
      </c>
      <c r="C113">
        <f>1628+463</f>
        <v>2091</v>
      </c>
      <c r="D113">
        <f>1868+471</f>
        <v>2339</v>
      </c>
      <c r="E113">
        <v>2940</v>
      </c>
      <c r="F113">
        <v>3087</v>
      </c>
      <c r="G113">
        <v>3053</v>
      </c>
      <c r="H113" s="8">
        <v>3996</v>
      </c>
      <c r="I113" s="8">
        <v>4527</v>
      </c>
    </row>
    <row r="114" spans="1:9" x14ac:dyDescent="0.3">
      <c r="A114" s="11" t="s">
        <v>116</v>
      </c>
      <c r="B114">
        <f>278+95</f>
        <v>373</v>
      </c>
      <c r="C114">
        <f>271+86</f>
        <v>357</v>
      </c>
      <c r="D114">
        <f>275+89</f>
        <v>364</v>
      </c>
      <c r="E114">
        <v>427</v>
      </c>
      <c r="F114">
        <v>432</v>
      </c>
      <c r="G114">
        <v>402</v>
      </c>
      <c r="H114">
        <v>490</v>
      </c>
      <c r="I114">
        <v>564</v>
      </c>
    </row>
    <row r="115" spans="1:9" x14ac:dyDescent="0.3">
      <c r="A115" s="2" t="s">
        <v>103</v>
      </c>
      <c r="B115" s="3">
        <f t="shared" ref="B115" si="32">+SUM(B116:B118)</f>
        <v>3067</v>
      </c>
      <c r="C115" s="3">
        <v>3785</v>
      </c>
      <c r="D115" s="3">
        <v>4237</v>
      </c>
      <c r="E115" s="3">
        <f t="shared" ref="E115:G115" si="33">+SUM(E116:E118)</f>
        <v>6679</v>
      </c>
      <c r="F115" s="3">
        <f t="shared" si="33"/>
        <v>6208</v>
      </c>
      <c r="G115" s="3">
        <f t="shared" si="33"/>
        <v>6679</v>
      </c>
      <c r="H115" s="3">
        <f t="shared" ref="H115" si="34">+SUM(H116:H118)</f>
        <v>8290</v>
      </c>
      <c r="I115" s="3">
        <f>+SUM(I116:I118)</f>
        <v>7547</v>
      </c>
    </row>
    <row r="116" spans="1:9" x14ac:dyDescent="0.3">
      <c r="A116" s="11" t="s">
        <v>114</v>
      </c>
      <c r="B116">
        <v>2016</v>
      </c>
      <c r="C116">
        <v>2599</v>
      </c>
      <c r="D116">
        <v>2920</v>
      </c>
      <c r="E116">
        <v>4635</v>
      </c>
      <c r="F116">
        <v>4262</v>
      </c>
      <c r="G116">
        <v>4635</v>
      </c>
      <c r="H116" s="8">
        <v>5748</v>
      </c>
      <c r="I116" s="8">
        <v>5416</v>
      </c>
    </row>
    <row r="117" spans="1:9" x14ac:dyDescent="0.3">
      <c r="A117" s="11" t="s">
        <v>115</v>
      </c>
      <c r="B117">
        <v>925</v>
      </c>
      <c r="C117">
        <v>1055</v>
      </c>
      <c r="D117">
        <v>1188</v>
      </c>
      <c r="E117">
        <v>1896</v>
      </c>
      <c r="F117">
        <v>1808</v>
      </c>
      <c r="G117">
        <v>1896</v>
      </c>
      <c r="H117" s="8">
        <v>2347</v>
      </c>
      <c r="I117" s="8">
        <v>1938</v>
      </c>
    </row>
    <row r="118" spans="1:9" x14ac:dyDescent="0.3">
      <c r="A118" s="11" t="s">
        <v>116</v>
      </c>
      <c r="B118">
        <v>126</v>
      </c>
      <c r="C118">
        <v>131</v>
      </c>
      <c r="D118">
        <v>129</v>
      </c>
      <c r="E118">
        <v>148</v>
      </c>
      <c r="F118">
        <v>138</v>
      </c>
      <c r="G118">
        <v>148</v>
      </c>
      <c r="H118">
        <v>195</v>
      </c>
      <c r="I118">
        <v>193</v>
      </c>
    </row>
    <row r="119" spans="1:9" x14ac:dyDescent="0.3">
      <c r="A119" s="2" t="s">
        <v>107</v>
      </c>
      <c r="B119" s="3">
        <f t="shared" ref="B119" si="35">+SUM(B120:B122)</f>
        <v>4653</v>
      </c>
      <c r="C119" s="3">
        <v>4570</v>
      </c>
      <c r="D119" s="3">
        <v>5009</v>
      </c>
      <c r="E119" s="3">
        <f t="shared" ref="E119:G119" si="36">+SUM(E120:E122)</f>
        <v>5166</v>
      </c>
      <c r="F119" s="3">
        <f t="shared" si="36"/>
        <v>5254</v>
      </c>
      <c r="G119" s="3">
        <f t="shared" si="36"/>
        <v>5028</v>
      </c>
      <c r="H119" s="3">
        <f t="shared" ref="H119" si="37">+SUM(H120:H122)</f>
        <v>5343</v>
      </c>
      <c r="I119" s="3">
        <f>+SUM(I120:I122)</f>
        <v>5955</v>
      </c>
    </row>
    <row r="120" spans="1:9" x14ac:dyDescent="0.3">
      <c r="A120" s="11" t="s">
        <v>114</v>
      </c>
      <c r="B120">
        <v>3093</v>
      </c>
      <c r="C120">
        <f>2536+570</f>
        <v>3106</v>
      </c>
      <c r="D120">
        <f>2816+666</f>
        <v>3482</v>
      </c>
      <c r="E120">
        <v>3575</v>
      </c>
      <c r="F120">
        <v>3622</v>
      </c>
      <c r="G120">
        <v>3449</v>
      </c>
      <c r="H120" s="8">
        <v>3659</v>
      </c>
      <c r="I120" s="8">
        <v>4111</v>
      </c>
    </row>
    <row r="121" spans="1:9" x14ac:dyDescent="0.3">
      <c r="A121" s="11" t="s">
        <v>115</v>
      </c>
      <c r="B121">
        <v>1251</v>
      </c>
      <c r="C121">
        <f>228+947</f>
        <v>1175</v>
      </c>
      <c r="D121">
        <f>275+966</f>
        <v>1241</v>
      </c>
      <c r="E121">
        <v>1347</v>
      </c>
      <c r="F121">
        <v>1395</v>
      </c>
      <c r="G121">
        <v>1365</v>
      </c>
      <c r="H121" s="8">
        <v>1494</v>
      </c>
      <c r="I121" s="8">
        <v>1610</v>
      </c>
    </row>
    <row r="122" spans="1:9" x14ac:dyDescent="0.3">
      <c r="A122" s="11" t="s">
        <v>116</v>
      </c>
      <c r="B122">
        <v>309</v>
      </c>
      <c r="C122">
        <f>71+218</f>
        <v>289</v>
      </c>
      <c r="D122">
        <f>213+73</f>
        <v>286</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G124" si="38">+B107+B111+B115+B119+B123</f>
        <v>28701</v>
      </c>
      <c r="C124" s="5">
        <f t="shared" si="38"/>
        <v>30507</v>
      </c>
      <c r="D124" s="5">
        <f t="shared" si="38"/>
        <v>32233</v>
      </c>
      <c r="E124" s="5">
        <f t="shared" si="38"/>
        <v>36030</v>
      </c>
      <c r="F124" s="5">
        <f t="shared" si="38"/>
        <v>37218</v>
      </c>
      <c r="G124" s="5">
        <f t="shared" si="38"/>
        <v>35568</v>
      </c>
      <c r="H124" s="5">
        <f t="shared" ref="B124:I124" si="39">+H107+H111+H115+H119+H123</f>
        <v>42293</v>
      </c>
      <c r="I124" s="5">
        <f t="shared" si="39"/>
        <v>44436</v>
      </c>
    </row>
    <row r="125" spans="1:9" x14ac:dyDescent="0.3">
      <c r="A125" s="2" t="s">
        <v>105</v>
      </c>
      <c r="B125" s="3">
        <v>1982</v>
      </c>
      <c r="C125" s="3">
        <v>1955</v>
      </c>
      <c r="D125" s="3">
        <v>2042</v>
      </c>
      <c r="E125" s="3">
        <v>341</v>
      </c>
      <c r="F125" s="3">
        <v>1906</v>
      </c>
      <c r="G125" s="3">
        <v>1846</v>
      </c>
      <c r="H125" s="3">
        <f>+SUM(H126:H129)</f>
        <v>2205</v>
      </c>
      <c r="I125" s="3">
        <f>+SUM(I126:I129)</f>
        <v>2346</v>
      </c>
    </row>
    <row r="126" spans="1:9" x14ac:dyDescent="0.3">
      <c r="A126" s="11" t="s">
        <v>114</v>
      </c>
      <c r="B126" s="49"/>
      <c r="C126" s="49"/>
      <c r="D126" s="49"/>
      <c r="E126" s="49"/>
      <c r="F126" s="49"/>
      <c r="G126" s="49"/>
      <c r="H126" s="3">
        <v>1986</v>
      </c>
      <c r="I126" s="3">
        <v>2094</v>
      </c>
    </row>
    <row r="127" spans="1:9" x14ac:dyDescent="0.3">
      <c r="A127" s="11" t="s">
        <v>115</v>
      </c>
      <c r="B127" s="49"/>
      <c r="C127" s="49"/>
      <c r="D127" s="49"/>
      <c r="E127" s="49"/>
      <c r="F127" s="49"/>
      <c r="G127" s="49"/>
      <c r="H127" s="3">
        <v>104</v>
      </c>
      <c r="I127" s="3">
        <v>103</v>
      </c>
    </row>
    <row r="128" spans="1:9" x14ac:dyDescent="0.3">
      <c r="A128" s="11" t="s">
        <v>116</v>
      </c>
      <c r="B128" s="49"/>
      <c r="C128" s="49"/>
      <c r="D128" s="49"/>
      <c r="E128" s="49"/>
      <c r="F128" s="49"/>
      <c r="G128" s="49"/>
      <c r="H128" s="3">
        <v>29</v>
      </c>
      <c r="I128" s="3">
        <v>26</v>
      </c>
    </row>
    <row r="129" spans="1:9" x14ac:dyDescent="0.3">
      <c r="A129" s="11" t="s">
        <v>122</v>
      </c>
      <c r="B129" s="49"/>
      <c r="C129" s="49"/>
      <c r="D129" s="49"/>
      <c r="E129" s="49"/>
      <c r="F129" s="49"/>
      <c r="G129" s="49"/>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G131" si="40">+B124+B125+B130</f>
        <v>30601</v>
      </c>
      <c r="C131" s="7">
        <f t="shared" si="40"/>
        <v>32376</v>
      </c>
      <c r="D131" s="7">
        <f t="shared" si="40"/>
        <v>34350</v>
      </c>
      <c r="E131" s="7">
        <f t="shared" si="40"/>
        <v>36397</v>
      </c>
      <c r="F131" s="7">
        <f t="shared" si="40"/>
        <v>39117</v>
      </c>
      <c r="G131" s="7">
        <f t="shared" si="40"/>
        <v>37403</v>
      </c>
      <c r="H131" s="7">
        <f t="shared" ref="B131:H131" si="41">+H124+H125+H130</f>
        <v>44538</v>
      </c>
      <c r="I131" s="7">
        <f>+I124+I125+I130</f>
        <v>46710</v>
      </c>
    </row>
    <row r="132" spans="1:9" s="12" customFormat="1" ht="15" thickTop="1" x14ac:dyDescent="0.3">
      <c r="A132" s="12" t="s">
        <v>112</v>
      </c>
      <c r="B132" s="13">
        <f>+I131-I2</f>
        <v>0</v>
      </c>
      <c r="C132" s="13">
        <f t="shared" ref="C132:G132" si="42">+C131-C2</f>
        <v>0</v>
      </c>
      <c r="D132" s="13">
        <f t="shared" si="42"/>
        <v>0</v>
      </c>
      <c r="E132" s="13">
        <f t="shared" si="42"/>
        <v>0</v>
      </c>
      <c r="F132" s="13">
        <f t="shared" si="42"/>
        <v>0</v>
      </c>
      <c r="G132" s="13">
        <f t="shared" si="42"/>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f>1277+247+616</f>
        <v>2140</v>
      </c>
      <c r="C135" s="3">
        <f>289+1434</f>
        <v>1723</v>
      </c>
      <c r="D135" s="3">
        <v>1447</v>
      </c>
      <c r="E135" s="3">
        <v>1587</v>
      </c>
      <c r="F135" s="3">
        <v>1995</v>
      </c>
      <c r="G135" s="3">
        <v>1541</v>
      </c>
      <c r="H135" s="3">
        <v>2435</v>
      </c>
      <c r="I135" s="3">
        <v>3293</v>
      </c>
    </row>
    <row r="136" spans="1:9" x14ac:dyDescent="0.3">
      <c r="A136" s="2" t="s">
        <v>103</v>
      </c>
      <c r="B136" s="3">
        <f>993+616</f>
        <v>1609</v>
      </c>
      <c r="C136" s="3">
        <v>1372</v>
      </c>
      <c r="D136" s="3">
        <v>1507</v>
      </c>
      <c r="E136" s="3">
        <v>1807</v>
      </c>
      <c r="F136" s="3">
        <v>2376</v>
      </c>
      <c r="G136" s="3">
        <v>2490</v>
      </c>
      <c r="H136" s="3">
        <v>3243</v>
      </c>
      <c r="I136" s="3">
        <v>2365</v>
      </c>
    </row>
    <row r="137" spans="1:9" x14ac:dyDescent="0.3">
      <c r="A137" s="2" t="s">
        <v>107</v>
      </c>
      <c r="B137" s="3">
        <f>616+918</f>
        <v>1534</v>
      </c>
      <c r="C137" s="3">
        <f>892+174</f>
        <v>1066</v>
      </c>
      <c r="D137" s="3">
        <v>1040</v>
      </c>
      <c r="E137" s="3">
        <v>1189</v>
      </c>
      <c r="F137" s="3">
        <v>1323</v>
      </c>
      <c r="G137" s="3">
        <v>1184</v>
      </c>
      <c r="H137" s="3">
        <v>1530</v>
      </c>
      <c r="I137" s="3">
        <v>1896</v>
      </c>
    </row>
    <row r="138" spans="1:9" x14ac:dyDescent="0.3">
      <c r="A138" s="2" t="s">
        <v>108</v>
      </c>
      <c r="B138" s="3">
        <f>-2263+619</f>
        <v>-1644</v>
      </c>
      <c r="C138" s="3">
        <v>-2596</v>
      </c>
      <c r="D138" s="3">
        <v>-2677</v>
      </c>
      <c r="E138" s="3">
        <v>-2658</v>
      </c>
      <c r="F138" s="3">
        <v>-3262</v>
      </c>
      <c r="G138" s="3">
        <v>-3468</v>
      </c>
      <c r="H138" s="3">
        <v>-3656</v>
      </c>
      <c r="I138" s="3">
        <v>-4262</v>
      </c>
    </row>
    <row r="139" spans="1:9" x14ac:dyDescent="0.3">
      <c r="A139" s="4" t="s">
        <v>104</v>
      </c>
      <c r="B139" s="5">
        <f t="shared" ref="B139:G139" si="43">+SUM(B134:B138)</f>
        <v>7284</v>
      </c>
      <c r="C139" s="5">
        <f t="shared" si="43"/>
        <v>5328</v>
      </c>
      <c r="D139" s="5">
        <f t="shared" si="43"/>
        <v>5192</v>
      </c>
      <c r="E139" s="5">
        <f t="shared" si="43"/>
        <v>5525</v>
      </c>
      <c r="F139" s="5">
        <f t="shared" si="43"/>
        <v>6357</v>
      </c>
      <c r="G139" s="5">
        <f t="shared" si="43"/>
        <v>4646</v>
      </c>
      <c r="H139" s="5">
        <f t="shared" ref="B139:I139" si="44">+SUM(H134:H138)</f>
        <v>8641</v>
      </c>
      <c r="I139" s="5">
        <f t="shared" si="44"/>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-1101</v>
      </c>
      <c r="C141" s="3">
        <v>-1173</v>
      </c>
      <c r="D141" s="3">
        <v>-724</v>
      </c>
      <c r="E141" s="3">
        <v>-1456</v>
      </c>
      <c r="F141" s="3">
        <v>-1810</v>
      </c>
      <c r="G141" s="3">
        <v>-1967</v>
      </c>
      <c r="H141" s="3">
        <v>-2261</v>
      </c>
      <c r="I141" s="3">
        <v>-2219</v>
      </c>
    </row>
    <row r="142" spans="1:9" ht="15" thickBot="1" x14ac:dyDescent="0.35">
      <c r="A142" s="6" t="s">
        <v>113</v>
      </c>
      <c r="B142" s="7">
        <f t="shared" ref="B142" si="45">+SUM(B139:B141)</f>
        <v>6700</v>
      </c>
      <c r="C142" s="7">
        <f t="shared" ref="C142:G142" si="46">+SUM(C139:C141)</f>
        <v>4642</v>
      </c>
      <c r="D142" s="7">
        <f t="shared" si="46"/>
        <v>4945</v>
      </c>
      <c r="E142" s="7">
        <f t="shared" si="46"/>
        <v>4379</v>
      </c>
      <c r="F142" s="7">
        <f t="shared" si="46"/>
        <v>4850</v>
      </c>
      <c r="G142" s="7">
        <f t="shared" si="46"/>
        <v>2976</v>
      </c>
      <c r="H142" s="7">
        <f t="shared" ref="H142" si="47">+SUM(H139:H141)</f>
        <v>6923</v>
      </c>
      <c r="I142" s="7">
        <f>+SUM(I139:I141)</f>
        <v>6856</v>
      </c>
    </row>
    <row r="143" spans="1:9" s="12" customFormat="1" ht="15" thickTop="1" x14ac:dyDescent="0.3">
      <c r="A143" s="12" t="s">
        <v>112</v>
      </c>
      <c r="B143" s="13">
        <f t="shared" ref="B143:G143" si="48">+B142-B10-B8</f>
        <v>0</v>
      </c>
      <c r="C143" s="13">
        <f t="shared" si="48"/>
        <v>0</v>
      </c>
      <c r="D143" s="13">
        <f t="shared" si="48"/>
        <v>0</v>
      </c>
      <c r="E143" s="13">
        <f t="shared" si="48"/>
        <v>0</v>
      </c>
      <c r="F143" s="13">
        <f t="shared" si="48"/>
        <v>0</v>
      </c>
      <c r="G143" s="13">
        <f t="shared" si="48"/>
        <v>0</v>
      </c>
      <c r="H143" s="13">
        <f t="shared" ref="B143:H143" si="49">+H142-H10-H8</f>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G150" si="50">+SUM(B145:B149)</f>
        <v>2176</v>
      </c>
      <c r="C150" s="5">
        <f t="shared" si="50"/>
        <v>2458</v>
      </c>
      <c r="D150" s="5">
        <f t="shared" si="50"/>
        <v>2626</v>
      </c>
      <c r="E150" s="5">
        <f t="shared" si="50"/>
        <v>2889</v>
      </c>
      <c r="F150" s="5">
        <f t="shared" si="50"/>
        <v>2971</v>
      </c>
      <c r="G150" s="5">
        <f t="shared" si="50"/>
        <v>2870</v>
      </c>
      <c r="H150" s="5">
        <f t="shared" ref="B150:I150" si="51">+SUM(H145:H149)</f>
        <v>2971</v>
      </c>
      <c r="I150" s="5">
        <f t="shared" si="51"/>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G153" si="52">+SUM(B150:B152)</f>
        <v>3011</v>
      </c>
      <c r="C153" s="7">
        <f t="shared" si="52"/>
        <v>3520</v>
      </c>
      <c r="D153" s="7">
        <f t="shared" si="52"/>
        <v>3989</v>
      </c>
      <c r="E153" s="7">
        <f t="shared" si="52"/>
        <v>4454</v>
      </c>
      <c r="F153" s="7">
        <f t="shared" si="52"/>
        <v>4744</v>
      </c>
      <c r="G153" s="7">
        <f t="shared" si="52"/>
        <v>4866</v>
      </c>
      <c r="H153" s="7">
        <f t="shared" ref="B153:H153" si="53">+SUM(H150:H152)</f>
        <v>4904</v>
      </c>
      <c r="I153" s="7">
        <f>+SUM(I150:I152)</f>
        <v>4791</v>
      </c>
    </row>
    <row r="154" spans="1:9" ht="15" thickTop="1" x14ac:dyDescent="0.3">
      <c r="A154" s="12" t="s">
        <v>112</v>
      </c>
      <c r="B154" s="13">
        <f t="shared" ref="B154:G154" si="54">+B153-B31</f>
        <v>0</v>
      </c>
      <c r="C154" s="13">
        <f t="shared" si="54"/>
        <v>0</v>
      </c>
      <c r="D154" s="13">
        <f t="shared" si="54"/>
        <v>0</v>
      </c>
      <c r="E154" s="13">
        <f t="shared" si="54"/>
        <v>0</v>
      </c>
      <c r="F154" s="13">
        <f t="shared" si="54"/>
        <v>0</v>
      </c>
      <c r="G154" s="13">
        <f t="shared" si="54"/>
        <v>0</v>
      </c>
      <c r="H154" s="13">
        <f t="shared" ref="B154:H154" si="55">+H153-H31</f>
        <v>0</v>
      </c>
      <c r="I154" s="13">
        <f>+I153-I31</f>
        <v>0</v>
      </c>
    </row>
    <row r="155" spans="1:9" x14ac:dyDescent="0.3">
      <c r="A155" s="1" t="s">
        <v>123</v>
      </c>
    </row>
    <row r="156" spans="1:9" x14ac:dyDescent="0.3">
      <c r="A156" s="2" t="s">
        <v>101</v>
      </c>
      <c r="B156" s="49"/>
      <c r="C156" s="49"/>
      <c r="D156" s="49"/>
      <c r="E156" s="49"/>
      <c r="F156" s="49"/>
      <c r="G156" s="49"/>
      <c r="H156" s="3">
        <v>98</v>
      </c>
      <c r="I156" s="3">
        <v>146</v>
      </c>
    </row>
    <row r="157" spans="1:9" x14ac:dyDescent="0.3">
      <c r="A157" s="2" t="s">
        <v>102</v>
      </c>
      <c r="B157" s="49"/>
      <c r="C157" s="49"/>
      <c r="D157" s="49"/>
      <c r="E157" s="49"/>
      <c r="F157" s="49"/>
      <c r="G157" s="49"/>
      <c r="H157" s="3">
        <v>153</v>
      </c>
      <c r="I157" s="3">
        <v>197</v>
      </c>
    </row>
    <row r="158" spans="1:9" x14ac:dyDescent="0.3">
      <c r="A158" s="2" t="s">
        <v>103</v>
      </c>
      <c r="B158" s="49"/>
      <c r="C158" s="49"/>
      <c r="D158" s="49"/>
      <c r="E158" s="49"/>
      <c r="F158" s="49"/>
      <c r="G158" s="49"/>
      <c r="H158" s="3">
        <v>94</v>
      </c>
      <c r="I158" s="3">
        <v>78</v>
      </c>
    </row>
    <row r="159" spans="1:9" x14ac:dyDescent="0.3">
      <c r="A159" s="2" t="s">
        <v>119</v>
      </c>
      <c r="B159" s="49"/>
      <c r="C159" s="49"/>
      <c r="D159" s="49"/>
      <c r="E159" s="49"/>
      <c r="F159" s="49"/>
      <c r="G159" s="49"/>
      <c r="H159" s="3">
        <v>54</v>
      </c>
      <c r="I159" s="3">
        <v>56</v>
      </c>
    </row>
    <row r="160" spans="1:9" x14ac:dyDescent="0.3">
      <c r="A160" s="2" t="s">
        <v>108</v>
      </c>
      <c r="B160" s="49"/>
      <c r="C160" s="49"/>
      <c r="D160" s="49"/>
      <c r="E160" s="49"/>
      <c r="F160" s="49"/>
      <c r="G160" s="49"/>
      <c r="H160" s="3">
        <v>278</v>
      </c>
      <c r="I160" s="3">
        <v>222</v>
      </c>
    </row>
    <row r="161" spans="1:9" x14ac:dyDescent="0.3">
      <c r="A161" s="4" t="s">
        <v>120</v>
      </c>
      <c r="B161" s="5">
        <v>963</v>
      </c>
      <c r="C161" s="5">
        <v>1143</v>
      </c>
      <c r="D161" s="5">
        <v>1105</v>
      </c>
      <c r="E161" s="5">
        <v>1028</v>
      </c>
      <c r="F161" s="5">
        <v>1119</v>
      </c>
      <c r="G161" s="5">
        <v>1086</v>
      </c>
      <c r="H161" s="5">
        <f t="shared" ref="B161:I161" si="56">+SUM(H156:H160)</f>
        <v>677</v>
      </c>
      <c r="I161" s="5">
        <f t="shared" si="56"/>
        <v>699</v>
      </c>
    </row>
    <row r="162" spans="1:9" x14ac:dyDescent="0.3">
      <c r="A162" s="2" t="s">
        <v>105</v>
      </c>
      <c r="B162" s="3"/>
      <c r="C162" s="3"/>
      <c r="D162" s="3"/>
      <c r="E162" s="3"/>
      <c r="F162" s="3"/>
      <c r="G162" s="3"/>
      <c r="H162" s="3">
        <v>7</v>
      </c>
      <c r="I162" s="3">
        <v>9</v>
      </c>
    </row>
    <row r="163" spans="1:9" x14ac:dyDescent="0.3">
      <c r="A163" s="2" t="s">
        <v>109</v>
      </c>
      <c r="B163" s="3">
        <f t="shared" ref="B163:G163" si="57">-(SUM(B161:B162)+B81)</f>
        <v>-813</v>
      </c>
      <c r="C163" s="3">
        <f t="shared" si="57"/>
        <v>0</v>
      </c>
      <c r="D163" s="3">
        <f t="shared" si="57"/>
        <v>0</v>
      </c>
      <c r="E163" s="3">
        <f t="shared" si="57"/>
        <v>0</v>
      </c>
      <c r="F163" s="3">
        <f t="shared" si="57"/>
        <v>0</v>
      </c>
      <c r="G163" s="3">
        <f t="shared" si="57"/>
        <v>0</v>
      </c>
      <c r="H163" s="3">
        <f t="shared" ref="B163:H163" si="58">-(SUM(H161:H162)+H81)</f>
        <v>11</v>
      </c>
      <c r="I163" s="3">
        <f>-(SUM(I161:I162)+I81)</f>
        <v>50</v>
      </c>
    </row>
    <row r="164" spans="1:9" ht="15" thickBot="1" x14ac:dyDescent="0.35">
      <c r="A164" s="6" t="s">
        <v>124</v>
      </c>
      <c r="B164" s="7">
        <f t="shared" ref="B164:G164" si="59">+SUM(B161:B163)</f>
        <v>150</v>
      </c>
      <c r="C164" s="7">
        <f t="shared" si="59"/>
        <v>1143</v>
      </c>
      <c r="D164" s="7">
        <f t="shared" si="59"/>
        <v>1105</v>
      </c>
      <c r="E164" s="7">
        <f t="shared" si="59"/>
        <v>1028</v>
      </c>
      <c r="F164" s="7">
        <f t="shared" si="59"/>
        <v>1119</v>
      </c>
      <c r="G164" s="7">
        <f t="shared" si="59"/>
        <v>1086</v>
      </c>
      <c r="H164" s="7">
        <f t="shared" ref="B164:H164" si="60">+SUM(H161:H163)</f>
        <v>695</v>
      </c>
      <c r="I164" s="7">
        <f>+SUM(I161:I163)</f>
        <v>758</v>
      </c>
    </row>
    <row r="165" spans="1:9" ht="15" thickTop="1" x14ac:dyDescent="0.3">
      <c r="A165" s="12" t="s">
        <v>112</v>
      </c>
      <c r="B165" s="13">
        <f t="shared" ref="B165:G165" si="61">+B164+B81</f>
        <v>0</v>
      </c>
      <c r="C165" s="13">
        <f t="shared" si="61"/>
        <v>0</v>
      </c>
      <c r="D165" s="13">
        <f t="shared" si="61"/>
        <v>0</v>
      </c>
      <c r="E165" s="13">
        <f t="shared" si="61"/>
        <v>0</v>
      </c>
      <c r="F165" s="13">
        <f t="shared" si="61"/>
        <v>0</v>
      </c>
      <c r="G165" s="13">
        <f t="shared" si="61"/>
        <v>0</v>
      </c>
      <c r="H165" s="13">
        <f t="shared" ref="B165:H165" si="62">+H164+H81</f>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G172" si="63">+SUM(B167:B171)</f>
        <v>513</v>
      </c>
      <c r="C172" s="5">
        <f t="shared" si="63"/>
        <v>538</v>
      </c>
      <c r="D172" s="5">
        <f t="shared" si="63"/>
        <v>587</v>
      </c>
      <c r="E172" s="5">
        <f t="shared" si="63"/>
        <v>604</v>
      </c>
      <c r="F172" s="5">
        <f t="shared" si="63"/>
        <v>558</v>
      </c>
      <c r="G172" s="5">
        <f t="shared" si="63"/>
        <v>584</v>
      </c>
      <c r="H172" s="5">
        <f t="shared" ref="B172:I172" si="64">+SUM(H167:H171)</f>
        <v>577</v>
      </c>
      <c r="I172" s="5">
        <f t="shared" si="64"/>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G175" si="65">+SUM(B172:B174)</f>
        <v>606</v>
      </c>
      <c r="C175" s="7">
        <f t="shared" si="65"/>
        <v>649</v>
      </c>
      <c r="D175" s="7">
        <f t="shared" si="65"/>
        <v>706</v>
      </c>
      <c r="E175" s="7">
        <f t="shared" si="65"/>
        <v>747</v>
      </c>
      <c r="F175" s="7">
        <f t="shared" si="65"/>
        <v>705</v>
      </c>
      <c r="G175" s="7">
        <f t="shared" si="65"/>
        <v>721</v>
      </c>
      <c r="H175" s="7">
        <f t="shared" ref="B175:H175" si="66">+SUM(H172:H174)</f>
        <v>744</v>
      </c>
      <c r="I175" s="7">
        <f>+SUM(I172:I174)</f>
        <v>717</v>
      </c>
    </row>
    <row r="176" spans="1:9" ht="15" thickTop="1" x14ac:dyDescent="0.3">
      <c r="A176" s="12" t="s">
        <v>112</v>
      </c>
      <c r="B176" s="13">
        <f t="shared" ref="B176:G176" si="67">+B175-B66</f>
        <v>0</v>
      </c>
      <c r="C176" s="13">
        <f t="shared" si="67"/>
        <v>0</v>
      </c>
      <c r="D176" s="13">
        <f t="shared" si="67"/>
        <v>0</v>
      </c>
      <c r="E176" s="13">
        <f t="shared" si="67"/>
        <v>0</v>
      </c>
      <c r="F176" s="13">
        <f t="shared" si="67"/>
        <v>0</v>
      </c>
      <c r="G176" s="13">
        <f t="shared" si="67"/>
        <v>0</v>
      </c>
      <c r="H176" s="13">
        <f t="shared" ref="B176:H176" si="68">+H175-H66</f>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7.0000000000000007E-2</v>
      </c>
      <c r="D179" s="34">
        <v>-0.02</v>
      </c>
      <c r="E179" s="34">
        <v>7.0000000000000007E-2</v>
      </c>
      <c r="F179" s="34">
        <v>0.08</v>
      </c>
      <c r="G179" s="34">
        <v>-7.0000000000000007E-2</v>
      </c>
      <c r="H179" s="34">
        <v>0.19</v>
      </c>
      <c r="I179" s="34">
        <v>7.0000000000000007E-2</v>
      </c>
    </row>
    <row r="180" spans="1:9" x14ac:dyDescent="0.3">
      <c r="A180" s="31" t="s">
        <v>114</v>
      </c>
      <c r="B180" s="30">
        <v>0.13</v>
      </c>
      <c r="C180" s="30">
        <v>0.09</v>
      </c>
      <c r="D180" s="30">
        <v>0.04</v>
      </c>
      <c r="E180" s="30">
        <v>-0.02</v>
      </c>
      <c r="F180" s="30">
        <v>0.05</v>
      </c>
      <c r="G180" s="30">
        <v>-7.0000000000000007E-2</v>
      </c>
      <c r="H180" s="30">
        <v>0.25</v>
      </c>
      <c r="I180" s="30">
        <v>0.05</v>
      </c>
    </row>
    <row r="181" spans="1:9" x14ac:dyDescent="0.3">
      <c r="A181" s="31" t="s">
        <v>115</v>
      </c>
      <c r="B181" s="30">
        <v>0.12</v>
      </c>
      <c r="C181" s="30">
        <v>0.08</v>
      </c>
      <c r="D181" s="30">
        <v>0.03</v>
      </c>
      <c r="E181" s="30">
        <v>-0.01</v>
      </c>
      <c r="F181" s="30">
        <v>0.08</v>
      </c>
      <c r="G181" s="30">
        <v>-0.08</v>
      </c>
      <c r="H181" s="30">
        <v>0.08</v>
      </c>
      <c r="I181" s="30">
        <v>0.09</v>
      </c>
    </row>
    <row r="182" spans="1:9" x14ac:dyDescent="0.3">
      <c r="A182" s="31" t="s">
        <v>116</v>
      </c>
      <c r="B182" s="30">
        <v>-0.05</v>
      </c>
      <c r="C182" s="30">
        <v>-0.13</v>
      </c>
      <c r="D182" s="30">
        <v>-0.08</v>
      </c>
      <c r="E182" s="30">
        <v>0</v>
      </c>
      <c r="F182" s="30">
        <v>0</v>
      </c>
      <c r="G182" s="30">
        <v>-0.14000000000000001</v>
      </c>
      <c r="H182" s="30">
        <v>-0.02</v>
      </c>
      <c r="I182" s="30">
        <v>0.25</v>
      </c>
    </row>
    <row r="183" spans="1:9" x14ac:dyDescent="0.3">
      <c r="A183" s="33" t="s">
        <v>102</v>
      </c>
      <c r="B183" s="34">
        <v>0.14000000000000001</v>
      </c>
      <c r="C183" s="34">
        <v>0.11</v>
      </c>
      <c r="D183" s="34">
        <v>7.0000000000000007E-2</v>
      </c>
      <c r="E183" s="34">
        <v>0.09</v>
      </c>
      <c r="F183" s="34">
        <v>0.06</v>
      </c>
      <c r="G183" s="34">
        <v>-0.11</v>
      </c>
      <c r="H183" s="34">
        <v>0.23</v>
      </c>
      <c r="I183" s="34">
        <v>0.12</v>
      </c>
    </row>
    <row r="184" spans="1:9" x14ac:dyDescent="0.3">
      <c r="A184" s="31" t="s">
        <v>114</v>
      </c>
      <c r="B184" s="30">
        <v>0.16</v>
      </c>
      <c r="C184" s="30">
        <v>0.12</v>
      </c>
      <c r="D184" s="30">
        <v>0.08</v>
      </c>
      <c r="E184" s="30">
        <v>0.1</v>
      </c>
      <c r="F184" s="30">
        <v>7.0000000000000007E-2</v>
      </c>
      <c r="G184" s="30">
        <v>-0.1</v>
      </c>
      <c r="H184" s="30">
        <v>0.18</v>
      </c>
      <c r="I184" s="30">
        <v>0.09</v>
      </c>
    </row>
    <row r="185" spans="1:9" x14ac:dyDescent="0.3">
      <c r="A185" s="31" t="s">
        <v>115</v>
      </c>
      <c r="B185" s="30">
        <v>0.13</v>
      </c>
      <c r="C185" s="30">
        <v>0.11</v>
      </c>
      <c r="D185" s="30">
        <v>0.06</v>
      </c>
      <c r="E185" s="30">
        <v>0.08</v>
      </c>
      <c r="F185" s="30">
        <v>0.06</v>
      </c>
      <c r="G185" s="30">
        <v>-0.12</v>
      </c>
      <c r="H185" s="30">
        <v>0.31</v>
      </c>
      <c r="I185" s="30">
        <v>0.16</v>
      </c>
    </row>
    <row r="186" spans="1:9" x14ac:dyDescent="0.3">
      <c r="A186" s="31" t="s">
        <v>116</v>
      </c>
      <c r="B186" s="30">
        <v>0.08</v>
      </c>
      <c r="C186" s="30">
        <v>0.05</v>
      </c>
      <c r="D186" s="30">
        <v>0.02</v>
      </c>
      <c r="E186" s="30">
        <v>0.03</v>
      </c>
      <c r="F186" s="30">
        <v>0.01</v>
      </c>
      <c r="G186" s="30">
        <v>-0.15</v>
      </c>
      <c r="H186" s="30">
        <v>0.22</v>
      </c>
      <c r="I186" s="30">
        <v>0.17</v>
      </c>
    </row>
    <row r="187" spans="1:9" x14ac:dyDescent="0.3">
      <c r="A187" s="33" t="s">
        <v>103</v>
      </c>
      <c r="B187" s="34">
        <v>0.18</v>
      </c>
      <c r="C187" s="34">
        <v>0.23</v>
      </c>
      <c r="D187" s="34">
        <v>0.15</v>
      </c>
      <c r="E187" s="34">
        <v>0.21</v>
      </c>
      <c r="F187" s="34">
        <v>0.24</v>
      </c>
      <c r="G187" s="34">
        <v>-0.04</v>
      </c>
      <c r="H187" s="34">
        <v>0.24</v>
      </c>
      <c r="I187" s="34">
        <v>-0.13</v>
      </c>
    </row>
    <row r="188" spans="1:9" x14ac:dyDescent="0.3">
      <c r="A188" s="31" t="s">
        <v>114</v>
      </c>
      <c r="B188" s="30">
        <v>0.26</v>
      </c>
      <c r="C188" s="30">
        <v>0.28999999999999998</v>
      </c>
      <c r="D188" s="30">
        <v>0.16</v>
      </c>
      <c r="E188" s="30">
        <v>0.22</v>
      </c>
      <c r="F188" s="30">
        <v>0.27</v>
      </c>
      <c r="G188" s="30">
        <v>-0.02</v>
      </c>
      <c r="H188" s="30">
        <v>0.24</v>
      </c>
      <c r="I188" s="30">
        <v>-0.1</v>
      </c>
    </row>
    <row r="189" spans="1:9" x14ac:dyDescent="0.3">
      <c r="A189" s="31" t="s">
        <v>115</v>
      </c>
      <c r="B189" s="30">
        <v>0.06</v>
      </c>
      <c r="C189" s="30">
        <v>0.14000000000000001</v>
      </c>
      <c r="D189" s="30">
        <v>0.15</v>
      </c>
      <c r="E189" s="30">
        <v>0.2</v>
      </c>
      <c r="F189" s="30">
        <v>0.22</v>
      </c>
      <c r="G189" s="30">
        <v>-0.05</v>
      </c>
      <c r="H189" s="30">
        <v>0.24</v>
      </c>
      <c r="I189" s="30">
        <v>-0.21</v>
      </c>
    </row>
    <row r="190" spans="1:9" x14ac:dyDescent="0.3">
      <c r="A190" s="31" t="s">
        <v>116</v>
      </c>
      <c r="B190" s="30">
        <v>0</v>
      </c>
      <c r="C190" s="30">
        <v>0.04</v>
      </c>
      <c r="D190" s="30">
        <v>0.01</v>
      </c>
      <c r="E190" s="30">
        <v>0.06</v>
      </c>
      <c r="F190" s="30">
        <v>0.06</v>
      </c>
      <c r="G190" s="30">
        <v>7.0000000000000007E-2</v>
      </c>
      <c r="H190" s="30">
        <v>0.32</v>
      </c>
      <c r="I190" s="30">
        <v>-0.06</v>
      </c>
    </row>
    <row r="191" spans="1:9" x14ac:dyDescent="0.3">
      <c r="A191" s="33" t="s">
        <v>107</v>
      </c>
      <c r="B191" s="34">
        <v>-0.01</v>
      </c>
      <c r="C191" s="34">
        <v>-0.05</v>
      </c>
      <c r="D191" s="34">
        <v>0.11</v>
      </c>
      <c r="E191" s="34">
        <v>0.08</v>
      </c>
      <c r="F191" s="34">
        <v>0.02</v>
      </c>
      <c r="G191" s="34">
        <v>-0.04</v>
      </c>
      <c r="H191" s="34">
        <v>0.06</v>
      </c>
      <c r="I191" s="34">
        <v>0.16</v>
      </c>
    </row>
    <row r="192" spans="1:9" x14ac:dyDescent="0.3">
      <c r="A192" s="31" t="s">
        <v>114</v>
      </c>
      <c r="B192" s="30">
        <v>0</v>
      </c>
      <c r="C192" s="30">
        <v>-0.04</v>
      </c>
      <c r="D192" s="30">
        <v>0.09</v>
      </c>
      <c r="E192" s="30">
        <v>0.01</v>
      </c>
      <c r="F192" s="30">
        <v>0.01</v>
      </c>
      <c r="G192" s="30">
        <v>-0.02</v>
      </c>
      <c r="H192" s="30">
        <v>0.06</v>
      </c>
      <c r="I192" s="30">
        <v>0.17</v>
      </c>
    </row>
    <row r="193" spans="1:9" x14ac:dyDescent="0.3">
      <c r="A193" s="31" t="s">
        <v>115</v>
      </c>
      <c r="B193" s="30">
        <v>-0.04</v>
      </c>
      <c r="C193" s="30">
        <v>-7.0000000000000007E-2</v>
      </c>
      <c r="D193" s="30">
        <v>0.14000000000000001</v>
      </c>
      <c r="E193" s="30">
        <v>0.04</v>
      </c>
      <c r="F193" s="30">
        <v>0.04</v>
      </c>
      <c r="G193" s="30">
        <v>-0.05</v>
      </c>
      <c r="H193" s="30">
        <v>0.09</v>
      </c>
      <c r="I193" s="30">
        <v>0.12</v>
      </c>
    </row>
    <row r="194" spans="1:9" x14ac:dyDescent="0.3">
      <c r="A194" s="31" t="s">
        <v>116</v>
      </c>
      <c r="B194" s="30">
        <v>-0.04</v>
      </c>
      <c r="C194" s="30">
        <v>-0.08</v>
      </c>
      <c r="D194" s="30">
        <v>-0.09</v>
      </c>
      <c r="E194" s="30">
        <v>-0.03</v>
      </c>
      <c r="F194" s="30">
        <v>-0.03</v>
      </c>
      <c r="G194" s="30">
        <v>-0.1</v>
      </c>
      <c r="H194" s="30">
        <v>-0.11</v>
      </c>
      <c r="I194" s="30">
        <v>0.28000000000000003</v>
      </c>
    </row>
    <row r="195" spans="1:9" x14ac:dyDescent="0.3">
      <c r="A195" s="33" t="s">
        <v>108</v>
      </c>
      <c r="B195" s="34">
        <v>-0.08</v>
      </c>
      <c r="C195" s="34">
        <v>-0.37</v>
      </c>
      <c r="D195" s="34">
        <v>0.03</v>
      </c>
      <c r="E195" s="34">
        <v>0.04</v>
      </c>
      <c r="F195" s="34">
        <v>-0.52</v>
      </c>
      <c r="G195" s="34">
        <v>-0.28999999999999998</v>
      </c>
      <c r="H195" s="34">
        <v>-0.17</v>
      </c>
      <c r="I195" s="34">
        <v>3.02</v>
      </c>
    </row>
    <row r="196" spans="1:9" x14ac:dyDescent="0.3">
      <c r="A196" s="35" t="s">
        <v>104</v>
      </c>
      <c r="B196" s="37">
        <v>0.1</v>
      </c>
      <c r="C196" s="37">
        <v>0.06</v>
      </c>
      <c r="D196" s="37">
        <v>7.0000000000000007E-2</v>
      </c>
      <c r="E196" s="37">
        <v>0.06</v>
      </c>
      <c r="F196" s="37">
        <v>7.0000000000000007E-2</v>
      </c>
      <c r="G196" s="37">
        <v>-0.04</v>
      </c>
      <c r="H196" s="37">
        <v>0.19</v>
      </c>
      <c r="I196" s="37">
        <v>0.06</v>
      </c>
    </row>
    <row r="197" spans="1:9" x14ac:dyDescent="0.3">
      <c r="A197" s="33" t="s">
        <v>105</v>
      </c>
      <c r="B197" s="34">
        <v>0.18</v>
      </c>
      <c r="C197" s="34">
        <v>-0.01</v>
      </c>
      <c r="D197" s="34">
        <v>-0.08</v>
      </c>
      <c r="E197" s="34">
        <v>0.01</v>
      </c>
      <c r="F197" s="34">
        <v>0.01</v>
      </c>
      <c r="G197" s="34">
        <v>-0.03</v>
      </c>
      <c r="H197" s="34">
        <v>0.19</v>
      </c>
      <c r="I197" s="34">
        <v>7.0000000000000007E-2</v>
      </c>
    </row>
    <row r="198" spans="1:9" x14ac:dyDescent="0.3">
      <c r="A198" s="31" t="s">
        <v>114</v>
      </c>
      <c r="B198" s="50"/>
      <c r="C198" s="50"/>
      <c r="D198" s="50"/>
      <c r="E198" s="50"/>
      <c r="F198" s="30">
        <v>0.03</v>
      </c>
      <c r="G198" s="30">
        <v>-0.01</v>
      </c>
      <c r="H198" s="30">
        <v>0.21</v>
      </c>
      <c r="I198" s="30">
        <v>0.06</v>
      </c>
    </row>
    <row r="199" spans="1:9" x14ac:dyDescent="0.3">
      <c r="A199" s="31" t="s">
        <v>115</v>
      </c>
      <c r="B199" s="50"/>
      <c r="C199" s="50"/>
      <c r="D199" s="50"/>
      <c r="E199" s="50"/>
      <c r="F199" s="30">
        <v>-0.18</v>
      </c>
      <c r="G199" s="30">
        <v>-0.25</v>
      </c>
      <c r="H199" s="30">
        <v>0.17</v>
      </c>
      <c r="I199" s="30">
        <v>-0.03</v>
      </c>
    </row>
    <row r="200" spans="1:9" x14ac:dyDescent="0.3">
      <c r="A200" s="31" t="s">
        <v>116</v>
      </c>
      <c r="B200" s="50"/>
      <c r="C200" s="50"/>
      <c r="D200" s="50"/>
      <c r="E200" s="50"/>
      <c r="F200" s="30">
        <v>-0.14000000000000001</v>
      </c>
      <c r="G200" s="30">
        <v>0.04</v>
      </c>
      <c r="H200" s="30">
        <v>0.16</v>
      </c>
      <c r="I200" s="30">
        <v>-0.16</v>
      </c>
    </row>
    <row r="201" spans="1:9" x14ac:dyDescent="0.3">
      <c r="A201" s="31" t="s">
        <v>122</v>
      </c>
      <c r="B201" s="50"/>
      <c r="C201" s="50"/>
      <c r="D201" s="50"/>
      <c r="E201" s="50"/>
      <c r="F201" s="30">
        <v>0.03</v>
      </c>
      <c r="G201" s="30">
        <v>-0.15</v>
      </c>
      <c r="H201" s="30">
        <v>-0.04</v>
      </c>
      <c r="I201" s="30">
        <v>0.42</v>
      </c>
    </row>
    <row r="202" spans="1:9" x14ac:dyDescent="0.3">
      <c r="A202" s="29" t="s">
        <v>109</v>
      </c>
      <c r="B202" s="50"/>
      <c r="C202" s="50"/>
      <c r="D202" s="50"/>
      <c r="E202" s="30">
        <v>-0.6</v>
      </c>
      <c r="F202" s="50"/>
      <c r="G202" s="30">
        <v>-0.55000000000000004</v>
      </c>
      <c r="H202" s="50"/>
      <c r="I202" s="30">
        <v>0</v>
      </c>
    </row>
    <row r="203" spans="1:9" ht="15" thickBot="1" x14ac:dyDescent="0.35">
      <c r="A203" s="32" t="s">
        <v>106</v>
      </c>
      <c r="B203" s="36">
        <v>0.1</v>
      </c>
      <c r="C203" s="36">
        <v>0.06</v>
      </c>
      <c r="D203" s="36">
        <v>7.0000000000000007E-2</v>
      </c>
      <c r="E203" s="36">
        <v>0.06</v>
      </c>
      <c r="F203" s="36">
        <v>7.0000000000000007E-2</v>
      </c>
      <c r="G203" s="36">
        <v>-0.04</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workbookViewId="0">
      <selection activeCell="B3" sqref="B3"/>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row>
    <row r="4" spans="1:14" x14ac:dyDescent="0.3">
      <c r="A4" s="42" t="s">
        <v>130</v>
      </c>
    </row>
    <row r="5" spans="1:14" x14ac:dyDescent="0.3">
      <c r="A5" s="41" t="s">
        <v>131</v>
      </c>
    </row>
    <row r="6" spans="1:14" x14ac:dyDescent="0.3">
      <c r="A6" s="42" t="s">
        <v>130</v>
      </c>
    </row>
    <row r="7" spans="1:14" x14ac:dyDescent="0.3">
      <c r="A7" s="42" t="s">
        <v>132</v>
      </c>
    </row>
    <row r="8" spans="1:14" x14ac:dyDescent="0.3">
      <c r="A8" s="41" t="s">
        <v>133</v>
      </c>
    </row>
    <row r="9" spans="1:14" x14ac:dyDescent="0.3">
      <c r="A9" s="42" t="s">
        <v>130</v>
      </c>
    </row>
    <row r="10" spans="1:14" x14ac:dyDescent="0.3">
      <c r="A10" s="42" t="s">
        <v>134</v>
      </c>
    </row>
    <row r="11" spans="1:14" x14ac:dyDescent="0.3">
      <c r="A11" s="41" t="s">
        <v>135</v>
      </c>
    </row>
    <row r="12" spans="1:14" x14ac:dyDescent="0.3">
      <c r="A12" s="42" t="s">
        <v>130</v>
      </c>
    </row>
    <row r="13" spans="1:14" x14ac:dyDescent="0.3">
      <c r="A13" s="42" t="s">
        <v>132</v>
      </c>
    </row>
    <row r="14" spans="1:14" x14ac:dyDescent="0.3">
      <c r="A14" s="41" t="s">
        <v>136</v>
      </c>
    </row>
    <row r="15" spans="1:14" x14ac:dyDescent="0.3">
      <c r="A15" s="42" t="s">
        <v>130</v>
      </c>
    </row>
    <row r="16" spans="1:14" x14ac:dyDescent="0.3">
      <c r="A16" s="42" t="s">
        <v>134</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3">
      <c r="A19" s="44" t="s">
        <v>130</v>
      </c>
      <c r="B19" s="47" t="str">
        <f t="shared" ref="B19:H19" si="2">+IFERROR(B18/A18-1,"nm")</f>
        <v>nm</v>
      </c>
      <c r="C19" s="47">
        <f t="shared" si="2"/>
        <v>7.4526928675400228E-2</v>
      </c>
      <c r="D19" s="47">
        <f t="shared" si="2"/>
        <v>3.0615009482525046E-2</v>
      </c>
      <c r="E19" s="47">
        <f t="shared" si="2"/>
        <v>-2.372502628811779E-2</v>
      </c>
      <c r="F19" s="47">
        <f t="shared" si="2"/>
        <v>7.0481319421070276E-2</v>
      </c>
      <c r="G19" s="47">
        <f t="shared" si="2"/>
        <v>-8.9171173437303519E-2</v>
      </c>
      <c r="H19" s="47">
        <f t="shared" si="2"/>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3">+IFERROR(B20/A20-1,"nm")</f>
        <v>nm</v>
      </c>
      <c r="C21" s="47">
        <f t="shared" ref="C21" si="4">+IFERROR(C20/B20-1,"nm")</f>
        <v>9.3228309428638578E-2</v>
      </c>
      <c r="D21" s="47">
        <f t="shared" ref="D21" si="5">+IFERROR(D20/C20-1,"nm")</f>
        <v>4.1402301322722934E-2</v>
      </c>
      <c r="E21" s="47">
        <f t="shared" ref="E21" si="6">+IFERROR(E20/D20-1,"nm")</f>
        <v>-3.7381247418422192E-2</v>
      </c>
      <c r="F21" s="47">
        <f t="shared" ref="F21" si="7">+IFERROR(F20/E20-1,"nm")</f>
        <v>7.755846384895948E-2</v>
      </c>
      <c r="G21" s="47">
        <f t="shared" ref="G21" si="8">+IFERROR(G20/F20-1,"nm")</f>
        <v>-7.1279243404678949E-2</v>
      </c>
      <c r="H21" s="47">
        <f t="shared" ref="H21" si="9">+IFERROR(H20/G20-1,"nm")</f>
        <v>0.24815092721620746</v>
      </c>
      <c r="I21" s="47">
        <f>+IFERROR(I20/H20-1,"nm")</f>
        <v>5.0154586052902683E-2</v>
      </c>
    </row>
    <row r="22" spans="1:14" x14ac:dyDescent="0.3">
      <c r="A22" s="44" t="s">
        <v>138</v>
      </c>
      <c r="B22" s="47">
        <f>+Historicals!B180</f>
        <v>0.13</v>
      </c>
      <c r="C22" s="47">
        <f>+Historicals!C180</f>
        <v>0.09</v>
      </c>
      <c r="D22" s="47">
        <f>+Historicals!D180</f>
        <v>0.04</v>
      </c>
      <c r="E22" s="47">
        <f>+Historicals!E180</f>
        <v>-0.02</v>
      </c>
      <c r="F22" s="47">
        <f>+Historicals!F180</f>
        <v>0.05</v>
      </c>
      <c r="G22" s="47">
        <f>+Historicals!G180</f>
        <v>-7.0000000000000007E-2</v>
      </c>
      <c r="H22" s="47">
        <f>+Historicals!H180</f>
        <v>0.25</v>
      </c>
      <c r="I22" s="47">
        <f>+Historicals!I180</f>
        <v>0.05</v>
      </c>
    </row>
    <row r="23" spans="1:14" x14ac:dyDescent="0.3">
      <c r="A23" s="44" t="s">
        <v>139</v>
      </c>
      <c r="B23" s="47" t="str">
        <f t="shared" ref="B23:H23" si="10">+IFERROR(B21-B22,"nm")</f>
        <v>nm</v>
      </c>
      <c r="C23" s="47">
        <f t="shared" si="10"/>
        <v>3.2283094286385816E-3</v>
      </c>
      <c r="D23" s="47">
        <f t="shared" si="10"/>
        <v>1.4023013227229333E-3</v>
      </c>
      <c r="E23" s="47">
        <f t="shared" si="10"/>
        <v>-1.7381247418422192E-2</v>
      </c>
      <c r="F23" s="47">
        <f t="shared" si="10"/>
        <v>2.7558463848959477E-2</v>
      </c>
      <c r="G23" s="47">
        <f t="shared" si="10"/>
        <v>-1.2792434046789425E-3</v>
      </c>
      <c r="H23" s="47">
        <f t="shared" si="10"/>
        <v>-1.849072783792538E-3</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11">+IFERROR(B24/A24-1,"nm")</f>
        <v>nm</v>
      </c>
      <c r="C25" s="47">
        <f t="shared" ref="C25" si="12">+IFERROR(C24/B24-1,"nm")</f>
        <v>7.6190476190476142E-2</v>
      </c>
      <c r="D25" s="47">
        <f t="shared" ref="D25" si="13">+IFERROR(D24/C24-1,"nm")</f>
        <v>2.9498525073746285E-2</v>
      </c>
      <c r="E25" s="47">
        <f t="shared" ref="E25" si="14">+IFERROR(E24/D24-1,"nm")</f>
        <v>1.0642652476463343E-2</v>
      </c>
      <c r="F25" s="47">
        <f t="shared" ref="F25" si="15">+IFERROR(F24/E24-1,"nm")</f>
        <v>6.5208586472256025E-2</v>
      </c>
      <c r="G25" s="47">
        <f t="shared" ref="G25" si="16">+IFERROR(G24/F24-1,"nm")</f>
        <v>-0.11806083650190113</v>
      </c>
      <c r="H25" s="47">
        <f t="shared" ref="H25" si="17">+IFERROR(H24/G24-1,"nm")</f>
        <v>8.3854278939426541E-2</v>
      </c>
      <c r="I25" s="47">
        <f>+IFERROR(I24/H24-1,"nm")</f>
        <v>9.2283214001591007E-2</v>
      </c>
    </row>
    <row r="26" spans="1:14" x14ac:dyDescent="0.3">
      <c r="A26" s="44" t="s">
        <v>138</v>
      </c>
      <c r="B26" s="47">
        <f>+Historicals!B184</f>
        <v>0.16</v>
      </c>
      <c r="C26" s="47">
        <f>+Historicals!C184</f>
        <v>0.12</v>
      </c>
      <c r="D26" s="47">
        <f>+Historicals!D184</f>
        <v>0.08</v>
      </c>
      <c r="E26" s="47">
        <f>+Historicals!E184</f>
        <v>0.1</v>
      </c>
      <c r="F26" s="47">
        <f>+Historicals!F184</f>
        <v>7.0000000000000007E-2</v>
      </c>
      <c r="G26" s="47">
        <f>+Historicals!G184</f>
        <v>-0.1</v>
      </c>
      <c r="H26" s="47">
        <f>+Historicals!H184</f>
        <v>0.18</v>
      </c>
      <c r="I26" s="47">
        <f>+Historicals!I184</f>
        <v>0.09</v>
      </c>
    </row>
    <row r="27" spans="1:14" x14ac:dyDescent="0.3">
      <c r="A27" s="44" t="s">
        <v>139</v>
      </c>
      <c r="B27" s="47" t="str">
        <f t="shared" ref="B27" si="18">+IFERROR(B25-B26,"nm")</f>
        <v>nm</v>
      </c>
      <c r="C27" s="47">
        <f t="shared" ref="C27" si="19">+IFERROR(C25-C26,"nm")</f>
        <v>-4.3809523809523854E-2</v>
      </c>
      <c r="D27" s="47">
        <f t="shared" ref="D27" si="20">+IFERROR(D25-D26,"nm")</f>
        <v>-5.0501474926253717E-2</v>
      </c>
      <c r="E27" s="47">
        <f t="shared" ref="E27" si="21">+IFERROR(E25-E26,"nm")</f>
        <v>-8.9357347523536662E-2</v>
      </c>
      <c r="F27" s="47">
        <f t="shared" ref="F27" si="22">+IFERROR(F25-F26,"nm")</f>
        <v>-4.7914135277439818E-3</v>
      </c>
      <c r="G27" s="47">
        <f t="shared" ref="G27" si="23">+IFERROR(G25-G26,"nm")</f>
        <v>-1.8060836501901129E-2</v>
      </c>
      <c r="H27" s="47">
        <f t="shared" ref="H27" si="24">+IFERROR(H25-H26,"nm")</f>
        <v>-9.6145721060573452E-2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25">+IFERROR(B28/A28-1,"nm")</f>
        <v>nm</v>
      </c>
      <c r="C29" s="47">
        <f t="shared" ref="C29" si="26">+IFERROR(C28/B28-1,"nm")</f>
        <v>-0.12742718446601942</v>
      </c>
      <c r="D29" s="47">
        <f t="shared" ref="D29" si="27">+IFERROR(D28/C28-1,"nm")</f>
        <v>-0.10152990264255912</v>
      </c>
      <c r="E29" s="47">
        <f t="shared" ref="E29" si="28">+IFERROR(E28/D28-1,"nm")</f>
        <v>-7.8947368421052655E-2</v>
      </c>
      <c r="F29" s="47">
        <f t="shared" ref="F29" si="29">+IFERROR(F28/E28-1,"nm")</f>
        <v>3.3613445378151141E-3</v>
      </c>
      <c r="G29" s="47">
        <f t="shared" ref="G29" si="30">+IFERROR(G28/F28-1,"nm")</f>
        <v>-0.13567839195979903</v>
      </c>
      <c r="H29" s="47">
        <f t="shared" ref="H29" si="31">+IFERROR(H28/G28-1,"nm")</f>
        <v>-1.744186046511631E-2</v>
      </c>
      <c r="I29" s="47">
        <f>+IFERROR(I28/H28-1,"nm")</f>
        <v>0.24852071005917153</v>
      </c>
    </row>
    <row r="30" spans="1:14" x14ac:dyDescent="0.3">
      <c r="A30" s="44" t="s">
        <v>138</v>
      </c>
      <c r="B30" s="47">
        <f>+Historicals!B182</f>
        <v>-0.05</v>
      </c>
      <c r="C30" s="47">
        <f>+Historicals!C182</f>
        <v>-0.13</v>
      </c>
      <c r="D30" s="47">
        <f>+Historicals!D182</f>
        <v>-0.08</v>
      </c>
      <c r="E30" s="47">
        <f>+Historicals!E182</f>
        <v>0</v>
      </c>
      <c r="F30" s="47">
        <f>+Historicals!F182</f>
        <v>0</v>
      </c>
      <c r="G30" s="47">
        <f>+Historicals!G182</f>
        <v>-0.14000000000000001</v>
      </c>
      <c r="H30" s="47">
        <f>+Historicals!H182</f>
        <v>-0.02</v>
      </c>
      <c r="I30" s="47">
        <f>+Historicals!I182</f>
        <v>0.25</v>
      </c>
    </row>
    <row r="31" spans="1:14" x14ac:dyDescent="0.3">
      <c r="A31" s="44" t="s">
        <v>139</v>
      </c>
      <c r="B31" s="47" t="str">
        <f t="shared" ref="B31" si="32">+IFERROR(B29-B30,"nm")</f>
        <v>nm</v>
      </c>
      <c r="C31" s="47">
        <f t="shared" ref="C31" si="33">+IFERROR(C29-C30,"nm")</f>
        <v>2.572815533980588E-3</v>
      </c>
      <c r="D31" s="47">
        <f t="shared" ref="D31" si="34">+IFERROR(D29-D30,"nm")</f>
        <v>-2.1529902642559121E-2</v>
      </c>
      <c r="E31" s="47">
        <f t="shared" ref="E31" si="35">+IFERROR(E29-E30,"nm")</f>
        <v>-7.8947368421052655E-2</v>
      </c>
      <c r="F31" s="47">
        <f t="shared" ref="F31" si="36">+IFERROR(F29-F30,"nm")</f>
        <v>3.3613445378151141E-3</v>
      </c>
      <c r="G31" s="47">
        <f t="shared" ref="G31" si="37">+IFERROR(G29-G30,"nm")</f>
        <v>4.321608040200986E-3</v>
      </c>
      <c r="H31" s="47">
        <f t="shared" ref="H31" si="38">+IFERROR(H29-H30,"nm")</f>
        <v>2.5581395348836904E-3</v>
      </c>
      <c r="I31" s="47">
        <f>+IFERROR(I29-I30,"nm")</f>
        <v>-1.4792899408284654E-3</v>
      </c>
    </row>
    <row r="32" spans="1:14" x14ac:dyDescent="0.3">
      <c r="A32" s="9" t="s">
        <v>131</v>
      </c>
      <c r="B32" s="48">
        <f>B38+B35</f>
        <v>3766</v>
      </c>
      <c r="C32" s="48">
        <f t="shared" ref="C32:G32" si="39">C38+C35</f>
        <v>3896</v>
      </c>
      <c r="D32" s="48">
        <f t="shared" si="39"/>
        <v>4015</v>
      </c>
      <c r="E32" s="48">
        <f t="shared" si="39"/>
        <v>3760</v>
      </c>
      <c r="F32" s="48">
        <f t="shared" si="39"/>
        <v>4074</v>
      </c>
      <c r="G32" s="48">
        <f t="shared" si="39"/>
        <v>3047</v>
      </c>
      <c r="H32" s="48">
        <f t="shared" ref="B32:H32" si="40">+H38+H35</f>
        <v>5219</v>
      </c>
      <c r="I32" s="48">
        <f>+I38+I35</f>
        <v>5238</v>
      </c>
    </row>
    <row r="33" spans="1:14" x14ac:dyDescent="0.3">
      <c r="A33" s="46" t="s">
        <v>130</v>
      </c>
      <c r="B33" s="47" t="str">
        <f t="shared" ref="B33" si="41">+IFERROR(B32/A32-1,"nm")</f>
        <v>nm</v>
      </c>
      <c r="C33" s="47">
        <f t="shared" ref="C33" si="42">+IFERROR(C32/B32-1,"nm")</f>
        <v>3.4519383961763239E-2</v>
      </c>
      <c r="D33" s="47">
        <f t="shared" ref="D33" si="43">+IFERROR(D32/C32-1,"nm")</f>
        <v>3.0544147843942548E-2</v>
      </c>
      <c r="E33" s="47">
        <f t="shared" ref="E33" si="44">+IFERROR(E32/D32-1,"nm")</f>
        <v>-6.3511830635118338E-2</v>
      </c>
      <c r="F33" s="47">
        <f t="shared" ref="F33" si="45">+IFERROR(F32/E32-1,"nm")</f>
        <v>8.3510638297872308E-2</v>
      </c>
      <c r="G33" s="47">
        <f t="shared" ref="G33" si="46">+IFERROR(G32/F32-1,"nm")</f>
        <v>-0.25208640157093765</v>
      </c>
      <c r="H33" s="47">
        <f t="shared" ref="H33" si="47">+IFERROR(H32/G32-1,"nm")</f>
        <v>0.71283229405973092</v>
      </c>
      <c r="I33" s="47">
        <f>+IFERROR(I32/H32-1,"nm")</f>
        <v>3.6405441655489312E-3</v>
      </c>
    </row>
    <row r="34" spans="1:14" x14ac:dyDescent="0.3">
      <c r="A34" s="46" t="s">
        <v>132</v>
      </c>
      <c r="B34" s="47">
        <f t="shared" ref="B34:H34" si="48">+IFERROR(B32/B$18,"nm")</f>
        <v>0.27409024745269289</v>
      </c>
      <c r="C34" s="47">
        <f t="shared" si="48"/>
        <v>0.26388512598211866</v>
      </c>
      <c r="D34" s="47">
        <f t="shared" si="48"/>
        <v>0.26386698212407994</v>
      </c>
      <c r="E34" s="47">
        <f t="shared" si="48"/>
        <v>0.25311342982160889</v>
      </c>
      <c r="F34" s="47">
        <f t="shared" si="48"/>
        <v>0.25619418941013711</v>
      </c>
      <c r="G34" s="47">
        <f t="shared" si="48"/>
        <v>0.2103700635183651</v>
      </c>
      <c r="H34" s="47">
        <f t="shared" si="48"/>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49">+IFERROR(B35/A35-1,"nm")</f>
        <v>nm</v>
      </c>
      <c r="C36" s="47">
        <f t="shared" ref="C36" si="50">+IFERROR(C35/B35-1,"nm")</f>
        <v>9.9173553719008156E-2</v>
      </c>
      <c r="D36" s="47">
        <f t="shared" ref="D36" si="51">+IFERROR(D35/C35-1,"nm")</f>
        <v>5.2631578947368363E-2</v>
      </c>
      <c r="E36" s="47">
        <f t="shared" ref="E36" si="52">+IFERROR(E35/D35-1,"nm")</f>
        <v>0.14285714285714279</v>
      </c>
      <c r="F36" s="47">
        <f t="shared" ref="F36" si="53">+IFERROR(F35/E35-1,"nm")</f>
        <v>-6.8749999999999978E-2</v>
      </c>
      <c r="G36" s="47">
        <f t="shared" ref="G36" si="54">+IFERROR(G35/F35-1,"nm")</f>
        <v>-6.7114093959731447E-3</v>
      </c>
      <c r="H36" s="47">
        <f t="shared" ref="H36" si="55">+IFERROR(H35/G35-1,"nm")</f>
        <v>-0.1216216216216216</v>
      </c>
      <c r="I36" s="47">
        <f>+IFERROR(I35/H35-1,"nm")</f>
        <v>-4.6153846153846101E-2</v>
      </c>
    </row>
    <row r="37" spans="1:14" x14ac:dyDescent="0.3">
      <c r="A37" s="46" t="s">
        <v>134</v>
      </c>
      <c r="B37" s="47">
        <f t="shared" ref="B37:H37" si="56">+IFERROR(B35/B$18,"nm")</f>
        <v>8.8064046579330417E-3</v>
      </c>
      <c r="C37" s="47">
        <f t="shared" si="56"/>
        <v>9.0083988079111346E-3</v>
      </c>
      <c r="D37" s="47">
        <f t="shared" si="56"/>
        <v>9.2008412197686646E-3</v>
      </c>
      <c r="E37" s="47">
        <f t="shared" si="56"/>
        <v>1.0770784247728038E-2</v>
      </c>
      <c r="F37" s="47">
        <f t="shared" si="56"/>
        <v>9.3698905798012821E-3</v>
      </c>
      <c r="G37" s="47">
        <f t="shared" si="56"/>
        <v>1.0218171775752554E-2</v>
      </c>
      <c r="H37" s="47">
        <f t="shared" si="56"/>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57">+IFERROR(B38/A38-1,"nm")</f>
        <v>nm</v>
      </c>
      <c r="C39" s="47">
        <f t="shared" ref="C39" si="58">+IFERROR(C38/B38-1,"nm")</f>
        <v>3.2373113854595292E-2</v>
      </c>
      <c r="D39" s="47">
        <f t="shared" ref="D39" si="59">+IFERROR(D38/C38-1,"nm")</f>
        <v>2.9763486579856391E-2</v>
      </c>
      <c r="E39" s="47">
        <f t="shared" ref="E39" si="60">+IFERROR(E38/D38-1,"nm")</f>
        <v>-7.096774193548383E-2</v>
      </c>
      <c r="F39" s="47">
        <f t="shared" ref="F39" si="61">+IFERROR(F38/E38-1,"nm")</f>
        <v>9.0277777777777679E-2</v>
      </c>
      <c r="G39" s="47">
        <f t="shared" ref="G39" si="62">+IFERROR(G38/F38-1,"nm")</f>
        <v>-0.26140127388535028</v>
      </c>
      <c r="H39" s="47">
        <f t="shared" ref="H39" si="63">+IFERROR(H38/G38-1,"nm")</f>
        <v>0.75543290789927564</v>
      </c>
      <c r="I39" s="47">
        <f>+IFERROR(I38/H38-1,"nm")</f>
        <v>4.9125564943997002E-3</v>
      </c>
    </row>
    <row r="40" spans="1:14" x14ac:dyDescent="0.3">
      <c r="A40" s="46" t="s">
        <v>132</v>
      </c>
      <c r="B40" s="47">
        <f t="shared" ref="B40:H40" si="64">+IFERROR(B38/B$18,"nm")</f>
        <v>0.26528384279475981</v>
      </c>
      <c r="C40" s="47">
        <f t="shared" si="64"/>
        <v>0.25487672717420751</v>
      </c>
      <c r="D40" s="47">
        <f t="shared" si="64"/>
        <v>0.25466614090431128</v>
      </c>
      <c r="E40" s="47">
        <f t="shared" si="64"/>
        <v>0.24234264557388085</v>
      </c>
      <c r="F40" s="47">
        <f t="shared" si="64"/>
        <v>0.2468242988303358</v>
      </c>
      <c r="G40" s="47">
        <f t="shared" si="64"/>
        <v>0.20015189174261253</v>
      </c>
      <c r="H40" s="47">
        <f t="shared" si="64"/>
        <v>0.29623377379358518</v>
      </c>
      <c r="I40" s="47">
        <f>+IFERROR(I38/I$18,"nm")</f>
        <v>0.27864654279954232</v>
      </c>
    </row>
    <row r="41" spans="1:14" x14ac:dyDescent="0.3">
      <c r="A41" s="9" t="s">
        <v>136</v>
      </c>
      <c r="B41" s="9">
        <f>+Historicals!B156</f>
        <v>0</v>
      </c>
      <c r="C41" s="9">
        <f>+Historicals!C156</f>
        <v>0</v>
      </c>
      <c r="D41" s="9">
        <f>+Historicals!D156</f>
        <v>0</v>
      </c>
      <c r="E41" s="9">
        <f>+Historicals!E156</f>
        <v>0</v>
      </c>
      <c r="F41" s="9">
        <f>+Historicals!F156</f>
        <v>0</v>
      </c>
      <c r="G41" s="9">
        <f>+Historicals!G156</f>
        <v>0</v>
      </c>
      <c r="H41" s="9">
        <f>+Historicals!H156</f>
        <v>98</v>
      </c>
      <c r="I41" s="9">
        <f>+Historicals!I156</f>
        <v>146</v>
      </c>
    </row>
    <row r="42" spans="1:14" x14ac:dyDescent="0.3">
      <c r="A42" s="46" t="s">
        <v>130</v>
      </c>
      <c r="B42" s="47" t="str">
        <f t="shared" ref="B42" si="65">+IFERROR(B41/A41-1,"nm")</f>
        <v>nm</v>
      </c>
      <c r="C42" s="47" t="str">
        <f t="shared" ref="C42" si="66">+IFERROR(C41/B41-1,"nm")</f>
        <v>nm</v>
      </c>
      <c r="D42" s="47" t="str">
        <f t="shared" ref="D42" si="67">+IFERROR(D41/C41-1,"nm")</f>
        <v>nm</v>
      </c>
      <c r="E42" s="47" t="str">
        <f t="shared" ref="E42" si="68">+IFERROR(E41/D41-1,"nm")</f>
        <v>nm</v>
      </c>
      <c r="F42" s="47" t="str">
        <f t="shared" ref="F42" si="69">+IFERROR(F41/E41-1,"nm")</f>
        <v>nm</v>
      </c>
      <c r="G42" s="47" t="str">
        <f t="shared" ref="G42" si="70">+IFERROR(G41/F41-1,"nm")</f>
        <v>nm</v>
      </c>
      <c r="H42" s="47" t="str">
        <f t="shared" ref="H42" si="71">+IFERROR(H41/G41-1,"nm")</f>
        <v>nm</v>
      </c>
      <c r="I42" s="47">
        <f>+IFERROR(I41/H41-1,"nm")</f>
        <v>0.48979591836734704</v>
      </c>
    </row>
    <row r="43" spans="1:14" x14ac:dyDescent="0.3">
      <c r="A43" s="46" t="s">
        <v>134</v>
      </c>
      <c r="B43" s="47">
        <f t="shared" ref="B43:H43" si="72">+IFERROR(B41/B$18,"nm")</f>
        <v>0</v>
      </c>
      <c r="C43" s="47">
        <f t="shared" si="72"/>
        <v>0</v>
      </c>
      <c r="D43" s="47">
        <f t="shared" si="72"/>
        <v>0</v>
      </c>
      <c r="E43" s="47">
        <f t="shared" si="72"/>
        <v>0</v>
      </c>
      <c r="F43" s="47">
        <f t="shared" si="72"/>
        <v>0</v>
      </c>
      <c r="G43" s="47">
        <f t="shared" si="72"/>
        <v>0</v>
      </c>
      <c r="H43" s="47">
        <f t="shared" si="72"/>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f>Historicals!B111</f>
        <v>7126</v>
      </c>
      <c r="C45">
        <f>Historicals!C111</f>
        <v>7315</v>
      </c>
      <c r="D45">
        <f>Historicals!D111</f>
        <v>7698</v>
      </c>
      <c r="E45">
        <f>Historicals!E111</f>
        <v>9242</v>
      </c>
      <c r="F45">
        <f>Historicals!F111</f>
        <v>9812</v>
      </c>
      <c r="G45">
        <f>Historicals!G111</f>
        <v>9347</v>
      </c>
      <c r="H45">
        <f>Historicals!H111</f>
        <v>11456</v>
      </c>
      <c r="I45">
        <f>Historicals!I111</f>
        <v>12479</v>
      </c>
    </row>
    <row r="46" spans="1:14" x14ac:dyDescent="0.3">
      <c r="A46" s="44" t="s">
        <v>130</v>
      </c>
      <c r="B46" s="47" t="str">
        <f t="shared" ref="B46:B48" si="73">+IFERROR(B45/A45-1,"nm")</f>
        <v>nm</v>
      </c>
      <c r="C46" s="47">
        <f t="shared" ref="C46" si="74">+IFERROR(C45/B45-1,"nm")</f>
        <v>2.6522593320235766E-2</v>
      </c>
      <c r="D46" s="47">
        <f t="shared" ref="D46" si="75">+IFERROR(D45/C45-1,"nm")</f>
        <v>5.2358168147641937E-2</v>
      </c>
      <c r="E46" s="47">
        <f t="shared" ref="E46" si="76">+IFERROR(E45/D45-1,"nm")</f>
        <v>0.20057157703299566</v>
      </c>
      <c r="F46" s="47">
        <f t="shared" ref="F46" si="77">+IFERROR(F45/E45-1,"nm")</f>
        <v>6.1674962129409261E-2</v>
      </c>
      <c r="G46" s="47">
        <f t="shared" ref="G46" si="78">+IFERROR(G45/F45-1,"nm")</f>
        <v>-4.7390949857317621E-2</v>
      </c>
      <c r="H46" s="47">
        <f t="shared" ref="H46" si="79">+IFERROR(H45/G45-1,"nm")</f>
        <v>0.22563389322777372</v>
      </c>
      <c r="I46" s="47">
        <f t="shared" ref="I46" si="80">+IFERROR(I45/H45-1,"nm")</f>
        <v>8.9298184357541999E-2</v>
      </c>
    </row>
    <row r="47" spans="1:14" x14ac:dyDescent="0.3">
      <c r="A47" s="45" t="s">
        <v>114</v>
      </c>
      <c r="B47">
        <f>Historicals!B112</f>
        <v>4703</v>
      </c>
      <c r="C47">
        <f>Historicals!C112</f>
        <v>4867</v>
      </c>
      <c r="D47">
        <f>Historicals!D112</f>
        <v>4995</v>
      </c>
      <c r="E47">
        <f>Historicals!E112</f>
        <v>5875</v>
      </c>
      <c r="F47">
        <f>Historicals!F112</f>
        <v>6293</v>
      </c>
      <c r="G47">
        <f>Historicals!G112</f>
        <v>5892</v>
      </c>
      <c r="H47">
        <f>Historicals!H112</f>
        <v>6970</v>
      </c>
      <c r="I47">
        <f>Historicals!I112</f>
        <v>7388</v>
      </c>
    </row>
    <row r="48" spans="1:14" x14ac:dyDescent="0.3">
      <c r="A48" s="44" t="s">
        <v>130</v>
      </c>
      <c r="B48" s="47" t="str">
        <f t="shared" si="73"/>
        <v>nm</v>
      </c>
      <c r="C48" s="47">
        <f t="shared" ref="C48" si="81">+IFERROR(C47/B47-1,"nm")</f>
        <v>3.4871358707208255E-2</v>
      </c>
      <c r="D48" s="47">
        <f t="shared" ref="D48" si="82">+IFERROR(D47/C47-1,"nm")</f>
        <v>2.6299568522703876E-2</v>
      </c>
      <c r="E48" s="47">
        <f t="shared" ref="E48" si="83">+IFERROR(E47/D47-1,"nm")</f>
        <v>0.1761761761761762</v>
      </c>
      <c r="F48" s="47">
        <f t="shared" ref="F48" si="84">+IFERROR(F47/E47-1,"nm")</f>
        <v>7.1148936170212673E-2</v>
      </c>
      <c r="G48" s="47">
        <f t="shared" ref="G48" si="85">+IFERROR(G47/F47-1,"nm")</f>
        <v>-6.3721595423486432E-2</v>
      </c>
      <c r="H48" s="47">
        <f t="shared" ref="H48" si="86">+IFERROR(H47/G47-1,"nm")</f>
        <v>0.18295994568907004</v>
      </c>
      <c r="I48" s="47">
        <f t="shared" ref="I48" si="87">+IFERROR(I47/H47-1,"nm")</f>
        <v>5.9971305595408975E-2</v>
      </c>
    </row>
    <row r="49" spans="1:9" x14ac:dyDescent="0.3">
      <c r="A49" s="44" t="s">
        <v>138</v>
      </c>
      <c r="B49" s="51">
        <f>Historicals!B184</f>
        <v>0.16</v>
      </c>
      <c r="C49" s="51">
        <f>Historicals!C184</f>
        <v>0.12</v>
      </c>
      <c r="D49" s="51">
        <f>Historicals!D184</f>
        <v>0.08</v>
      </c>
      <c r="E49" s="51">
        <f>Historicals!E184</f>
        <v>0.1</v>
      </c>
      <c r="F49" s="51">
        <f>Historicals!F184</f>
        <v>7.0000000000000007E-2</v>
      </c>
      <c r="G49" s="51">
        <f>Historicals!G184</f>
        <v>-0.1</v>
      </c>
      <c r="H49" s="51">
        <f>Historicals!H184</f>
        <v>0.18</v>
      </c>
      <c r="I49" s="51">
        <f>Historicals!I184</f>
        <v>0.09</v>
      </c>
    </row>
    <row r="50" spans="1:9" x14ac:dyDescent="0.3">
      <c r="A50" s="44" t="s">
        <v>139</v>
      </c>
      <c r="B50" s="47" t="str">
        <f t="shared" ref="B50:I50" si="88">+IFERROR(B48-B49,"nm")</f>
        <v>nm</v>
      </c>
      <c r="C50" s="47">
        <f t="shared" si="88"/>
        <v>-8.512864129279174E-2</v>
      </c>
      <c r="D50" s="47">
        <f t="shared" si="88"/>
        <v>-5.3700431477296126E-2</v>
      </c>
      <c r="E50" s="47">
        <f t="shared" si="88"/>
        <v>7.6176176176176197E-2</v>
      </c>
      <c r="F50" s="47">
        <f t="shared" si="88"/>
        <v>1.1489361702126666E-3</v>
      </c>
      <c r="G50" s="47">
        <f t="shared" si="88"/>
        <v>3.6278404576513573E-2</v>
      </c>
      <c r="H50" s="47">
        <f t="shared" si="88"/>
        <v>2.9599456890700426E-3</v>
      </c>
      <c r="I50" s="47">
        <f t="shared" si="88"/>
        <v>-3.0028694404591022E-2</v>
      </c>
    </row>
    <row r="51" spans="1:9" x14ac:dyDescent="0.3">
      <c r="A51" s="45" t="s">
        <v>115</v>
      </c>
      <c r="B51">
        <f>Historicals!B113</f>
        <v>2050</v>
      </c>
      <c r="C51">
        <f>Historicals!C113</f>
        <v>2091</v>
      </c>
      <c r="D51">
        <f>Historicals!D113</f>
        <v>2339</v>
      </c>
      <c r="E51">
        <f>Historicals!E113</f>
        <v>2940</v>
      </c>
      <c r="F51">
        <f>Historicals!F113</f>
        <v>3087</v>
      </c>
      <c r="G51">
        <f>Historicals!G113</f>
        <v>3053</v>
      </c>
      <c r="H51">
        <f>Historicals!H113</f>
        <v>3996</v>
      </c>
      <c r="I51">
        <f>Historicals!I113</f>
        <v>4527</v>
      </c>
    </row>
    <row r="52" spans="1:9" x14ac:dyDescent="0.3">
      <c r="A52" s="44" t="s">
        <v>130</v>
      </c>
      <c r="B52" s="47" t="str">
        <f t="shared" ref="B52" si="89">+IFERROR(B51/A51-1,"nm")</f>
        <v>nm</v>
      </c>
      <c r="C52" s="47">
        <f t="shared" ref="C52" si="90">+IFERROR(C51/B51-1,"nm")</f>
        <v>2.0000000000000018E-2</v>
      </c>
      <c r="D52" s="47">
        <f t="shared" ref="D52" si="91">+IFERROR(D51/C51-1,"nm")</f>
        <v>0.11860353897656628</v>
      </c>
      <c r="E52" s="47">
        <f t="shared" ref="E52" si="92">+IFERROR(E51/D51-1,"nm")</f>
        <v>0.25694741342454042</v>
      </c>
      <c r="F52" s="47">
        <f t="shared" ref="F52" si="93">+IFERROR(F51/E51-1,"nm")</f>
        <v>5.0000000000000044E-2</v>
      </c>
      <c r="G52" s="47">
        <f t="shared" ref="G52" si="94">+IFERROR(G51/F51-1,"nm")</f>
        <v>-1.1013929381276322E-2</v>
      </c>
      <c r="H52" s="47">
        <f t="shared" ref="H52" si="95">+IFERROR(H51/G51-1,"nm")</f>
        <v>0.30887651490337364</v>
      </c>
      <c r="I52" s="47">
        <f t="shared" ref="I52" si="96">+IFERROR(I51/H51-1,"nm")</f>
        <v>0.13288288288288297</v>
      </c>
    </row>
    <row r="53" spans="1:9" x14ac:dyDescent="0.3">
      <c r="A53" s="44" t="s">
        <v>138</v>
      </c>
      <c r="B53" s="51">
        <f>Historicals!B188</f>
        <v>0.26</v>
      </c>
      <c r="C53" s="51">
        <f>Historicals!C188</f>
        <v>0.28999999999999998</v>
      </c>
      <c r="D53" s="51">
        <f>Historicals!D188</f>
        <v>0.16</v>
      </c>
      <c r="E53" s="51">
        <f>Historicals!E188</f>
        <v>0.22</v>
      </c>
      <c r="F53" s="51">
        <f>Historicals!F188</f>
        <v>0.27</v>
      </c>
      <c r="G53" s="51">
        <f>Historicals!G188</f>
        <v>-0.02</v>
      </c>
      <c r="H53" s="51">
        <f>Historicals!H188</f>
        <v>0.24</v>
      </c>
      <c r="I53" s="51">
        <f>Historicals!I188</f>
        <v>-0.1</v>
      </c>
    </row>
    <row r="54" spans="1:9" x14ac:dyDescent="0.3">
      <c r="A54" s="44" t="s">
        <v>139</v>
      </c>
      <c r="B54" s="47" t="str">
        <f t="shared" ref="B54:I54" si="97">+IFERROR(B52-B53,"nm")</f>
        <v>nm</v>
      </c>
      <c r="C54" s="47">
        <f t="shared" si="97"/>
        <v>-0.26999999999999996</v>
      </c>
      <c r="D54" s="47">
        <f t="shared" si="97"/>
        <v>-4.1396461023433723E-2</v>
      </c>
      <c r="E54" s="47">
        <f t="shared" si="97"/>
        <v>3.6947413424540415E-2</v>
      </c>
      <c r="F54" s="47">
        <f t="shared" si="97"/>
        <v>-0.21999999999999997</v>
      </c>
      <c r="G54" s="47">
        <f t="shared" si="97"/>
        <v>8.9860706187236787E-3</v>
      </c>
      <c r="H54" s="47">
        <f t="shared" si="97"/>
        <v>6.8876514903373653E-2</v>
      </c>
      <c r="I54" s="47">
        <f t="shared" si="97"/>
        <v>0.23288288288288297</v>
      </c>
    </row>
    <row r="55" spans="1:9" x14ac:dyDescent="0.3">
      <c r="A55" s="45" t="s">
        <v>116</v>
      </c>
      <c r="B55">
        <f>Historicals!B114</f>
        <v>373</v>
      </c>
      <c r="C55">
        <f>Historicals!C114</f>
        <v>357</v>
      </c>
      <c r="D55">
        <f>Historicals!D114</f>
        <v>364</v>
      </c>
      <c r="E55">
        <f>Historicals!E114</f>
        <v>427</v>
      </c>
      <c r="F55">
        <f>Historicals!F114</f>
        <v>432</v>
      </c>
      <c r="G55">
        <f>Historicals!G114</f>
        <v>402</v>
      </c>
      <c r="H55">
        <f>Historicals!H114</f>
        <v>490</v>
      </c>
      <c r="I55">
        <f>Historicals!I114</f>
        <v>564</v>
      </c>
    </row>
    <row r="56" spans="1:9" x14ac:dyDescent="0.3">
      <c r="A56" s="44" t="s">
        <v>130</v>
      </c>
      <c r="B56" s="47" t="str">
        <f t="shared" ref="B56" si="98">+IFERROR(B55/A55-1,"nm")</f>
        <v>nm</v>
      </c>
      <c r="C56" s="47">
        <f t="shared" ref="C56" si="99">+IFERROR(C55/B55-1,"nm")</f>
        <v>-4.2895442359249358E-2</v>
      </c>
      <c r="D56" s="47">
        <f t="shared" ref="D56" si="100">+IFERROR(D55/C55-1,"nm")</f>
        <v>1.9607843137254832E-2</v>
      </c>
      <c r="E56" s="47">
        <f t="shared" ref="E56" si="101">+IFERROR(E55/D55-1,"nm")</f>
        <v>0.17307692307692313</v>
      </c>
      <c r="F56" s="47">
        <f t="shared" ref="F56" si="102">+IFERROR(F55/E55-1,"nm")</f>
        <v>1.1709601873536313E-2</v>
      </c>
      <c r="G56" s="47">
        <f t="shared" ref="G56" si="103">+IFERROR(G55/F55-1,"nm")</f>
        <v>-6.944444444444442E-2</v>
      </c>
      <c r="H56" s="47">
        <f t="shared" ref="H56" si="104">+IFERROR(H55/G55-1,"nm")</f>
        <v>0.21890547263681581</v>
      </c>
      <c r="I56" s="47">
        <f t="shared" ref="I56" si="105">+IFERROR(I55/H55-1,"nm")</f>
        <v>0.15102040816326534</v>
      </c>
    </row>
    <row r="57" spans="1:9" x14ac:dyDescent="0.3">
      <c r="A57" s="44" t="s">
        <v>138</v>
      </c>
      <c r="B57" s="51">
        <f>Historicals!B192</f>
        <v>0</v>
      </c>
      <c r="C57" s="51">
        <f>Historicals!C192</f>
        <v>-0.04</v>
      </c>
      <c r="D57" s="51">
        <f>Historicals!D192</f>
        <v>0.09</v>
      </c>
      <c r="E57" s="51">
        <f>Historicals!E192</f>
        <v>0.01</v>
      </c>
      <c r="F57" s="51">
        <f>Historicals!F192</f>
        <v>0.01</v>
      </c>
      <c r="G57" s="51">
        <f>Historicals!G192</f>
        <v>-0.02</v>
      </c>
      <c r="H57" s="51">
        <f>Historicals!H192</f>
        <v>0.06</v>
      </c>
      <c r="I57" s="51">
        <f>Historicals!I192</f>
        <v>0.17</v>
      </c>
    </row>
    <row r="58" spans="1:9" x14ac:dyDescent="0.3">
      <c r="A58" s="44" t="s">
        <v>139</v>
      </c>
      <c r="B58" s="47" t="str">
        <f t="shared" ref="B58:I58" si="106">+IFERROR(B56-B57,"nm")</f>
        <v>nm</v>
      </c>
      <c r="C58" s="47">
        <f t="shared" si="106"/>
        <v>-2.8954423592493575E-3</v>
      </c>
      <c r="D58" s="47">
        <f t="shared" si="106"/>
        <v>-7.0392156862745164E-2</v>
      </c>
      <c r="E58" s="47">
        <f t="shared" si="106"/>
        <v>0.16307692307692312</v>
      </c>
      <c r="F58" s="47">
        <f t="shared" si="106"/>
        <v>1.7096018735363126E-3</v>
      </c>
      <c r="G58" s="47">
        <f t="shared" si="106"/>
        <v>-4.9444444444444416E-2</v>
      </c>
      <c r="H58" s="47">
        <f t="shared" si="106"/>
        <v>0.15890547263681581</v>
      </c>
      <c r="I58" s="47">
        <f t="shared" si="106"/>
        <v>-1.8979591836734672E-2</v>
      </c>
    </row>
    <row r="59" spans="1:9" x14ac:dyDescent="0.3">
      <c r="A59" s="9" t="s">
        <v>131</v>
      </c>
      <c r="B59">
        <f>B62+B65</f>
        <v>2227</v>
      </c>
      <c r="C59">
        <f t="shared" ref="C59:I59" si="107">C62+C65</f>
        <v>1807</v>
      </c>
      <c r="D59">
        <f t="shared" si="107"/>
        <v>1553</v>
      </c>
      <c r="E59">
        <f t="shared" si="107"/>
        <v>1703</v>
      </c>
      <c r="F59">
        <f t="shared" si="107"/>
        <v>2106</v>
      </c>
      <c r="G59">
        <f t="shared" si="107"/>
        <v>1673</v>
      </c>
      <c r="H59">
        <f t="shared" si="107"/>
        <v>2571</v>
      </c>
      <c r="I59">
        <f t="shared" si="107"/>
        <v>3427</v>
      </c>
    </row>
    <row r="60" spans="1:9" x14ac:dyDescent="0.3">
      <c r="A60" s="46" t="s">
        <v>130</v>
      </c>
      <c r="B60" s="47" t="str">
        <f t="shared" ref="B60" si="108">+IFERROR(B59/A59-1,"nm")</f>
        <v>nm</v>
      </c>
      <c r="C60" s="47">
        <f t="shared" ref="C60" si="109">+IFERROR(C59/B59-1,"nm")</f>
        <v>-0.18859452177817693</v>
      </c>
      <c r="D60" s="47">
        <f t="shared" ref="D60" si="110">+IFERROR(D59/C59-1,"nm")</f>
        <v>-0.14056447149972329</v>
      </c>
      <c r="E60" s="47">
        <f t="shared" ref="E60" si="111">+IFERROR(E59/D59-1,"nm")</f>
        <v>9.6587250482936149E-2</v>
      </c>
      <c r="F60" s="47">
        <f t="shared" ref="F60" si="112">+IFERROR(F59/E59-1,"nm")</f>
        <v>0.23664122137404586</v>
      </c>
      <c r="G60" s="47">
        <f t="shared" ref="G60" si="113">+IFERROR(G59/F59-1,"nm")</f>
        <v>-0.20560303893637222</v>
      </c>
      <c r="H60" s="47">
        <f t="shared" ref="H60" si="114">+IFERROR(H59/G59-1,"nm")</f>
        <v>0.53676031081888831</v>
      </c>
      <c r="I60" s="47">
        <f t="shared" ref="I60" si="115">+IFERROR(I59/H59-1,"nm")</f>
        <v>0.33294437961882539</v>
      </c>
    </row>
    <row r="61" spans="1:9" x14ac:dyDescent="0.3">
      <c r="A61" s="46" t="s">
        <v>132</v>
      </c>
      <c r="B61" s="47">
        <f t="shared" ref="B61:I61" si="116">+IFERROR(B59/B$18,"nm")</f>
        <v>0.16208151382823871</v>
      </c>
      <c r="C61" s="47">
        <f t="shared" si="116"/>
        <v>0.12239230560823625</v>
      </c>
      <c r="D61" s="47">
        <f t="shared" si="116"/>
        <v>0.10206361724500526</v>
      </c>
      <c r="E61" s="47">
        <f t="shared" si="116"/>
        <v>0.11464153483675531</v>
      </c>
      <c r="F61" s="47">
        <f t="shared" si="116"/>
        <v>0.13243617155074833</v>
      </c>
      <c r="G61" s="47">
        <f t="shared" si="116"/>
        <v>0.11550676608671638</v>
      </c>
      <c r="H61" s="47">
        <f t="shared" si="116"/>
        <v>0.14965946795506141</v>
      </c>
      <c r="I61" s="47">
        <f t="shared" si="116"/>
        <v>0.18672696561869995</v>
      </c>
    </row>
    <row r="62" spans="1:9" x14ac:dyDescent="0.3">
      <c r="A62" s="9" t="s">
        <v>133</v>
      </c>
      <c r="B62">
        <f>Historicals!B168</f>
        <v>87</v>
      </c>
      <c r="C62">
        <f>Historicals!C168</f>
        <v>84</v>
      </c>
      <c r="D62">
        <f>Historicals!D168</f>
        <v>106</v>
      </c>
      <c r="E62">
        <f>Historicals!E168</f>
        <v>116</v>
      </c>
      <c r="F62">
        <f>Historicals!F168</f>
        <v>111</v>
      </c>
      <c r="G62">
        <f>Historicals!G168</f>
        <v>132</v>
      </c>
      <c r="H62">
        <f>Historicals!H168</f>
        <v>136</v>
      </c>
      <c r="I62">
        <f>Historicals!I168</f>
        <v>134</v>
      </c>
    </row>
    <row r="63" spans="1:9" x14ac:dyDescent="0.3">
      <c r="A63" s="46" t="s">
        <v>130</v>
      </c>
      <c r="B63" s="47" t="str">
        <f t="shared" ref="B63" si="117">+IFERROR(B62/A62-1,"nm")</f>
        <v>nm</v>
      </c>
      <c r="C63" s="47">
        <f t="shared" ref="C63" si="118">+IFERROR(C62/B62-1,"nm")</f>
        <v>-3.4482758620689613E-2</v>
      </c>
      <c r="D63" s="47">
        <f t="shared" ref="D63" si="119">+IFERROR(D62/C62-1,"nm")</f>
        <v>0.26190476190476186</v>
      </c>
      <c r="E63" s="47">
        <f t="shared" ref="E63" si="120">+IFERROR(E62/D62-1,"nm")</f>
        <v>9.4339622641509413E-2</v>
      </c>
      <c r="F63" s="47">
        <f t="shared" ref="F63" si="121">+IFERROR(F62/E62-1,"nm")</f>
        <v>-4.31034482758621E-2</v>
      </c>
      <c r="G63" s="47">
        <f t="shared" ref="G63" si="122">+IFERROR(G62/F62-1,"nm")</f>
        <v>0.18918918918918926</v>
      </c>
      <c r="H63" s="47">
        <f t="shared" ref="H63" si="123">+IFERROR(H62/G62-1,"nm")</f>
        <v>3.0303030303030276E-2</v>
      </c>
      <c r="I63" s="47">
        <f t="shared" ref="I63" si="124">+IFERROR(I62/H62-1,"nm")</f>
        <v>-1.4705882352941124E-2</v>
      </c>
    </row>
    <row r="64" spans="1:9" x14ac:dyDescent="0.3">
      <c r="A64" s="46" t="s">
        <v>134</v>
      </c>
      <c r="B64" s="47">
        <f>+IFERROR(B62/B$45,"nm")</f>
        <v>1.2208812798203761E-2</v>
      </c>
      <c r="C64" s="47">
        <f t="shared" ref="C64:I64" si="125">+IFERROR(C62/C$45,"nm")</f>
        <v>1.1483253588516746E-2</v>
      </c>
      <c r="D64" s="47">
        <f t="shared" si="125"/>
        <v>1.3769810340348142E-2</v>
      </c>
      <c r="E64" s="47">
        <f t="shared" si="125"/>
        <v>1.2551395801774508E-2</v>
      </c>
      <c r="F64" s="47">
        <f t="shared" si="125"/>
        <v>1.1312678353037097E-2</v>
      </c>
      <c r="G64" s="47">
        <f t="shared" si="125"/>
        <v>1.4122178239007167E-2</v>
      </c>
      <c r="H64" s="47">
        <f t="shared" si="125"/>
        <v>1.1871508379888268E-2</v>
      </c>
      <c r="I64" s="47">
        <f t="shared" si="125"/>
        <v>1.0738039907043834E-2</v>
      </c>
    </row>
    <row r="65" spans="1:9" x14ac:dyDescent="0.3">
      <c r="A65" s="9" t="s">
        <v>135</v>
      </c>
      <c r="B65">
        <f>Historicals!B135</f>
        <v>2140</v>
      </c>
      <c r="C65">
        <f>Historicals!C135</f>
        <v>1723</v>
      </c>
      <c r="D65">
        <f>Historicals!D135</f>
        <v>1447</v>
      </c>
      <c r="E65">
        <f>Historicals!E135</f>
        <v>1587</v>
      </c>
      <c r="F65">
        <f>Historicals!F135</f>
        <v>1995</v>
      </c>
      <c r="G65">
        <f>Historicals!G135</f>
        <v>1541</v>
      </c>
      <c r="H65">
        <f>Historicals!H135</f>
        <v>2435</v>
      </c>
      <c r="I65">
        <f>Historicals!I135</f>
        <v>3293</v>
      </c>
    </row>
    <row r="66" spans="1:9" x14ac:dyDescent="0.3">
      <c r="A66" s="46" t="s">
        <v>130</v>
      </c>
      <c r="B66" s="47" t="str">
        <f t="shared" ref="B66" si="126">+IFERROR(B65/A65-1,"nm")</f>
        <v>nm</v>
      </c>
      <c r="C66" s="47">
        <f t="shared" ref="C66" si="127">+IFERROR(C65/B65-1,"nm")</f>
        <v>-0.19485981308411215</v>
      </c>
      <c r="D66" s="47">
        <f t="shared" ref="D66" si="128">+IFERROR(D65/C65-1,"nm")</f>
        <v>-0.16018572257690078</v>
      </c>
      <c r="E66" s="47">
        <f t="shared" ref="E66" si="129">+IFERROR(E65/D65-1,"nm")</f>
        <v>9.675190048375959E-2</v>
      </c>
      <c r="F66" s="47">
        <f t="shared" ref="F66" si="130">+IFERROR(F65/E65-1,"nm")</f>
        <v>0.25708884688090738</v>
      </c>
      <c r="G66" s="47">
        <f t="shared" ref="G66" si="131">+IFERROR(G65/F65-1,"nm")</f>
        <v>-0.22756892230576442</v>
      </c>
      <c r="H66" s="47">
        <f t="shared" ref="H66" si="132">+IFERROR(H65/G65-1,"nm")</f>
        <v>0.58014276443867629</v>
      </c>
      <c r="I66" s="47">
        <f t="shared" ref="I66" si="133">+IFERROR(I65/H65-1,"nm")</f>
        <v>0.3523613963039014</v>
      </c>
    </row>
    <row r="67" spans="1:9" x14ac:dyDescent="0.3">
      <c r="A67" s="46" t="s">
        <v>132</v>
      </c>
      <c r="B67" s="47">
        <f t="shared" ref="B67:I67" si="134">+IFERROR(B65/B$18,"nm")</f>
        <v>0.15574963609898107</v>
      </c>
      <c r="C67" s="47">
        <f t="shared" si="134"/>
        <v>0.1167027905716608</v>
      </c>
      <c r="D67" s="47">
        <f t="shared" si="134"/>
        <v>9.5097266035751846E-2</v>
      </c>
      <c r="E67" s="47">
        <f t="shared" si="134"/>
        <v>0.10683271625715247</v>
      </c>
      <c r="F67" s="47">
        <f t="shared" si="134"/>
        <v>0.12545591749465476</v>
      </c>
      <c r="G67" s="47">
        <f t="shared" si="134"/>
        <v>0.1063932615299641</v>
      </c>
      <c r="H67" s="47">
        <f t="shared" si="134"/>
        <v>0.14174282554281389</v>
      </c>
      <c r="I67" s="47">
        <f t="shared" si="134"/>
        <v>0.17942570696888793</v>
      </c>
    </row>
    <row r="68" spans="1:9" x14ac:dyDescent="0.3">
      <c r="A68" s="9" t="s">
        <v>136</v>
      </c>
      <c r="B68" s="9">
        <f>Historicals!B157</f>
        <v>0</v>
      </c>
      <c r="C68" s="9">
        <f>Historicals!C157</f>
        <v>0</v>
      </c>
      <c r="D68" s="9">
        <f>Historicals!D157</f>
        <v>0</v>
      </c>
      <c r="E68" s="9">
        <f>Historicals!E157</f>
        <v>0</v>
      </c>
      <c r="F68" s="9">
        <f>Historicals!F157</f>
        <v>0</v>
      </c>
      <c r="G68" s="9">
        <f>Historicals!G157</f>
        <v>0</v>
      </c>
      <c r="H68">
        <f>Historicals!H157</f>
        <v>153</v>
      </c>
      <c r="I68">
        <f>Historicals!I157</f>
        <v>197</v>
      </c>
    </row>
    <row r="69" spans="1:9" x14ac:dyDescent="0.3">
      <c r="A69" s="46" t="s">
        <v>130</v>
      </c>
      <c r="B69" s="47" t="str">
        <f t="shared" ref="B69" si="135">+IFERROR(B68/A68-1,"nm")</f>
        <v>nm</v>
      </c>
      <c r="C69" s="47" t="str">
        <f t="shared" ref="C69" si="136">+IFERROR(C68/B68-1,"nm")</f>
        <v>nm</v>
      </c>
      <c r="D69" s="47" t="str">
        <f t="shared" ref="D69" si="137">+IFERROR(D68/C68-1,"nm")</f>
        <v>nm</v>
      </c>
      <c r="E69" s="47" t="str">
        <f t="shared" ref="E69" si="138">+IFERROR(E68/D68-1,"nm")</f>
        <v>nm</v>
      </c>
      <c r="F69" s="47" t="str">
        <f t="shared" ref="F69" si="139">+IFERROR(F68/E68-1,"nm")</f>
        <v>nm</v>
      </c>
      <c r="G69" s="47" t="str">
        <f t="shared" ref="G69" si="140">+IFERROR(G68/F68-1,"nm")</f>
        <v>nm</v>
      </c>
      <c r="H69" s="47" t="str">
        <f t="shared" ref="H69" si="141">+IFERROR(H68/G68-1,"nm")</f>
        <v>nm</v>
      </c>
      <c r="I69" s="47">
        <f t="shared" ref="I69" si="142">+IFERROR(I68/H68-1,"nm")</f>
        <v>0.28758169934640532</v>
      </c>
    </row>
    <row r="70" spans="1:9" x14ac:dyDescent="0.3">
      <c r="A70" s="46" t="s">
        <v>134</v>
      </c>
      <c r="B70" s="47">
        <f>+IFERROR(B68/B$45,"nm")</f>
        <v>0</v>
      </c>
      <c r="C70" s="47">
        <f t="shared" ref="C70:I70" si="143">+IFERROR(C68/C$45,"nm")</f>
        <v>0</v>
      </c>
      <c r="D70" s="47">
        <f t="shared" si="143"/>
        <v>0</v>
      </c>
      <c r="E70" s="47">
        <f t="shared" si="143"/>
        <v>0</v>
      </c>
      <c r="F70" s="47">
        <f t="shared" si="143"/>
        <v>0</v>
      </c>
      <c r="G70" s="47">
        <f t="shared" si="143"/>
        <v>0</v>
      </c>
      <c r="H70" s="47">
        <f t="shared" si="143"/>
        <v>1.3355446927374302E-2</v>
      </c>
      <c r="I70" s="47">
        <f t="shared" si="143"/>
        <v>1.5786521355877874E-2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Mehul G</cp:lastModifiedBy>
  <dcterms:created xsi:type="dcterms:W3CDTF">2020-05-20T17:26:08Z</dcterms:created>
  <dcterms:modified xsi:type="dcterms:W3CDTF">2025-01-23T18:28:37Z</dcterms:modified>
</cp:coreProperties>
</file>