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P50147336\Downloads\Damilola's Personal Folder\Quill Cap\Task 8\"/>
    </mc:Choice>
  </mc:AlternateContent>
  <xr:revisionPtr revIDLastSave="0" documentId="13_ncr:1_{B6F16AA1-8EC4-47B6-86DA-FBB5CB5C7466}" xr6:coauthVersionLast="47" xr6:coauthVersionMax="47" xr10:uidLastSave="{00000000-0000-0000-0000-000000000000}"/>
  <bookViews>
    <workbookView xWindow="-110" yWindow="-110" windowWidth="19420" windowHeight="110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3" l="1"/>
  <c r="D122" i="3"/>
  <c r="E122" i="3"/>
  <c r="F122" i="3"/>
  <c r="G122" i="3"/>
  <c r="H122" i="3"/>
  <c r="H124" i="3" s="1"/>
  <c r="I122" i="3"/>
  <c r="B122" i="3"/>
  <c r="B124" i="3" s="1"/>
  <c r="C119" i="3"/>
  <c r="D119" i="3"/>
  <c r="E119" i="3"/>
  <c r="F119" i="3"/>
  <c r="G119" i="3"/>
  <c r="H119" i="3"/>
  <c r="I119" i="3"/>
  <c r="I121" i="3" s="1"/>
  <c r="B119" i="3"/>
  <c r="B121" i="3" s="1"/>
  <c r="C116" i="3"/>
  <c r="C118" i="3" s="1"/>
  <c r="D116" i="3"/>
  <c r="E116" i="3"/>
  <c r="F116" i="3"/>
  <c r="G116" i="3"/>
  <c r="G118" i="3" s="1"/>
  <c r="H116" i="3"/>
  <c r="I116" i="3"/>
  <c r="B116" i="3"/>
  <c r="C109" i="3"/>
  <c r="C110" i="3" s="1"/>
  <c r="C112" i="3" s="1"/>
  <c r="D109" i="3"/>
  <c r="E109" i="3"/>
  <c r="F110" i="3" s="1"/>
  <c r="F112" i="3" s="1"/>
  <c r="F109" i="3"/>
  <c r="G109" i="3"/>
  <c r="H109" i="3"/>
  <c r="I110" i="3" s="1"/>
  <c r="I112" i="3" s="1"/>
  <c r="I109" i="3"/>
  <c r="B109" i="3"/>
  <c r="B110" i="3" s="1"/>
  <c r="B112" i="3" s="1"/>
  <c r="C105" i="3"/>
  <c r="D106" i="3" s="1"/>
  <c r="D108" i="3" s="1"/>
  <c r="D105" i="3"/>
  <c r="E105" i="3"/>
  <c r="F105" i="3"/>
  <c r="G105" i="3"/>
  <c r="H105" i="3"/>
  <c r="I105" i="3"/>
  <c r="I106" i="3" s="1"/>
  <c r="I108" i="3" s="1"/>
  <c r="B105" i="3"/>
  <c r="C101" i="3"/>
  <c r="D101" i="3"/>
  <c r="E101" i="3"/>
  <c r="F101" i="3"/>
  <c r="G101" i="3"/>
  <c r="H101" i="3"/>
  <c r="I101" i="3"/>
  <c r="I102" i="3" s="1"/>
  <c r="I104" i="3" s="1"/>
  <c r="B101" i="3"/>
  <c r="C99" i="3"/>
  <c r="C100" i="3" s="1"/>
  <c r="D99" i="3"/>
  <c r="E99" i="3"/>
  <c r="E100" i="3" s="1"/>
  <c r="F99" i="3"/>
  <c r="G99" i="3"/>
  <c r="H99" i="3"/>
  <c r="H100" i="3" s="1"/>
  <c r="I99" i="3"/>
  <c r="B99" i="3"/>
  <c r="C95" i="3"/>
  <c r="D95" i="3"/>
  <c r="E95" i="3"/>
  <c r="F95" i="3"/>
  <c r="F97" i="3" s="1"/>
  <c r="G95" i="3"/>
  <c r="G97" i="3" s="1"/>
  <c r="H95" i="3"/>
  <c r="I95" i="3"/>
  <c r="B95" i="3"/>
  <c r="B97" i="3" s="1"/>
  <c r="C92" i="3"/>
  <c r="C94" i="3" s="1"/>
  <c r="D92" i="3"/>
  <c r="E92" i="3"/>
  <c r="F92" i="3"/>
  <c r="G92" i="3"/>
  <c r="H92" i="3"/>
  <c r="I92" i="3"/>
  <c r="B92" i="3"/>
  <c r="B94" i="3" s="1"/>
  <c r="C89" i="3"/>
  <c r="D89" i="3"/>
  <c r="E89" i="3"/>
  <c r="F89" i="3"/>
  <c r="G89" i="3"/>
  <c r="G86" i="3" s="1"/>
  <c r="G88" i="3" s="1"/>
  <c r="H89" i="3"/>
  <c r="H91" i="3" s="1"/>
  <c r="I89" i="3"/>
  <c r="B89" i="3"/>
  <c r="B86" i="3" s="1"/>
  <c r="B88" i="3" s="1"/>
  <c r="C82" i="3"/>
  <c r="D83" i="3" s="1"/>
  <c r="D85" i="3" s="1"/>
  <c r="D82" i="3"/>
  <c r="E82" i="3"/>
  <c r="E83" i="3" s="1"/>
  <c r="E85" i="3" s="1"/>
  <c r="F82" i="3"/>
  <c r="G82" i="3"/>
  <c r="H82" i="3"/>
  <c r="H83" i="3" s="1"/>
  <c r="H85" i="3" s="1"/>
  <c r="I82" i="3"/>
  <c r="B82" i="3"/>
  <c r="C78" i="3"/>
  <c r="D78" i="3"/>
  <c r="E78" i="3"/>
  <c r="F78" i="3"/>
  <c r="G78" i="3"/>
  <c r="H78" i="3"/>
  <c r="I79" i="3" s="1"/>
  <c r="I81" i="3" s="1"/>
  <c r="I78" i="3"/>
  <c r="B78" i="3"/>
  <c r="C74" i="3"/>
  <c r="D74" i="3"/>
  <c r="E74" i="3"/>
  <c r="F74" i="3"/>
  <c r="G74" i="3"/>
  <c r="H74" i="3"/>
  <c r="I75" i="3" s="1"/>
  <c r="I77" i="3" s="1"/>
  <c r="I74" i="3"/>
  <c r="B74" i="3"/>
  <c r="C72" i="3"/>
  <c r="C73" i="3" s="1"/>
  <c r="D72" i="3"/>
  <c r="E72" i="3"/>
  <c r="F73" i="3" s="1"/>
  <c r="F72" i="3"/>
  <c r="G72" i="3"/>
  <c r="H72" i="3"/>
  <c r="H73" i="3" s="1"/>
  <c r="I72" i="3"/>
  <c r="B72" i="3"/>
  <c r="C68" i="3"/>
  <c r="D68" i="3"/>
  <c r="E68" i="3"/>
  <c r="F68" i="3"/>
  <c r="G68" i="3"/>
  <c r="H68" i="3"/>
  <c r="H70" i="3" s="1"/>
  <c r="I68" i="3"/>
  <c r="B68" i="3"/>
  <c r="C65" i="3"/>
  <c r="D65" i="3"/>
  <c r="E65" i="3"/>
  <c r="F65" i="3"/>
  <c r="G65" i="3"/>
  <c r="H65" i="3"/>
  <c r="H67" i="3" s="1"/>
  <c r="I65" i="3"/>
  <c r="B65" i="3"/>
  <c r="B59" i="3" s="1"/>
  <c r="B61" i="3" s="1"/>
  <c r="C62" i="3"/>
  <c r="C64" i="3" s="1"/>
  <c r="D62" i="3"/>
  <c r="E62" i="3"/>
  <c r="E64" i="3" s="1"/>
  <c r="F62" i="3"/>
  <c r="G62" i="3"/>
  <c r="H62" i="3"/>
  <c r="H64" i="3" s="1"/>
  <c r="I62" i="3"/>
  <c r="B62" i="3"/>
  <c r="C55" i="3"/>
  <c r="D55" i="3"/>
  <c r="E55" i="3"/>
  <c r="F55" i="3"/>
  <c r="G55" i="3"/>
  <c r="H55" i="3"/>
  <c r="I55" i="3"/>
  <c r="I56" i="3" s="1"/>
  <c r="I58" i="3" s="1"/>
  <c r="B55" i="3"/>
  <c r="C51" i="3"/>
  <c r="D52" i="3" s="1"/>
  <c r="D54" i="3" s="1"/>
  <c r="D51" i="3"/>
  <c r="E51" i="3"/>
  <c r="F51" i="3"/>
  <c r="G51" i="3"/>
  <c r="H51" i="3"/>
  <c r="I52" i="3" s="1"/>
  <c r="I54" i="3" s="1"/>
  <c r="I51" i="3"/>
  <c r="B51" i="3"/>
  <c r="C47" i="3"/>
  <c r="D48" i="3" s="1"/>
  <c r="D50" i="3" s="1"/>
  <c r="D47" i="3"/>
  <c r="E47" i="3"/>
  <c r="F47" i="3"/>
  <c r="G47" i="3"/>
  <c r="H47" i="3"/>
  <c r="I47" i="3"/>
  <c r="I48" i="3" s="1"/>
  <c r="I50" i="3" s="1"/>
  <c r="B47" i="3"/>
  <c r="B48" i="3" s="1"/>
  <c r="B50" i="3" s="1"/>
  <c r="C45" i="3"/>
  <c r="C46" i="3" s="1"/>
  <c r="D45" i="3"/>
  <c r="E46" i="3" s="1"/>
  <c r="E45" i="3"/>
  <c r="F45" i="3"/>
  <c r="G45" i="3"/>
  <c r="H45" i="3"/>
  <c r="I46" i="3" s="1"/>
  <c r="I45" i="3"/>
  <c r="B45" i="3"/>
  <c r="A98" i="3"/>
  <c r="A71" i="3"/>
  <c r="I124" i="3"/>
  <c r="G124" i="3"/>
  <c r="F124" i="3"/>
  <c r="E124" i="3"/>
  <c r="D124" i="3"/>
  <c r="C124" i="3"/>
  <c r="G121" i="3"/>
  <c r="G120" i="3"/>
  <c r="D120" i="3"/>
  <c r="H121" i="3"/>
  <c r="F121" i="3"/>
  <c r="E121" i="3"/>
  <c r="D121" i="3"/>
  <c r="C121" i="3"/>
  <c r="H118" i="3"/>
  <c r="F118" i="3"/>
  <c r="E118" i="3"/>
  <c r="D117" i="3"/>
  <c r="H113" i="3"/>
  <c r="H115" i="3" s="1"/>
  <c r="G113" i="3"/>
  <c r="G115" i="3" s="1"/>
  <c r="F113" i="3"/>
  <c r="F115" i="3" s="1"/>
  <c r="E113" i="3"/>
  <c r="E115" i="3" s="1"/>
  <c r="D113" i="3"/>
  <c r="D115" i="3" s="1"/>
  <c r="C113" i="3"/>
  <c r="C115" i="3" s="1"/>
  <c r="I111" i="3"/>
  <c r="H111" i="3"/>
  <c r="G111" i="3"/>
  <c r="F111" i="3"/>
  <c r="E111" i="3"/>
  <c r="D111" i="3"/>
  <c r="C111" i="3"/>
  <c r="B111" i="3"/>
  <c r="G110" i="3"/>
  <c r="G112" i="3" s="1"/>
  <c r="E110" i="3"/>
  <c r="E112" i="3" s="1"/>
  <c r="D110" i="3"/>
  <c r="D112" i="3" s="1"/>
  <c r="I107" i="3"/>
  <c r="H107" i="3"/>
  <c r="G107" i="3"/>
  <c r="F107" i="3"/>
  <c r="E107" i="3"/>
  <c r="D107" i="3"/>
  <c r="C107" i="3"/>
  <c r="B107" i="3"/>
  <c r="G106" i="3"/>
  <c r="G108" i="3" s="1"/>
  <c r="H106" i="3"/>
  <c r="H108" i="3" s="1"/>
  <c r="F106" i="3"/>
  <c r="F108" i="3" s="1"/>
  <c r="E106" i="3"/>
  <c r="E108" i="3" s="1"/>
  <c r="B106" i="3"/>
  <c r="B108" i="3" s="1"/>
  <c r="I103" i="3"/>
  <c r="H103" i="3"/>
  <c r="G103" i="3"/>
  <c r="F103" i="3"/>
  <c r="E103" i="3"/>
  <c r="D103" i="3"/>
  <c r="C103" i="3"/>
  <c r="B103" i="3"/>
  <c r="H102" i="3"/>
  <c r="H104" i="3" s="1"/>
  <c r="G102" i="3"/>
  <c r="G104" i="3" s="1"/>
  <c r="F102" i="3"/>
  <c r="F104" i="3" s="1"/>
  <c r="E102" i="3"/>
  <c r="E104" i="3" s="1"/>
  <c r="C102" i="3"/>
  <c r="C104" i="3" s="1"/>
  <c r="B102" i="3"/>
  <c r="B104" i="3" s="1"/>
  <c r="I100" i="3"/>
  <c r="G100" i="3"/>
  <c r="F100" i="3"/>
  <c r="D100" i="3"/>
  <c r="B100" i="3"/>
  <c r="D96" i="3"/>
  <c r="I97" i="3"/>
  <c r="H97" i="3"/>
  <c r="E97" i="3"/>
  <c r="D97" i="3"/>
  <c r="C97" i="3"/>
  <c r="I94" i="3"/>
  <c r="H94" i="3"/>
  <c r="G94" i="3"/>
  <c r="F94" i="3"/>
  <c r="E94" i="3"/>
  <c r="D94" i="3"/>
  <c r="D90" i="3"/>
  <c r="I91" i="3"/>
  <c r="F91" i="3"/>
  <c r="E91" i="3"/>
  <c r="D91" i="3"/>
  <c r="C91" i="3"/>
  <c r="I86" i="3"/>
  <c r="I88" i="3" s="1"/>
  <c r="F86" i="3"/>
  <c r="F88" i="3" s="1"/>
  <c r="E86" i="3"/>
  <c r="E88" i="3" s="1"/>
  <c r="D86" i="3"/>
  <c r="C86" i="3"/>
  <c r="C88" i="3" s="1"/>
  <c r="I84" i="3"/>
  <c r="H84" i="3"/>
  <c r="G84" i="3"/>
  <c r="F84" i="3"/>
  <c r="E84" i="3"/>
  <c r="D84" i="3"/>
  <c r="C84" i="3"/>
  <c r="B84" i="3"/>
  <c r="I83" i="3"/>
  <c r="I85" i="3" s="1"/>
  <c r="G83" i="3"/>
  <c r="G85" i="3" s="1"/>
  <c r="F83" i="3"/>
  <c r="F85" i="3" s="1"/>
  <c r="C83" i="3"/>
  <c r="C85" i="3" s="1"/>
  <c r="B83" i="3"/>
  <c r="B85" i="3" s="1"/>
  <c r="I80" i="3"/>
  <c r="H80" i="3"/>
  <c r="G80" i="3"/>
  <c r="F80" i="3"/>
  <c r="E80" i="3"/>
  <c r="D80" i="3"/>
  <c r="C80" i="3"/>
  <c r="B80" i="3"/>
  <c r="B79" i="3"/>
  <c r="B81" i="3" s="1"/>
  <c r="G79" i="3"/>
  <c r="G81" i="3" s="1"/>
  <c r="F79" i="3"/>
  <c r="F81" i="3" s="1"/>
  <c r="E79" i="3"/>
  <c r="E81" i="3" s="1"/>
  <c r="D79" i="3"/>
  <c r="D81" i="3" s="1"/>
  <c r="C79" i="3"/>
  <c r="C81" i="3" s="1"/>
  <c r="I76" i="3"/>
  <c r="H76" i="3"/>
  <c r="G76" i="3"/>
  <c r="F76" i="3"/>
  <c r="E76" i="3"/>
  <c r="D76" i="3"/>
  <c r="C76" i="3"/>
  <c r="B76" i="3"/>
  <c r="G75" i="3"/>
  <c r="G77" i="3" s="1"/>
  <c r="F75" i="3"/>
  <c r="F77" i="3" s="1"/>
  <c r="E75" i="3"/>
  <c r="E77" i="3" s="1"/>
  <c r="D75" i="3"/>
  <c r="D77" i="3" s="1"/>
  <c r="C75" i="3"/>
  <c r="C77" i="3" s="1"/>
  <c r="B75" i="3"/>
  <c r="B77" i="3" s="1"/>
  <c r="I73" i="3"/>
  <c r="G73" i="3"/>
  <c r="D73" i="3"/>
  <c r="B73" i="3"/>
  <c r="I70" i="3"/>
  <c r="G70" i="3"/>
  <c r="F70" i="3"/>
  <c r="E70" i="3"/>
  <c r="D70" i="3"/>
  <c r="C70" i="3"/>
  <c r="B70" i="3"/>
  <c r="I67" i="3"/>
  <c r="G67" i="3"/>
  <c r="F67" i="3"/>
  <c r="E67" i="3"/>
  <c r="D66" i="3"/>
  <c r="C67" i="3"/>
  <c r="B67" i="3"/>
  <c r="I64" i="3"/>
  <c r="G64" i="3"/>
  <c r="F64" i="3"/>
  <c r="D63" i="3"/>
  <c r="B64" i="3"/>
  <c r="I59" i="3"/>
  <c r="I61" i="3" s="1"/>
  <c r="G59" i="3"/>
  <c r="G61" i="3" s="1"/>
  <c r="F59" i="3"/>
  <c r="F61" i="3" s="1"/>
  <c r="D59" i="3"/>
  <c r="D61" i="3" s="1"/>
  <c r="C59" i="3"/>
  <c r="C61" i="3" s="1"/>
  <c r="I57" i="3"/>
  <c r="H57" i="3"/>
  <c r="G57" i="3"/>
  <c r="F57" i="3"/>
  <c r="E57" i="3"/>
  <c r="D57" i="3"/>
  <c r="C57" i="3"/>
  <c r="B57" i="3"/>
  <c r="B56" i="3"/>
  <c r="B58" i="3" s="1"/>
  <c r="H56" i="3"/>
  <c r="H58" i="3" s="1"/>
  <c r="G56" i="3"/>
  <c r="G58" i="3" s="1"/>
  <c r="F56" i="3"/>
  <c r="F58" i="3" s="1"/>
  <c r="E56" i="3"/>
  <c r="E58" i="3" s="1"/>
  <c r="D56" i="3"/>
  <c r="D58" i="3" s="1"/>
  <c r="C56" i="3"/>
  <c r="C58" i="3" s="1"/>
  <c r="I53" i="3"/>
  <c r="H53" i="3"/>
  <c r="G53" i="3"/>
  <c r="F53" i="3"/>
  <c r="E53" i="3"/>
  <c r="D53" i="3"/>
  <c r="C53" i="3"/>
  <c r="B53" i="3"/>
  <c r="B52" i="3"/>
  <c r="B54" i="3" s="1"/>
  <c r="H52" i="3"/>
  <c r="H54" i="3" s="1"/>
  <c r="G52" i="3"/>
  <c r="G54" i="3" s="1"/>
  <c r="F52" i="3"/>
  <c r="F54" i="3" s="1"/>
  <c r="E52" i="3"/>
  <c r="E54" i="3" s="1"/>
  <c r="C52" i="3"/>
  <c r="C54" i="3" s="1"/>
  <c r="I49" i="3"/>
  <c r="H49" i="3"/>
  <c r="G49" i="3"/>
  <c r="F49" i="3"/>
  <c r="E49" i="3"/>
  <c r="D49" i="3"/>
  <c r="C49" i="3"/>
  <c r="B49" i="3"/>
  <c r="H48" i="3"/>
  <c r="H50" i="3" s="1"/>
  <c r="G48" i="3"/>
  <c r="G50" i="3" s="1"/>
  <c r="F48" i="3"/>
  <c r="F50" i="3" s="1"/>
  <c r="E48" i="3"/>
  <c r="E50" i="3" s="1"/>
  <c r="B46" i="3"/>
  <c r="H46" i="3"/>
  <c r="G46" i="3"/>
  <c r="F46" i="3"/>
  <c r="C16" i="3"/>
  <c r="D16" i="3"/>
  <c r="E16" i="3"/>
  <c r="F16" i="3"/>
  <c r="G16" i="3"/>
  <c r="H16" i="3"/>
  <c r="I16" i="3"/>
  <c r="B16" i="3"/>
  <c r="C14" i="3"/>
  <c r="D14" i="3"/>
  <c r="E14" i="3"/>
  <c r="F14" i="3"/>
  <c r="G14" i="3"/>
  <c r="H14" i="3"/>
  <c r="I15" i="3" s="1"/>
  <c r="I14" i="3"/>
  <c r="B14" i="3"/>
  <c r="B15" i="3" s="1"/>
  <c r="C13" i="3"/>
  <c r="D13" i="3"/>
  <c r="E13" i="3"/>
  <c r="F13" i="3"/>
  <c r="G13" i="3"/>
  <c r="H13" i="3"/>
  <c r="I13" i="3"/>
  <c r="B13" i="3"/>
  <c r="C11" i="3"/>
  <c r="D11" i="3"/>
  <c r="E11" i="3"/>
  <c r="F11" i="3"/>
  <c r="G11" i="3"/>
  <c r="H11" i="3"/>
  <c r="I11" i="3"/>
  <c r="I12" i="3" s="1"/>
  <c r="B11" i="3"/>
  <c r="B12" i="3" s="1"/>
  <c r="C10" i="3"/>
  <c r="D10" i="3"/>
  <c r="E10" i="3"/>
  <c r="F10" i="3"/>
  <c r="G10" i="3"/>
  <c r="H10" i="3"/>
  <c r="I10" i="3"/>
  <c r="B10" i="3"/>
  <c r="C8" i="3"/>
  <c r="D8" i="3"/>
  <c r="E8" i="3"/>
  <c r="F8" i="3"/>
  <c r="G8" i="3"/>
  <c r="H8" i="3"/>
  <c r="I9" i="3" s="1"/>
  <c r="I8" i="3"/>
  <c r="B8" i="3"/>
  <c r="C9" i="3" s="1"/>
  <c r="C7" i="3"/>
  <c r="D7" i="3"/>
  <c r="E7" i="3"/>
  <c r="F7" i="3"/>
  <c r="G7" i="3"/>
  <c r="H7" i="3"/>
  <c r="I7" i="3"/>
  <c r="B7" i="3"/>
  <c r="C5" i="3"/>
  <c r="D5" i="3"/>
  <c r="E5" i="3"/>
  <c r="F5" i="3"/>
  <c r="G5" i="3"/>
  <c r="G6" i="3" s="1"/>
  <c r="H5" i="3"/>
  <c r="H6" i="3" s="1"/>
  <c r="I5" i="3"/>
  <c r="I6" i="3" s="1"/>
  <c r="B5" i="3"/>
  <c r="B6" i="3" s="1"/>
  <c r="C3" i="3"/>
  <c r="D3" i="3"/>
  <c r="E3" i="3"/>
  <c r="F3" i="3"/>
  <c r="G3" i="3"/>
  <c r="H3" i="3"/>
  <c r="I4" i="3" s="1"/>
  <c r="I3" i="3"/>
  <c r="B3" i="3"/>
  <c r="B4" i="3" s="1"/>
  <c r="G15" i="3"/>
  <c r="F15" i="3"/>
  <c r="E15" i="3"/>
  <c r="D15" i="3"/>
  <c r="H12" i="3"/>
  <c r="G12" i="3"/>
  <c r="F12" i="3"/>
  <c r="E12" i="3"/>
  <c r="D12" i="3"/>
  <c r="G9" i="3"/>
  <c r="F9" i="3"/>
  <c r="E9" i="3"/>
  <c r="D9" i="3"/>
  <c r="B9" i="3"/>
  <c r="F6" i="3"/>
  <c r="E6" i="3"/>
  <c r="D6" i="3"/>
  <c r="G4" i="3"/>
  <c r="F4" i="3"/>
  <c r="E4" i="3"/>
  <c r="D4" i="3"/>
  <c r="H208" i="1"/>
  <c r="G208" i="1"/>
  <c r="F208" i="1"/>
  <c r="E208" i="1"/>
  <c r="D208" i="1"/>
  <c r="C208" i="1"/>
  <c r="H207" i="1"/>
  <c r="G207" i="1"/>
  <c r="F207" i="1"/>
  <c r="E207" i="1"/>
  <c r="D207" i="1"/>
  <c r="C207" i="1"/>
  <c r="H206" i="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I113" i="3" l="1"/>
  <c r="I115" i="3" s="1"/>
  <c r="B113" i="3"/>
  <c r="B115" i="3" s="1"/>
  <c r="I118" i="3"/>
  <c r="B118" i="3"/>
  <c r="H110" i="3"/>
  <c r="H112" i="3" s="1"/>
  <c r="C106" i="3"/>
  <c r="C108" i="3" s="1"/>
  <c r="H86" i="3"/>
  <c r="H88" i="3" s="1"/>
  <c r="D87" i="3"/>
  <c r="G91" i="3"/>
  <c r="B91" i="3"/>
  <c r="H79" i="3"/>
  <c r="H81" i="3" s="1"/>
  <c r="H75" i="3"/>
  <c r="H77" i="3" s="1"/>
  <c r="E73" i="3"/>
  <c r="E59" i="3"/>
  <c r="E61" i="3" s="1"/>
  <c r="H59" i="3"/>
  <c r="H61" i="3" s="1"/>
  <c r="D60" i="3"/>
  <c r="C48" i="3"/>
  <c r="C50" i="3" s="1"/>
  <c r="D46" i="3"/>
  <c r="D123" i="3"/>
  <c r="G114" i="3"/>
  <c r="G117" i="3"/>
  <c r="B117" i="3"/>
  <c r="B120" i="3"/>
  <c r="B123" i="3"/>
  <c r="D102" i="3"/>
  <c r="D104" i="3" s="1"/>
  <c r="D118" i="3"/>
  <c r="C114" i="3"/>
  <c r="C117" i="3"/>
  <c r="C120" i="3"/>
  <c r="C123" i="3"/>
  <c r="E114" i="3"/>
  <c r="E117" i="3"/>
  <c r="E120" i="3"/>
  <c r="E123" i="3"/>
  <c r="F114" i="3"/>
  <c r="F117" i="3"/>
  <c r="F120" i="3"/>
  <c r="F123" i="3"/>
  <c r="G123" i="3"/>
  <c r="D114" i="3"/>
  <c r="H114" i="3"/>
  <c r="H117" i="3"/>
  <c r="H120" i="3"/>
  <c r="H123" i="3"/>
  <c r="I114" i="3"/>
  <c r="I117" i="3"/>
  <c r="I120" i="3"/>
  <c r="I123" i="3"/>
  <c r="B87" i="3"/>
  <c r="B90" i="3"/>
  <c r="B93" i="3"/>
  <c r="B96" i="3"/>
  <c r="C87" i="3"/>
  <c r="C90" i="3"/>
  <c r="C93" i="3"/>
  <c r="C96" i="3"/>
  <c r="E87" i="3"/>
  <c r="E90" i="3"/>
  <c r="E93" i="3"/>
  <c r="E96" i="3"/>
  <c r="D88" i="3"/>
  <c r="D93" i="3"/>
  <c r="F87" i="3"/>
  <c r="F90" i="3"/>
  <c r="F93" i="3"/>
  <c r="F96" i="3"/>
  <c r="G87" i="3"/>
  <c r="G90" i="3"/>
  <c r="G93" i="3"/>
  <c r="G96" i="3"/>
  <c r="H90" i="3"/>
  <c r="H93" i="3"/>
  <c r="H96" i="3"/>
  <c r="I90" i="3"/>
  <c r="I93" i="3"/>
  <c r="I96" i="3"/>
  <c r="B60" i="3"/>
  <c r="B63" i="3"/>
  <c r="B66" i="3"/>
  <c r="B69" i="3"/>
  <c r="C60" i="3"/>
  <c r="C63" i="3"/>
  <c r="C66" i="3"/>
  <c r="C69" i="3"/>
  <c r="D67" i="3"/>
  <c r="E60" i="3"/>
  <c r="E63" i="3"/>
  <c r="E66" i="3"/>
  <c r="E69" i="3"/>
  <c r="D64" i="3"/>
  <c r="D69" i="3"/>
  <c r="F60" i="3"/>
  <c r="F63" i="3"/>
  <c r="F66" i="3"/>
  <c r="F69" i="3"/>
  <c r="G60" i="3"/>
  <c r="G63" i="3"/>
  <c r="G66" i="3"/>
  <c r="G69" i="3"/>
  <c r="H60" i="3"/>
  <c r="H63" i="3"/>
  <c r="H66" i="3"/>
  <c r="H69" i="3"/>
  <c r="I60" i="3"/>
  <c r="I63" i="3"/>
  <c r="I66" i="3"/>
  <c r="I69" i="3"/>
  <c r="H15" i="3"/>
  <c r="C15" i="3"/>
  <c r="C12" i="3"/>
  <c r="H9" i="3"/>
  <c r="C6" i="3"/>
  <c r="H4" i="3"/>
  <c r="C4" i="3"/>
  <c r="B114" i="3" l="1"/>
  <c r="H87" i="3"/>
  <c r="I87" i="3"/>
  <c r="G97" i="1" l="1"/>
  <c r="F97" i="1"/>
  <c r="E97" i="1"/>
  <c r="D97" i="1"/>
  <c r="C97" i="1"/>
  <c r="B97" i="1"/>
  <c r="G86" i="1"/>
  <c r="F86" i="1"/>
  <c r="E86" i="1"/>
  <c r="D86" i="1"/>
  <c r="C86" i="1"/>
  <c r="B86" i="1"/>
  <c r="C77" i="1"/>
  <c r="C99" i="1" s="1"/>
  <c r="G65" i="1"/>
  <c r="G77" i="1" s="1"/>
  <c r="G99" i="1" s="1"/>
  <c r="F65" i="1"/>
  <c r="F77" i="1" s="1"/>
  <c r="F99" i="1" s="1"/>
  <c r="E65" i="1"/>
  <c r="E77" i="1" s="1"/>
  <c r="E99" i="1" s="1"/>
  <c r="D65" i="1"/>
  <c r="D77" i="1" s="1"/>
  <c r="D99" i="1" s="1"/>
  <c r="C65" i="1"/>
  <c r="B65" i="1"/>
  <c r="B77" i="1" s="1"/>
  <c r="B99" i="1" s="1"/>
  <c r="B101" i="1" s="1"/>
  <c r="E60" i="1"/>
  <c r="E61" i="1" s="1"/>
  <c r="C60" i="1"/>
  <c r="G59" i="1"/>
  <c r="G60" i="1" s="1"/>
  <c r="G61" i="1" s="1"/>
  <c r="F59" i="1"/>
  <c r="F60" i="1" s="1"/>
  <c r="E59" i="1"/>
  <c r="D59" i="1"/>
  <c r="D60" i="1" s="1"/>
  <c r="D61" i="1" s="1"/>
  <c r="C59" i="1"/>
  <c r="B59" i="1"/>
  <c r="B60" i="1" s="1"/>
  <c r="G46" i="1"/>
  <c r="F46" i="1"/>
  <c r="E46" i="1"/>
  <c r="D46" i="1"/>
  <c r="C46" i="1"/>
  <c r="B46" i="1"/>
  <c r="G37" i="1"/>
  <c r="E37" i="1"/>
  <c r="G31" i="1"/>
  <c r="F31" i="1"/>
  <c r="F37" i="1" s="1"/>
  <c r="E31" i="1"/>
  <c r="D31" i="1"/>
  <c r="D37" i="1" s="1"/>
  <c r="C31" i="1"/>
  <c r="C37" i="1" s="1"/>
  <c r="B31" i="1"/>
  <c r="B37" i="1" s="1"/>
  <c r="G7" i="1"/>
  <c r="F7" i="1"/>
  <c r="E7" i="1"/>
  <c r="D7" i="1"/>
  <c r="C7" i="1"/>
  <c r="B7" i="1"/>
  <c r="G4" i="1"/>
  <c r="F4" i="1"/>
  <c r="F10" i="1" s="1"/>
  <c r="F12" i="1" s="1"/>
  <c r="E4" i="1"/>
  <c r="D4" i="1"/>
  <c r="C4" i="1"/>
  <c r="B4" i="1"/>
  <c r="F61" i="1" l="1"/>
  <c r="C61" i="1"/>
  <c r="B61" i="1"/>
  <c r="C100" i="1"/>
  <c r="C101" i="1" s="1"/>
  <c r="B102" i="1"/>
  <c r="E10" i="1"/>
  <c r="E12" i="1" s="1"/>
  <c r="G10" i="1"/>
  <c r="G12" i="1" s="1"/>
  <c r="D10" i="1"/>
  <c r="D12" i="1" s="1"/>
  <c r="D18" i="1" s="1"/>
  <c r="C10" i="1"/>
  <c r="C12" i="1" s="1"/>
  <c r="C18" i="1" s="1"/>
  <c r="B10" i="1"/>
  <c r="B12" i="1" s="1"/>
  <c r="B17" i="1" s="1"/>
  <c r="C102" i="1" l="1"/>
  <c r="D100" i="1"/>
  <c r="D101" i="1" s="1"/>
  <c r="D17" i="1"/>
  <c r="B18" i="1"/>
  <c r="C17" i="1"/>
  <c r="D102" i="1" l="1"/>
  <c r="E100" i="1"/>
  <c r="E101" i="1" s="1"/>
  <c r="E102" i="1" l="1"/>
  <c r="F100" i="1"/>
  <c r="F101" i="1" s="1"/>
  <c r="F102" i="1" l="1"/>
  <c r="G100" i="1"/>
  <c r="G101" i="1" s="1"/>
  <c r="G102" i="1" s="1"/>
  <c r="A17" i="3" l="1"/>
  <c r="A44" i="3"/>
  <c r="H41" i="3"/>
  <c r="G41" i="3"/>
  <c r="H42" i="3" s="1"/>
  <c r="F41" i="3"/>
  <c r="E41" i="3"/>
  <c r="D41" i="3"/>
  <c r="C41" i="3"/>
  <c r="B41" i="3"/>
  <c r="I41"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G20" i="3"/>
  <c r="H20" i="3"/>
  <c r="I20" i="3"/>
  <c r="I21" i="3" s="1"/>
  <c r="K1" i="3"/>
  <c r="L1" i="3" s="1"/>
  <c r="M1" i="3" s="1"/>
  <c r="N1" i="3" s="1"/>
  <c r="J1" i="3"/>
  <c r="H1" i="3"/>
  <c r="G1" i="3" s="1"/>
  <c r="F1" i="3" s="1"/>
  <c r="E1" i="3" s="1"/>
  <c r="D1" i="3" s="1"/>
  <c r="C1" i="3" s="1"/>
  <c r="B1" i="3" s="1"/>
  <c r="B31" i="3" l="1"/>
  <c r="C42" i="3"/>
  <c r="D42" i="3"/>
  <c r="E39" i="3"/>
  <c r="F36" i="3"/>
  <c r="D21" i="3"/>
  <c r="D23" i="3" s="1"/>
  <c r="I25" i="3"/>
  <c r="I27" i="3" s="1"/>
  <c r="I29" i="3"/>
  <c r="I31" i="3" s="1"/>
  <c r="H32" i="3"/>
  <c r="I36" i="3"/>
  <c r="D25" i="3"/>
  <c r="D27" i="3" s="1"/>
  <c r="D29" i="3"/>
  <c r="D31" i="3" s="1"/>
  <c r="C32" i="3"/>
  <c r="D36" i="3"/>
  <c r="G25" i="3"/>
  <c r="G27" i="3" s="1"/>
  <c r="G29" i="3"/>
  <c r="G31" i="3" s="1"/>
  <c r="F32" i="3"/>
  <c r="G36" i="3"/>
  <c r="E42" i="3"/>
  <c r="I39" i="3"/>
  <c r="C36" i="3"/>
  <c r="I42" i="3"/>
  <c r="E25" i="3"/>
  <c r="E27" i="3" s="1"/>
  <c r="E29" i="3"/>
  <c r="E31" i="3" s="1"/>
  <c r="F21" i="3"/>
  <c r="F23" i="3" s="1"/>
  <c r="F25" i="3"/>
  <c r="F27" i="3" s="1"/>
  <c r="F29" i="3"/>
  <c r="F31" i="3" s="1"/>
  <c r="B32" i="3"/>
  <c r="B33" i="3" s="1"/>
  <c r="C21" i="3"/>
  <c r="C23" i="3" s="1"/>
  <c r="H25" i="3"/>
  <c r="H27" i="3" s="1"/>
  <c r="H29" i="3"/>
  <c r="H31" i="3" s="1"/>
  <c r="D39" i="3"/>
  <c r="E36" i="3"/>
  <c r="H36" i="3"/>
  <c r="H21" i="3"/>
  <c r="H23" i="3" s="1"/>
  <c r="C25" i="3"/>
  <c r="C27" i="3" s="1"/>
  <c r="C29" i="3"/>
  <c r="C31" i="3" s="1"/>
  <c r="G39" i="3"/>
  <c r="I23" i="3"/>
  <c r="G21" i="3"/>
  <c r="G23" i="3" s="1"/>
  <c r="F39" i="3"/>
  <c r="F42" i="3"/>
  <c r="G32" i="3"/>
  <c r="G42" i="3"/>
  <c r="H39" i="3"/>
  <c r="E21" i="3"/>
  <c r="E23" i="3" s="1"/>
  <c r="I32" i="3"/>
  <c r="B39" i="3"/>
  <c r="B42" i="3"/>
  <c r="C39" i="3"/>
  <c r="D32" i="3"/>
  <c r="E32" i="3"/>
  <c r="I177" i="1"/>
  <c r="I180" i="1" s="1"/>
  <c r="I181" i="1" s="1"/>
  <c r="H177" i="1"/>
  <c r="H180" i="1" s="1"/>
  <c r="H181" i="1" s="1"/>
  <c r="G181" i="1"/>
  <c r="F181" i="1"/>
  <c r="E181" i="1"/>
  <c r="D181" i="1"/>
  <c r="C181" i="1"/>
  <c r="B181" i="1"/>
  <c r="I166" i="1"/>
  <c r="I168" i="1" s="1"/>
  <c r="H166" i="1"/>
  <c r="H168" i="1" s="1"/>
  <c r="H169" i="1" s="1"/>
  <c r="H170" i="1" s="1"/>
  <c r="H130" i="1"/>
  <c r="I130" i="1"/>
  <c r="I155" i="1"/>
  <c r="I158" i="1" s="1"/>
  <c r="I159" i="1" s="1"/>
  <c r="H155" i="1"/>
  <c r="H158" i="1" s="1"/>
  <c r="H159" i="1" s="1"/>
  <c r="G159" i="1"/>
  <c r="F159" i="1"/>
  <c r="E159" i="1"/>
  <c r="D159" i="1"/>
  <c r="C159" i="1"/>
  <c r="B159" i="1"/>
  <c r="D33" i="3" l="1"/>
  <c r="H33" i="3"/>
  <c r="I33" i="3"/>
  <c r="C33" i="3"/>
  <c r="G33" i="3"/>
  <c r="E33" i="3"/>
  <c r="F33" i="3"/>
  <c r="I169" i="1"/>
  <c r="I170" i="1" s="1"/>
  <c r="I124" i="1"/>
  <c r="H124" i="1"/>
  <c r="I120" i="1"/>
  <c r="H120" i="1"/>
  <c r="I116" i="1"/>
  <c r="H116" i="1"/>
  <c r="H112" i="1"/>
  <c r="H18" i="3" s="1"/>
  <c r="G18" i="3"/>
  <c r="F18" i="3"/>
  <c r="E18" i="3"/>
  <c r="D18" i="3"/>
  <c r="C18" i="3"/>
  <c r="B18" i="3"/>
  <c r="I112" i="1"/>
  <c r="I18" i="3" s="1"/>
  <c r="I144" i="1"/>
  <c r="I147" i="1" s="1"/>
  <c r="H144" i="1"/>
  <c r="H147" i="1" s="1"/>
  <c r="D19" i="3" l="1"/>
  <c r="D43" i="3"/>
  <c r="D40" i="3"/>
  <c r="D37" i="3"/>
  <c r="D34" i="3"/>
  <c r="G19" i="3"/>
  <c r="G43" i="3"/>
  <c r="G40" i="3"/>
  <c r="G37" i="3"/>
  <c r="G34" i="3"/>
  <c r="H19" i="3"/>
  <c r="H43" i="3"/>
  <c r="H40" i="3"/>
  <c r="H37" i="3"/>
  <c r="H34" i="3"/>
  <c r="C43" i="3"/>
  <c r="C40" i="3"/>
  <c r="C37" i="3"/>
  <c r="C19" i="3"/>
  <c r="C34" i="3"/>
  <c r="F19" i="3"/>
  <c r="F43" i="3"/>
  <c r="F40" i="3"/>
  <c r="F37" i="3"/>
  <c r="F34" i="3"/>
  <c r="I43" i="3"/>
  <c r="I40" i="3"/>
  <c r="I37" i="3"/>
  <c r="I19" i="3"/>
  <c r="I34" i="3"/>
  <c r="E19" i="3"/>
  <c r="E43" i="3"/>
  <c r="E40" i="3"/>
  <c r="E37" i="3"/>
  <c r="E34" i="3"/>
  <c r="B19" i="3"/>
  <c r="B43" i="3"/>
  <c r="B40" i="3"/>
  <c r="B37" i="3"/>
  <c r="B34" i="3"/>
  <c r="H129" i="1"/>
  <c r="H136" i="1" s="1"/>
  <c r="H137" i="1" s="1"/>
  <c r="I129" i="1"/>
  <c r="I136" i="1" l="1"/>
  <c r="H97" i="1"/>
  <c r="I97" i="1"/>
  <c r="H86" i="1"/>
  <c r="I86" i="1"/>
  <c r="H59" i="1"/>
  <c r="I59" i="1"/>
  <c r="H46" i="1"/>
  <c r="H60" i="1" s="1"/>
  <c r="I46" i="1"/>
  <c r="H31" i="1"/>
  <c r="H37" i="1" s="1"/>
  <c r="I31" i="1"/>
  <c r="I37" i="1" s="1"/>
  <c r="H7" i="1"/>
  <c r="I7" i="1"/>
  <c r="H4" i="1"/>
  <c r="I4" i="1"/>
  <c r="I10" i="1" s="1"/>
  <c r="H10" i="1" l="1"/>
  <c r="H148" i="1" s="1"/>
  <c r="E20" i="1"/>
  <c r="F20" i="1"/>
  <c r="I12" i="1"/>
  <c r="I20" i="1" s="1"/>
  <c r="I148" i="1"/>
  <c r="B20" i="1"/>
  <c r="C20" i="1"/>
  <c r="D20" i="1"/>
  <c r="I60" i="1"/>
  <c r="I61" i="1" s="1"/>
  <c r="H61" i="1"/>
  <c r="H12" i="1" l="1"/>
  <c r="H20" i="1" s="1"/>
  <c r="H65" i="1"/>
  <c r="H77" i="1" s="1"/>
  <c r="H99" i="1" s="1"/>
  <c r="H101" i="1" s="1"/>
  <c r="I100" i="1" s="1"/>
  <c r="I65" i="1"/>
  <c r="I77" i="1" s="1"/>
  <c r="I99" i="1" s="1"/>
  <c r="G20" i="1"/>
  <c r="H102" i="1" l="1"/>
  <c r="I101" i="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tc={E6750521-1C47-4FCE-AA04-162BFAE20160}</author>
    <author>tc={8657E623-4A2A-4B2C-9088-244342BEBFD5}</author>
    <author>tc={7048E702-A12D-4C89-98E6-8A0E2B5AC02D}</author>
    <author>tc={99E7E6C8-9879-422D-90DB-1258BD7624D5}</author>
    <author>tc={6EFAC781-0898-4A82-8F9B-C314E00F4976}</author>
    <author>tc={58FBCA12-71B0-4006-81F9-88A8D88AB102}</author>
    <author>tc={CE5B54D9-D990-4BA0-949F-7255F5F9D724}</author>
    <author>tc={85389604-A7B8-4212-B150-C583339B4EBA}</author>
    <author>tc={EF27EDF1-A2BC-424C-ADD2-54A620B67084}</author>
    <author>tc={C113F742-3447-4B5F-8CB8-5AFCDAA2F050}</author>
    <author>tc={290D8036-6009-416B-B774-5FA9D4DEDEA2}</author>
    <author>tc={4C6A813F-2159-46A5-8BB5-9BCEDD08C47A}</author>
    <author>tc={1D16635E-15F8-4250-9864-E546B21F4C99}</author>
    <author>tc={87B20BC0-6238-4456-9D1F-B8DF6500B607}</author>
    <author>tc={5B611A09-81C6-4A79-ABCC-EB43F96203E7}</author>
    <author>tc={35A8D1FC-5512-4BC5-BE5A-C615225EA5C2}</author>
    <author>Dell</author>
  </authors>
  <commentList>
    <comment ref="B112" authorId="0" shapeId="0" xr:uid="{E6750521-1C47-4FCE-AA04-162BFAE20160}">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C112" authorId="1" shapeId="0" xr:uid="{8657E623-4A2A-4B2C-9088-244342BEBFD5}">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D112" authorId="2" shapeId="0" xr:uid="{7048E702-A12D-4C89-98E6-8A0E2B5AC02D}">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E112" authorId="3" shapeId="0" xr:uid="{99E7E6C8-9879-422D-90DB-1258BD7624D5}">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B116" authorId="4" shapeId="0" xr:uid="{6EFAC781-0898-4A82-8F9B-C314E00F4976}">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C116" authorId="5" shapeId="0" xr:uid="{58FBCA12-71B0-4006-81F9-88A8D88AB102}">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D116" authorId="6" shapeId="0" xr:uid="{CE5B54D9-D990-4BA0-949F-7255F5F9D724}">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E116" authorId="7" shapeId="0" xr:uid="{85389604-A7B8-4212-B150-C583339B4EBA}">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B120" authorId="8" shapeId="0" xr:uid="{EF27EDF1-A2BC-424C-ADD2-54A620B67084}">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C120" authorId="9" shapeId="0" xr:uid="{C113F742-3447-4B5F-8CB8-5AFCDAA2F050}">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D120" authorId="10" shapeId="0" xr:uid="{290D8036-6009-416B-B774-5FA9D4DEDEA2}">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E120" authorId="11" shapeId="0" xr:uid="{4C6A813F-2159-46A5-8BB5-9BCEDD08C47A}">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B124" authorId="12" shapeId="0" xr:uid="{1D16635E-15F8-4250-9864-E546B21F4C99}">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C124" authorId="13" shapeId="0" xr:uid="{87B20BC0-6238-4456-9D1F-B8DF6500B607}">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D124" authorId="14" shapeId="0" xr:uid="{5B611A09-81C6-4A79-ABCC-EB43F96203E7}">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E124" authorId="15" shapeId="0" xr:uid="{35A8D1FC-5512-4BC5-BE5A-C615225EA5C2}">
      <text>
        <t>[Threaded comment]
Your version of Excel allows you to read this threaded comment; however, any edits to it will get removed if the file is opened in a newer version of Excel. Learn more: https://go.microsoft.com/fwlink/?linkid=870924
Comment:
    Computed the averages of the years from 2019 to 2022 to calculate the breakdown for each individual component in each region because the financial statements didn’t explicitly state that.</t>
      </text>
    </comment>
    <comment ref="A168" authorId="16"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<sst xmlns="http://schemas.openxmlformats.org/spreadsheetml/2006/main" count="330" uniqueCount="148">
  <si>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</si>
  <si>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</si>
  <si>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</si>
  <si>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</si>
  <si>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</si>
  <si>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</si>
  <si>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</si>
  <si>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</si>
  <si>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</si>
  <si>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</si>
  <si>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</si>
  <si>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</si>
  <si>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</si>
  <si>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</si>
  <si>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</si>
  <si>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</si>
  <si>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</si>
  <si>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</si>
  <si>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</si>
  <si>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</si>
  <si>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</si>
  <si>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</si>
  <si>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</si>
  <si>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</si>
  <si>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</si>
  <si>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</si>
  <si>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</si>
  <si>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</si>
  <si>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</si>
  <si>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</si>
  <si>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</si>
  <si>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</si>
  <si>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</si>
  <si>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</si>
  <si>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</si>
  <si>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</si>
  <si>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</si>
  <si>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</si>
  <si>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</si>
  <si>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</si>
  <si>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</si>
  <si>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</si>
  <si>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</si>
  <si>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</si>
  <si>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</si>
  <si>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</si>
  <si>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</si>
  <si>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</si>
  <si>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</si>
  <si>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</si>
  <si>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</si>
  <si>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</si>
  <si>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</si>
  <si>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</si>
  <si>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</si>
  <si>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</si>
  <si>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</si>
  <si>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</si>
  <si>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</si>
  <si>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</si>
  <si>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</si>
  <si>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</si>
  <si>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</si>
  <si>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</si>
  <si>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</si>
  <si>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</si>
  <si>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</si>
  <si>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</si>
  <si>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</si>
  <si>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</si>
  <si>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</si>
  <si>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</si>
  <si>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</si>
  <si>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</si>
  <si>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</si>
  <si>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</si>
  <si>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</si>
  <si>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</si>
  <si>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</si>
  <si>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</si>
  <si>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</si>
  <si>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</si>
  <si>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</si>
  <si>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</si>
  <si>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</si>
  <si>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</si>
  <si>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</si>
  <si>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</si>
  <si>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</si>
  <si>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</si>
  <si>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</si>
  <si>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</si>
  <si>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</si>
  <si>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</si>
  <si>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</si>
  <si>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</si>
  <si>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</si>
  <si>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</si>
  <si>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</si>
  <si>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</si>
  <si>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</si>
  <si>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</si>
  <si>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</si>
  <si>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</si>
  <si>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</si>
  <si>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</si>
  <si>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</si>
  <si>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</si>
  <si>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</si>
  <si>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</si>
  <si>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</si>
  <si>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</si>
  <si>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</si>
  <si>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</si>
  <si>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</si>
  <si>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</si>
  <si>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</si>
  <si>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</si>
  <si>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</si>
  <si>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</si>
  <si>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</si>
  <si>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</si>
  <si>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</si>
  <si>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</si>
  <si>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</si>
  <si>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</si>
  <si>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</si>
  <si>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</si>
  <si>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</si>
  <si>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</si>
  <si>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</si>
  <si>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</si>
  <si>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</si>
  <si>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</si>
  <si>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</si>
  <si>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</si>
  <si>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</si>
  <si>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</si>
  <si>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</si>
  <si>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</si>
  <si>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</si>
  <si>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</si>
  <si>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</si>
  <si>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</si>
  <si>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</si>
  <si>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Disposals of property, plant and equipment</t>
  </si>
  <si>
    <t>Repayments on capital lease and other financing obligations</t>
  </si>
  <si>
    <t>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</si>
</sst>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0" fillId="0" borderId="0" xfId="3" applyNumberFormat="1" applyFont="1"/>
    <xf numFmtId="165" fontId="2" fillId="0" borderId="1" xfId="3" applyNumberFormat="1" applyFont="1" applyBorder="1"/>
    <xf numFmtId="165" fontId="2" fillId="0" borderId="2" xfId="3" applyNumberFormat="1" applyFont="1" applyBorder="1"/>
  </cellXfs>
  <cellStyles count="7">
    <cellStyle name="60% - Accent1" xfId="5" builtinId="32"/>
    <cellStyle name="Accent1" xfId="4" builtinId="29"/>
    <cellStyle name="Comma" xfId="1" builtinId="3"/>
    <cellStyle name="Comma 2" xfId="3" xr:uid="{00000000-0005-0000-0000-000003000000}"/>
    <cellStyle name="Comma 2 2" xfId="6" xr:uid="{272BD238-D008-4FEA-9DB6-8F5EB707B519}"/>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person displayName="Damilola Adekanmbi" id="{494E2B0A-0B35-4BBC-9E0D-FE1AFEC714DB}" userId="7c6e966e064ffc5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2" dT="2024-12-18T10:26:08.23" personId="{494E2B0A-0B35-4BBC-9E0D-FE1AFEC714DB}" id="{E6750521-1C47-4FCE-AA04-162BFAE20160}">
    <text>Computed the averages of the years from 2019 to 2022 to calculate the breakdown for each individual component in each region because the financial statements didn’t explicitly state that.</text>
  </threadedComment>
  <threadedComment ref="C112" dT="2024-12-18T10:26:08.23" personId="{494E2B0A-0B35-4BBC-9E0D-FE1AFEC714DB}" id="{8657E623-4A2A-4B2C-9088-244342BEBFD5}">
    <text>Computed the averages of the years from 2019 to 2022 to calculate the breakdown for each individual component in each region because the financial statements didn’t explicitly state that.</text>
  </threadedComment>
  <threadedComment ref="D112" dT="2024-12-18T10:26:08.23" personId="{494E2B0A-0B35-4BBC-9E0D-FE1AFEC714DB}" id="{7048E702-A12D-4C89-98E6-8A0E2B5AC02D}">
    <text>Computed the averages of the years from 2019 to 2022 to calculate the breakdown for each individual component in each region because the financial statements didn’t explicitly state that.</text>
  </threadedComment>
  <threadedComment ref="E112" dT="2024-12-18T10:26:08.23" personId="{494E2B0A-0B35-4BBC-9E0D-FE1AFEC714DB}" id="{99E7E6C8-9879-422D-90DB-1258BD7624D5}">
    <text>Computed the averages of the years from 2019 to 2022 to calculate the breakdown for each individual component in each region because the financial statements didn’t explicitly state that.</text>
  </threadedComment>
  <threadedComment ref="B116" dT="2024-12-18T10:26:08.23" personId="{494E2B0A-0B35-4BBC-9E0D-FE1AFEC714DB}" id="{6EFAC781-0898-4A82-8F9B-C314E00F4976}">
    <text>Computed the averages of the years from 2019 to 2022 to calculate the breakdown for each individual component in each region because the financial statements didn’t explicitly state that.</text>
  </threadedComment>
  <threadedComment ref="C116" dT="2024-12-18T10:26:08.23" personId="{494E2B0A-0B35-4BBC-9E0D-FE1AFEC714DB}" id="{58FBCA12-71B0-4006-81F9-88A8D88AB102}">
    <text>Computed the averages of the years from 2019 to 2022 to calculate the breakdown for each individual component in each region because the financial statements didn’t explicitly state that.</text>
  </threadedComment>
  <threadedComment ref="D116" dT="2024-12-18T10:26:08.23" personId="{494E2B0A-0B35-4BBC-9E0D-FE1AFEC714DB}" id="{CE5B54D9-D990-4BA0-949F-7255F5F9D724}">
    <text>Computed the averages of the years from 2019 to 2022 to calculate the breakdown for each individual component in each region because the financial statements didn’t explicitly state that.</text>
  </threadedComment>
  <threadedComment ref="E116" dT="2024-12-18T10:26:08.23" personId="{494E2B0A-0B35-4BBC-9E0D-FE1AFEC714DB}" id="{85389604-A7B8-4212-B150-C583339B4EBA}">
    <text>Computed the averages of the years from 2019 to 2022 to calculate the breakdown for each individual component in each region because the financial statements didn’t explicitly state that.</text>
  </threadedComment>
  <threadedComment ref="B120" dT="2024-12-18T10:26:08.23" personId="{494E2B0A-0B35-4BBC-9E0D-FE1AFEC714DB}" id="{EF27EDF1-A2BC-424C-ADD2-54A620B67084}">
    <text>Computed the averages of the years from 2019 to 2022 to calculate the breakdown for each individual component in each region because the financial statements didn’t explicitly state that.</text>
  </threadedComment>
  <threadedComment ref="C120" dT="2024-12-18T10:26:08.23" personId="{494E2B0A-0B35-4BBC-9E0D-FE1AFEC714DB}" id="{C113F742-3447-4B5F-8CB8-5AFCDAA2F050}">
    <text>Computed the averages of the years from 2019 to 2022 to calculate the breakdown for each individual component in each region because the financial statements didn’t explicitly state that.</text>
  </threadedComment>
  <threadedComment ref="D120" dT="2024-12-18T10:26:08.23" personId="{494E2B0A-0B35-4BBC-9E0D-FE1AFEC714DB}" id="{290D8036-6009-416B-B774-5FA9D4DEDEA2}">
    <text>Computed the averages of the years from 2019 to 2022 to calculate the breakdown for each individual component in each region because the financial statements didn’t explicitly state that.</text>
  </threadedComment>
  <threadedComment ref="E120" dT="2024-12-18T10:26:08.23" personId="{494E2B0A-0B35-4BBC-9E0D-FE1AFEC714DB}" id="{4C6A813F-2159-46A5-8BB5-9BCEDD08C47A}">
    <text>Computed the averages of the years from 2019 to 2022 to calculate the breakdown for each individual component in each region because the financial statements didn’t explicitly state that.</text>
  </threadedComment>
  <threadedComment ref="B124" dT="2024-12-18T10:26:08.23" personId="{494E2B0A-0B35-4BBC-9E0D-FE1AFEC714DB}" id="{1D16635E-15F8-4250-9864-E546B21F4C99}">
    <text>Computed the averages of the years from 2019 to 2022 to calculate the breakdown for each individual component in each region because the financial statements didn’t explicitly state that.</text>
  </threadedComment>
  <threadedComment ref="C124" dT="2024-12-18T10:26:08.23" personId="{494E2B0A-0B35-4BBC-9E0D-FE1AFEC714DB}" id="{87B20BC0-6238-4456-9D1F-B8DF6500B607}">
    <text>Computed the averages of the years from 2019 to 2022 to calculate the breakdown for each individual component in each region because the financial statements didn’t explicitly state that.</text>
  </threadedComment>
  <threadedComment ref="D124" dT="2024-12-18T10:26:08.23" personId="{494E2B0A-0B35-4BBC-9E0D-FE1AFEC714DB}" id="{5B611A09-81C6-4A79-ABCC-EB43F96203E7}">
    <text>Computed the averages of the years from 2019 to 2022 to calculate the breakdown for each individual component in each region because the financial statements didn’t explicitly state that.</text>
  </threadedComment>
  <threadedComment ref="E124" dT="2024-12-18T10:26:08.23" personId="{494E2B0A-0B35-4BBC-9E0D-FE1AFEC714DB}" id="{35A8D1FC-5512-4BC5-BE5A-C615225EA5C2}">
    <text>Computed the averages of the years from 2019 to 2022 to calculate the breakdown for each individual component in each region because the financial statements didn’t explicitly state that.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Normal="100" workbookViewId="0">
      <selection activeCell="A30" sqref="A30"/>
    </sheetView>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zoomScale="160" zoomScaleNormal="160" workbookViewId="0">
      <pane ySplit="1" topLeftCell="A108" activePane="bottomLeft" state="frozen"/>
      <selection pane="bottomLeft" activeCell="A128" sqref="A128"/>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v>30601</v>
      </c>
      <c r="C2" s="3">
        <v>32376</v>
      </c>
      <c r="D2" s="3">
        <v>34350</v>
      </c>
      <c r="E2" s="3">
        <v>36397</v>
      </c>
      <c r="F2" s="3">
        <v>39117</v>
      </c>
      <c r="G2" s="3">
        <v>37403</v>
      </c>
      <c r="H2" s="3">
        <v>44538</v>
      </c>
      <c r="I2" s="3">
        <v>46710</v>
      </c>
    </row>
    <row r="3" spans="1:9" x14ac:dyDescent="0.35">
      <c r="A3" s="23" t="s">
        <v>29</v>
      </c>
      <c r="B3" s="24">
        <v>16534</v>
      </c>
      <c r="C3" s="24">
        <v>17405</v>
      </c>
      <c r="D3" s="24">
        <v>19038</v>
      </c>
      <c r="E3" s="24">
        <v>20441</v>
      </c>
      <c r="F3" s="24">
        <v>21643</v>
      </c>
      <c r="G3" s="24">
        <v>21162</v>
      </c>
      <c r="H3" s="24">
        <v>24576</v>
      </c>
      <c r="I3" s="24">
        <v>25231</v>
      </c>
    </row>
    <row r="4" spans="1:9" s="1" customFormat="1" x14ac:dyDescent="0.3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5">
      <c r="A5" s="11" t="s">
        <v>22</v>
      </c>
      <c r="B5" s="3">
        <v>3213</v>
      </c>
      <c r="C5" s="3">
        <v>3278</v>
      </c>
      <c r="D5" s="3">
        <v>3341</v>
      </c>
      <c r="E5" s="3">
        <v>3577</v>
      </c>
      <c r="F5" s="3">
        <v>3753</v>
      </c>
      <c r="G5" s="3">
        <v>3592</v>
      </c>
      <c r="H5" s="3">
        <v>3114</v>
      </c>
      <c r="I5" s="3">
        <v>3850</v>
      </c>
    </row>
    <row r="6" spans="1:9" x14ac:dyDescent="0.35">
      <c r="A6" s="11" t="s">
        <v>23</v>
      </c>
      <c r="B6" s="3">
        <v>6679</v>
      </c>
      <c r="C6" s="3">
        <v>7191</v>
      </c>
      <c r="D6" s="3">
        <v>7222</v>
      </c>
      <c r="E6" s="3">
        <v>7934</v>
      </c>
      <c r="F6" s="3">
        <v>8949</v>
      </c>
      <c r="G6" s="3">
        <v>9534</v>
      </c>
      <c r="H6" s="3">
        <v>9911</v>
      </c>
      <c r="I6" s="3">
        <v>10954</v>
      </c>
    </row>
    <row r="7" spans="1:9" x14ac:dyDescent="0.35">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5">
      <c r="A8" s="2" t="s">
        <v>25</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5">
      <c r="A11" s="2" t="s">
        <v>27</v>
      </c>
      <c r="B11" s="3">
        <v>932</v>
      </c>
      <c r="C11" s="3">
        <v>863</v>
      </c>
      <c r="D11" s="3">
        <v>646</v>
      </c>
      <c r="E11" s="3">
        <v>2392</v>
      </c>
      <c r="F11" s="3">
        <v>772</v>
      </c>
      <c r="G11" s="3">
        <v>348</v>
      </c>
      <c r="H11" s="3">
        <v>934</v>
      </c>
      <c r="I11" s="3">
        <v>605</v>
      </c>
    </row>
    <row r="12" spans="1:9" ht="15" thickBot="1" x14ac:dyDescent="0.4">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s="49">
        <f>B12/B14</f>
        <v>1722.6315789473686</v>
      </c>
      <c r="C17" s="49">
        <f>C12/C14</f>
        <v>1701.3574660633485</v>
      </c>
      <c r="D17" s="49">
        <f>D12/D14</f>
        <v>1656.25</v>
      </c>
      <c r="E17">
        <v>1623.8</v>
      </c>
      <c r="F17">
        <v>1579.7</v>
      </c>
      <c r="G17" s="8">
        <v>1558.8</v>
      </c>
      <c r="H17" s="8">
        <v>1573</v>
      </c>
      <c r="I17" s="8">
        <v>1578.8</v>
      </c>
    </row>
    <row r="18" spans="1:9" x14ac:dyDescent="0.35">
      <c r="A18" s="2" t="s">
        <v>7</v>
      </c>
      <c r="B18" s="49">
        <f>B12/B15</f>
        <v>1769.1891891891892</v>
      </c>
      <c r="C18" s="49">
        <f>C12/C15</f>
        <v>1740.7407407407406</v>
      </c>
      <c r="D18" s="49">
        <f>D12/D15</f>
        <v>1689.2430278884462</v>
      </c>
      <c r="E18">
        <v>1659.1</v>
      </c>
      <c r="F18">
        <v>1618.4</v>
      </c>
      <c r="G18" s="8">
        <v>1591.6</v>
      </c>
      <c r="H18" s="8">
        <v>1609.4</v>
      </c>
      <c r="I18" s="8">
        <v>1610.8</v>
      </c>
    </row>
    <row r="20" spans="1:9" s="12" customFormat="1" x14ac:dyDescent="0.3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v>3852</v>
      </c>
      <c r="C25" s="3">
        <v>3138</v>
      </c>
      <c r="D25" s="3">
        <v>3808</v>
      </c>
      <c r="E25" s="3">
        <v>4249</v>
      </c>
      <c r="F25" s="3">
        <v>4466</v>
      </c>
      <c r="G25" s="3">
        <v>8348</v>
      </c>
      <c r="H25" s="3">
        <v>9889</v>
      </c>
      <c r="I25" s="3">
        <v>8574</v>
      </c>
    </row>
    <row r="26" spans="1:9" x14ac:dyDescent="0.35">
      <c r="A26" s="11" t="s">
        <v>34</v>
      </c>
      <c r="B26" s="3">
        <v>2072</v>
      </c>
      <c r="C26" s="3">
        <v>2319</v>
      </c>
      <c r="D26" s="3">
        <v>2371</v>
      </c>
      <c r="E26" s="3">
        <v>996</v>
      </c>
      <c r="F26" s="3">
        <v>197</v>
      </c>
      <c r="G26" s="3">
        <v>439</v>
      </c>
      <c r="H26" s="3">
        <v>3587</v>
      </c>
      <c r="I26" s="3">
        <v>4423</v>
      </c>
    </row>
    <row r="27" spans="1:9" x14ac:dyDescent="0.35">
      <c r="A27" s="11" t="s">
        <v>35</v>
      </c>
      <c r="B27" s="3">
        <v>3358</v>
      </c>
      <c r="C27" s="3">
        <v>3241</v>
      </c>
      <c r="D27" s="3">
        <v>3677</v>
      </c>
      <c r="E27" s="3">
        <v>3498</v>
      </c>
      <c r="F27" s="3">
        <v>4272</v>
      </c>
      <c r="G27" s="3">
        <v>2749</v>
      </c>
      <c r="H27" s="3">
        <v>4463</v>
      </c>
      <c r="I27" s="3">
        <v>4667</v>
      </c>
    </row>
    <row r="28" spans="1:9" x14ac:dyDescent="0.35">
      <c r="A28" s="11" t="s">
        <v>36</v>
      </c>
      <c r="B28" s="3">
        <v>4337</v>
      </c>
      <c r="C28" s="3">
        <v>4838</v>
      </c>
      <c r="D28" s="3">
        <v>5055</v>
      </c>
      <c r="E28" s="3">
        <v>5261</v>
      </c>
      <c r="F28" s="3">
        <v>5622</v>
      </c>
      <c r="G28" s="3">
        <v>7367</v>
      </c>
      <c r="H28" s="3">
        <v>6854</v>
      </c>
      <c r="I28" s="3">
        <v>8420</v>
      </c>
    </row>
    <row r="29" spans="1:9" x14ac:dyDescent="0.35">
      <c r="A29" s="11" t="s">
        <v>68</v>
      </c>
      <c r="B29" s="3">
        <v>389</v>
      </c>
      <c r="C29" s="3">
        <v>0</v>
      </c>
      <c r="D29" s="3">
        <v>0</v>
      </c>
      <c r="E29" s="3">
        <v>0</v>
      </c>
      <c r="F29" s="3">
        <v>0</v>
      </c>
      <c r="G29" s="3">
        <v>0</v>
      </c>
      <c r="H29" s="3">
        <v>0</v>
      </c>
      <c r="I29" s="3">
        <v>0</v>
      </c>
    </row>
    <row r="30" spans="1:9" x14ac:dyDescent="0.35">
      <c r="A30" s="11" t="s">
        <v>37</v>
      </c>
      <c r="B30" s="3">
        <v>1968</v>
      </c>
      <c r="C30" s="3">
        <v>1489</v>
      </c>
      <c r="D30" s="3">
        <v>1150</v>
      </c>
      <c r="E30" s="3">
        <v>1130</v>
      </c>
      <c r="F30" s="3">
        <v>1968</v>
      </c>
      <c r="G30" s="3">
        <v>1653</v>
      </c>
      <c r="H30" s="3">
        <v>1498</v>
      </c>
      <c r="I30" s="3">
        <v>2129</v>
      </c>
    </row>
    <row r="31" spans="1:9" x14ac:dyDescent="0.35">
      <c r="A31" s="4" t="s">
        <v>10</v>
      </c>
      <c r="B31" s="5">
        <f t="shared" ref="B31:G31" si="10">+SUM(B25:B30)</f>
        <v>15976</v>
      </c>
      <c r="C31" s="5">
        <f t="shared" si="10"/>
        <v>15025</v>
      </c>
      <c r="D31" s="5">
        <f t="shared" si="10"/>
        <v>16061</v>
      </c>
      <c r="E31" s="5">
        <f t="shared" si="10"/>
        <v>15134</v>
      </c>
      <c r="F31" s="5">
        <f t="shared" si="10"/>
        <v>16525</v>
      </c>
      <c r="G31" s="5">
        <f t="shared" si="10"/>
        <v>20556</v>
      </c>
      <c r="H31" s="5">
        <f>+SUM(H25:H30)</f>
        <v>26291</v>
      </c>
      <c r="I31" s="5">
        <f>+SUM(I25:I30)</f>
        <v>28213</v>
      </c>
    </row>
    <row r="32" spans="1:9" x14ac:dyDescent="0.35">
      <c r="A32" s="2" t="s">
        <v>38</v>
      </c>
      <c r="B32" s="3">
        <v>3011</v>
      </c>
      <c r="C32" s="3">
        <v>3520</v>
      </c>
      <c r="D32" s="3">
        <v>3989</v>
      </c>
      <c r="E32" s="3">
        <v>4454</v>
      </c>
      <c r="F32" s="3">
        <v>4744</v>
      </c>
      <c r="G32" s="3">
        <v>4866</v>
      </c>
      <c r="H32" s="3">
        <v>4904</v>
      </c>
      <c r="I32" s="3">
        <v>4791</v>
      </c>
    </row>
    <row r="33" spans="1:9" x14ac:dyDescent="0.35">
      <c r="A33" s="2" t="s">
        <v>39</v>
      </c>
      <c r="B33" s="3">
        <v>0</v>
      </c>
      <c r="C33" s="3">
        <v>0</v>
      </c>
      <c r="D33" s="3">
        <v>0</v>
      </c>
      <c r="E33" s="3">
        <v>0</v>
      </c>
      <c r="F33" s="3">
        <v>0</v>
      </c>
      <c r="G33" s="3">
        <v>3097</v>
      </c>
      <c r="H33" s="3">
        <v>3113</v>
      </c>
      <c r="I33" s="3">
        <v>2926</v>
      </c>
    </row>
    <row r="34" spans="1:9" x14ac:dyDescent="0.35">
      <c r="A34" s="2" t="s">
        <v>40</v>
      </c>
      <c r="B34" s="3">
        <v>281</v>
      </c>
      <c r="C34" s="3">
        <v>281</v>
      </c>
      <c r="D34" s="3">
        <v>283</v>
      </c>
      <c r="E34" s="3">
        <v>285</v>
      </c>
      <c r="F34" s="3">
        <v>283</v>
      </c>
      <c r="G34" s="3">
        <v>274</v>
      </c>
      <c r="H34" s="3">
        <v>269</v>
      </c>
      <c r="I34" s="3">
        <v>286</v>
      </c>
    </row>
    <row r="35" spans="1:9" x14ac:dyDescent="0.35">
      <c r="A35" s="2" t="s">
        <v>41</v>
      </c>
      <c r="B35" s="3">
        <v>131</v>
      </c>
      <c r="C35" s="3">
        <v>131</v>
      </c>
      <c r="D35" s="3">
        <v>139</v>
      </c>
      <c r="E35" s="3">
        <v>154</v>
      </c>
      <c r="F35" s="3">
        <v>154</v>
      </c>
      <c r="G35" s="3">
        <v>223</v>
      </c>
      <c r="H35" s="3">
        <v>242</v>
      </c>
      <c r="I35" s="3">
        <v>284</v>
      </c>
    </row>
    <row r="36" spans="1:9" x14ac:dyDescent="0.35">
      <c r="A36" s="2" t="s">
        <v>42</v>
      </c>
      <c r="B36" s="3">
        <v>2201</v>
      </c>
      <c r="C36" s="3">
        <v>2422</v>
      </c>
      <c r="D36" s="3">
        <v>2787</v>
      </c>
      <c r="E36" s="3">
        <v>2509</v>
      </c>
      <c r="F36" s="3">
        <v>2011</v>
      </c>
      <c r="G36" s="3">
        <v>2326</v>
      </c>
      <c r="H36" s="3">
        <v>2921</v>
      </c>
      <c r="I36" s="3">
        <v>3821</v>
      </c>
    </row>
    <row r="37" spans="1:9" ht="15" thickBot="1" x14ac:dyDescent="0.4">
      <c r="A37" s="6" t="s">
        <v>43</v>
      </c>
      <c r="B37" s="7">
        <f t="shared" ref="B37:G37" si="11">+SUM(B31:B36)</f>
        <v>21600</v>
      </c>
      <c r="C37" s="7">
        <f t="shared" si="11"/>
        <v>21379</v>
      </c>
      <c r="D37" s="7">
        <f t="shared" si="11"/>
        <v>23259</v>
      </c>
      <c r="E37" s="7">
        <f t="shared" si="11"/>
        <v>22536</v>
      </c>
      <c r="F37" s="7">
        <f t="shared" si="11"/>
        <v>23717</v>
      </c>
      <c r="G37" s="7">
        <f t="shared" si="11"/>
        <v>31342</v>
      </c>
      <c r="H37" s="7">
        <f t="shared" ref="H37" si="12">+SUM(H31:H36)</f>
        <v>37740</v>
      </c>
      <c r="I37" s="7">
        <f>+SUM(I31:I36)</f>
        <v>40321</v>
      </c>
    </row>
    <row r="38" spans="1:9" ht="15" thickTop="1" x14ac:dyDescent="0.35">
      <c r="A38" s="1" t="s">
        <v>44</v>
      </c>
      <c r="B38" s="3"/>
      <c r="C38" s="3"/>
      <c r="D38" s="3"/>
      <c r="E38" s="3"/>
      <c r="F38" s="3"/>
      <c r="G38" s="3"/>
      <c r="H38" s="3"/>
      <c r="I38" s="3"/>
    </row>
    <row r="39" spans="1:9" x14ac:dyDescent="0.35">
      <c r="A39" s="2" t="s">
        <v>45</v>
      </c>
      <c r="B39" s="3"/>
      <c r="C39" s="3"/>
      <c r="D39" s="3"/>
      <c r="E39" s="3"/>
      <c r="F39" s="3"/>
      <c r="G39" s="3"/>
      <c r="H39" s="3"/>
      <c r="I39" s="3"/>
    </row>
    <row r="40" spans="1:9" x14ac:dyDescent="0.35">
      <c r="A40" s="11" t="s">
        <v>46</v>
      </c>
      <c r="B40" s="3">
        <v>107</v>
      </c>
      <c r="C40" s="3">
        <v>44</v>
      </c>
      <c r="D40" s="3">
        <v>6</v>
      </c>
      <c r="E40" s="3">
        <v>6</v>
      </c>
      <c r="F40" s="3">
        <v>6</v>
      </c>
      <c r="G40" s="3">
        <v>3</v>
      </c>
      <c r="H40" s="3">
        <v>0</v>
      </c>
      <c r="I40" s="3">
        <v>500</v>
      </c>
    </row>
    <row r="41" spans="1:9" x14ac:dyDescent="0.35">
      <c r="A41" s="11" t="s">
        <v>47</v>
      </c>
      <c r="B41" s="3">
        <v>74</v>
      </c>
      <c r="C41" s="3">
        <v>1</v>
      </c>
      <c r="D41" s="3">
        <v>325</v>
      </c>
      <c r="E41" s="3">
        <v>336</v>
      </c>
      <c r="F41" s="3">
        <v>9</v>
      </c>
      <c r="G41" s="3">
        <v>248</v>
      </c>
      <c r="H41" s="3">
        <v>2</v>
      </c>
      <c r="I41" s="3">
        <v>10</v>
      </c>
    </row>
    <row r="42" spans="1:9" x14ac:dyDescent="0.35">
      <c r="A42" s="11" t="s">
        <v>11</v>
      </c>
      <c r="B42" s="3">
        <v>2131</v>
      </c>
      <c r="C42" s="3">
        <v>2191</v>
      </c>
      <c r="D42" s="3">
        <v>2048</v>
      </c>
      <c r="E42" s="3">
        <v>2279</v>
      </c>
      <c r="F42" s="3">
        <v>2612</v>
      </c>
      <c r="G42" s="3">
        <v>2248</v>
      </c>
      <c r="H42" s="3">
        <v>2836</v>
      </c>
      <c r="I42" s="3">
        <v>3358</v>
      </c>
    </row>
    <row r="43" spans="1:9" x14ac:dyDescent="0.35">
      <c r="A43" s="11" t="s">
        <v>48</v>
      </c>
      <c r="B43" s="3">
        <v>0</v>
      </c>
      <c r="C43" s="3">
        <v>0</v>
      </c>
      <c r="D43" s="3">
        <v>0</v>
      </c>
      <c r="E43" s="3">
        <v>0</v>
      </c>
      <c r="F43" s="3">
        <v>0</v>
      </c>
      <c r="G43" s="3">
        <v>445</v>
      </c>
      <c r="H43" s="3">
        <v>467</v>
      </c>
      <c r="I43" s="3">
        <v>420</v>
      </c>
    </row>
    <row r="44" spans="1:9" x14ac:dyDescent="0.35">
      <c r="A44" s="11" t="s">
        <v>12</v>
      </c>
      <c r="B44" s="3">
        <v>3951</v>
      </c>
      <c r="C44" s="3">
        <v>3037</v>
      </c>
      <c r="D44" s="3">
        <v>3011</v>
      </c>
      <c r="E44" s="3">
        <v>3269</v>
      </c>
      <c r="F44" s="3">
        <v>5010</v>
      </c>
      <c r="G44" s="3">
        <v>5184</v>
      </c>
      <c r="H44" s="3">
        <v>6063</v>
      </c>
      <c r="I44" s="3">
        <v>6220</v>
      </c>
    </row>
    <row r="45" spans="1:9" x14ac:dyDescent="0.35">
      <c r="A45" s="11" t="s">
        <v>49</v>
      </c>
      <c r="B45" s="3">
        <v>71</v>
      </c>
      <c r="C45" s="3">
        <v>85</v>
      </c>
      <c r="D45" s="3">
        <v>84</v>
      </c>
      <c r="E45" s="3">
        <v>150</v>
      </c>
      <c r="F45" s="3">
        <v>229</v>
      </c>
      <c r="G45" s="3">
        <v>156</v>
      </c>
      <c r="H45" s="3">
        <v>306</v>
      </c>
      <c r="I45" s="3">
        <v>222</v>
      </c>
    </row>
    <row r="46" spans="1:9" x14ac:dyDescent="0.35">
      <c r="A46" s="4" t="s">
        <v>13</v>
      </c>
      <c r="B46" s="5">
        <f t="shared" ref="B46:G46" si="13">+SUM(B40:B45)</f>
        <v>6334</v>
      </c>
      <c r="C46" s="5">
        <f t="shared" si="13"/>
        <v>5358</v>
      </c>
      <c r="D46" s="5">
        <f t="shared" si="13"/>
        <v>5474</v>
      </c>
      <c r="E46" s="5">
        <f t="shared" si="13"/>
        <v>6040</v>
      </c>
      <c r="F46" s="5">
        <f t="shared" si="13"/>
        <v>7866</v>
      </c>
      <c r="G46" s="5">
        <f t="shared" si="13"/>
        <v>8284</v>
      </c>
      <c r="H46" s="5">
        <f t="shared" ref="H46" si="14">+SUM(H40:H45)</f>
        <v>9674</v>
      </c>
      <c r="I46" s="5">
        <f>+SUM(I40:I45)</f>
        <v>10730</v>
      </c>
    </row>
    <row r="47" spans="1:9" x14ac:dyDescent="0.35">
      <c r="A47" s="2" t="s">
        <v>50</v>
      </c>
      <c r="B47" s="3">
        <v>1079</v>
      </c>
      <c r="C47" s="3">
        <v>1993</v>
      </c>
      <c r="D47" s="3">
        <v>3471</v>
      </c>
      <c r="E47" s="3">
        <v>3468</v>
      </c>
      <c r="F47" s="3">
        <v>3464</v>
      </c>
      <c r="G47" s="3">
        <v>9406</v>
      </c>
      <c r="H47" s="3">
        <v>9413</v>
      </c>
      <c r="I47" s="3">
        <v>8920</v>
      </c>
    </row>
    <row r="48" spans="1:9" x14ac:dyDescent="0.35">
      <c r="A48" s="2" t="s">
        <v>51</v>
      </c>
      <c r="B48" s="3">
        <v>1480</v>
      </c>
      <c r="C48" s="3">
        <v>1770</v>
      </c>
      <c r="D48" s="3">
        <v>1907</v>
      </c>
      <c r="E48" s="3">
        <v>3216</v>
      </c>
      <c r="F48" s="3">
        <v>0</v>
      </c>
      <c r="G48" s="3">
        <v>2913</v>
      </c>
      <c r="H48" s="3">
        <v>2931</v>
      </c>
      <c r="I48" s="3">
        <v>2777</v>
      </c>
    </row>
    <row r="49" spans="1:9" x14ac:dyDescent="0.35">
      <c r="A49" s="2" t="s">
        <v>52</v>
      </c>
      <c r="B49" s="3">
        <v>0</v>
      </c>
      <c r="C49" s="3">
        <v>0</v>
      </c>
      <c r="D49" s="3">
        <v>0</v>
      </c>
      <c r="E49" s="3">
        <v>0</v>
      </c>
      <c r="F49" s="3">
        <v>3347</v>
      </c>
      <c r="G49" s="3">
        <v>2684</v>
      </c>
      <c r="H49" s="3">
        <v>2955</v>
      </c>
      <c r="I49" s="3">
        <v>2613</v>
      </c>
    </row>
    <row r="50" spans="1:9" x14ac:dyDescent="0.35">
      <c r="A50" s="2" t="s">
        <v>53</v>
      </c>
      <c r="B50" s="3"/>
      <c r="C50" s="3"/>
      <c r="D50" s="3"/>
      <c r="E50" s="3"/>
      <c r="F50" s="3"/>
      <c r="G50" s="3"/>
      <c r="H50" s="3"/>
      <c r="I50" s="3"/>
    </row>
    <row r="51" spans="1:9" x14ac:dyDescent="0.35">
      <c r="A51" s="11" t="s">
        <v>54</v>
      </c>
      <c r="B51" s="3">
        <v>0</v>
      </c>
      <c r="C51" s="3">
        <v>0</v>
      </c>
      <c r="D51" s="3">
        <v>0</v>
      </c>
      <c r="E51" s="3">
        <v>0</v>
      </c>
      <c r="F51" s="3">
        <v>0</v>
      </c>
      <c r="G51" s="3">
        <v>0</v>
      </c>
      <c r="H51" s="3">
        <v>0</v>
      </c>
      <c r="I51" s="3">
        <v>0</v>
      </c>
    </row>
    <row r="52" spans="1:9" x14ac:dyDescent="0.35">
      <c r="A52" s="2" t="s">
        <v>55</v>
      </c>
      <c r="B52" s="3"/>
      <c r="C52" s="3"/>
      <c r="D52" s="3"/>
      <c r="E52" s="3"/>
      <c r="F52" s="3"/>
      <c r="G52" s="3"/>
      <c r="H52" s="3"/>
      <c r="I52" s="3"/>
    </row>
    <row r="53" spans="1:9" x14ac:dyDescent="0.35">
      <c r="A53" s="11" t="s">
        <v>56</v>
      </c>
      <c r="B53" s="3"/>
      <c r="C53" s="3"/>
      <c r="D53" s="3"/>
      <c r="E53" s="3"/>
      <c r="F53" s="3"/>
      <c r="G53" s="3"/>
      <c r="H53" s="3"/>
      <c r="I53" s="3"/>
    </row>
    <row r="54" spans="1:9" x14ac:dyDescent="0.35">
      <c r="A54" s="17" t="s">
        <v>57</v>
      </c>
      <c r="B54" s="3">
        <v>0</v>
      </c>
      <c r="C54" s="3">
        <v>0</v>
      </c>
      <c r="D54" s="3">
        <v>0</v>
      </c>
      <c r="E54" s="3">
        <v>0</v>
      </c>
      <c r="F54" s="3">
        <v>0</v>
      </c>
      <c r="G54" s="3">
        <v>0</v>
      </c>
      <c r="H54" s="3"/>
      <c r="I54" s="3"/>
    </row>
    <row r="55" spans="1:9" x14ac:dyDescent="0.35">
      <c r="A55" s="17" t="s">
        <v>58</v>
      </c>
      <c r="B55" s="3">
        <v>3</v>
      </c>
      <c r="C55" s="3">
        <v>3</v>
      </c>
      <c r="D55" s="3">
        <v>3</v>
      </c>
      <c r="E55" s="3">
        <v>3</v>
      </c>
      <c r="F55" s="3">
        <v>3</v>
      </c>
      <c r="G55" s="3">
        <v>3</v>
      </c>
      <c r="H55" s="3">
        <v>3</v>
      </c>
      <c r="I55" s="3">
        <v>3</v>
      </c>
    </row>
    <row r="56" spans="1:9" x14ac:dyDescent="0.35">
      <c r="A56" s="17" t="s">
        <v>59</v>
      </c>
      <c r="B56" s="3">
        <v>6773</v>
      </c>
      <c r="C56" s="3">
        <v>7786</v>
      </c>
      <c r="D56" s="3">
        <v>8638</v>
      </c>
      <c r="E56" s="3">
        <v>6384</v>
      </c>
      <c r="F56" s="3">
        <v>7163</v>
      </c>
      <c r="G56" s="3">
        <v>8299</v>
      </c>
      <c r="H56" s="3">
        <v>9965</v>
      </c>
      <c r="I56" s="3">
        <v>11484</v>
      </c>
    </row>
    <row r="57" spans="1:9" x14ac:dyDescent="0.35">
      <c r="A57" s="17" t="s">
        <v>60</v>
      </c>
      <c r="B57" s="3">
        <v>1246</v>
      </c>
      <c r="C57" s="3">
        <v>318</v>
      </c>
      <c r="D57" s="3">
        <v>-213</v>
      </c>
      <c r="E57" s="3">
        <v>-92</v>
      </c>
      <c r="F57" s="3">
        <v>231</v>
      </c>
      <c r="G57" s="3">
        <v>-56</v>
      </c>
      <c r="H57" s="3">
        <v>-380</v>
      </c>
      <c r="I57" s="3">
        <v>318</v>
      </c>
    </row>
    <row r="58" spans="1:9" x14ac:dyDescent="0.35">
      <c r="A58" s="17" t="s">
        <v>61</v>
      </c>
      <c r="B58" s="3">
        <v>4685</v>
      </c>
      <c r="C58" s="3">
        <v>4151</v>
      </c>
      <c r="D58" s="3">
        <v>3979</v>
      </c>
      <c r="E58" s="3">
        <v>3517</v>
      </c>
      <c r="F58" s="3">
        <v>1643</v>
      </c>
      <c r="G58" s="3">
        <v>-191</v>
      </c>
      <c r="H58" s="3">
        <v>3179</v>
      </c>
      <c r="I58" s="3">
        <v>3476</v>
      </c>
    </row>
    <row r="59" spans="1:9" x14ac:dyDescent="0.35">
      <c r="A59" s="4" t="s">
        <v>62</v>
      </c>
      <c r="B59" s="5">
        <f t="shared" ref="B59:G59" si="15">+SUM(B54:B58)</f>
        <v>12707</v>
      </c>
      <c r="C59" s="5">
        <f t="shared" si="15"/>
        <v>12258</v>
      </c>
      <c r="D59" s="5">
        <f t="shared" si="15"/>
        <v>12407</v>
      </c>
      <c r="E59" s="5">
        <f t="shared" si="15"/>
        <v>9812</v>
      </c>
      <c r="F59" s="5">
        <f t="shared" si="15"/>
        <v>9040</v>
      </c>
      <c r="G59" s="5">
        <f t="shared" si="15"/>
        <v>8055</v>
      </c>
      <c r="H59" s="5">
        <f t="shared" ref="H59" si="16">+SUM(H54:H58)</f>
        <v>12767</v>
      </c>
      <c r="I59" s="5">
        <f>+SUM(I54:I58)</f>
        <v>15281</v>
      </c>
    </row>
    <row r="60" spans="1:9" ht="15" thickBot="1" x14ac:dyDescent="0.4">
      <c r="A60" s="6" t="s">
        <v>63</v>
      </c>
      <c r="B60" s="7">
        <f t="shared" ref="B60:G60" si="17">+SUM(B46:B51)+B59</f>
        <v>21600</v>
      </c>
      <c r="C60" s="7">
        <f t="shared" si="17"/>
        <v>21379</v>
      </c>
      <c r="D60" s="7">
        <f t="shared" si="17"/>
        <v>23259</v>
      </c>
      <c r="E60" s="7">
        <f t="shared" si="17"/>
        <v>22536</v>
      </c>
      <c r="F60" s="7">
        <f t="shared" si="17"/>
        <v>23717</v>
      </c>
      <c r="G60" s="7">
        <f t="shared" si="17"/>
        <v>31342</v>
      </c>
      <c r="H60" s="7">
        <f t="shared" ref="H60" si="18">+SUM(H46:H51)+H59</f>
        <v>37740</v>
      </c>
      <c r="I60" s="7">
        <f>+SUM(I46:I51)+I59</f>
        <v>40321</v>
      </c>
    </row>
    <row r="61" spans="1:9" s="12" customFormat="1" ht="15" thickTop="1" x14ac:dyDescent="0.35">
      <c r="A61" s="12" t="s">
        <v>3</v>
      </c>
      <c r="B61" s="13">
        <f t="shared" ref="B61:G61" si="19">+B60-B37</f>
        <v>0</v>
      </c>
      <c r="C61" s="13">
        <f t="shared" si="19"/>
        <v>0</v>
      </c>
      <c r="D61" s="13">
        <f t="shared" si="19"/>
        <v>0</v>
      </c>
      <c r="E61" s="13">
        <f t="shared" si="19"/>
        <v>0</v>
      </c>
      <c r="F61" s="13">
        <f t="shared" si="19"/>
        <v>0</v>
      </c>
      <c r="G61" s="13">
        <f t="shared" si="19"/>
        <v>0</v>
      </c>
      <c r="H61" s="13">
        <f t="shared" ref="H61" si="20">+H60-H37</f>
        <v>0</v>
      </c>
      <c r="I61" s="13">
        <f>+I60-I37</f>
        <v>0</v>
      </c>
    </row>
    <row r="62" spans="1:9" x14ac:dyDescent="0.35">
      <c r="A62" s="14" t="s">
        <v>1</v>
      </c>
      <c r="B62" s="14"/>
      <c r="C62" s="14"/>
      <c r="D62" s="14"/>
      <c r="E62" s="14"/>
      <c r="F62" s="14"/>
      <c r="G62" s="14"/>
      <c r="H62" s="14"/>
      <c r="I62" s="14"/>
    </row>
    <row r="63" spans="1:9" x14ac:dyDescent="0.35">
      <c r="A63" t="s">
        <v>15</v>
      </c>
    </row>
    <row r="64" spans="1:9" x14ac:dyDescent="0.35">
      <c r="A64" s="1" t="s">
        <v>64</v>
      </c>
    </row>
    <row r="65" spans="1:9" s="1" customFormat="1" x14ac:dyDescent="0.35">
      <c r="A65" s="10" t="s">
        <v>65</v>
      </c>
      <c r="B65" s="9">
        <f t="shared" ref="B65:G65" si="21">+B12</f>
        <v>3273</v>
      </c>
      <c r="C65" s="9">
        <f t="shared" si="21"/>
        <v>3760</v>
      </c>
      <c r="D65" s="9">
        <f t="shared" si="21"/>
        <v>4240</v>
      </c>
      <c r="E65" s="9">
        <f t="shared" si="21"/>
        <v>1933</v>
      </c>
      <c r="F65" s="9">
        <f t="shared" si="21"/>
        <v>4029</v>
      </c>
      <c r="G65" s="9">
        <f t="shared" si="21"/>
        <v>2539</v>
      </c>
      <c r="H65" s="9">
        <f>+H12</f>
        <v>5727</v>
      </c>
      <c r="I65" s="9">
        <f>+I12</f>
        <v>6046</v>
      </c>
    </row>
    <row r="66" spans="1:9" s="1" customFormat="1" x14ac:dyDescent="0.35">
      <c r="A66" s="2" t="s">
        <v>66</v>
      </c>
      <c r="B66" s="3"/>
      <c r="C66" s="3"/>
      <c r="D66" s="3"/>
      <c r="E66" s="3"/>
      <c r="F66" s="3"/>
      <c r="G66" s="3"/>
      <c r="H66" s="3"/>
      <c r="I66" s="3"/>
    </row>
    <row r="67" spans="1:9" x14ac:dyDescent="0.35">
      <c r="A67" s="11" t="s">
        <v>67</v>
      </c>
      <c r="B67" s="3">
        <v>606</v>
      </c>
      <c r="C67" s="3">
        <v>649</v>
      </c>
      <c r="D67" s="3">
        <v>706</v>
      </c>
      <c r="E67" s="3">
        <v>747</v>
      </c>
      <c r="F67" s="3">
        <v>705</v>
      </c>
      <c r="G67" s="3">
        <v>721</v>
      </c>
      <c r="H67" s="3">
        <v>744</v>
      </c>
      <c r="I67" s="3">
        <v>717</v>
      </c>
    </row>
    <row r="68" spans="1:9" x14ac:dyDescent="0.35">
      <c r="A68" s="11" t="s">
        <v>68</v>
      </c>
      <c r="B68" s="3">
        <v>-113</v>
      </c>
      <c r="C68" s="3">
        <v>-80</v>
      </c>
      <c r="D68" s="3">
        <v>-273</v>
      </c>
      <c r="E68" s="3">
        <v>647</v>
      </c>
      <c r="F68" s="3">
        <v>34</v>
      </c>
      <c r="G68" s="3">
        <v>-380</v>
      </c>
      <c r="H68" s="3">
        <v>-385</v>
      </c>
      <c r="I68" s="3">
        <v>-650</v>
      </c>
    </row>
    <row r="69" spans="1:9" x14ac:dyDescent="0.35">
      <c r="A69" s="11" t="s">
        <v>69</v>
      </c>
      <c r="B69" s="3">
        <v>191</v>
      </c>
      <c r="C69" s="3">
        <v>236</v>
      </c>
      <c r="D69" s="3">
        <v>215</v>
      </c>
      <c r="E69" s="3">
        <v>218</v>
      </c>
      <c r="F69" s="3">
        <v>325</v>
      </c>
      <c r="G69" s="3">
        <v>429</v>
      </c>
      <c r="H69" s="3">
        <v>611</v>
      </c>
      <c r="I69" s="3">
        <v>638</v>
      </c>
    </row>
    <row r="70" spans="1:9" x14ac:dyDescent="0.35">
      <c r="A70" s="11" t="s">
        <v>70</v>
      </c>
      <c r="B70" s="3">
        <v>43</v>
      </c>
      <c r="C70" s="3">
        <v>13</v>
      </c>
      <c r="D70" s="3">
        <v>10</v>
      </c>
      <c r="E70" s="3">
        <v>27</v>
      </c>
      <c r="F70" s="3">
        <v>15</v>
      </c>
      <c r="G70" s="3">
        <v>398</v>
      </c>
      <c r="H70" s="3">
        <v>53</v>
      </c>
      <c r="I70" s="3">
        <v>123</v>
      </c>
    </row>
    <row r="71" spans="1:9" x14ac:dyDescent="0.35">
      <c r="A71" s="11" t="s">
        <v>71</v>
      </c>
      <c r="B71" s="3">
        <v>424</v>
      </c>
      <c r="C71" s="3">
        <v>98</v>
      </c>
      <c r="D71" s="3">
        <v>-117</v>
      </c>
      <c r="E71" s="3">
        <v>-99</v>
      </c>
      <c r="F71" s="3">
        <v>233</v>
      </c>
      <c r="G71" s="3">
        <v>23</v>
      </c>
      <c r="H71" s="3">
        <v>-138</v>
      </c>
      <c r="I71" s="3">
        <v>-26</v>
      </c>
    </row>
    <row r="72" spans="1:9" x14ac:dyDescent="0.35">
      <c r="A72" s="2" t="s">
        <v>72</v>
      </c>
      <c r="B72" s="3"/>
      <c r="C72" s="3"/>
      <c r="D72" s="3"/>
      <c r="E72" s="3"/>
      <c r="F72" s="3"/>
      <c r="G72" s="3"/>
      <c r="H72" s="3"/>
      <c r="I72" s="3"/>
    </row>
    <row r="73" spans="1:9" x14ac:dyDescent="0.35">
      <c r="A73" s="11" t="s">
        <v>73</v>
      </c>
      <c r="B73" s="3">
        <v>-216</v>
      </c>
      <c r="C73" s="3">
        <v>60</v>
      </c>
      <c r="D73" s="3">
        <v>-426</v>
      </c>
      <c r="E73" s="3">
        <v>187</v>
      </c>
      <c r="F73" s="3">
        <v>-270</v>
      </c>
      <c r="G73" s="3">
        <v>1239</v>
      </c>
      <c r="H73" s="3">
        <v>-1606</v>
      </c>
      <c r="I73" s="3">
        <v>-504</v>
      </c>
    </row>
    <row r="74" spans="1:9" x14ac:dyDescent="0.35">
      <c r="A74" s="11" t="s">
        <v>74</v>
      </c>
      <c r="B74" s="3">
        <v>-621</v>
      </c>
      <c r="C74" s="3">
        <v>-590</v>
      </c>
      <c r="D74" s="3">
        <v>-231</v>
      </c>
      <c r="E74" s="3">
        <v>-255</v>
      </c>
      <c r="F74" s="3">
        <v>-490</v>
      </c>
      <c r="G74" s="3">
        <v>-1854</v>
      </c>
      <c r="H74" s="3">
        <v>507</v>
      </c>
      <c r="I74" s="3">
        <v>-1676</v>
      </c>
    </row>
    <row r="75" spans="1:9" x14ac:dyDescent="0.35">
      <c r="A75" s="11" t="s">
        <v>99</v>
      </c>
      <c r="B75" s="3">
        <v>-144</v>
      </c>
      <c r="C75" s="3">
        <v>-161</v>
      </c>
      <c r="D75" s="3">
        <v>-120</v>
      </c>
      <c r="E75" s="3">
        <v>35</v>
      </c>
      <c r="F75" s="3">
        <v>-203</v>
      </c>
      <c r="G75" s="3">
        <v>-654</v>
      </c>
      <c r="H75" s="3">
        <v>-182</v>
      </c>
      <c r="I75" s="3">
        <v>-845</v>
      </c>
    </row>
    <row r="76" spans="1:9" x14ac:dyDescent="0.35">
      <c r="A76" s="11" t="s">
        <v>98</v>
      </c>
      <c r="B76" s="3">
        <v>1237</v>
      </c>
      <c r="C76" s="3">
        <v>-889</v>
      </c>
      <c r="D76" s="3">
        <v>-364</v>
      </c>
      <c r="E76" s="3">
        <v>1515</v>
      </c>
      <c r="F76" s="3">
        <v>1525</v>
      </c>
      <c r="G76" s="3">
        <v>24</v>
      </c>
      <c r="H76" s="3">
        <v>1326</v>
      </c>
      <c r="I76" s="3">
        <v>1365</v>
      </c>
    </row>
    <row r="77" spans="1:9" x14ac:dyDescent="0.35">
      <c r="A77" s="25" t="s">
        <v>75</v>
      </c>
      <c r="B77" s="26">
        <f t="shared" ref="B77:G77" si="22">+SUM(B65:B76)</f>
        <v>4680</v>
      </c>
      <c r="C77" s="26">
        <f t="shared" si="22"/>
        <v>3096</v>
      </c>
      <c r="D77" s="26">
        <f t="shared" si="22"/>
        <v>3640</v>
      </c>
      <c r="E77" s="26">
        <f t="shared" si="22"/>
        <v>4955</v>
      </c>
      <c r="F77" s="26">
        <f t="shared" si="22"/>
        <v>5903</v>
      </c>
      <c r="G77" s="26">
        <f t="shared" si="22"/>
        <v>2485</v>
      </c>
      <c r="H77" s="26">
        <f t="shared" ref="H77" si="23">+SUM(H65:H76)</f>
        <v>6657</v>
      </c>
      <c r="I77" s="26">
        <f>+SUM(I65:I76)</f>
        <v>5188</v>
      </c>
    </row>
    <row r="78" spans="1:9" x14ac:dyDescent="0.35">
      <c r="A78" s="1" t="s">
        <v>76</v>
      </c>
      <c r="B78" s="3"/>
      <c r="C78" s="3"/>
      <c r="D78" s="3"/>
      <c r="E78" s="3"/>
      <c r="F78" s="3"/>
      <c r="G78" s="3"/>
      <c r="H78" s="3"/>
      <c r="I78" s="3"/>
    </row>
    <row r="79" spans="1:9" x14ac:dyDescent="0.35">
      <c r="A79" s="2" t="s">
        <v>77</v>
      </c>
      <c r="B79" s="3">
        <v>-4936</v>
      </c>
      <c r="C79" s="3">
        <v>-5367</v>
      </c>
      <c r="D79" s="3">
        <v>-5928</v>
      </c>
      <c r="E79" s="3">
        <v>-4783</v>
      </c>
      <c r="F79" s="3">
        <v>-2937</v>
      </c>
      <c r="G79" s="3">
        <v>-2426</v>
      </c>
      <c r="H79" s="3">
        <v>-9961</v>
      </c>
      <c r="I79" s="3">
        <v>-12913</v>
      </c>
    </row>
    <row r="80" spans="1:9" x14ac:dyDescent="0.35">
      <c r="A80" s="2" t="s">
        <v>78</v>
      </c>
      <c r="B80" s="3">
        <v>3655</v>
      </c>
      <c r="C80" s="3">
        <v>2924</v>
      </c>
      <c r="D80" s="3">
        <v>3623</v>
      </c>
      <c r="E80" s="3">
        <v>3613</v>
      </c>
      <c r="F80" s="3">
        <v>1715</v>
      </c>
      <c r="G80" s="3">
        <v>74</v>
      </c>
      <c r="H80" s="3">
        <v>4236</v>
      </c>
      <c r="I80" s="3">
        <v>8199</v>
      </c>
    </row>
    <row r="81" spans="1:9" x14ac:dyDescent="0.35">
      <c r="A81" s="2" t="s">
        <v>79</v>
      </c>
      <c r="B81" s="3">
        <v>2216</v>
      </c>
      <c r="C81" s="3">
        <v>2386</v>
      </c>
      <c r="D81" s="3">
        <v>2423</v>
      </c>
      <c r="E81" s="3">
        <v>2496</v>
      </c>
      <c r="F81" s="3">
        <v>2072</v>
      </c>
      <c r="G81" s="3">
        <v>2379</v>
      </c>
      <c r="H81" s="3">
        <v>2449</v>
      </c>
      <c r="I81" s="3">
        <v>3967</v>
      </c>
    </row>
    <row r="82" spans="1:9" x14ac:dyDescent="0.35">
      <c r="A82" s="2" t="s">
        <v>144</v>
      </c>
      <c r="B82" s="3">
        <v>-150</v>
      </c>
      <c r="C82" s="3">
        <v>150</v>
      </c>
      <c r="D82" s="3">
        <v>0</v>
      </c>
      <c r="E82" s="3">
        <v>0</v>
      </c>
      <c r="F82" s="3">
        <v>0</v>
      </c>
      <c r="G82" s="3">
        <v>0</v>
      </c>
      <c r="H82" s="3">
        <v>0</v>
      </c>
      <c r="I82" s="3">
        <v>0</v>
      </c>
    </row>
    <row r="83" spans="1:9" x14ac:dyDescent="0.35">
      <c r="A83" s="2" t="s">
        <v>14</v>
      </c>
      <c r="B83" s="3">
        <v>-963</v>
      </c>
      <c r="C83" s="3">
        <v>-1143</v>
      </c>
      <c r="D83" s="3">
        <v>-1105</v>
      </c>
      <c r="E83" s="3">
        <v>-1028</v>
      </c>
      <c r="F83" s="3">
        <v>-1119</v>
      </c>
      <c r="G83" s="3">
        <v>-1086</v>
      </c>
      <c r="H83" s="3">
        <v>-695</v>
      </c>
      <c r="I83" s="3">
        <v>-758</v>
      </c>
    </row>
    <row r="84" spans="1:9" x14ac:dyDescent="0.35">
      <c r="A84" s="2" t="s">
        <v>145</v>
      </c>
      <c r="B84" s="3">
        <v>3</v>
      </c>
      <c r="C84" s="3">
        <v>10</v>
      </c>
      <c r="D84" s="3">
        <v>13</v>
      </c>
      <c r="E84" s="3">
        <v>0</v>
      </c>
      <c r="F84" s="3">
        <v>0</v>
      </c>
      <c r="G84" s="3">
        <v>0</v>
      </c>
      <c r="H84" s="3">
        <v>0</v>
      </c>
      <c r="I84" s="3">
        <v>0</v>
      </c>
    </row>
    <row r="85" spans="1:9" x14ac:dyDescent="0.35">
      <c r="A85" s="2" t="s">
        <v>80</v>
      </c>
      <c r="B85" s="3">
        <v>0</v>
      </c>
      <c r="C85" s="3">
        <v>6</v>
      </c>
      <c r="D85" s="3">
        <v>-34</v>
      </c>
      <c r="E85" s="3">
        <v>-22</v>
      </c>
      <c r="F85" s="3">
        <v>5</v>
      </c>
      <c r="G85" s="3">
        <v>31</v>
      </c>
      <c r="H85" s="3">
        <v>171</v>
      </c>
      <c r="I85" s="3">
        <v>-19</v>
      </c>
    </row>
    <row r="86" spans="1:9" x14ac:dyDescent="0.35">
      <c r="A86" s="27" t="s">
        <v>81</v>
      </c>
      <c r="B86" s="26">
        <f t="shared" ref="B86:G86" si="24">+SUM(B79:B85)</f>
        <v>-175</v>
      </c>
      <c r="C86" s="26">
        <f t="shared" si="24"/>
        <v>-1034</v>
      </c>
      <c r="D86" s="26">
        <f t="shared" si="24"/>
        <v>-1008</v>
      </c>
      <c r="E86" s="26">
        <f t="shared" si="24"/>
        <v>276</v>
      </c>
      <c r="F86" s="26">
        <f t="shared" si="24"/>
        <v>-264</v>
      </c>
      <c r="G86" s="26">
        <f t="shared" si="24"/>
        <v>-1028</v>
      </c>
      <c r="H86" s="26">
        <f t="shared" ref="H86" si="25">+SUM(H79:H85)</f>
        <v>-3800</v>
      </c>
      <c r="I86" s="26">
        <f>+SUM(I79:I85)</f>
        <v>-1524</v>
      </c>
    </row>
    <row r="87" spans="1:9" x14ac:dyDescent="0.35">
      <c r="A87" s="1" t="s">
        <v>82</v>
      </c>
      <c r="B87" s="3"/>
      <c r="C87" s="3"/>
      <c r="D87" s="3"/>
      <c r="E87" s="3"/>
      <c r="F87" s="3"/>
      <c r="G87" s="3"/>
      <c r="H87" s="3"/>
      <c r="I87" s="3"/>
    </row>
    <row r="88" spans="1:9" x14ac:dyDescent="0.35">
      <c r="A88" s="2" t="s">
        <v>83</v>
      </c>
      <c r="B88" s="3">
        <v>0</v>
      </c>
      <c r="C88" s="3">
        <v>981</v>
      </c>
      <c r="D88" s="3">
        <v>1482</v>
      </c>
      <c r="E88" s="3">
        <v>0</v>
      </c>
      <c r="F88" s="3">
        <v>0</v>
      </c>
      <c r="G88" s="3">
        <v>6134</v>
      </c>
      <c r="H88" s="3">
        <v>0</v>
      </c>
      <c r="I88" s="3">
        <v>0</v>
      </c>
    </row>
    <row r="89" spans="1:9" x14ac:dyDescent="0.35">
      <c r="A89" s="2" t="s">
        <v>84</v>
      </c>
      <c r="B89" s="3">
        <v>-7</v>
      </c>
      <c r="C89" s="3">
        <v>-106</v>
      </c>
      <c r="D89" s="3">
        <v>327</v>
      </c>
      <c r="E89" s="3">
        <v>13</v>
      </c>
      <c r="F89" s="3">
        <v>-325</v>
      </c>
      <c r="G89" s="3">
        <v>49</v>
      </c>
      <c r="H89" s="3">
        <v>-52</v>
      </c>
      <c r="I89" s="3">
        <v>15</v>
      </c>
    </row>
    <row r="90" spans="1:9" x14ac:dyDescent="0.35">
      <c r="A90" s="2" t="s">
        <v>85</v>
      </c>
      <c r="B90" s="3">
        <v>-63</v>
      </c>
      <c r="C90" s="3">
        <v>-67</v>
      </c>
      <c r="D90" s="3">
        <v>-44</v>
      </c>
      <c r="E90" s="3">
        <v>0</v>
      </c>
      <c r="F90" s="3">
        <v>0</v>
      </c>
      <c r="G90" s="3">
        <v>0</v>
      </c>
      <c r="H90" s="3">
        <v>-197</v>
      </c>
      <c r="I90" s="3">
        <v>0</v>
      </c>
    </row>
    <row r="91" spans="1:9" x14ac:dyDescent="0.35">
      <c r="A91" s="2" t="s">
        <v>146</v>
      </c>
      <c r="B91" s="3">
        <v>-19</v>
      </c>
      <c r="C91" s="3">
        <v>-7</v>
      </c>
      <c r="D91" s="3">
        <v>-17</v>
      </c>
      <c r="E91" s="3">
        <v>0</v>
      </c>
      <c r="F91" s="3">
        <v>0</v>
      </c>
      <c r="G91" s="3">
        <v>0</v>
      </c>
      <c r="H91" s="3">
        <v>0</v>
      </c>
      <c r="I91" s="3">
        <v>0</v>
      </c>
    </row>
    <row r="92" spans="1:9" x14ac:dyDescent="0.35">
      <c r="A92" s="2" t="s">
        <v>86</v>
      </c>
      <c r="B92" s="3">
        <v>514</v>
      </c>
      <c r="C92" s="3">
        <v>507</v>
      </c>
      <c r="D92" s="3">
        <v>489</v>
      </c>
      <c r="E92" s="3">
        <v>733</v>
      </c>
      <c r="F92" s="3">
        <v>700</v>
      </c>
      <c r="G92" s="3">
        <v>885</v>
      </c>
      <c r="H92" s="3">
        <v>1172</v>
      </c>
      <c r="I92" s="3">
        <v>1151</v>
      </c>
    </row>
    <row r="93" spans="1:9" x14ac:dyDescent="0.35">
      <c r="A93" s="2" t="s">
        <v>147</v>
      </c>
      <c r="B93" s="3">
        <v>218</v>
      </c>
      <c r="C93" s="3">
        <v>281</v>
      </c>
      <c r="D93" s="3">
        <v>177</v>
      </c>
      <c r="E93" s="3">
        <v>0</v>
      </c>
      <c r="F93" s="3">
        <v>0</v>
      </c>
      <c r="G93" s="3">
        <v>0</v>
      </c>
      <c r="H93" s="3">
        <v>0</v>
      </c>
      <c r="I93" s="3">
        <v>0</v>
      </c>
    </row>
    <row r="94" spans="1:9" x14ac:dyDescent="0.35">
      <c r="A94" s="2" t="s">
        <v>16</v>
      </c>
      <c r="B94" s="3">
        <v>-2534</v>
      </c>
      <c r="C94" s="3">
        <v>-3238</v>
      </c>
      <c r="D94" s="3">
        <v>-3223</v>
      </c>
      <c r="E94" s="3">
        <v>-4254</v>
      </c>
      <c r="F94" s="3">
        <v>-4286</v>
      </c>
      <c r="G94" s="3">
        <v>-3067</v>
      </c>
      <c r="H94" s="3">
        <v>-608</v>
      </c>
      <c r="I94" s="3">
        <v>-4014</v>
      </c>
    </row>
    <row r="95" spans="1:9" x14ac:dyDescent="0.35">
      <c r="A95" s="2" t="s">
        <v>87</v>
      </c>
      <c r="B95" s="3">
        <v>-899</v>
      </c>
      <c r="C95" s="3">
        <v>-1022</v>
      </c>
      <c r="D95" s="3">
        <v>-1133</v>
      </c>
      <c r="E95" s="3">
        <v>-1243</v>
      </c>
      <c r="F95" s="3">
        <v>-1332</v>
      </c>
      <c r="G95" s="3">
        <v>-1452</v>
      </c>
      <c r="H95" s="3">
        <v>-1638</v>
      </c>
      <c r="I95" s="3">
        <v>-1837</v>
      </c>
    </row>
    <row r="96" spans="1:9" x14ac:dyDescent="0.35">
      <c r="A96" s="2" t="s">
        <v>88</v>
      </c>
      <c r="B96" s="3">
        <v>0</v>
      </c>
      <c r="C96" s="3">
        <v>0</v>
      </c>
      <c r="D96" s="3">
        <v>0</v>
      </c>
      <c r="E96" s="3">
        <v>-84</v>
      </c>
      <c r="F96" s="3">
        <v>-50</v>
      </c>
      <c r="G96" s="3">
        <v>-58</v>
      </c>
      <c r="H96" s="3">
        <v>-136</v>
      </c>
      <c r="I96" s="3">
        <v>-151</v>
      </c>
    </row>
    <row r="97" spans="1:9" x14ac:dyDescent="0.35">
      <c r="A97" s="27" t="s">
        <v>89</v>
      </c>
      <c r="B97" s="26">
        <f t="shared" ref="B97:G97" si="26">+SUM(B88:B96)</f>
        <v>-2790</v>
      </c>
      <c r="C97" s="26">
        <f t="shared" si="26"/>
        <v>-2671</v>
      </c>
      <c r="D97" s="26">
        <f t="shared" si="26"/>
        <v>-1942</v>
      </c>
      <c r="E97" s="26">
        <f t="shared" si="26"/>
        <v>-4835</v>
      </c>
      <c r="F97" s="26">
        <f t="shared" si="26"/>
        <v>-5293</v>
      </c>
      <c r="G97" s="26">
        <f t="shared" si="26"/>
        <v>2491</v>
      </c>
      <c r="H97" s="26">
        <f t="shared" ref="H97" si="27">+SUM(H88:H96)</f>
        <v>-1459</v>
      </c>
      <c r="I97" s="26">
        <f>+SUM(I88:I96)</f>
        <v>-4836</v>
      </c>
    </row>
    <row r="98" spans="1:9" x14ac:dyDescent="0.35">
      <c r="A98" s="2" t="s">
        <v>90</v>
      </c>
      <c r="B98" s="3">
        <v>-83</v>
      </c>
      <c r="C98" s="3">
        <v>-105</v>
      </c>
      <c r="D98" s="3">
        <v>-20</v>
      </c>
      <c r="E98" s="3">
        <v>45</v>
      </c>
      <c r="F98" s="3">
        <v>-129</v>
      </c>
      <c r="G98" s="3">
        <v>-66</v>
      </c>
      <c r="H98" s="3">
        <v>143</v>
      </c>
      <c r="I98" s="3">
        <v>-143</v>
      </c>
    </row>
    <row r="99" spans="1:9" x14ac:dyDescent="0.35">
      <c r="A99" s="27" t="s">
        <v>91</v>
      </c>
      <c r="B99" s="26">
        <f t="shared" ref="B99:G99" si="28">+B77+B86+B97+B98</f>
        <v>1632</v>
      </c>
      <c r="C99" s="26">
        <f t="shared" si="28"/>
        <v>-714</v>
      </c>
      <c r="D99" s="26">
        <f t="shared" si="28"/>
        <v>670</v>
      </c>
      <c r="E99" s="26">
        <f t="shared" si="28"/>
        <v>441</v>
      </c>
      <c r="F99" s="26">
        <f t="shared" si="28"/>
        <v>217</v>
      </c>
      <c r="G99" s="26">
        <f t="shared" si="28"/>
        <v>3882</v>
      </c>
      <c r="H99" s="26">
        <f t="shared" ref="H99" si="29">+H77+H86+H97+H98</f>
        <v>1541</v>
      </c>
      <c r="I99" s="26">
        <f>+I77+I86+I97+I98</f>
        <v>-1315</v>
      </c>
    </row>
    <row r="100" spans="1:9" x14ac:dyDescent="0.35">
      <c r="A100" t="s">
        <v>92</v>
      </c>
      <c r="B100" s="3">
        <v>2220</v>
      </c>
      <c r="C100" s="3">
        <f t="shared" ref="C100:G100" si="30">+B101</f>
        <v>3852</v>
      </c>
      <c r="D100" s="3">
        <f t="shared" si="30"/>
        <v>3138</v>
      </c>
      <c r="E100" s="3">
        <f t="shared" si="30"/>
        <v>3808</v>
      </c>
      <c r="F100" s="3">
        <f t="shared" si="30"/>
        <v>4249</v>
      </c>
      <c r="G100" s="3">
        <f t="shared" si="30"/>
        <v>4466</v>
      </c>
      <c r="H100" s="3">
        <v>8348</v>
      </c>
      <c r="I100" s="3">
        <f>+H101</f>
        <v>9889</v>
      </c>
    </row>
    <row r="101" spans="1:9" ht="15" thickBot="1" x14ac:dyDescent="0.4">
      <c r="A101" s="6" t="s">
        <v>93</v>
      </c>
      <c r="B101" s="7">
        <f t="shared" ref="B101:G101" si="31">+B99+B100</f>
        <v>3852</v>
      </c>
      <c r="C101" s="7">
        <f t="shared" si="31"/>
        <v>3138</v>
      </c>
      <c r="D101" s="7">
        <f t="shared" si="31"/>
        <v>3808</v>
      </c>
      <c r="E101" s="7">
        <f t="shared" si="31"/>
        <v>4249</v>
      </c>
      <c r="F101" s="7">
        <f t="shared" si="31"/>
        <v>4466</v>
      </c>
      <c r="G101" s="7">
        <f t="shared" si="31"/>
        <v>8348</v>
      </c>
      <c r="H101" s="7">
        <f>+H99+H100</f>
        <v>9889</v>
      </c>
      <c r="I101" s="7">
        <f>+I99+I100</f>
        <v>8574</v>
      </c>
    </row>
    <row r="102" spans="1:9" s="12" customFormat="1" ht="15" thickTop="1" x14ac:dyDescent="0.35">
      <c r="A102" s="12" t="s">
        <v>19</v>
      </c>
      <c r="B102" s="13">
        <f t="shared" ref="B102:G102" si="32">+B101-B25</f>
        <v>0</v>
      </c>
      <c r="C102" s="13">
        <f t="shared" si="32"/>
        <v>0</v>
      </c>
      <c r="D102" s="13">
        <f t="shared" si="32"/>
        <v>0</v>
      </c>
      <c r="E102" s="13">
        <f t="shared" si="32"/>
        <v>0</v>
      </c>
      <c r="F102" s="13">
        <f t="shared" si="32"/>
        <v>0</v>
      </c>
      <c r="G102" s="13">
        <f t="shared" si="32"/>
        <v>0</v>
      </c>
      <c r="H102" s="13">
        <f>+H101-H25</f>
        <v>0</v>
      </c>
      <c r="I102" s="13">
        <f>+I101-I25</f>
        <v>0</v>
      </c>
    </row>
    <row r="103" spans="1:9" x14ac:dyDescent="0.35">
      <c r="A103" t="s">
        <v>94</v>
      </c>
      <c r="B103" s="3"/>
      <c r="C103" s="3"/>
      <c r="D103" s="3"/>
      <c r="E103" s="3"/>
      <c r="F103" s="3"/>
      <c r="G103" s="3"/>
      <c r="H103" s="3"/>
      <c r="I103" s="3"/>
    </row>
    <row r="104" spans="1:9" x14ac:dyDescent="0.35">
      <c r="A104" s="2" t="s">
        <v>17</v>
      </c>
      <c r="B104" s="3"/>
      <c r="C104" s="3"/>
      <c r="D104" s="3"/>
      <c r="E104" s="3"/>
      <c r="F104" s="3"/>
      <c r="G104" s="3"/>
      <c r="H104" s="3"/>
      <c r="I104" s="3"/>
    </row>
    <row r="105" spans="1:9" x14ac:dyDescent="0.35">
      <c r="A105" s="11" t="s">
        <v>95</v>
      </c>
      <c r="B105" s="3">
        <v>53</v>
      </c>
      <c r="C105" s="3">
        <v>70</v>
      </c>
      <c r="D105" s="3">
        <v>98</v>
      </c>
      <c r="E105" s="3">
        <v>125</v>
      </c>
      <c r="F105" s="3">
        <v>153</v>
      </c>
      <c r="G105" s="3">
        <v>140</v>
      </c>
      <c r="H105" s="3">
        <v>293</v>
      </c>
      <c r="I105" s="3">
        <v>290</v>
      </c>
    </row>
    <row r="106" spans="1:9" x14ac:dyDescent="0.35">
      <c r="A106" s="11" t="s">
        <v>18</v>
      </c>
      <c r="B106" s="3">
        <v>1262</v>
      </c>
      <c r="C106" s="3">
        <v>748</v>
      </c>
      <c r="D106" s="3">
        <v>703</v>
      </c>
      <c r="E106" s="3">
        <v>529</v>
      </c>
      <c r="F106" s="3">
        <v>757</v>
      </c>
      <c r="G106" s="3">
        <v>1028</v>
      </c>
      <c r="H106" s="3">
        <v>1177</v>
      </c>
      <c r="I106" s="3">
        <v>1231</v>
      </c>
    </row>
    <row r="107" spans="1:9" x14ac:dyDescent="0.35">
      <c r="A107" s="11" t="s">
        <v>96</v>
      </c>
      <c r="B107" s="3">
        <v>206</v>
      </c>
      <c r="C107" s="3">
        <v>252</v>
      </c>
      <c r="D107" s="3">
        <v>266</v>
      </c>
      <c r="E107" s="3">
        <v>294</v>
      </c>
      <c r="F107" s="3">
        <v>160</v>
      </c>
      <c r="G107" s="3">
        <v>121</v>
      </c>
      <c r="H107" s="3">
        <v>179</v>
      </c>
      <c r="I107" s="3">
        <v>160</v>
      </c>
    </row>
    <row r="108" spans="1:9" x14ac:dyDescent="0.35">
      <c r="A108" s="11" t="s">
        <v>97</v>
      </c>
      <c r="B108" s="3">
        <v>240</v>
      </c>
      <c r="C108" s="3">
        <v>271</v>
      </c>
      <c r="D108" s="3">
        <v>300</v>
      </c>
      <c r="E108" s="3">
        <v>320</v>
      </c>
      <c r="F108" s="3">
        <v>347</v>
      </c>
      <c r="G108" s="3">
        <v>385</v>
      </c>
      <c r="H108" s="3">
        <v>438</v>
      </c>
      <c r="I108" s="3">
        <v>480</v>
      </c>
    </row>
    <row r="110" spans="1:9" x14ac:dyDescent="0.35">
      <c r="A110" s="14" t="s">
        <v>100</v>
      </c>
      <c r="B110" s="14"/>
      <c r="C110" s="14"/>
      <c r="D110" s="14"/>
      <c r="E110" s="14"/>
      <c r="F110" s="14"/>
      <c r="G110" s="14"/>
      <c r="H110" s="14"/>
      <c r="I110" s="14"/>
    </row>
    <row r="111" spans="1:9" x14ac:dyDescent="0.35">
      <c r="A111" s="28" t="s">
        <v>110</v>
      </c>
      <c r="B111" s="3"/>
      <c r="C111" s="3"/>
      <c r="D111" s="3"/>
      <c r="E111" s="3"/>
      <c r="F111" s="3"/>
      <c r="G111" s="3"/>
      <c r="H111" s="3"/>
      <c r="I111" s="3"/>
    </row>
    <row r="112" spans="1:9" x14ac:dyDescent="0.35">
      <c r="A112" s="2" t="s">
        <v>101</v>
      </c>
      <c r="B112" s="50">
        <v>13740</v>
      </c>
      <c r="C112" s="50">
        <v>14764</v>
      </c>
      <c r="D112" s="50">
        <v>15216</v>
      </c>
      <c r="E112" s="50">
        <v>14855</v>
      </c>
      <c r="F112" s="50">
        <v>15902</v>
      </c>
      <c r="G112" s="50">
        <v>14484</v>
      </c>
      <c r="H112" s="3">
        <f t="shared" ref="H112" si="33">+SUM(H113:H115)</f>
        <v>17179</v>
      </c>
      <c r="I112" s="3">
        <f>+SUM(I113:I115)</f>
        <v>18353</v>
      </c>
    </row>
    <row r="113" spans="1:9" x14ac:dyDescent="0.35">
      <c r="A113" s="11" t="s">
        <v>114</v>
      </c>
      <c r="B113">
        <v>8951</v>
      </c>
      <c r="C113">
        <v>9667</v>
      </c>
      <c r="D113">
        <v>9969</v>
      </c>
      <c r="E113">
        <v>9716</v>
      </c>
      <c r="F113">
        <v>10045</v>
      </c>
      <c r="G113">
        <v>9329</v>
      </c>
      <c r="H113" s="8">
        <v>11644</v>
      </c>
      <c r="I113" s="8">
        <v>12228</v>
      </c>
    </row>
    <row r="114" spans="1:9" x14ac:dyDescent="0.35">
      <c r="A114" s="11" t="s">
        <v>115</v>
      </c>
      <c r="B114">
        <v>4260</v>
      </c>
      <c r="C114">
        <v>4576</v>
      </c>
      <c r="D114">
        <v>4723</v>
      </c>
      <c r="E114">
        <v>4629</v>
      </c>
      <c r="F114">
        <v>5260</v>
      </c>
      <c r="G114">
        <v>4639</v>
      </c>
      <c r="H114" s="8">
        <v>5028</v>
      </c>
      <c r="I114" s="8">
        <v>5492</v>
      </c>
    </row>
    <row r="115" spans="1:9" x14ac:dyDescent="0.35">
      <c r="A115" s="11" t="s">
        <v>116</v>
      </c>
      <c r="B115">
        <v>529</v>
      </c>
      <c r="C115">
        <v>521</v>
      </c>
      <c r="D115">
        <v>524</v>
      </c>
      <c r="E115">
        <v>510</v>
      </c>
      <c r="F115">
        <v>597</v>
      </c>
      <c r="G115">
        <v>516</v>
      </c>
      <c r="H115">
        <v>507</v>
      </c>
      <c r="I115">
        <v>633</v>
      </c>
    </row>
    <row r="116" spans="1:9" x14ac:dyDescent="0.35">
      <c r="A116" s="2" t="s">
        <v>102</v>
      </c>
      <c r="B116" s="50">
        <v>7126</v>
      </c>
      <c r="C116" s="50">
        <v>7568</v>
      </c>
      <c r="D116" s="50">
        <v>7970</v>
      </c>
      <c r="E116" s="50">
        <v>9242</v>
      </c>
      <c r="F116" s="50">
        <v>9812</v>
      </c>
      <c r="G116" s="50">
        <v>9347</v>
      </c>
      <c r="H116" s="3">
        <f t="shared" ref="H116" si="34">+SUM(H117:H119)</f>
        <v>11456</v>
      </c>
      <c r="I116" s="3">
        <f>+SUM(I117:I119)</f>
        <v>12479</v>
      </c>
    </row>
    <row r="117" spans="1:9" x14ac:dyDescent="0.35">
      <c r="A117" s="11" t="s">
        <v>114</v>
      </c>
      <c r="B117">
        <v>4400</v>
      </c>
      <c r="C117">
        <v>4670</v>
      </c>
      <c r="D117">
        <v>4925</v>
      </c>
      <c r="E117">
        <v>5710</v>
      </c>
      <c r="F117">
        <v>6293</v>
      </c>
      <c r="G117">
        <v>5892</v>
      </c>
      <c r="H117" s="8">
        <v>6970</v>
      </c>
      <c r="I117" s="8">
        <v>7388</v>
      </c>
    </row>
    <row r="118" spans="1:9" x14ac:dyDescent="0.35">
      <c r="A118" s="11" t="s">
        <v>115</v>
      </c>
      <c r="B118">
        <v>2415</v>
      </c>
      <c r="C118">
        <v>2566</v>
      </c>
      <c r="D118">
        <v>2700</v>
      </c>
      <c r="E118">
        <v>3130</v>
      </c>
      <c r="F118">
        <v>3087</v>
      </c>
      <c r="G118">
        <v>3053</v>
      </c>
      <c r="H118" s="8">
        <v>3996</v>
      </c>
      <c r="I118" s="8">
        <v>4527</v>
      </c>
    </row>
    <row r="119" spans="1:9" x14ac:dyDescent="0.35">
      <c r="A119" s="11" t="s">
        <v>116</v>
      </c>
      <c r="B119">
        <v>311</v>
      </c>
      <c r="C119">
        <v>332</v>
      </c>
      <c r="D119">
        <v>345</v>
      </c>
      <c r="E119">
        <v>402</v>
      </c>
      <c r="F119">
        <v>432</v>
      </c>
      <c r="G119">
        <v>402</v>
      </c>
      <c r="H119">
        <v>490</v>
      </c>
      <c r="I119">
        <v>564</v>
      </c>
    </row>
    <row r="120" spans="1:9" x14ac:dyDescent="0.35">
      <c r="A120" s="2" t="s">
        <v>103</v>
      </c>
      <c r="B120" s="50">
        <v>3067</v>
      </c>
      <c r="C120" s="50">
        <v>3785</v>
      </c>
      <c r="D120" s="50">
        <v>4237</v>
      </c>
      <c r="E120" s="50">
        <v>5134</v>
      </c>
      <c r="F120" s="50">
        <v>6208</v>
      </c>
      <c r="G120" s="50">
        <v>6679</v>
      </c>
      <c r="H120" s="3">
        <f t="shared" ref="H120" si="35">+SUM(H121:H123)</f>
        <v>8290</v>
      </c>
      <c r="I120" s="3">
        <f>+SUM(I121:I123)</f>
        <v>7547</v>
      </c>
    </row>
    <row r="121" spans="1:9" x14ac:dyDescent="0.35">
      <c r="A121" s="11" t="s">
        <v>114</v>
      </c>
      <c r="B121">
        <v>2147</v>
      </c>
      <c r="C121">
        <v>2650</v>
      </c>
      <c r="D121">
        <v>2965</v>
      </c>
      <c r="E121">
        <v>3590</v>
      </c>
      <c r="F121">
        <v>4262</v>
      </c>
      <c r="G121">
        <v>4635</v>
      </c>
      <c r="H121" s="8">
        <v>5748</v>
      </c>
      <c r="I121" s="8">
        <v>5416</v>
      </c>
    </row>
    <row r="122" spans="1:9" x14ac:dyDescent="0.35">
      <c r="A122" s="11" t="s">
        <v>115</v>
      </c>
      <c r="B122">
        <v>860</v>
      </c>
      <c r="C122">
        <v>1054</v>
      </c>
      <c r="D122">
        <v>1180</v>
      </c>
      <c r="E122">
        <v>1430</v>
      </c>
      <c r="F122">
        <v>1808</v>
      </c>
      <c r="G122">
        <v>1896</v>
      </c>
      <c r="H122" s="8">
        <v>2347</v>
      </c>
      <c r="I122" s="8">
        <v>1938</v>
      </c>
    </row>
    <row r="123" spans="1:9" x14ac:dyDescent="0.35">
      <c r="A123" s="11" t="s">
        <v>116</v>
      </c>
      <c r="B123">
        <v>60</v>
      </c>
      <c r="C123">
        <v>81</v>
      </c>
      <c r="D123">
        <v>92</v>
      </c>
      <c r="E123">
        <v>114</v>
      </c>
      <c r="F123">
        <v>138</v>
      </c>
      <c r="G123">
        <v>148</v>
      </c>
      <c r="H123">
        <v>195</v>
      </c>
      <c r="I123">
        <v>193</v>
      </c>
    </row>
    <row r="124" spans="1:9" x14ac:dyDescent="0.35">
      <c r="A124" s="2" t="s">
        <v>107</v>
      </c>
      <c r="B124" s="50">
        <v>4653</v>
      </c>
      <c r="C124" s="50">
        <v>4317</v>
      </c>
      <c r="D124" s="50">
        <v>4737</v>
      </c>
      <c r="E124" s="50">
        <v>5166</v>
      </c>
      <c r="F124" s="50">
        <v>5254</v>
      </c>
      <c r="G124" s="50">
        <v>5028</v>
      </c>
      <c r="H124" s="3">
        <f t="shared" ref="H124" si="36">+SUM(H125:H127)</f>
        <v>5343</v>
      </c>
      <c r="I124" s="3">
        <f>+SUM(I125:I127)</f>
        <v>5955</v>
      </c>
    </row>
    <row r="125" spans="1:9" x14ac:dyDescent="0.35">
      <c r="A125" s="11" t="s">
        <v>114</v>
      </c>
      <c r="B125">
        <v>3198</v>
      </c>
      <c r="C125">
        <v>2971</v>
      </c>
      <c r="D125">
        <v>3257</v>
      </c>
      <c r="E125">
        <v>3554</v>
      </c>
      <c r="F125">
        <v>3622</v>
      </c>
      <c r="G125">
        <v>3449</v>
      </c>
      <c r="H125" s="8">
        <v>3659</v>
      </c>
      <c r="I125" s="8">
        <v>4111</v>
      </c>
    </row>
    <row r="126" spans="1:9" x14ac:dyDescent="0.35">
      <c r="A126" s="11" t="s">
        <v>115</v>
      </c>
      <c r="B126">
        <v>1264</v>
      </c>
      <c r="C126">
        <v>1171</v>
      </c>
      <c r="D126">
        <v>1286</v>
      </c>
      <c r="E126">
        <v>1402</v>
      </c>
      <c r="F126">
        <v>1395</v>
      </c>
      <c r="G126">
        <v>1365</v>
      </c>
      <c r="H126" s="8">
        <v>1494</v>
      </c>
      <c r="I126" s="8">
        <v>1610</v>
      </c>
    </row>
    <row r="127" spans="1:9" x14ac:dyDescent="0.35">
      <c r="A127" s="11" t="s">
        <v>116</v>
      </c>
      <c r="B127">
        <v>191</v>
      </c>
      <c r="C127">
        <v>175</v>
      </c>
      <c r="D127">
        <v>194</v>
      </c>
      <c r="E127">
        <v>210</v>
      </c>
      <c r="F127">
        <v>237</v>
      </c>
      <c r="G127">
        <v>214</v>
      </c>
      <c r="H127">
        <v>190</v>
      </c>
      <c r="I127">
        <v>234</v>
      </c>
    </row>
    <row r="128" spans="1:9" x14ac:dyDescent="0.35">
      <c r="A128" s="2" t="s">
        <v>108</v>
      </c>
      <c r="B128" s="50">
        <v>115</v>
      </c>
      <c r="C128" s="50">
        <v>73</v>
      </c>
      <c r="D128" s="50">
        <v>73</v>
      </c>
      <c r="E128" s="50">
        <v>88</v>
      </c>
      <c r="F128" s="50">
        <v>42</v>
      </c>
      <c r="G128" s="50">
        <v>30</v>
      </c>
      <c r="H128" s="3">
        <v>25</v>
      </c>
      <c r="I128" s="3">
        <v>102</v>
      </c>
    </row>
    <row r="129" spans="1:9" x14ac:dyDescent="0.35">
      <c r="A129" s="4" t="s">
        <v>104</v>
      </c>
      <c r="B129" s="51">
        <v>28701</v>
      </c>
      <c r="C129" s="51">
        <v>30507</v>
      </c>
      <c r="D129" s="51">
        <v>32233</v>
      </c>
      <c r="E129" s="51">
        <v>34485</v>
      </c>
      <c r="F129" s="51">
        <v>37218</v>
      </c>
      <c r="G129" s="51">
        <v>35568</v>
      </c>
      <c r="H129" s="5">
        <f t="shared" ref="H129:I129" si="37">+H112+H116+H120+H124+H128</f>
        <v>42293</v>
      </c>
      <c r="I129" s="5">
        <f t="shared" si="37"/>
        <v>44436</v>
      </c>
    </row>
    <row r="130" spans="1:9" x14ac:dyDescent="0.35">
      <c r="A130" s="2" t="s">
        <v>105</v>
      </c>
      <c r="B130" s="50">
        <v>1982</v>
      </c>
      <c r="C130" s="50">
        <v>1955</v>
      </c>
      <c r="D130" s="50">
        <v>2042</v>
      </c>
      <c r="E130" s="50">
        <v>1886</v>
      </c>
      <c r="F130" s="50">
        <v>1906</v>
      </c>
      <c r="G130" s="50">
        <v>1846</v>
      </c>
      <c r="H130" s="3">
        <f>+SUM(H131:H134)</f>
        <v>2205</v>
      </c>
      <c r="I130" s="3">
        <f>+SUM(I131:I134)</f>
        <v>2346</v>
      </c>
    </row>
    <row r="131" spans="1:9" x14ac:dyDescent="0.35">
      <c r="A131" s="11" t="s">
        <v>114</v>
      </c>
      <c r="B131" s="50">
        <v>1760.3325047073859</v>
      </c>
      <c r="C131" s="50">
        <v>1736.352193089273</v>
      </c>
      <c r="D131" s="50">
        <v>1813.6220860809697</v>
      </c>
      <c r="E131" s="50">
        <v>1675.0691745096517</v>
      </c>
      <c r="F131" s="50">
        <v>1658</v>
      </c>
      <c r="G131" s="50">
        <v>1642</v>
      </c>
      <c r="H131" s="3">
        <v>1986</v>
      </c>
      <c r="I131" s="3">
        <v>2094</v>
      </c>
    </row>
    <row r="132" spans="1:9" x14ac:dyDescent="0.35">
      <c r="A132" s="11" t="s">
        <v>115</v>
      </c>
      <c r="B132" s="50">
        <v>99.690715723479826</v>
      </c>
      <c r="C132" s="50">
        <v>98.332668637438474</v>
      </c>
      <c r="D132" s="50">
        <v>102.70859813690505</v>
      </c>
      <c r="E132" s="50">
        <v>94.862103861999472</v>
      </c>
      <c r="F132" s="50">
        <v>118</v>
      </c>
      <c r="G132" s="50">
        <v>89</v>
      </c>
      <c r="H132" s="3">
        <v>104</v>
      </c>
      <c r="I132" s="3">
        <v>103</v>
      </c>
    </row>
    <row r="133" spans="1:9" x14ac:dyDescent="0.35">
      <c r="A133" s="11" t="s">
        <v>116</v>
      </c>
      <c r="B133" s="50">
        <v>24.95795442516199</v>
      </c>
      <c r="C133" s="50">
        <v>24.617962109582084</v>
      </c>
      <c r="D133" s="50">
        <v>25.713492904228445</v>
      </c>
      <c r="E133" s="50">
        <v>23.749092858655658</v>
      </c>
      <c r="F133" s="50">
        <v>24</v>
      </c>
      <c r="G133" s="50">
        <v>25</v>
      </c>
      <c r="H133" s="3">
        <v>29</v>
      </c>
      <c r="I133" s="3">
        <v>26</v>
      </c>
    </row>
    <row r="134" spans="1:9" x14ac:dyDescent="0.35">
      <c r="A134" s="11" t="s">
        <v>122</v>
      </c>
      <c r="B134" s="50">
        <v>97.018825143972478</v>
      </c>
      <c r="C134" s="50">
        <v>95.697176163706459</v>
      </c>
      <c r="D134" s="50">
        <v>99.955822877896978</v>
      </c>
      <c r="E134" s="50">
        <v>92.319628769693296</v>
      </c>
      <c r="F134" s="50">
        <v>106</v>
      </c>
      <c r="G134" s="50">
        <v>90</v>
      </c>
      <c r="H134" s="3">
        <v>86</v>
      </c>
      <c r="I134" s="3">
        <v>123</v>
      </c>
    </row>
    <row r="135" spans="1:9" x14ac:dyDescent="0.35">
      <c r="A135" s="2" t="s">
        <v>109</v>
      </c>
      <c r="B135" s="50">
        <v>-82</v>
      </c>
      <c r="C135" s="50">
        <v>-86</v>
      </c>
      <c r="D135" s="50">
        <v>75</v>
      </c>
      <c r="E135" s="50">
        <v>26</v>
      </c>
      <c r="F135" s="50">
        <v>-7</v>
      </c>
      <c r="G135" s="50">
        <v>-11</v>
      </c>
      <c r="H135" s="3">
        <v>40</v>
      </c>
      <c r="I135" s="3">
        <v>-72</v>
      </c>
    </row>
    <row r="136" spans="1:9" ht="15" thickBot="1" x14ac:dyDescent="0.4">
      <c r="A136" s="6" t="s">
        <v>106</v>
      </c>
      <c r="B136" s="52">
        <v>30601</v>
      </c>
      <c r="C136" s="52">
        <v>32376</v>
      </c>
      <c r="D136" s="52">
        <v>34350</v>
      </c>
      <c r="E136" s="52">
        <v>36397</v>
      </c>
      <c r="F136" s="52">
        <v>39117</v>
      </c>
      <c r="G136" s="52">
        <v>37403</v>
      </c>
      <c r="H136" s="7">
        <f t="shared" ref="H136" si="38">+H129+H130+H135</f>
        <v>44538</v>
      </c>
      <c r="I136" s="7">
        <f>+I129+I130+I135</f>
        <v>46710</v>
      </c>
    </row>
    <row r="137" spans="1:9" s="12" customFormat="1" ht="15" thickTop="1" x14ac:dyDescent="0.35">
      <c r="A137" s="12" t="s">
        <v>112</v>
      </c>
      <c r="B137" s="13">
        <v>0</v>
      </c>
      <c r="C137" s="13">
        <v>0</v>
      </c>
      <c r="D137" s="13">
        <v>0</v>
      </c>
      <c r="E137" s="13">
        <v>0</v>
      </c>
      <c r="F137" s="13">
        <v>0</v>
      </c>
      <c r="G137" s="13">
        <v>0</v>
      </c>
      <c r="H137" s="13">
        <f>+H136-H2</f>
        <v>0</v>
      </c>
    </row>
    <row r="138" spans="1:9" x14ac:dyDescent="0.35">
      <c r="A138" s="1" t="s">
        <v>111</v>
      </c>
    </row>
    <row r="139" spans="1:9" x14ac:dyDescent="0.35">
      <c r="A139" s="2" t="s">
        <v>101</v>
      </c>
      <c r="B139" s="50">
        <v>3645</v>
      </c>
      <c r="C139" s="50">
        <v>3763</v>
      </c>
      <c r="D139" s="50">
        <v>3875</v>
      </c>
      <c r="E139" s="50">
        <v>3600</v>
      </c>
      <c r="F139" s="50">
        <v>3925</v>
      </c>
      <c r="G139" s="50">
        <v>2899</v>
      </c>
      <c r="H139" s="3">
        <v>5089</v>
      </c>
      <c r="I139" s="3">
        <v>5114</v>
      </c>
    </row>
    <row r="140" spans="1:9" x14ac:dyDescent="0.35">
      <c r="A140" s="2" t="s">
        <v>102</v>
      </c>
      <c r="B140" s="50">
        <v>1524</v>
      </c>
      <c r="C140" s="50">
        <v>1723</v>
      </c>
      <c r="D140" s="50">
        <v>1447</v>
      </c>
      <c r="E140" s="50">
        <v>1587</v>
      </c>
      <c r="F140" s="50">
        <v>1995</v>
      </c>
      <c r="G140" s="50">
        <v>1541</v>
      </c>
      <c r="H140" s="3">
        <v>2435</v>
      </c>
      <c r="I140" s="3">
        <v>3293</v>
      </c>
    </row>
    <row r="141" spans="1:9" x14ac:dyDescent="0.35">
      <c r="A141" s="2" t="s">
        <v>103</v>
      </c>
      <c r="B141" s="50">
        <v>993</v>
      </c>
      <c r="C141" s="50">
        <v>1372</v>
      </c>
      <c r="D141" s="50">
        <v>1507</v>
      </c>
      <c r="E141" s="50">
        <v>1807</v>
      </c>
      <c r="F141" s="50">
        <v>2376</v>
      </c>
      <c r="G141" s="50">
        <v>2490</v>
      </c>
      <c r="H141" s="3">
        <v>3243</v>
      </c>
      <c r="I141" s="3">
        <v>2365</v>
      </c>
    </row>
    <row r="142" spans="1:9" x14ac:dyDescent="0.35">
      <c r="A142" s="2" t="s">
        <v>107</v>
      </c>
      <c r="B142" s="50">
        <v>918</v>
      </c>
      <c r="C142" s="50">
        <v>1066</v>
      </c>
      <c r="D142" s="50">
        <v>1040</v>
      </c>
      <c r="E142" s="50">
        <v>1189</v>
      </c>
      <c r="F142" s="50">
        <v>1323</v>
      </c>
      <c r="G142" s="50">
        <v>1184</v>
      </c>
      <c r="H142" s="3">
        <v>1530</v>
      </c>
      <c r="I142" s="3">
        <v>1896</v>
      </c>
    </row>
    <row r="143" spans="1:9" x14ac:dyDescent="0.35">
      <c r="A143" s="2" t="s">
        <v>108</v>
      </c>
      <c r="B143" s="50">
        <v>-2267</v>
      </c>
      <c r="C143" s="50">
        <v>-2596</v>
      </c>
      <c r="D143" s="50">
        <v>-2677</v>
      </c>
      <c r="E143" s="50">
        <v>-2658</v>
      </c>
      <c r="F143" s="50">
        <v>-3262</v>
      </c>
      <c r="G143" s="50">
        <v>-3468</v>
      </c>
      <c r="H143" s="3">
        <v>-3656</v>
      </c>
      <c r="I143" s="3">
        <v>-4262</v>
      </c>
    </row>
    <row r="144" spans="1:9" x14ac:dyDescent="0.35">
      <c r="A144" s="4" t="s">
        <v>104</v>
      </c>
      <c r="B144" s="51">
        <v>4813</v>
      </c>
      <c r="C144" s="51">
        <v>5328</v>
      </c>
      <c r="D144" s="51">
        <v>5192</v>
      </c>
      <c r="E144" s="51">
        <v>5525</v>
      </c>
      <c r="F144" s="51">
        <v>6357</v>
      </c>
      <c r="G144" s="51">
        <v>4646</v>
      </c>
      <c r="H144" s="5">
        <f t="shared" ref="H144:I144" si="39">+SUM(H139:H143)</f>
        <v>8641</v>
      </c>
      <c r="I144" s="5">
        <f t="shared" si="39"/>
        <v>8406</v>
      </c>
    </row>
    <row r="145" spans="1:9" x14ac:dyDescent="0.35">
      <c r="A145" s="2" t="s">
        <v>105</v>
      </c>
      <c r="B145" s="50">
        <v>517</v>
      </c>
      <c r="C145" s="50">
        <v>487</v>
      </c>
      <c r="D145" s="50">
        <v>477</v>
      </c>
      <c r="E145" s="50">
        <v>310</v>
      </c>
      <c r="F145" s="50">
        <v>303</v>
      </c>
      <c r="G145" s="50">
        <v>297</v>
      </c>
      <c r="H145" s="3">
        <v>543</v>
      </c>
      <c r="I145" s="3">
        <v>669</v>
      </c>
    </row>
    <row r="146" spans="1:9" x14ac:dyDescent="0.35">
      <c r="A146" s="2" t="s">
        <v>109</v>
      </c>
      <c r="B146" s="50">
        <v>-1097</v>
      </c>
      <c r="C146" s="50">
        <v>-1173</v>
      </c>
      <c r="D146" s="50">
        <v>-724</v>
      </c>
      <c r="E146" s="50">
        <v>-1456</v>
      </c>
      <c r="F146" s="50">
        <v>-1810</v>
      </c>
      <c r="G146" s="50">
        <v>-1967</v>
      </c>
      <c r="H146" s="3">
        <v>-2261</v>
      </c>
      <c r="I146" s="3">
        <v>-2219</v>
      </c>
    </row>
    <row r="147" spans="1:9" ht="15" thickBot="1" x14ac:dyDescent="0.4">
      <c r="A147" s="6" t="s">
        <v>113</v>
      </c>
      <c r="B147" s="52">
        <v>4233</v>
      </c>
      <c r="C147" s="52">
        <v>4642</v>
      </c>
      <c r="D147" s="52">
        <v>4945</v>
      </c>
      <c r="E147" s="52">
        <v>4379</v>
      </c>
      <c r="F147" s="52">
        <v>4850</v>
      </c>
      <c r="G147" s="52">
        <v>2976</v>
      </c>
      <c r="H147" s="7">
        <f t="shared" ref="H147" si="40">+SUM(H144:H146)</f>
        <v>6923</v>
      </c>
      <c r="I147" s="7">
        <f>+SUM(I144:I146)</f>
        <v>6856</v>
      </c>
    </row>
    <row r="148" spans="1:9" s="12" customFormat="1" ht="15" thickTop="1" x14ac:dyDescent="0.35">
      <c r="A148" s="12" t="s">
        <v>112</v>
      </c>
      <c r="B148" s="13">
        <v>0</v>
      </c>
      <c r="C148" s="13">
        <v>0</v>
      </c>
      <c r="D148" s="13">
        <v>0</v>
      </c>
      <c r="E148" s="13">
        <v>0</v>
      </c>
      <c r="F148" s="13">
        <v>0</v>
      </c>
      <c r="G148" s="13">
        <v>0</v>
      </c>
      <c r="H148" s="13">
        <f>+H147-H10-H8</f>
        <v>0</v>
      </c>
      <c r="I148" s="13">
        <f>+I147-I10-I8</f>
        <v>0</v>
      </c>
    </row>
    <row r="149" spans="1:9" x14ac:dyDescent="0.35">
      <c r="A149" s="1" t="s">
        <v>118</v>
      </c>
    </row>
    <row r="150" spans="1:9" x14ac:dyDescent="0.35">
      <c r="A150" s="2" t="s">
        <v>101</v>
      </c>
      <c r="B150" s="50">
        <v>632</v>
      </c>
      <c r="C150" s="50">
        <v>742</v>
      </c>
      <c r="D150" s="50">
        <v>819</v>
      </c>
      <c r="E150" s="50">
        <v>848</v>
      </c>
      <c r="F150" s="50">
        <v>814</v>
      </c>
      <c r="G150" s="50">
        <v>645</v>
      </c>
      <c r="H150" s="3">
        <v>617</v>
      </c>
      <c r="I150" s="3">
        <v>639</v>
      </c>
    </row>
    <row r="151" spans="1:9" x14ac:dyDescent="0.35">
      <c r="A151" s="2" t="s">
        <v>102</v>
      </c>
      <c r="B151" s="50">
        <v>498</v>
      </c>
      <c r="C151" s="50">
        <v>639</v>
      </c>
      <c r="D151" s="50">
        <v>709</v>
      </c>
      <c r="E151" s="50">
        <v>849</v>
      </c>
      <c r="F151" s="50">
        <v>929</v>
      </c>
      <c r="G151" s="50">
        <v>885</v>
      </c>
      <c r="H151" s="3">
        <v>982</v>
      </c>
      <c r="I151" s="3">
        <v>920</v>
      </c>
    </row>
    <row r="152" spans="1:9" x14ac:dyDescent="0.35">
      <c r="A152" s="2" t="s">
        <v>103</v>
      </c>
      <c r="B152" s="50">
        <v>254</v>
      </c>
      <c r="C152" s="50">
        <v>234</v>
      </c>
      <c r="D152" s="50">
        <v>225</v>
      </c>
      <c r="E152" s="50">
        <v>256</v>
      </c>
      <c r="F152" s="50">
        <v>237</v>
      </c>
      <c r="G152" s="50">
        <v>214</v>
      </c>
      <c r="H152" s="3">
        <v>288</v>
      </c>
      <c r="I152" s="3">
        <v>303</v>
      </c>
    </row>
    <row r="153" spans="1:9" x14ac:dyDescent="0.35">
      <c r="A153" s="2" t="s">
        <v>119</v>
      </c>
      <c r="B153" s="50">
        <v>308</v>
      </c>
      <c r="C153" s="50">
        <v>332</v>
      </c>
      <c r="D153" s="50">
        <v>340</v>
      </c>
      <c r="E153" s="50">
        <v>339</v>
      </c>
      <c r="F153" s="50">
        <v>326</v>
      </c>
      <c r="G153" s="50">
        <v>296</v>
      </c>
      <c r="H153" s="3">
        <v>304</v>
      </c>
      <c r="I153" s="3">
        <v>274</v>
      </c>
    </row>
    <row r="154" spans="1:9" x14ac:dyDescent="0.35">
      <c r="A154" s="2" t="s">
        <v>108</v>
      </c>
      <c r="B154" s="50">
        <v>484</v>
      </c>
      <c r="C154" s="50">
        <v>511</v>
      </c>
      <c r="D154" s="50">
        <v>533</v>
      </c>
      <c r="E154" s="50">
        <v>597</v>
      </c>
      <c r="F154" s="50">
        <v>665</v>
      </c>
      <c r="G154" s="50">
        <v>830</v>
      </c>
      <c r="H154" s="3">
        <v>780</v>
      </c>
      <c r="I154" s="3">
        <v>789</v>
      </c>
    </row>
    <row r="155" spans="1:9" x14ac:dyDescent="0.35">
      <c r="A155" s="4" t="s">
        <v>120</v>
      </c>
      <c r="B155" s="51">
        <v>2176</v>
      </c>
      <c r="C155" s="51">
        <v>2458</v>
      </c>
      <c r="D155" s="51">
        <v>2626</v>
      </c>
      <c r="E155" s="51">
        <v>2889</v>
      </c>
      <c r="F155" s="51">
        <v>2971</v>
      </c>
      <c r="G155" s="51">
        <v>2870</v>
      </c>
      <c r="H155" s="5">
        <f t="shared" ref="H155:I155" si="41">+SUM(H150:H154)</f>
        <v>2971</v>
      </c>
      <c r="I155" s="5">
        <f t="shared" si="41"/>
        <v>2925</v>
      </c>
    </row>
    <row r="156" spans="1:9" x14ac:dyDescent="0.35">
      <c r="A156" s="2" t="s">
        <v>105</v>
      </c>
      <c r="B156" s="50">
        <v>122</v>
      </c>
      <c r="C156" s="50">
        <v>125</v>
      </c>
      <c r="D156" s="50">
        <v>125</v>
      </c>
      <c r="E156" s="50">
        <v>115</v>
      </c>
      <c r="F156" s="50">
        <v>100</v>
      </c>
      <c r="G156" s="50">
        <v>80</v>
      </c>
      <c r="H156" s="3">
        <v>63</v>
      </c>
      <c r="I156" s="3">
        <v>49</v>
      </c>
    </row>
    <row r="157" spans="1:9" x14ac:dyDescent="0.35">
      <c r="A157" s="2" t="s">
        <v>109</v>
      </c>
      <c r="B157" s="50">
        <v>713</v>
      </c>
      <c r="C157" s="50">
        <v>937</v>
      </c>
      <c r="D157" s="50">
        <v>1238</v>
      </c>
      <c r="E157" s="50">
        <v>1450</v>
      </c>
      <c r="F157" s="50">
        <v>1673</v>
      </c>
      <c r="G157" s="50">
        <v>1916</v>
      </c>
      <c r="H157" s="3">
        <v>1870</v>
      </c>
      <c r="I157" s="3">
        <v>1817</v>
      </c>
    </row>
    <row r="158" spans="1:9" ht="15" thickBot="1" x14ac:dyDescent="0.4">
      <c r="A158" s="6" t="s">
        <v>121</v>
      </c>
      <c r="B158" s="52">
        <v>3011</v>
      </c>
      <c r="C158" s="52">
        <v>3520</v>
      </c>
      <c r="D158" s="52">
        <v>3989</v>
      </c>
      <c r="E158" s="52">
        <v>4454</v>
      </c>
      <c r="F158" s="52">
        <v>4744</v>
      </c>
      <c r="G158" s="52">
        <v>4866</v>
      </c>
      <c r="H158" s="7">
        <f t="shared" ref="H158" si="42">+SUM(H155:H157)</f>
        <v>4904</v>
      </c>
      <c r="I158" s="7">
        <f>+SUM(I155:I157)</f>
        <v>4791</v>
      </c>
    </row>
    <row r="159" spans="1:9" ht="15" thickTop="1" x14ac:dyDescent="0.35">
      <c r="A159" s="12" t="s">
        <v>112</v>
      </c>
      <c r="B159" s="13">
        <f t="shared" ref="B159:H159" si="43">+B158-B32</f>
        <v>0</v>
      </c>
      <c r="C159" s="13">
        <f t="shared" si="43"/>
        <v>0</v>
      </c>
      <c r="D159" s="13">
        <f t="shared" si="43"/>
        <v>0</v>
      </c>
      <c r="E159" s="13">
        <f t="shared" si="43"/>
        <v>0</v>
      </c>
      <c r="F159" s="13">
        <f t="shared" si="43"/>
        <v>0</v>
      </c>
      <c r="G159" s="13">
        <f t="shared" si="43"/>
        <v>0</v>
      </c>
      <c r="H159" s="13">
        <f t="shared" si="43"/>
        <v>0</v>
      </c>
      <c r="I159" s="13">
        <f>+I158-I32</f>
        <v>0</v>
      </c>
    </row>
    <row r="160" spans="1:9" x14ac:dyDescent="0.35">
      <c r="A160" s="1" t="s">
        <v>123</v>
      </c>
    </row>
    <row r="161" spans="1:9" x14ac:dyDescent="0.35">
      <c r="A161" s="2" t="s">
        <v>101</v>
      </c>
      <c r="B161" s="50">
        <v>0</v>
      </c>
      <c r="C161" s="50">
        <v>0</v>
      </c>
      <c r="D161" s="50">
        <v>0</v>
      </c>
      <c r="E161" s="50">
        <v>196</v>
      </c>
      <c r="F161" s="50">
        <v>117</v>
      </c>
      <c r="G161" s="50">
        <v>110</v>
      </c>
      <c r="H161" s="3">
        <v>98</v>
      </c>
      <c r="I161" s="3">
        <v>146</v>
      </c>
    </row>
    <row r="162" spans="1:9" x14ac:dyDescent="0.35">
      <c r="A162" s="2" t="s">
        <v>102</v>
      </c>
      <c r="B162" s="50">
        <v>0</v>
      </c>
      <c r="C162" s="50">
        <v>0</v>
      </c>
      <c r="D162" s="50">
        <v>0</v>
      </c>
      <c r="E162" s="50">
        <v>240</v>
      </c>
      <c r="F162" s="50">
        <v>233</v>
      </c>
      <c r="G162" s="50">
        <v>139</v>
      </c>
      <c r="H162" s="3">
        <v>153</v>
      </c>
      <c r="I162" s="3">
        <v>197</v>
      </c>
    </row>
    <row r="163" spans="1:9" x14ac:dyDescent="0.35">
      <c r="A163" s="2" t="s">
        <v>103</v>
      </c>
      <c r="B163" s="50">
        <v>0</v>
      </c>
      <c r="C163" s="50">
        <v>0</v>
      </c>
      <c r="D163" s="50">
        <v>0</v>
      </c>
      <c r="E163" s="50">
        <v>76</v>
      </c>
      <c r="F163" s="50">
        <v>49</v>
      </c>
      <c r="G163" s="50">
        <v>28</v>
      </c>
      <c r="H163" s="3">
        <v>94</v>
      </c>
      <c r="I163" s="3">
        <v>78</v>
      </c>
    </row>
    <row r="164" spans="1:9" x14ac:dyDescent="0.35">
      <c r="A164" s="2" t="s">
        <v>119</v>
      </c>
      <c r="B164" s="50">
        <v>0</v>
      </c>
      <c r="C164" s="50">
        <v>0</v>
      </c>
      <c r="D164" s="50">
        <v>0</v>
      </c>
      <c r="E164" s="50">
        <v>49</v>
      </c>
      <c r="F164" s="50">
        <v>47</v>
      </c>
      <c r="G164" s="50">
        <v>41</v>
      </c>
      <c r="H164" s="3">
        <v>54</v>
      </c>
      <c r="I164" s="3">
        <v>56</v>
      </c>
    </row>
    <row r="165" spans="1:9" x14ac:dyDescent="0.35">
      <c r="A165" s="2" t="s">
        <v>108</v>
      </c>
      <c r="B165" s="50">
        <v>0</v>
      </c>
      <c r="C165" s="50">
        <v>0</v>
      </c>
      <c r="D165" s="50">
        <v>0</v>
      </c>
      <c r="E165" s="50">
        <v>286</v>
      </c>
      <c r="F165" s="50">
        <v>278</v>
      </c>
      <c r="G165" s="50">
        <v>438</v>
      </c>
      <c r="H165" s="3">
        <v>278</v>
      </c>
      <c r="I165" s="3">
        <v>222</v>
      </c>
    </row>
    <row r="166" spans="1:9" x14ac:dyDescent="0.35">
      <c r="A166" s="4" t="s">
        <v>120</v>
      </c>
      <c r="B166" s="51">
        <v>0</v>
      </c>
      <c r="C166" s="51">
        <v>0</v>
      </c>
      <c r="D166" s="51">
        <v>0</v>
      </c>
      <c r="E166" s="51">
        <v>847</v>
      </c>
      <c r="F166" s="51">
        <v>724</v>
      </c>
      <c r="G166" s="51">
        <v>756</v>
      </c>
      <c r="H166" s="5">
        <f t="shared" ref="H166:I166" si="44">+SUM(H161:H165)</f>
        <v>677</v>
      </c>
      <c r="I166" s="5">
        <f t="shared" si="44"/>
        <v>699</v>
      </c>
    </row>
    <row r="167" spans="1:9" x14ac:dyDescent="0.35">
      <c r="A167" s="2" t="s">
        <v>105</v>
      </c>
      <c r="B167" s="50">
        <v>0</v>
      </c>
      <c r="C167" s="50">
        <v>0</v>
      </c>
      <c r="D167" s="50">
        <v>0</v>
      </c>
      <c r="E167" s="50">
        <v>22</v>
      </c>
      <c r="F167" s="50">
        <v>18</v>
      </c>
      <c r="G167" s="50">
        <v>12</v>
      </c>
      <c r="H167" s="3">
        <v>7</v>
      </c>
      <c r="I167" s="3">
        <v>9</v>
      </c>
    </row>
    <row r="168" spans="1:9" x14ac:dyDescent="0.35">
      <c r="A168" s="2" t="s">
        <v>109</v>
      </c>
      <c r="B168" s="50">
        <v>963</v>
      </c>
      <c r="C168" s="50">
        <v>1143</v>
      </c>
      <c r="D168" s="50">
        <v>1105</v>
      </c>
      <c r="E168" s="50">
        <v>159</v>
      </c>
      <c r="F168" s="50">
        <v>377</v>
      </c>
      <c r="G168" s="50">
        <v>318</v>
      </c>
      <c r="H168" s="3">
        <f t="shared" ref="H168" si="45">-(SUM(H166:H167)+H83)</f>
        <v>11</v>
      </c>
      <c r="I168" s="3">
        <f>-(SUM(I166:I167)+I83)</f>
        <v>50</v>
      </c>
    </row>
    <row r="169" spans="1:9" ht="15" thickBot="1" x14ac:dyDescent="0.4">
      <c r="A169" s="6" t="s">
        <v>124</v>
      </c>
      <c r="B169" s="52">
        <v>963</v>
      </c>
      <c r="C169" s="52">
        <v>1143</v>
      </c>
      <c r="D169" s="52">
        <v>1105</v>
      </c>
      <c r="E169" s="52">
        <v>1028</v>
      </c>
      <c r="F169" s="52">
        <v>1119</v>
      </c>
      <c r="G169" s="52">
        <v>1086</v>
      </c>
      <c r="H169" s="7">
        <f t="shared" ref="H169" si="46">+SUM(H166:H168)</f>
        <v>695</v>
      </c>
      <c r="I169" s="7">
        <f>+SUM(I166:I168)</f>
        <v>758</v>
      </c>
    </row>
    <row r="170" spans="1:9" ht="15" thickTop="1" x14ac:dyDescent="0.35">
      <c r="A170" s="12" t="s">
        <v>112</v>
      </c>
      <c r="B170" s="13">
        <v>0</v>
      </c>
      <c r="C170" s="13">
        <v>0</v>
      </c>
      <c r="D170" s="13">
        <v>0</v>
      </c>
      <c r="E170" s="13">
        <v>0</v>
      </c>
      <c r="F170" s="13">
        <v>0</v>
      </c>
      <c r="G170" s="13">
        <v>0</v>
      </c>
      <c r="H170" s="13">
        <f t="shared" ref="H170" si="47">+H169+H83</f>
        <v>0</v>
      </c>
      <c r="I170" s="13">
        <f>+I169+I83</f>
        <v>0</v>
      </c>
    </row>
    <row r="171" spans="1:9" x14ac:dyDescent="0.35">
      <c r="A171" s="1" t="s">
        <v>125</v>
      </c>
    </row>
    <row r="172" spans="1:9" x14ac:dyDescent="0.35">
      <c r="A172" s="2" t="s">
        <v>101</v>
      </c>
      <c r="B172" s="50">
        <v>121</v>
      </c>
      <c r="C172" s="50">
        <v>133</v>
      </c>
      <c r="D172" s="50">
        <v>140</v>
      </c>
      <c r="E172" s="50">
        <v>160</v>
      </c>
      <c r="F172" s="50">
        <v>149</v>
      </c>
      <c r="G172" s="50">
        <v>148</v>
      </c>
      <c r="H172" s="3">
        <v>130</v>
      </c>
      <c r="I172" s="3">
        <v>124</v>
      </c>
    </row>
    <row r="173" spans="1:9" x14ac:dyDescent="0.35">
      <c r="A173" s="2" t="s">
        <v>102</v>
      </c>
      <c r="B173" s="50">
        <v>87</v>
      </c>
      <c r="C173" s="50">
        <v>84</v>
      </c>
      <c r="D173" s="50">
        <v>106</v>
      </c>
      <c r="E173" s="50">
        <v>116</v>
      </c>
      <c r="F173" s="50">
        <v>111</v>
      </c>
      <c r="G173" s="50">
        <v>132</v>
      </c>
      <c r="H173" s="3">
        <v>136</v>
      </c>
      <c r="I173" s="3">
        <v>134</v>
      </c>
    </row>
    <row r="174" spans="1:9" x14ac:dyDescent="0.35">
      <c r="A174" s="2" t="s">
        <v>103</v>
      </c>
      <c r="B174" s="50">
        <v>46</v>
      </c>
      <c r="C174" s="50">
        <v>48</v>
      </c>
      <c r="D174" s="50">
        <v>54</v>
      </c>
      <c r="E174" s="50">
        <v>56</v>
      </c>
      <c r="F174" s="50">
        <v>50</v>
      </c>
      <c r="G174" s="50">
        <v>44</v>
      </c>
      <c r="H174" s="3">
        <v>46</v>
      </c>
      <c r="I174" s="3">
        <v>41</v>
      </c>
    </row>
    <row r="175" spans="1:9" x14ac:dyDescent="0.35">
      <c r="A175" s="2" t="s">
        <v>107</v>
      </c>
      <c r="B175" s="50">
        <v>49</v>
      </c>
      <c r="C175" s="50">
        <v>43</v>
      </c>
      <c r="D175" s="50">
        <v>54</v>
      </c>
      <c r="E175" s="50">
        <v>55</v>
      </c>
      <c r="F175" s="50">
        <v>53</v>
      </c>
      <c r="G175" s="50">
        <v>46</v>
      </c>
      <c r="H175" s="3">
        <v>43</v>
      </c>
      <c r="I175" s="3">
        <v>42</v>
      </c>
    </row>
    <row r="176" spans="1:9" x14ac:dyDescent="0.35">
      <c r="A176" s="2" t="s">
        <v>108</v>
      </c>
      <c r="B176" s="50">
        <v>210</v>
      </c>
      <c r="C176" s="50">
        <v>230</v>
      </c>
      <c r="D176" s="50">
        <v>233</v>
      </c>
      <c r="E176" s="50">
        <v>217</v>
      </c>
      <c r="F176" s="50">
        <v>195</v>
      </c>
      <c r="G176" s="50">
        <v>214</v>
      </c>
      <c r="H176" s="3">
        <v>222</v>
      </c>
      <c r="I176" s="3">
        <v>220</v>
      </c>
    </row>
    <row r="177" spans="1:9" x14ac:dyDescent="0.35">
      <c r="A177" s="4" t="s">
        <v>120</v>
      </c>
      <c r="B177" s="51">
        <v>513</v>
      </c>
      <c r="C177" s="51">
        <v>538</v>
      </c>
      <c r="D177" s="51">
        <v>587</v>
      </c>
      <c r="E177" s="51">
        <v>604</v>
      </c>
      <c r="F177" s="51">
        <v>558</v>
      </c>
      <c r="G177" s="51">
        <v>584</v>
      </c>
      <c r="H177" s="5">
        <f t="shared" ref="H177:I177" si="48">+SUM(H172:H176)</f>
        <v>577</v>
      </c>
      <c r="I177" s="5">
        <f t="shared" si="48"/>
        <v>561</v>
      </c>
    </row>
    <row r="178" spans="1:9" x14ac:dyDescent="0.35">
      <c r="A178" s="2" t="s">
        <v>105</v>
      </c>
      <c r="B178" s="50">
        <v>18</v>
      </c>
      <c r="C178" s="50">
        <v>27</v>
      </c>
      <c r="D178" s="50">
        <v>28</v>
      </c>
      <c r="E178" s="50">
        <v>33</v>
      </c>
      <c r="F178" s="50">
        <v>31</v>
      </c>
      <c r="G178" s="50">
        <v>25</v>
      </c>
      <c r="H178" s="3">
        <v>26</v>
      </c>
      <c r="I178" s="3">
        <v>22</v>
      </c>
    </row>
    <row r="179" spans="1:9" x14ac:dyDescent="0.35">
      <c r="A179" s="2" t="s">
        <v>109</v>
      </c>
      <c r="B179" s="50">
        <v>75</v>
      </c>
      <c r="C179" s="50">
        <v>84</v>
      </c>
      <c r="D179" s="50">
        <v>91</v>
      </c>
      <c r="E179" s="50">
        <v>110</v>
      </c>
      <c r="F179" s="50">
        <v>116</v>
      </c>
      <c r="G179" s="50">
        <v>112</v>
      </c>
      <c r="H179" s="3">
        <v>141</v>
      </c>
      <c r="I179" s="3">
        <v>134</v>
      </c>
    </row>
    <row r="180" spans="1:9" ht="15" thickBot="1" x14ac:dyDescent="0.4">
      <c r="A180" s="6" t="s">
        <v>126</v>
      </c>
      <c r="B180" s="52">
        <v>606</v>
      </c>
      <c r="C180" s="52">
        <v>649</v>
      </c>
      <c r="D180" s="52">
        <v>706</v>
      </c>
      <c r="E180" s="52">
        <v>747</v>
      </c>
      <c r="F180" s="52">
        <v>705</v>
      </c>
      <c r="G180" s="52">
        <v>721</v>
      </c>
      <c r="H180" s="7">
        <f t="shared" ref="H180" si="49">+SUM(H177:H179)</f>
        <v>744</v>
      </c>
      <c r="I180" s="7">
        <f>+SUM(I177:I179)</f>
        <v>717</v>
      </c>
    </row>
    <row r="181" spans="1:9" ht="15" thickTop="1" x14ac:dyDescent="0.35">
      <c r="A181" s="12" t="s">
        <v>112</v>
      </c>
      <c r="B181" s="13">
        <f t="shared" ref="B181:H181" si="50">+B180-B67</f>
        <v>0</v>
      </c>
      <c r="C181" s="13">
        <f t="shared" si="50"/>
        <v>0</v>
      </c>
      <c r="D181" s="13">
        <f t="shared" si="50"/>
        <v>0</v>
      </c>
      <c r="E181" s="13">
        <f t="shared" si="50"/>
        <v>0</v>
      </c>
      <c r="F181" s="13">
        <f t="shared" si="50"/>
        <v>0</v>
      </c>
      <c r="G181" s="13">
        <f t="shared" si="50"/>
        <v>0</v>
      </c>
      <c r="H181" s="13">
        <f t="shared" si="50"/>
        <v>0</v>
      </c>
      <c r="I181" s="13">
        <f>+I180-I67</f>
        <v>0</v>
      </c>
    </row>
    <row r="182" spans="1:9" x14ac:dyDescent="0.35">
      <c r="A182" s="14" t="s">
        <v>127</v>
      </c>
      <c r="B182" s="14"/>
      <c r="C182" s="14"/>
      <c r="D182" s="14"/>
      <c r="E182" s="14"/>
      <c r="F182" s="14"/>
      <c r="G182" s="14"/>
      <c r="H182" s="14"/>
      <c r="I182" s="14"/>
    </row>
    <row r="183" spans="1:9" x14ac:dyDescent="0.35">
      <c r="A183" s="28" t="s">
        <v>128</v>
      </c>
    </row>
    <row r="184" spans="1:9" x14ac:dyDescent="0.35">
      <c r="A184" s="33" t="s">
        <v>101</v>
      </c>
      <c r="B184" s="34"/>
      <c r="C184" s="34">
        <f>ABS(C112)/ABS(B112)-1</f>
        <v>7.4526928675400228E-2</v>
      </c>
      <c r="D184" s="34">
        <f t="shared" ref="D184:H184" si="51">ABS(D112)/ABS(C112)-1</f>
        <v>3.0615009482525046E-2</v>
      </c>
      <c r="E184" s="34">
        <f t="shared" si="51"/>
        <v>-2.372502628811779E-2</v>
      </c>
      <c r="F184" s="34">
        <f t="shared" si="51"/>
        <v>7.0481319421070276E-2</v>
      </c>
      <c r="G184" s="34">
        <f t="shared" si="51"/>
        <v>-8.9171173437303519E-2</v>
      </c>
      <c r="H184" s="34">
        <f t="shared" si="51"/>
        <v>0.18606738470035911</v>
      </c>
      <c r="I184" s="34">
        <v>7.0000000000000007E-2</v>
      </c>
    </row>
    <row r="185" spans="1:9" x14ac:dyDescent="0.35">
      <c r="A185" s="31" t="s">
        <v>114</v>
      </c>
      <c r="B185" s="30"/>
      <c r="C185" s="30">
        <f>(ABS(C113)/ABS(B113)-1)</f>
        <v>7.9991062451122863E-2</v>
      </c>
      <c r="D185" s="30">
        <f t="shared" ref="D185:H187" si="52">(ABS(D113)/ABS(C113)-1)</f>
        <v>3.1240302058549663E-2</v>
      </c>
      <c r="E185" s="30">
        <f t="shared" si="52"/>
        <v>-2.5378673889056125E-2</v>
      </c>
      <c r="F185" s="30">
        <f t="shared" si="52"/>
        <v>3.3861671469740617E-2</v>
      </c>
      <c r="G185" s="30">
        <f t="shared" si="52"/>
        <v>-7.1279243404678949E-2</v>
      </c>
      <c r="H185" s="30">
        <f t="shared" si="52"/>
        <v>0.24815092721620746</v>
      </c>
      <c r="I185" s="30">
        <v>0.05</v>
      </c>
    </row>
    <row r="186" spans="1:9" x14ac:dyDescent="0.35">
      <c r="A186" s="31" t="s">
        <v>115</v>
      </c>
      <c r="B186" s="30"/>
      <c r="C186" s="30">
        <f>(ABS(C114)/ABS(B114)-1)</f>
        <v>7.4178403755868594E-2</v>
      </c>
      <c r="D186" s="30">
        <f t="shared" si="52"/>
        <v>3.2124125874125831E-2</v>
      </c>
      <c r="E186" s="30">
        <f t="shared" si="52"/>
        <v>-1.990260427694257E-2</v>
      </c>
      <c r="F186" s="30">
        <f t="shared" si="52"/>
        <v>0.13631453877727373</v>
      </c>
      <c r="G186" s="30">
        <f t="shared" si="52"/>
        <v>-0.11806083650190113</v>
      </c>
      <c r="H186" s="30">
        <f t="shared" si="52"/>
        <v>8.3854278939426541E-2</v>
      </c>
      <c r="I186" s="30">
        <v>0.09</v>
      </c>
    </row>
    <row r="187" spans="1:9" x14ac:dyDescent="0.35">
      <c r="A187" s="31" t="s">
        <v>116</v>
      </c>
      <c r="B187" s="30"/>
      <c r="C187" s="30">
        <f>(ABS(C115)/ABS(B115)-1)</f>
        <v>-1.5122873345935761E-2</v>
      </c>
      <c r="D187" s="30">
        <f t="shared" si="52"/>
        <v>5.7581573896352545E-3</v>
      </c>
      <c r="E187" s="30">
        <f t="shared" si="52"/>
        <v>-2.6717557251908386E-2</v>
      </c>
      <c r="F187" s="30">
        <f t="shared" si="52"/>
        <v>0.17058823529411771</v>
      </c>
      <c r="G187" s="30">
        <f t="shared" si="52"/>
        <v>-0.13567839195979903</v>
      </c>
      <c r="H187" s="30">
        <f t="shared" si="52"/>
        <v>-1.744186046511631E-2</v>
      </c>
      <c r="I187" s="30">
        <v>0.25</v>
      </c>
    </row>
    <row r="188" spans="1:9" x14ac:dyDescent="0.35">
      <c r="A188" s="33" t="s">
        <v>102</v>
      </c>
      <c r="B188" s="34"/>
      <c r="C188" s="34">
        <f>ABS(C116)/ABS(B116)-1</f>
        <v>6.2026382262138746E-2</v>
      </c>
      <c r="D188" s="34">
        <f t="shared" ref="D188:H188" si="53">ABS(D116)/ABS(C116)-1</f>
        <v>5.3118393234672379E-2</v>
      </c>
      <c r="E188" s="34">
        <f t="shared" si="53"/>
        <v>0.15959849435382689</v>
      </c>
      <c r="F188" s="34">
        <f t="shared" si="53"/>
        <v>6.1674962129409261E-2</v>
      </c>
      <c r="G188" s="34">
        <f t="shared" si="53"/>
        <v>-4.7390949857317621E-2</v>
      </c>
      <c r="H188" s="34">
        <f t="shared" si="53"/>
        <v>0.22563389322777372</v>
      </c>
      <c r="I188" s="34">
        <v>0.12</v>
      </c>
    </row>
    <row r="189" spans="1:9" x14ac:dyDescent="0.35">
      <c r="A189" s="31" t="s">
        <v>114</v>
      </c>
      <c r="B189" s="30"/>
      <c r="C189" s="30">
        <f>(ABS(C117)/ABS(B117)-1)</f>
        <v>6.1363636363636287E-2</v>
      </c>
      <c r="D189" s="30">
        <f t="shared" ref="D189:H191" si="54">(ABS(D117)/ABS(C117)-1)</f>
        <v>5.4603854389721596E-2</v>
      </c>
      <c r="E189" s="30">
        <f t="shared" si="54"/>
        <v>0.15939086294416249</v>
      </c>
      <c r="F189" s="30">
        <f t="shared" si="54"/>
        <v>0.10210157618213667</v>
      </c>
      <c r="G189" s="30">
        <f t="shared" si="54"/>
        <v>-6.3721595423486432E-2</v>
      </c>
      <c r="H189" s="30">
        <f t="shared" si="54"/>
        <v>0.18295994568907004</v>
      </c>
      <c r="I189" s="30">
        <v>0.09</v>
      </c>
    </row>
    <row r="190" spans="1:9" x14ac:dyDescent="0.35">
      <c r="A190" s="31" t="s">
        <v>115</v>
      </c>
      <c r="B190" s="30"/>
      <c r="C190" s="30">
        <f>(ABS(C118)/ABS(B118)-1)</f>
        <v>6.2525879917184168E-2</v>
      </c>
      <c r="D190" s="30">
        <f t="shared" si="54"/>
        <v>5.2221356196414659E-2</v>
      </c>
      <c r="E190" s="30">
        <f t="shared" si="54"/>
        <v>0.15925925925925921</v>
      </c>
      <c r="F190" s="30">
        <f t="shared" si="54"/>
        <v>-1.3738019169329041E-2</v>
      </c>
      <c r="G190" s="30">
        <f t="shared" si="54"/>
        <v>-1.1013929381276322E-2</v>
      </c>
      <c r="H190" s="30">
        <f t="shared" si="54"/>
        <v>0.30887651490337364</v>
      </c>
      <c r="I190" s="30">
        <v>0.16</v>
      </c>
    </row>
    <row r="191" spans="1:9" x14ac:dyDescent="0.35">
      <c r="A191" s="31" t="s">
        <v>116</v>
      </c>
      <c r="B191" s="30"/>
      <c r="C191" s="30">
        <f>(ABS(C119)/ABS(B119)-1)</f>
        <v>6.7524115755627001E-2</v>
      </c>
      <c r="D191" s="30">
        <f t="shared" si="54"/>
        <v>3.9156626506024139E-2</v>
      </c>
      <c r="E191" s="30">
        <f t="shared" si="54"/>
        <v>0.16521739130434776</v>
      </c>
      <c r="F191" s="30">
        <f t="shared" si="54"/>
        <v>7.4626865671641784E-2</v>
      </c>
      <c r="G191" s="30">
        <f t="shared" si="54"/>
        <v>-6.944444444444442E-2</v>
      </c>
      <c r="H191" s="30">
        <f t="shared" si="54"/>
        <v>0.21890547263681581</v>
      </c>
      <c r="I191" s="30">
        <v>0.17</v>
      </c>
    </row>
    <row r="192" spans="1:9" x14ac:dyDescent="0.35">
      <c r="A192" s="33" t="s">
        <v>103</v>
      </c>
      <c r="B192" s="34"/>
      <c r="C192" s="34">
        <f>ABS(C120)/ABS(B120)-1</f>
        <v>0.23410498858819695</v>
      </c>
      <c r="D192" s="34">
        <f t="shared" ref="D192:H192" si="55">ABS(D120)/ABS(C120)-1</f>
        <v>0.11941875825627468</v>
      </c>
      <c r="E192" s="34">
        <f t="shared" si="55"/>
        <v>0.21170639603493036</v>
      </c>
      <c r="F192" s="34">
        <f t="shared" si="55"/>
        <v>0.20919361121932223</v>
      </c>
      <c r="G192" s="34">
        <f t="shared" si="55"/>
        <v>7.5869845360824639E-2</v>
      </c>
      <c r="H192" s="34">
        <f t="shared" si="55"/>
        <v>0.24120377301991325</v>
      </c>
      <c r="I192" s="34">
        <v>-0.13</v>
      </c>
    </row>
    <row r="193" spans="1:9" x14ac:dyDescent="0.35">
      <c r="A193" s="31" t="s">
        <v>114</v>
      </c>
      <c r="B193" s="30"/>
      <c r="C193" s="30">
        <f>(ABS(C121)/ABS(B121)-1)</f>
        <v>0.23428039124359579</v>
      </c>
      <c r="D193" s="30">
        <f t="shared" ref="D193:H195" si="56">(ABS(D121)/ABS(C121)-1)</f>
        <v>0.11886792452830197</v>
      </c>
      <c r="E193" s="30">
        <f t="shared" si="56"/>
        <v>0.21079258010118052</v>
      </c>
      <c r="F193" s="30">
        <f t="shared" si="56"/>
        <v>0.18718662952646237</v>
      </c>
      <c r="G193" s="30">
        <f t="shared" si="56"/>
        <v>8.7517597372125833E-2</v>
      </c>
      <c r="H193" s="30">
        <f t="shared" si="56"/>
        <v>0.24012944983818763</v>
      </c>
      <c r="I193" s="30">
        <v>-0.1</v>
      </c>
    </row>
    <row r="194" spans="1:9" x14ac:dyDescent="0.35">
      <c r="A194" s="31" t="s">
        <v>115</v>
      </c>
      <c r="B194" s="30"/>
      <c r="C194" s="30">
        <f>(ABS(C122)/ABS(B122)-1)</f>
        <v>0.22558139534883725</v>
      </c>
      <c r="D194" s="30">
        <f t="shared" si="56"/>
        <v>0.11954459203036061</v>
      </c>
      <c r="E194" s="30">
        <f t="shared" si="56"/>
        <v>0.21186440677966112</v>
      </c>
      <c r="F194" s="30">
        <f t="shared" si="56"/>
        <v>0.26433566433566424</v>
      </c>
      <c r="G194" s="30">
        <f t="shared" si="56"/>
        <v>4.8672566371681381E-2</v>
      </c>
      <c r="H194" s="30">
        <f t="shared" si="56"/>
        <v>0.2378691983122363</v>
      </c>
      <c r="I194" s="30">
        <v>-0.21</v>
      </c>
    </row>
    <row r="195" spans="1:9" x14ac:dyDescent="0.35">
      <c r="A195" s="31" t="s">
        <v>116</v>
      </c>
      <c r="B195" s="30"/>
      <c r="C195" s="30">
        <f>(ABS(C123)/ABS(B123)-1)</f>
        <v>0.35000000000000009</v>
      </c>
      <c r="D195" s="30">
        <f t="shared" si="56"/>
        <v>0.13580246913580241</v>
      </c>
      <c r="E195" s="30">
        <f t="shared" si="56"/>
        <v>0.23913043478260865</v>
      </c>
      <c r="F195" s="30">
        <f t="shared" si="56"/>
        <v>0.21052631578947367</v>
      </c>
      <c r="G195" s="30">
        <f t="shared" si="56"/>
        <v>7.2463768115942129E-2</v>
      </c>
      <c r="H195" s="30">
        <f t="shared" si="56"/>
        <v>0.31756756756756754</v>
      </c>
      <c r="I195" s="30">
        <v>-0.06</v>
      </c>
    </row>
    <row r="196" spans="1:9" x14ac:dyDescent="0.35">
      <c r="A196" s="33" t="s">
        <v>107</v>
      </c>
      <c r="B196" s="34"/>
      <c r="C196" s="34">
        <f>ABS(C124)/ABS(B124)-1</f>
        <v>-7.2211476466795599E-2</v>
      </c>
      <c r="D196" s="34">
        <f t="shared" ref="D196:H196" si="57">ABS(D124)/ABS(C124)-1</f>
        <v>9.7289784572619942E-2</v>
      </c>
      <c r="E196" s="34">
        <f t="shared" si="57"/>
        <v>9.0563647878403986E-2</v>
      </c>
      <c r="F196" s="34">
        <f t="shared" si="57"/>
        <v>1.7034456058846237E-2</v>
      </c>
      <c r="G196" s="34">
        <f t="shared" si="57"/>
        <v>-4.3014845831747195E-2</v>
      </c>
      <c r="H196" s="34">
        <f t="shared" si="57"/>
        <v>6.2649164677804237E-2</v>
      </c>
      <c r="I196" s="34">
        <v>0.16</v>
      </c>
    </row>
    <row r="197" spans="1:9" x14ac:dyDescent="0.35">
      <c r="A197" s="31" t="s">
        <v>114</v>
      </c>
      <c r="B197" s="30"/>
      <c r="C197" s="30">
        <f>(ABS(C125)/ABS(B125)-1)</f>
        <v>-7.0981863664790534E-2</v>
      </c>
      <c r="D197" s="30">
        <f t="shared" ref="D197:H199" si="58">(ABS(D125)/ABS(C125)-1)</f>
        <v>9.6263884214069284E-2</v>
      </c>
      <c r="E197" s="30">
        <f t="shared" si="58"/>
        <v>9.1188210009210957E-2</v>
      </c>
      <c r="F197" s="30">
        <f t="shared" si="58"/>
        <v>1.9133370849746756E-2</v>
      </c>
      <c r="G197" s="30">
        <f t="shared" si="58"/>
        <v>-4.7763666482606326E-2</v>
      </c>
      <c r="H197" s="30">
        <f t="shared" si="58"/>
        <v>6.0887213685126174E-2</v>
      </c>
      <c r="I197" s="30">
        <v>0.17</v>
      </c>
    </row>
    <row r="198" spans="1:9" x14ac:dyDescent="0.35">
      <c r="A198" s="31" t="s">
        <v>115</v>
      </c>
      <c r="B198" s="30"/>
      <c r="C198" s="30">
        <f>(ABS(C126)/ABS(B126)-1)</f>
        <v>-7.3575949367088556E-2</v>
      </c>
      <c r="D198" s="30">
        <f t="shared" si="58"/>
        <v>9.8206660973526816E-2</v>
      </c>
      <c r="E198" s="30">
        <f t="shared" si="58"/>
        <v>9.020217729393476E-2</v>
      </c>
      <c r="F198" s="30">
        <f t="shared" si="58"/>
        <v>-4.9928673323823558E-3</v>
      </c>
      <c r="G198" s="30">
        <f t="shared" si="58"/>
        <v>-2.1505376344086002E-2</v>
      </c>
      <c r="H198" s="30">
        <f t="shared" si="58"/>
        <v>9.4505494505494614E-2</v>
      </c>
      <c r="I198" s="30">
        <v>0.12</v>
      </c>
    </row>
    <row r="199" spans="1:9" x14ac:dyDescent="0.35">
      <c r="A199" s="31" t="s">
        <v>116</v>
      </c>
      <c r="B199" s="30"/>
      <c r="C199" s="30">
        <f>(ABS(C127)/ABS(B127)-1)</f>
        <v>-8.376963350785338E-2</v>
      </c>
      <c r="D199" s="30">
        <f t="shared" si="58"/>
        <v>0.10857142857142854</v>
      </c>
      <c r="E199" s="30">
        <f t="shared" si="58"/>
        <v>8.247422680412364E-2</v>
      </c>
      <c r="F199" s="30">
        <f t="shared" si="58"/>
        <v>0.12857142857142856</v>
      </c>
      <c r="G199" s="30">
        <f t="shared" si="58"/>
        <v>-9.7046413502109741E-2</v>
      </c>
      <c r="H199" s="30">
        <f t="shared" si="58"/>
        <v>-0.11214953271028039</v>
      </c>
      <c r="I199" s="30">
        <v>0.28000000000000003</v>
      </c>
    </row>
    <row r="200" spans="1:9" x14ac:dyDescent="0.35">
      <c r="A200" s="33" t="s">
        <v>108</v>
      </c>
      <c r="B200" s="34"/>
      <c r="C200" s="34">
        <f>ABS(C128)/ABS(B128)-1</f>
        <v>-0.36521739130434783</v>
      </c>
      <c r="D200" s="34">
        <f t="shared" ref="D200:H202" si="59">ABS(D128)/ABS(C128)-1</f>
        <v>0</v>
      </c>
      <c r="E200" s="34">
        <f t="shared" si="59"/>
        <v>0.20547945205479445</v>
      </c>
      <c r="F200" s="34">
        <f t="shared" si="59"/>
        <v>-0.52272727272727271</v>
      </c>
      <c r="G200" s="34">
        <f t="shared" si="59"/>
        <v>-0.2857142857142857</v>
      </c>
      <c r="H200" s="34">
        <f t="shared" si="59"/>
        <v>-0.16666666666666663</v>
      </c>
      <c r="I200" s="34">
        <v>3.02</v>
      </c>
    </row>
    <row r="201" spans="1:9" x14ac:dyDescent="0.35">
      <c r="A201" s="35" t="s">
        <v>104</v>
      </c>
      <c r="B201" s="37"/>
      <c r="C201" s="37">
        <f>ABS(C129)/ABS(B129)-1</f>
        <v>6.2924636772237807E-2</v>
      </c>
      <c r="D201" s="37">
        <f t="shared" si="59"/>
        <v>5.6577179008096445E-2</v>
      </c>
      <c r="E201" s="37">
        <f t="shared" si="59"/>
        <v>6.9866286104303121E-2</v>
      </c>
      <c r="F201" s="37">
        <f t="shared" si="59"/>
        <v>7.9251848629839028E-2</v>
      </c>
      <c r="G201" s="37">
        <f t="shared" si="59"/>
        <v>-4.4333387070772168E-2</v>
      </c>
      <c r="H201" s="37">
        <f t="shared" si="59"/>
        <v>0.18907444894286995</v>
      </c>
      <c r="I201" s="37">
        <v>0.06</v>
      </c>
    </row>
    <row r="202" spans="1:9" x14ac:dyDescent="0.35">
      <c r="A202" s="33" t="s">
        <v>105</v>
      </c>
      <c r="B202" s="34"/>
      <c r="C202" s="34">
        <f>ABS(C130)/ABS(B130)-1</f>
        <v>-1.3622603430877955E-2</v>
      </c>
      <c r="D202" s="34">
        <f t="shared" si="59"/>
        <v>4.4501278772378416E-2</v>
      </c>
      <c r="E202" s="34">
        <f t="shared" si="59"/>
        <v>-7.6395690499510338E-2</v>
      </c>
      <c r="F202" s="34">
        <f t="shared" si="59"/>
        <v>1.0604453870625585E-2</v>
      </c>
      <c r="G202" s="34">
        <f t="shared" si="59"/>
        <v>-3.147953830010497E-2</v>
      </c>
      <c r="H202" s="34">
        <f t="shared" si="59"/>
        <v>0.19447453954496208</v>
      </c>
      <c r="I202" s="34">
        <v>7.0000000000000007E-2</v>
      </c>
    </row>
    <row r="203" spans="1:9" x14ac:dyDescent="0.35">
      <c r="A203" s="31" t="s">
        <v>114</v>
      </c>
      <c r="B203" s="30"/>
      <c r="C203" s="30">
        <f t="shared" ref="C203:H207" si="60">(ABS(C131)/ABS(B131)-1)</f>
        <v>-1.3622603430877955E-2</v>
      </c>
      <c r="D203" s="30">
        <f t="shared" si="60"/>
        <v>4.4501278772378638E-2</v>
      </c>
      <c r="E203" s="30">
        <f t="shared" si="60"/>
        <v>-7.6395690499510338E-2</v>
      </c>
      <c r="F203" s="30">
        <f t="shared" si="60"/>
        <v>-1.0190131111838086E-2</v>
      </c>
      <c r="G203" s="30">
        <f t="shared" si="60"/>
        <v>-9.6501809408926498E-3</v>
      </c>
      <c r="H203" s="30">
        <f t="shared" si="60"/>
        <v>0.2095006090133984</v>
      </c>
      <c r="I203" s="30">
        <v>0.06</v>
      </c>
    </row>
    <row r="204" spans="1:9" x14ac:dyDescent="0.35">
      <c r="A204" s="31" t="s">
        <v>115</v>
      </c>
      <c r="B204" s="30"/>
      <c r="C204" s="30">
        <f t="shared" si="60"/>
        <v>-1.3622603430877955E-2</v>
      </c>
      <c r="D204" s="30">
        <f t="shared" si="60"/>
        <v>4.4501278772378638E-2</v>
      </c>
      <c r="E204" s="30">
        <f t="shared" si="60"/>
        <v>-7.6395690499510338E-2</v>
      </c>
      <c r="F204" s="30">
        <f t="shared" si="60"/>
        <v>0.24391084738812396</v>
      </c>
      <c r="G204" s="30">
        <f t="shared" si="60"/>
        <v>-0.24576271186440679</v>
      </c>
      <c r="H204" s="30">
        <f t="shared" si="60"/>
        <v>0.1685393258426966</v>
      </c>
      <c r="I204" s="30">
        <v>-0.03</v>
      </c>
    </row>
    <row r="205" spans="1:9" x14ac:dyDescent="0.35">
      <c r="A205" s="31" t="s">
        <v>116</v>
      </c>
      <c r="B205" s="30"/>
      <c r="C205" s="30">
        <f t="shared" si="60"/>
        <v>-1.3622603430877844E-2</v>
      </c>
      <c r="D205" s="30">
        <f t="shared" si="60"/>
        <v>4.4501278772378416E-2</v>
      </c>
      <c r="E205" s="30">
        <f t="shared" si="60"/>
        <v>-7.6395690499510227E-2</v>
      </c>
      <c r="F205" s="30">
        <f t="shared" si="60"/>
        <v>1.0564914745907705E-2</v>
      </c>
      <c r="G205" s="30">
        <f t="shared" si="60"/>
        <v>4.1666666666666741E-2</v>
      </c>
      <c r="H205" s="30">
        <f t="shared" si="60"/>
        <v>0.15999999999999992</v>
      </c>
      <c r="I205" s="30">
        <v>-0.16</v>
      </c>
    </row>
    <row r="206" spans="1:9" x14ac:dyDescent="0.35">
      <c r="A206" s="31" t="s">
        <v>122</v>
      </c>
      <c r="B206" s="30"/>
      <c r="C206" s="30">
        <f t="shared" si="60"/>
        <v>-1.3622603430877844E-2</v>
      </c>
      <c r="D206" s="30">
        <f t="shared" si="60"/>
        <v>4.4501278772378638E-2</v>
      </c>
      <c r="E206" s="30">
        <f t="shared" si="60"/>
        <v>-7.6395690499510227E-2</v>
      </c>
      <c r="F206" s="30">
        <f t="shared" si="60"/>
        <v>0.14818485962973993</v>
      </c>
      <c r="G206" s="30">
        <f t="shared" si="60"/>
        <v>-0.15094339622641506</v>
      </c>
      <c r="H206" s="30">
        <f t="shared" si="60"/>
        <v>-4.4444444444444398E-2</v>
      </c>
      <c r="I206" s="30">
        <v>0.42</v>
      </c>
    </row>
    <row r="207" spans="1:9" x14ac:dyDescent="0.35">
      <c r="A207" s="29" t="s">
        <v>109</v>
      </c>
      <c r="B207" s="30"/>
      <c r="C207" s="30">
        <f>(ABS(C135)/ABS(B135)-1)</f>
        <v>4.8780487804878092E-2</v>
      </c>
      <c r="D207" s="30">
        <f t="shared" si="60"/>
        <v>-0.12790697674418605</v>
      </c>
      <c r="E207" s="30">
        <f t="shared" si="60"/>
        <v>-0.65333333333333332</v>
      </c>
      <c r="F207" s="30">
        <f t="shared" si="60"/>
        <v>-0.73076923076923084</v>
      </c>
      <c r="G207" s="30">
        <f t="shared" si="60"/>
        <v>0.5714285714285714</v>
      </c>
      <c r="H207" s="30">
        <f t="shared" si="60"/>
        <v>2.6363636363636362</v>
      </c>
      <c r="I207" s="30">
        <v>0</v>
      </c>
    </row>
    <row r="208" spans="1:9" ht="15" thickBot="1" x14ac:dyDescent="0.4">
      <c r="A208" s="32" t="s">
        <v>106</v>
      </c>
      <c r="B208" s="36"/>
      <c r="C208" s="36">
        <f>ABS(C136)/ABS(B136)-1</f>
        <v>5.8004640371229765E-2</v>
      </c>
      <c r="D208" s="36">
        <f t="shared" ref="D208:H208" si="61">ABS(D136)/ABS(C136)-1</f>
        <v>6.0971089696071123E-2</v>
      </c>
      <c r="E208" s="36">
        <f t="shared" si="61"/>
        <v>5.95924308588065E-2</v>
      </c>
      <c r="F208" s="36">
        <f t="shared" si="61"/>
        <v>7.4731433909388079E-2</v>
      </c>
      <c r="G208" s="36">
        <f t="shared" si="61"/>
        <v>-4.3817266150267153E-2</v>
      </c>
      <c r="H208" s="36">
        <f t="shared" si="61"/>
        <v>0.19076009945726269</v>
      </c>
      <c r="I208" s="36">
        <v>0.06</v>
      </c>
    </row>
    <row r="20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1"/>
  <sheetViews>
    <sheetView tabSelected="1" topLeftCell="A75" zoomScale="70" zoomScaleNormal="70" workbookViewId="0">
      <selection activeCell="B18" sqref="B18"/>
    </sheetView>
  </sheetViews>
  <sheetFormatPr defaultRowHeight="14.5" x14ac:dyDescent="0.35"/>
  <cols>
    <col min="1" max="1" width="48.81640625" customWidth="1"/>
    <col min="2" max="14" width="11.81640625" customWidth="1"/>
  </cols>
  <sheetData>
    <row r="1" spans="1:14"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40"/>
      <c r="C2" s="40"/>
      <c r="D2" s="40"/>
      <c r="E2" s="40"/>
      <c r="F2" s="40"/>
      <c r="G2" s="40"/>
      <c r="H2" s="40"/>
      <c r="I2" s="40"/>
      <c r="J2" s="39"/>
      <c r="K2" s="39"/>
      <c r="L2" s="39"/>
      <c r="M2" s="39"/>
      <c r="N2" s="39"/>
    </row>
    <row r="3" spans="1:14" x14ac:dyDescent="0.35">
      <c r="A3" s="41" t="s">
        <v>140</v>
      </c>
      <c r="B3">
        <f>Historicals!B136</f>
        <v>30601</v>
      </c>
      <c r="C3">
        <f>Historicals!C136</f>
        <v>32376</v>
      </c>
      <c r="D3">
        <f>Historicals!D136</f>
        <v>34350</v>
      </c>
      <c r="E3">
        <f>Historicals!E136</f>
        <v>36397</v>
      </c>
      <c r="F3">
        <f>Historicals!F136</f>
        <v>39117</v>
      </c>
      <c r="G3">
        <f>Historicals!G136</f>
        <v>37403</v>
      </c>
      <c r="H3">
        <f>Historicals!H136</f>
        <v>44538</v>
      </c>
      <c r="I3">
        <f>Historicals!I136</f>
        <v>46710</v>
      </c>
    </row>
    <row r="4" spans="1:14" x14ac:dyDescent="0.35">
      <c r="A4" s="42" t="s">
        <v>130</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+IFERROR(I3/H3-1,"nm")</f>
        <v>4.8767344739323759E-2</v>
      </c>
    </row>
    <row r="5" spans="1:14" x14ac:dyDescent="0.35">
      <c r="A5" s="41" t="s">
        <v>131</v>
      </c>
      <c r="B5">
        <f>Historicals!B147+Historicals!B180</f>
        <v>4839</v>
      </c>
      <c r="C5">
        <f>Historicals!C147+Historicals!C180</f>
        <v>5291</v>
      </c>
      <c r="D5">
        <f>Historicals!D147+Historicals!D180</f>
        <v>5651</v>
      </c>
      <c r="E5">
        <f>Historicals!E147+Historicals!E180</f>
        <v>5126</v>
      </c>
      <c r="F5">
        <f>Historicals!F147+Historicals!F180</f>
        <v>5555</v>
      </c>
      <c r="G5">
        <f>Historicals!G147+Historicals!G180</f>
        <v>3697</v>
      </c>
      <c r="H5">
        <f>Historicals!H147+Historicals!H180</f>
        <v>7667</v>
      </c>
      <c r="I5">
        <f>Historicals!I147+Historicals!I180</f>
        <v>7573</v>
      </c>
    </row>
    <row r="6" spans="1:14" x14ac:dyDescent="0.35">
      <c r="A6" s="42" t="s">
        <v>130</v>
      </c>
      <c r="B6" s="47" t="str">
        <f t="shared" ref="B6" si="9">+IFERROR(B5/A5-1,"nm")</f>
        <v>nm</v>
      </c>
      <c r="C6" s="47">
        <f t="shared" ref="C6" si="10">+IFERROR(C5/B5-1,"nm")</f>
        <v>9.3407728869601137E-2</v>
      </c>
      <c r="D6" s="47">
        <f t="shared" ref="D6" si="11">+IFERROR(D5/C5-1,"nm")</f>
        <v>6.8040068040068125E-2</v>
      </c>
      <c r="E6" s="47">
        <f t="shared" ref="E6" si="12">+IFERROR(E5/D5-1,"nm")</f>
        <v>-9.2903910812245583E-2</v>
      </c>
      <c r="F6" s="47">
        <f t="shared" ref="F6" si="13">+IFERROR(F5/E5-1,"nm")</f>
        <v>8.3690987124463545E-2</v>
      </c>
      <c r="G6" s="47">
        <f t="shared" ref="G6" si="14">+IFERROR(G5/F5-1,"nm")</f>
        <v>-0.3344734473447345</v>
      </c>
      <c r="H6" s="47">
        <f t="shared" ref="H6" si="15">+IFERROR(H5/G5-1,"nm")</f>
        <v>1.0738436570192049</v>
      </c>
      <c r="I6" s="47">
        <f>+IFERROR(I5/H5-1,"nm")</f>
        <v>-1.2260336507108338E-2</v>
      </c>
    </row>
    <row r="7" spans="1:14" x14ac:dyDescent="0.35">
      <c r="A7" s="42" t="s">
        <v>132</v>
      </c>
      <c r="B7" s="47">
        <f>B5/B3</f>
        <v>0.15813208718669325</v>
      </c>
      <c r="C7" s="47">
        <f t="shared" ref="C7:I7" si="16">C5/C3</f>
        <v>0.16342352359772672</v>
      </c>
      <c r="D7" s="47">
        <f t="shared" si="16"/>
        <v>0.16451237263464338</v>
      </c>
      <c r="E7" s="47">
        <f t="shared" si="16"/>
        <v>0.14083578316894249</v>
      </c>
      <c r="F7" s="47">
        <f t="shared" si="16"/>
        <v>0.14200986783240024</v>
      </c>
      <c r="G7" s="47">
        <f t="shared" si="16"/>
        <v>9.8842338849824879E-2</v>
      </c>
      <c r="H7" s="47">
        <f t="shared" si="16"/>
        <v>0.17214513449189456</v>
      </c>
      <c r="I7" s="47">
        <f t="shared" si="16"/>
        <v>0.16212802397773496</v>
      </c>
    </row>
    <row r="8" spans="1:14" x14ac:dyDescent="0.35">
      <c r="A8" s="41" t="s">
        <v>133</v>
      </c>
      <c r="B8">
        <f>Historicals!B180</f>
        <v>606</v>
      </c>
      <c r="C8">
        <f>Historicals!C180</f>
        <v>649</v>
      </c>
      <c r="D8">
        <f>Historicals!D180</f>
        <v>706</v>
      </c>
      <c r="E8">
        <f>Historicals!E180</f>
        <v>747</v>
      </c>
      <c r="F8">
        <f>Historicals!F180</f>
        <v>705</v>
      </c>
      <c r="G8">
        <f>Historicals!G180</f>
        <v>721</v>
      </c>
      <c r="H8">
        <f>Historicals!H180</f>
        <v>744</v>
      </c>
      <c r="I8">
        <f>Historicals!I180</f>
        <v>717</v>
      </c>
    </row>
    <row r="9" spans="1:14" x14ac:dyDescent="0.35">
      <c r="A9" s="42" t="s">
        <v>130</v>
      </c>
      <c r="B9" s="47" t="str">
        <f t="shared" ref="B9" si="17">+IFERROR(B8/A8-1,"nm")</f>
        <v>nm</v>
      </c>
      <c r="C9" s="47">
        <f t="shared" ref="C9" si="18">+IFERROR(C8/B8-1,"nm")</f>
        <v>7.0957095709570872E-2</v>
      </c>
      <c r="D9" s="47">
        <f t="shared" ref="D9" si="19">+IFERROR(D8/C8-1,"nm")</f>
        <v>8.7827426810477727E-2</v>
      </c>
      <c r="E9" s="47">
        <f t="shared" ref="E9" si="20">+IFERROR(E8/D8-1,"nm")</f>
        <v>5.8073654390934815E-2</v>
      </c>
      <c r="F9" s="47">
        <f t="shared" ref="F9" si="21">+IFERROR(F8/E8-1,"nm")</f>
        <v>-5.6224899598393607E-2</v>
      </c>
      <c r="G9" s="47">
        <f t="shared" ref="G9" si="22">+IFERROR(G8/F8-1,"nm")</f>
        <v>2.2695035460992941E-2</v>
      </c>
      <c r="H9" s="47">
        <f t="shared" ref="H9" si="23">+IFERROR(H8/G8-1,"nm")</f>
        <v>3.1900138696255187E-2</v>
      </c>
      <c r="I9" s="47">
        <f>+IFERROR(I8/H8-1,"nm")</f>
        <v>-3.6290322580645129E-2</v>
      </c>
    </row>
    <row r="10" spans="1:14" x14ac:dyDescent="0.35">
      <c r="A10" s="42" t="s">
        <v>134</v>
      </c>
      <c r="B10" s="47">
        <f>B8/B3</f>
        <v>1.9803274402797295E-2</v>
      </c>
      <c r="C10" s="47">
        <f t="shared" ref="C10:I10" si="24">C8/C3</f>
        <v>2.0045712873733631E-2</v>
      </c>
      <c r="D10" s="47">
        <f t="shared" si="24"/>
        <v>2.0553129548762736E-2</v>
      </c>
      <c r="E10" s="47">
        <f t="shared" si="24"/>
        <v>2.0523669533203285E-2</v>
      </c>
      <c r="F10" s="47">
        <f t="shared" si="24"/>
        <v>1.8022854513382928E-2</v>
      </c>
      <c r="G10" s="47">
        <f t="shared" si="24"/>
        <v>1.9276528620698875E-2</v>
      </c>
      <c r="H10" s="47">
        <f t="shared" si="24"/>
        <v>1.6704836319547355E-2</v>
      </c>
      <c r="I10" s="47">
        <f t="shared" si="24"/>
        <v>1.5350032113037893E-2</v>
      </c>
    </row>
    <row r="11" spans="1:14" x14ac:dyDescent="0.35">
      <c r="A11" s="41" t="s">
        <v>135</v>
      </c>
      <c r="B11">
        <f>Historicals!B147</f>
        <v>4233</v>
      </c>
      <c r="C11">
        <f>Historicals!C147</f>
        <v>4642</v>
      </c>
      <c r="D11">
        <f>Historicals!D147</f>
        <v>4945</v>
      </c>
      <c r="E11">
        <f>Historicals!E147</f>
        <v>4379</v>
      </c>
      <c r="F11">
        <f>Historicals!F147</f>
        <v>4850</v>
      </c>
      <c r="G11">
        <f>Historicals!G147</f>
        <v>2976</v>
      </c>
      <c r="H11">
        <f>Historicals!H147</f>
        <v>6923</v>
      </c>
      <c r="I11">
        <f>Historicals!I147</f>
        <v>6856</v>
      </c>
    </row>
    <row r="12" spans="1:14" x14ac:dyDescent="0.35">
      <c r="A12" s="42" t="s">
        <v>130</v>
      </c>
      <c r="B12" s="47" t="str">
        <f t="shared" ref="B12" si="25">+IFERROR(B11/A11-1,"nm")</f>
        <v>nm</v>
      </c>
      <c r="C12" s="47">
        <f t="shared" ref="C12" si="26">+IFERROR(C11/B11-1,"nm")</f>
        <v>9.6621781242617555E-2</v>
      </c>
      <c r="D12" s="47">
        <f t="shared" ref="D12" si="27">+IFERROR(D11/C11-1,"nm")</f>
        <v>6.5273588970271357E-2</v>
      </c>
      <c r="E12" s="47">
        <f t="shared" ref="E12" si="28">+IFERROR(E11/D11-1,"nm")</f>
        <v>-0.11445904954499497</v>
      </c>
      <c r="F12" s="47">
        <f t="shared" ref="F12" si="29">+IFERROR(F11/E11-1,"nm")</f>
        <v>0.10755880337976698</v>
      </c>
      <c r="G12" s="47">
        <f t="shared" ref="G12" si="30">+IFERROR(G11/F11-1,"nm")</f>
        <v>-0.38639175257731961</v>
      </c>
      <c r="H12" s="47">
        <f t="shared" ref="H12" si="31">+IFERROR(H11/G11-1,"nm")</f>
        <v>1.32627688172043</v>
      </c>
      <c r="I12" s="47">
        <f>+IFERROR(I11/H11-1,"nm")</f>
        <v>-9.67788530983682E-3</v>
      </c>
    </row>
    <row r="13" spans="1:14" x14ac:dyDescent="0.35">
      <c r="A13" s="42" t="s">
        <v>132</v>
      </c>
      <c r="B13" s="47">
        <f>B11/B3</f>
        <v>0.13832881278389594</v>
      </c>
      <c r="C13" s="47">
        <f t="shared" ref="C13:I13" si="32">C11/C3</f>
        <v>0.14337781072399308</v>
      </c>
      <c r="D13" s="47">
        <f t="shared" si="32"/>
        <v>0.14395924308588065</v>
      </c>
      <c r="E13" s="47">
        <f t="shared" si="32"/>
        <v>0.12031211363573921</v>
      </c>
      <c r="F13" s="47">
        <f t="shared" si="32"/>
        <v>0.12398701331901731</v>
      </c>
      <c r="G13" s="47">
        <f t="shared" si="32"/>
        <v>7.9565810229126011E-2</v>
      </c>
      <c r="H13" s="47">
        <f t="shared" si="32"/>
        <v>0.1554402981723472</v>
      </c>
      <c r="I13" s="47">
        <f t="shared" si="32"/>
        <v>0.14677799186469706</v>
      </c>
    </row>
    <row r="14" spans="1:14" x14ac:dyDescent="0.35">
      <c r="A14" s="41" t="s">
        <v>136</v>
      </c>
      <c r="B14">
        <f>Historicals!B169</f>
        <v>963</v>
      </c>
      <c r="C14">
        <f>Historicals!C169</f>
        <v>1143</v>
      </c>
      <c r="D14">
        <f>Historicals!D169</f>
        <v>1105</v>
      </c>
      <c r="E14">
        <f>Historicals!E169</f>
        <v>1028</v>
      </c>
      <c r="F14">
        <f>Historicals!F169</f>
        <v>1119</v>
      </c>
      <c r="G14">
        <f>Historicals!G169</f>
        <v>1086</v>
      </c>
      <c r="H14">
        <f>Historicals!H169</f>
        <v>695</v>
      </c>
      <c r="I14">
        <f>Historicals!I169</f>
        <v>758</v>
      </c>
    </row>
    <row r="15" spans="1:14" x14ac:dyDescent="0.35">
      <c r="A15" s="42" t="s">
        <v>130</v>
      </c>
      <c r="B15" s="47" t="str">
        <f t="shared" ref="B15" si="33">+IFERROR(B14/A14-1,"nm")</f>
        <v>nm</v>
      </c>
      <c r="C15" s="47">
        <f t="shared" ref="C15" si="34">+IFERROR(C14/B14-1,"nm")</f>
        <v>0.18691588785046731</v>
      </c>
      <c r="D15" s="47">
        <f t="shared" ref="D15" si="35">+IFERROR(D14/C14-1,"nm")</f>
        <v>-3.3245844269466307E-2</v>
      </c>
      <c r="E15" s="47">
        <f t="shared" ref="E15" si="36">+IFERROR(E14/D14-1,"nm")</f>
        <v>-6.9683257918552011E-2</v>
      </c>
      <c r="F15" s="47">
        <f t="shared" ref="F15" si="37">+IFERROR(F14/E14-1,"nm")</f>
        <v>8.8521400778210024E-2</v>
      </c>
      <c r="G15" s="47">
        <f t="shared" ref="G15" si="38">+IFERROR(G14/F14-1,"nm")</f>
        <v>-2.9490616621983934E-2</v>
      </c>
      <c r="H15" s="47">
        <f t="shared" ref="H15" si="39">+IFERROR(H14/G14-1,"nm")</f>
        <v>-0.36003683241252304</v>
      </c>
      <c r="I15" s="47">
        <f>+IFERROR(I14/H14-1,"nm")</f>
        <v>9.0647482014388547E-2</v>
      </c>
    </row>
    <row r="16" spans="1:14" x14ac:dyDescent="0.35">
      <c r="A16" s="42" t="s">
        <v>134</v>
      </c>
      <c r="B16" s="47">
        <f>B14/B3</f>
        <v>3.146955981830659E-2</v>
      </c>
      <c r="C16" s="47">
        <f t="shared" ref="C16:I16" si="40">C14/C3</f>
        <v>3.5303928836174947E-2</v>
      </c>
      <c r="D16" s="47">
        <f t="shared" si="40"/>
        <v>3.2168850072780204E-2</v>
      </c>
      <c r="E16" s="47">
        <f t="shared" si="40"/>
        <v>2.8244086051048164E-2</v>
      </c>
      <c r="F16" s="47">
        <f t="shared" si="40"/>
        <v>2.8606488227624818E-2</v>
      </c>
      <c r="G16" s="47">
        <f t="shared" si="40"/>
        <v>2.9035104136031869E-2</v>
      </c>
      <c r="H16" s="47">
        <f t="shared" si="40"/>
        <v>1.5604652207104046E-2</v>
      </c>
      <c r="I16" s="47">
        <f t="shared" si="40"/>
        <v>1.6227788482123744E-2</v>
      </c>
    </row>
    <row r="17" spans="1:14" x14ac:dyDescent="0.35">
      <c r="A17" s="43" t="str">
        <f>+Historicals!A112</f>
        <v>North America</v>
      </c>
      <c r="B17" s="43"/>
      <c r="C17" s="43"/>
      <c r="D17" s="43"/>
      <c r="E17" s="43"/>
      <c r="F17" s="43"/>
      <c r="G17" s="43"/>
      <c r="H17" s="43"/>
      <c r="I17" s="43"/>
      <c r="J17" s="39"/>
      <c r="K17" s="39"/>
      <c r="L17" s="39"/>
      <c r="M17" s="39"/>
      <c r="N17" s="39"/>
    </row>
    <row r="18" spans="1:14" x14ac:dyDescent="0.35">
      <c r="A18" s="9" t="s">
        <v>137</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row>
    <row r="19" spans="1:14" x14ac:dyDescent="0.35">
      <c r="A19" s="44" t="s">
        <v>130</v>
      </c>
      <c r="B19" s="47" t="str">
        <f t="shared" ref="B19:H19" si="41">+IFERROR(B18/A18-1,"nm")</f>
        <v>nm</v>
      </c>
      <c r="C19" s="47">
        <f t="shared" si="41"/>
        <v>7.4526928675400228E-2</v>
      </c>
      <c r="D19" s="47">
        <f t="shared" si="41"/>
        <v>3.0615009482525046E-2</v>
      </c>
      <c r="E19" s="47">
        <f t="shared" si="41"/>
        <v>-2.372502628811779E-2</v>
      </c>
      <c r="F19" s="47">
        <f t="shared" si="41"/>
        <v>7.0481319421070276E-2</v>
      </c>
      <c r="G19" s="47">
        <f t="shared" si="41"/>
        <v>-8.9171173437303519E-2</v>
      </c>
      <c r="H19" s="47">
        <f t="shared" si="41"/>
        <v>0.18606738470035911</v>
      </c>
      <c r="I19" s="47">
        <f>+IFERROR(I18/H18-1,"nm")</f>
        <v>6.8339251411607238E-2</v>
      </c>
    </row>
    <row r="20" spans="1:14" x14ac:dyDescent="0.35">
      <c r="A20" s="45" t="s">
        <v>114</v>
      </c>
      <c r="B20" s="3">
        <f>+Historicals!B113</f>
        <v>8951</v>
      </c>
      <c r="C20" s="3">
        <f>+Historicals!C113</f>
        <v>9667</v>
      </c>
      <c r="D20" s="3">
        <f>+Historicals!D113</f>
        <v>9969</v>
      </c>
      <c r="E20" s="3">
        <f>+Historicals!E113</f>
        <v>9716</v>
      </c>
      <c r="F20" s="3">
        <f>+Historicals!F113</f>
        <v>10045</v>
      </c>
      <c r="G20" s="3">
        <f>+Historicals!G113</f>
        <v>9329</v>
      </c>
      <c r="H20" s="3">
        <f>+Historicals!H113</f>
        <v>11644</v>
      </c>
      <c r="I20" s="3">
        <f>+Historicals!I113</f>
        <v>12228</v>
      </c>
    </row>
    <row r="21" spans="1:14" x14ac:dyDescent="0.35">
      <c r="A21" s="44" t="s">
        <v>130</v>
      </c>
      <c r="B21" s="47" t="str">
        <f t="shared" ref="B21" si="42">+IFERROR(B20/A20-1,"nm")</f>
        <v>nm</v>
      </c>
      <c r="C21" s="47">
        <f t="shared" ref="C21" si="43">+IFERROR(C20/B20-1,"nm")</f>
        <v>7.9991062451122863E-2</v>
      </c>
      <c r="D21" s="47">
        <f t="shared" ref="D21" si="44">+IFERROR(D20/C20-1,"nm")</f>
        <v>3.1240302058549663E-2</v>
      </c>
      <c r="E21" s="47">
        <f t="shared" ref="E21" si="45">+IFERROR(E20/D20-1,"nm")</f>
        <v>-2.5378673889056125E-2</v>
      </c>
      <c r="F21" s="47">
        <f t="shared" ref="F21" si="46">+IFERROR(F20/E20-1,"nm")</f>
        <v>3.3861671469740617E-2</v>
      </c>
      <c r="G21" s="47">
        <f t="shared" ref="G21" si="47">+IFERROR(G20/F20-1,"nm")</f>
        <v>-7.1279243404678949E-2</v>
      </c>
      <c r="H21" s="47">
        <f t="shared" ref="H21" si="48">+IFERROR(H20/G20-1,"nm")</f>
        <v>0.24815092721620746</v>
      </c>
      <c r="I21" s="47">
        <f>+IFERROR(I20/H20-1,"nm")</f>
        <v>5.0154586052902683E-2</v>
      </c>
    </row>
    <row r="22" spans="1:14" x14ac:dyDescent="0.35">
      <c r="A22" s="44" t="s">
        <v>138</v>
      </c>
      <c r="B22" s="47">
        <f>+Historicals!B185</f>
        <v>0</v>
      </c>
      <c r="C22" s="47">
        <f>+Historicals!C185</f>
        <v>7.9991062451122863E-2</v>
      </c>
      <c r="D22" s="47">
        <f>+Historicals!D185</f>
        <v>3.1240302058549663E-2</v>
      </c>
      <c r="E22" s="47">
        <f>+Historicals!E185</f>
        <v>-2.5378673889056125E-2</v>
      </c>
      <c r="F22" s="47">
        <f>+Historicals!F185</f>
        <v>3.3861671469740617E-2</v>
      </c>
      <c r="G22" s="47">
        <f>+Historicals!G185</f>
        <v>-7.1279243404678949E-2</v>
      </c>
      <c r="H22" s="47">
        <f>+Historicals!H185</f>
        <v>0.24815092721620746</v>
      </c>
      <c r="I22" s="47">
        <f>+Historicals!I185</f>
        <v>0.05</v>
      </c>
    </row>
    <row r="23" spans="1:14" x14ac:dyDescent="0.35">
      <c r="A23" s="44" t="s">
        <v>139</v>
      </c>
      <c r="B23" s="47" t="str">
        <f t="shared" ref="B23:H23" si="49">+IFERROR(B21-B22,"nm")</f>
        <v>nm</v>
      </c>
      <c r="C23" s="47">
        <f t="shared" si="49"/>
        <v>0</v>
      </c>
      <c r="D23" s="47">
        <f t="shared" si="49"/>
        <v>0</v>
      </c>
      <c r="E23" s="47">
        <f t="shared" si="49"/>
        <v>0</v>
      </c>
      <c r="F23" s="47">
        <f t="shared" si="49"/>
        <v>0</v>
      </c>
      <c r="G23" s="47">
        <f t="shared" si="49"/>
        <v>0</v>
      </c>
      <c r="H23" s="47">
        <f t="shared" si="49"/>
        <v>0</v>
      </c>
      <c r="I23" s="47">
        <f>+IFERROR(I21-I22,"nm")</f>
        <v>1.5458605290268046E-4</v>
      </c>
    </row>
    <row r="24" spans="1:14" x14ac:dyDescent="0.35">
      <c r="A24" s="45" t="s">
        <v>115</v>
      </c>
      <c r="B24" s="3">
        <f>+Historicals!B114</f>
        <v>4260</v>
      </c>
      <c r="C24" s="3">
        <f>+Historicals!C114</f>
        <v>4576</v>
      </c>
      <c r="D24" s="3">
        <f>+Historicals!D114</f>
        <v>4723</v>
      </c>
      <c r="E24" s="3">
        <f>+Historicals!E114</f>
        <v>4629</v>
      </c>
      <c r="F24" s="3">
        <f>+Historicals!F114</f>
        <v>5260</v>
      </c>
      <c r="G24" s="3">
        <f>+Historicals!G114</f>
        <v>4639</v>
      </c>
      <c r="H24" s="3">
        <f>+Historicals!H114</f>
        <v>5028</v>
      </c>
      <c r="I24" s="3">
        <f>+Historicals!I114</f>
        <v>5492</v>
      </c>
    </row>
    <row r="25" spans="1:14" x14ac:dyDescent="0.35">
      <c r="A25" s="44" t="s">
        <v>130</v>
      </c>
      <c r="B25" s="47" t="str">
        <f t="shared" ref="B25" si="50">+IFERROR(B24/A24-1,"nm")</f>
        <v>nm</v>
      </c>
      <c r="C25" s="47">
        <f t="shared" ref="C25" si="51">+IFERROR(C24/B24-1,"nm")</f>
        <v>7.4178403755868594E-2</v>
      </c>
      <c r="D25" s="47">
        <f t="shared" ref="D25" si="52">+IFERROR(D24/C24-1,"nm")</f>
        <v>3.2124125874125831E-2</v>
      </c>
      <c r="E25" s="47">
        <f t="shared" ref="E25" si="53">+IFERROR(E24/D24-1,"nm")</f>
        <v>-1.990260427694257E-2</v>
      </c>
      <c r="F25" s="47">
        <f t="shared" ref="F25" si="54">+IFERROR(F24/E24-1,"nm")</f>
        <v>0.13631453877727373</v>
      </c>
      <c r="G25" s="47">
        <f t="shared" ref="G25" si="55">+IFERROR(G24/F24-1,"nm")</f>
        <v>-0.11806083650190113</v>
      </c>
      <c r="H25" s="47">
        <f t="shared" ref="H25" si="56">+IFERROR(H24/G24-1,"nm")</f>
        <v>8.3854278939426541E-2</v>
      </c>
      <c r="I25" s="47">
        <f>+IFERROR(I24/H24-1,"nm")</f>
        <v>9.2283214001591007E-2</v>
      </c>
    </row>
    <row r="26" spans="1:14" x14ac:dyDescent="0.35">
      <c r="A26" s="44" t="s">
        <v>138</v>
      </c>
      <c r="B26" s="47">
        <f>+Historicals!B189</f>
        <v>0</v>
      </c>
      <c r="C26" s="47">
        <f>+Historicals!C189</f>
        <v>6.1363636363636287E-2</v>
      </c>
      <c r="D26" s="47">
        <f>+Historicals!D189</f>
        <v>5.4603854389721596E-2</v>
      </c>
      <c r="E26" s="47">
        <f>+Historicals!E189</f>
        <v>0.15939086294416249</v>
      </c>
      <c r="F26" s="47">
        <f>+Historicals!F189</f>
        <v>0.10210157618213667</v>
      </c>
      <c r="G26" s="47">
        <f>+Historicals!G189</f>
        <v>-6.3721595423486432E-2</v>
      </c>
      <c r="H26" s="47">
        <f>+Historicals!H189</f>
        <v>0.18295994568907004</v>
      </c>
      <c r="I26" s="47">
        <f>+Historicals!I189</f>
        <v>0.09</v>
      </c>
    </row>
    <row r="27" spans="1:14" x14ac:dyDescent="0.35">
      <c r="A27" s="44" t="s">
        <v>139</v>
      </c>
      <c r="B27" s="47" t="str">
        <f t="shared" ref="B27" si="57">+IFERROR(B25-B26,"nm")</f>
        <v>nm</v>
      </c>
      <c r="C27" s="47">
        <f t="shared" ref="C27" si="58">+IFERROR(C25-C26,"nm")</f>
        <v>1.2814767392232307E-2</v>
      </c>
      <c r="D27" s="47">
        <f t="shared" ref="D27" si="59">+IFERROR(D25-D26,"nm")</f>
        <v>-2.2479728515595765E-2</v>
      </c>
      <c r="E27" s="47">
        <f t="shared" ref="E27" si="60">+IFERROR(E25-E26,"nm")</f>
        <v>-0.17929346722110506</v>
      </c>
      <c r="F27" s="47">
        <f t="shared" ref="F27" si="61">+IFERROR(F25-F26,"nm")</f>
        <v>3.4212962595137064E-2</v>
      </c>
      <c r="G27" s="47">
        <f t="shared" ref="G27" si="62">+IFERROR(G25-G26,"nm")</f>
        <v>-5.4339241078414702E-2</v>
      </c>
      <c r="H27" s="47">
        <f t="shared" ref="H27" si="63">+IFERROR(H25-H26,"nm")</f>
        <v>-9.9105666749643495E-2</v>
      </c>
      <c r="I27" s="47">
        <f>+IFERROR(I25-I26,"nm")</f>
        <v>2.2832140015910107E-3</v>
      </c>
    </row>
    <row r="28" spans="1:14" x14ac:dyDescent="0.35">
      <c r="A28" s="45" t="s">
        <v>116</v>
      </c>
      <c r="B28" s="3">
        <f>+Historicals!B115</f>
        <v>529</v>
      </c>
      <c r="C28" s="3">
        <f>+Historicals!C115</f>
        <v>521</v>
      </c>
      <c r="D28" s="3">
        <f>+Historicals!D115</f>
        <v>524</v>
      </c>
      <c r="E28" s="3">
        <f>+Historicals!E115</f>
        <v>510</v>
      </c>
      <c r="F28" s="3">
        <f>+Historicals!F115</f>
        <v>597</v>
      </c>
      <c r="G28" s="3">
        <f>+Historicals!G115</f>
        <v>516</v>
      </c>
      <c r="H28" s="3">
        <f>+Historicals!H115</f>
        <v>507</v>
      </c>
      <c r="I28" s="3">
        <f>+Historicals!I115</f>
        <v>633</v>
      </c>
    </row>
    <row r="29" spans="1:14" x14ac:dyDescent="0.35">
      <c r="A29" s="44" t="s">
        <v>130</v>
      </c>
      <c r="B29" s="47" t="str">
        <f t="shared" ref="B29" si="64">+IFERROR(B28/A28-1,"nm")</f>
        <v>nm</v>
      </c>
      <c r="C29" s="47">
        <f t="shared" ref="C29" si="65">+IFERROR(C28/B28-1,"nm")</f>
        <v>-1.5122873345935761E-2</v>
      </c>
      <c r="D29" s="47">
        <f t="shared" ref="D29" si="66">+IFERROR(D28/C28-1,"nm")</f>
        <v>5.7581573896352545E-3</v>
      </c>
      <c r="E29" s="47">
        <f t="shared" ref="E29" si="67">+IFERROR(E28/D28-1,"nm")</f>
        <v>-2.6717557251908386E-2</v>
      </c>
      <c r="F29" s="47">
        <f t="shared" ref="F29" si="68">+IFERROR(F28/E28-1,"nm")</f>
        <v>0.17058823529411771</v>
      </c>
      <c r="G29" s="47">
        <f t="shared" ref="G29" si="69">+IFERROR(G28/F28-1,"nm")</f>
        <v>-0.13567839195979903</v>
      </c>
      <c r="H29" s="47">
        <f t="shared" ref="H29" si="70">+IFERROR(H28/G28-1,"nm")</f>
        <v>-1.744186046511631E-2</v>
      </c>
      <c r="I29" s="47">
        <f>+IFERROR(I28/H28-1,"nm")</f>
        <v>0.24852071005917153</v>
      </c>
    </row>
    <row r="30" spans="1:14" x14ac:dyDescent="0.35">
      <c r="A30" s="44" t="s">
        <v>138</v>
      </c>
      <c r="B30" s="47">
        <f>+Historicals!B187</f>
        <v>0</v>
      </c>
      <c r="C30" s="47">
        <f>+Historicals!C187</f>
        <v>-1.5122873345935761E-2</v>
      </c>
      <c r="D30" s="47">
        <f>+Historicals!D187</f>
        <v>5.7581573896352545E-3</v>
      </c>
      <c r="E30" s="47">
        <f>+Historicals!E187</f>
        <v>-2.6717557251908386E-2</v>
      </c>
      <c r="F30" s="47">
        <f>+Historicals!F187</f>
        <v>0.17058823529411771</v>
      </c>
      <c r="G30" s="47">
        <f>+Historicals!G187</f>
        <v>-0.13567839195979903</v>
      </c>
      <c r="H30" s="47">
        <f>+Historicals!H187</f>
        <v>-1.744186046511631E-2</v>
      </c>
      <c r="I30" s="47">
        <f>+Historicals!I187</f>
        <v>0.25</v>
      </c>
    </row>
    <row r="31" spans="1:14" x14ac:dyDescent="0.35">
      <c r="A31" s="44" t="s">
        <v>139</v>
      </c>
      <c r="B31" s="47" t="str">
        <f t="shared" ref="B31" si="71">+IFERROR(B29-B30,"nm")</f>
        <v>nm</v>
      </c>
      <c r="C31" s="47">
        <f t="shared" ref="C31" si="72">+IFERROR(C29-C30,"nm")</f>
        <v>0</v>
      </c>
      <c r="D31" s="47">
        <f t="shared" ref="D31" si="73">+IFERROR(D29-D30,"nm")</f>
        <v>0</v>
      </c>
      <c r="E31" s="47">
        <f t="shared" ref="E31" si="74">+IFERROR(E29-E30,"nm")</f>
        <v>0</v>
      </c>
      <c r="F31" s="47">
        <f t="shared" ref="F31" si="75">+IFERROR(F29-F30,"nm")</f>
        <v>0</v>
      </c>
      <c r="G31" s="47">
        <f t="shared" ref="G31" si="76">+IFERROR(G29-G30,"nm")</f>
        <v>0</v>
      </c>
      <c r="H31" s="47">
        <f t="shared" ref="H31" si="77">+IFERROR(H29-H30,"nm")</f>
        <v>0</v>
      </c>
      <c r="I31" s="47">
        <f>+IFERROR(I29-I30,"nm")</f>
        <v>-1.4792899408284654E-3</v>
      </c>
    </row>
    <row r="32" spans="1:14" x14ac:dyDescent="0.35">
      <c r="A32" s="9" t="s">
        <v>131</v>
      </c>
      <c r="B32" s="48">
        <f t="shared" ref="B32:H32" si="78">+B38+B35</f>
        <v>3766</v>
      </c>
      <c r="C32" s="48">
        <f t="shared" si="78"/>
        <v>3896</v>
      </c>
      <c r="D32" s="48">
        <f t="shared" si="78"/>
        <v>4015</v>
      </c>
      <c r="E32" s="48">
        <f t="shared" si="78"/>
        <v>3760</v>
      </c>
      <c r="F32" s="48">
        <f t="shared" si="78"/>
        <v>4074</v>
      </c>
      <c r="G32" s="48">
        <f t="shared" si="78"/>
        <v>3047</v>
      </c>
      <c r="H32" s="48">
        <f t="shared" si="78"/>
        <v>5219</v>
      </c>
      <c r="I32" s="48">
        <f>+I38+I35</f>
        <v>5238</v>
      </c>
    </row>
    <row r="33" spans="1:14" x14ac:dyDescent="0.35">
      <c r="A33" s="46" t="s">
        <v>130</v>
      </c>
      <c r="B33" s="47" t="str">
        <f t="shared" ref="B33" si="79">+IFERROR(B32/A32-1,"nm")</f>
        <v>nm</v>
      </c>
      <c r="C33" s="47">
        <f t="shared" ref="C33" si="80">+IFERROR(C32/B32-1,"nm")</f>
        <v>3.4519383961763239E-2</v>
      </c>
      <c r="D33" s="47">
        <f t="shared" ref="D33" si="81">+IFERROR(D32/C32-1,"nm")</f>
        <v>3.0544147843942548E-2</v>
      </c>
      <c r="E33" s="47">
        <f t="shared" ref="E33" si="82">+IFERROR(E32/D32-1,"nm")</f>
        <v>-6.3511830635118338E-2</v>
      </c>
      <c r="F33" s="47">
        <f t="shared" ref="F33" si="83">+IFERROR(F32/E32-1,"nm")</f>
        <v>8.3510638297872308E-2</v>
      </c>
      <c r="G33" s="47">
        <f t="shared" ref="G33" si="84">+IFERROR(G32/F32-1,"nm")</f>
        <v>-0.25208640157093765</v>
      </c>
      <c r="H33" s="47">
        <f t="shared" ref="H33" si="85">+IFERROR(H32/G32-1,"nm")</f>
        <v>0.71283229405973092</v>
      </c>
      <c r="I33" s="47">
        <f>+IFERROR(I32/H32-1,"nm")</f>
        <v>3.6405441655489312E-3</v>
      </c>
    </row>
    <row r="34" spans="1:14" x14ac:dyDescent="0.35">
      <c r="A34" s="46" t="s">
        <v>132</v>
      </c>
      <c r="B34" s="47">
        <f t="shared" ref="B34:H34" si="86">+IFERROR(B32/B$18,"nm")</f>
        <v>0.27409024745269289</v>
      </c>
      <c r="C34" s="47">
        <f t="shared" si="86"/>
        <v>0.26388512598211866</v>
      </c>
      <c r="D34" s="47">
        <f t="shared" si="86"/>
        <v>0.26386698212407994</v>
      </c>
      <c r="E34" s="47">
        <f t="shared" si="86"/>
        <v>0.25311342982160889</v>
      </c>
      <c r="F34" s="47">
        <f t="shared" si="86"/>
        <v>0.25619418941013711</v>
      </c>
      <c r="G34" s="47">
        <f t="shared" si="86"/>
        <v>0.2103700635183651</v>
      </c>
      <c r="H34" s="47">
        <f t="shared" si="86"/>
        <v>0.30380115256999823</v>
      </c>
      <c r="I34" s="47">
        <f>+IFERROR(I32/I$18,"nm")</f>
        <v>0.28540293140086087</v>
      </c>
    </row>
    <row r="35" spans="1:14" x14ac:dyDescent="0.35">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row>
    <row r="36" spans="1:14" x14ac:dyDescent="0.35">
      <c r="A36" s="46" t="s">
        <v>130</v>
      </c>
      <c r="B36" s="47" t="str">
        <f t="shared" ref="B36" si="87">+IFERROR(B35/A35-1,"nm")</f>
        <v>nm</v>
      </c>
      <c r="C36" s="47">
        <f t="shared" ref="C36" si="88">+IFERROR(C35/B35-1,"nm")</f>
        <v>9.9173553719008156E-2</v>
      </c>
      <c r="D36" s="47">
        <f t="shared" ref="D36" si="89">+IFERROR(D35/C35-1,"nm")</f>
        <v>5.2631578947368363E-2</v>
      </c>
      <c r="E36" s="47">
        <f t="shared" ref="E36" si="90">+IFERROR(E35/D35-1,"nm")</f>
        <v>0.14285714285714279</v>
      </c>
      <c r="F36" s="47">
        <f t="shared" ref="F36" si="91">+IFERROR(F35/E35-1,"nm")</f>
        <v>-6.8749999999999978E-2</v>
      </c>
      <c r="G36" s="47">
        <f t="shared" ref="G36" si="92">+IFERROR(G35/F35-1,"nm")</f>
        <v>-6.7114093959731447E-3</v>
      </c>
      <c r="H36" s="47">
        <f t="shared" ref="H36" si="93">+IFERROR(H35/G35-1,"nm")</f>
        <v>-0.1216216216216216</v>
      </c>
      <c r="I36" s="47">
        <f>+IFERROR(I35/H35-1,"nm")</f>
        <v>-4.6153846153846101E-2</v>
      </c>
    </row>
    <row r="37" spans="1:14" x14ac:dyDescent="0.35">
      <c r="A37" s="46" t="s">
        <v>134</v>
      </c>
      <c r="B37" s="47">
        <f t="shared" ref="B37:H37" si="94">+IFERROR(B35/B$18,"nm")</f>
        <v>8.8064046579330417E-3</v>
      </c>
      <c r="C37" s="47">
        <f t="shared" si="94"/>
        <v>9.0083988079111346E-3</v>
      </c>
      <c r="D37" s="47">
        <f t="shared" si="94"/>
        <v>9.2008412197686646E-3</v>
      </c>
      <c r="E37" s="47">
        <f t="shared" si="94"/>
        <v>1.0770784247728038E-2</v>
      </c>
      <c r="F37" s="47">
        <f t="shared" si="94"/>
        <v>9.3698905798012821E-3</v>
      </c>
      <c r="G37" s="47">
        <f t="shared" si="94"/>
        <v>1.0218171775752554E-2</v>
      </c>
      <c r="H37" s="47">
        <f t="shared" si="94"/>
        <v>7.5673787764130628E-3</v>
      </c>
      <c r="I37" s="47">
        <f>+IFERROR(I35/I$18,"nm")</f>
        <v>6.7563886013185855E-3</v>
      </c>
    </row>
    <row r="38" spans="1:14" x14ac:dyDescent="0.35">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row>
    <row r="39" spans="1:14" x14ac:dyDescent="0.35">
      <c r="A39" s="46" t="s">
        <v>130</v>
      </c>
      <c r="B39" s="47" t="str">
        <f t="shared" ref="B39" si="95">+IFERROR(B38/A38-1,"nm")</f>
        <v>nm</v>
      </c>
      <c r="C39" s="47">
        <f t="shared" ref="C39" si="96">+IFERROR(C38/B38-1,"nm")</f>
        <v>3.2373113854595292E-2</v>
      </c>
      <c r="D39" s="47">
        <f t="shared" ref="D39" si="97">+IFERROR(D38/C38-1,"nm")</f>
        <v>2.9763486579856391E-2</v>
      </c>
      <c r="E39" s="47">
        <f t="shared" ref="E39" si="98">+IFERROR(E38/D38-1,"nm")</f>
        <v>-7.096774193548383E-2</v>
      </c>
      <c r="F39" s="47">
        <f t="shared" ref="F39" si="99">+IFERROR(F38/E38-1,"nm")</f>
        <v>9.0277777777777679E-2</v>
      </c>
      <c r="G39" s="47">
        <f t="shared" ref="G39" si="100">+IFERROR(G38/F38-1,"nm")</f>
        <v>-0.26140127388535028</v>
      </c>
      <c r="H39" s="47">
        <f t="shared" ref="H39" si="101">+IFERROR(H38/G38-1,"nm")</f>
        <v>0.75543290789927564</v>
      </c>
      <c r="I39" s="47">
        <f>+IFERROR(I38/H38-1,"nm")</f>
        <v>4.9125564943997002E-3</v>
      </c>
    </row>
    <row r="40" spans="1:14" x14ac:dyDescent="0.35">
      <c r="A40" s="46" t="s">
        <v>132</v>
      </c>
      <c r="B40" s="47">
        <f t="shared" ref="B40:H40" si="102">+IFERROR(B38/B$18,"nm")</f>
        <v>0.26528384279475981</v>
      </c>
      <c r="C40" s="47">
        <f t="shared" si="102"/>
        <v>0.25487672717420751</v>
      </c>
      <c r="D40" s="47">
        <f t="shared" si="102"/>
        <v>0.25466614090431128</v>
      </c>
      <c r="E40" s="47">
        <f t="shared" si="102"/>
        <v>0.24234264557388085</v>
      </c>
      <c r="F40" s="47">
        <f t="shared" si="102"/>
        <v>0.2468242988303358</v>
      </c>
      <c r="G40" s="47">
        <f t="shared" si="102"/>
        <v>0.20015189174261253</v>
      </c>
      <c r="H40" s="47">
        <f t="shared" si="102"/>
        <v>0.29623377379358518</v>
      </c>
      <c r="I40" s="47">
        <f>+IFERROR(I38/I$18,"nm")</f>
        <v>0.27864654279954232</v>
      </c>
    </row>
    <row r="41" spans="1:14" x14ac:dyDescent="0.35">
      <c r="A41" s="9" t="s">
        <v>136</v>
      </c>
      <c r="B41" s="9">
        <f>+Historicals!B161</f>
        <v>0</v>
      </c>
      <c r="C41" s="9">
        <f>+Historicals!C161</f>
        <v>0</v>
      </c>
      <c r="D41" s="9">
        <f>+Historicals!D161</f>
        <v>0</v>
      </c>
      <c r="E41" s="9">
        <f>+Historicals!E161</f>
        <v>196</v>
      </c>
      <c r="F41" s="9">
        <f>+Historicals!F161</f>
        <v>117</v>
      </c>
      <c r="G41" s="9">
        <f>+Historicals!G161</f>
        <v>110</v>
      </c>
      <c r="H41" s="9">
        <f>+Historicals!H161</f>
        <v>98</v>
      </c>
      <c r="I41" s="9">
        <f>+Historicals!I161</f>
        <v>146</v>
      </c>
    </row>
    <row r="42" spans="1:14" x14ac:dyDescent="0.35">
      <c r="A42" s="46" t="s">
        <v>130</v>
      </c>
      <c r="B42" s="47" t="str">
        <f t="shared" ref="B42" si="103">+IFERROR(B41/A41-1,"nm")</f>
        <v>nm</v>
      </c>
      <c r="C42" s="47" t="str">
        <f t="shared" ref="C42" si="104">+IFERROR(C41/B41-1,"nm")</f>
        <v>nm</v>
      </c>
      <c r="D42" s="47" t="str">
        <f t="shared" ref="D42" si="105">+IFERROR(D41/C41-1,"nm")</f>
        <v>nm</v>
      </c>
      <c r="E42" s="47" t="str">
        <f t="shared" ref="E42" si="106">+IFERROR(E41/D41-1,"nm")</f>
        <v>nm</v>
      </c>
      <c r="F42" s="47">
        <f t="shared" ref="F42" si="107">+IFERROR(F41/E41-1,"nm")</f>
        <v>-0.40306122448979587</v>
      </c>
      <c r="G42" s="47">
        <f t="shared" ref="G42" si="108">+IFERROR(G41/F41-1,"nm")</f>
        <v>-5.9829059829059839E-2</v>
      </c>
      <c r="H42" s="47">
        <f t="shared" ref="H42" si="109">+IFERROR(H41/G41-1,"nm")</f>
        <v>-0.10909090909090913</v>
      </c>
      <c r="I42" s="47">
        <f>+IFERROR(I41/H41-1,"nm")</f>
        <v>0.48979591836734704</v>
      </c>
    </row>
    <row r="43" spans="1:14" x14ac:dyDescent="0.35">
      <c r="A43" s="46" t="s">
        <v>134</v>
      </c>
      <c r="B43" s="47">
        <f t="shared" ref="B43:H43" si="110">+IFERROR(B41/B$18,"nm")</f>
        <v>0</v>
      </c>
      <c r="C43" s="47">
        <f t="shared" si="110"/>
        <v>0</v>
      </c>
      <c r="D43" s="47">
        <f t="shared" si="110"/>
        <v>0</v>
      </c>
      <c r="E43" s="47">
        <f t="shared" si="110"/>
        <v>1.3194210703466847E-2</v>
      </c>
      <c r="F43" s="47">
        <f t="shared" si="110"/>
        <v>7.3575650861526856E-3</v>
      </c>
      <c r="G43" s="47">
        <f t="shared" si="110"/>
        <v>7.5945871306268989E-3</v>
      </c>
      <c r="H43" s="47">
        <f t="shared" si="110"/>
        <v>5.7046393852960009E-3</v>
      </c>
      <c r="I43" s="47">
        <f>+IFERROR(I41/I$18,"nm")</f>
        <v>7.9551027080041418E-3</v>
      </c>
    </row>
    <row r="44" spans="1:14" x14ac:dyDescent="0.35">
      <c r="A44" s="43" t="str">
        <f>+Historicals!A116</f>
        <v>Europe, Middle East &amp; Africa</v>
      </c>
      <c r="B44" s="43"/>
      <c r="C44" s="43"/>
      <c r="D44" s="43"/>
      <c r="E44" s="43"/>
      <c r="F44" s="43"/>
      <c r="G44" s="43"/>
      <c r="H44" s="43"/>
      <c r="I44" s="43"/>
      <c r="J44" s="39"/>
      <c r="K44" s="39"/>
      <c r="L44" s="39"/>
      <c r="M44" s="39"/>
      <c r="N44" s="39"/>
    </row>
    <row r="45" spans="1:14" x14ac:dyDescent="0.35">
      <c r="A45" s="9" t="s">
        <v>137</v>
      </c>
      <c r="B45" s="9">
        <f>Historicals!B116</f>
        <v>7126</v>
      </c>
      <c r="C45" s="9">
        <f>Historicals!C116</f>
        <v>7568</v>
      </c>
      <c r="D45" s="9">
        <f>Historicals!D116</f>
        <v>7970</v>
      </c>
      <c r="E45" s="9">
        <f>Historicals!E116</f>
        <v>9242</v>
      </c>
      <c r="F45" s="9">
        <f>Historicals!F116</f>
        <v>9812</v>
      </c>
      <c r="G45" s="9">
        <f>Historicals!G116</f>
        <v>9347</v>
      </c>
      <c r="H45" s="9">
        <f>Historicals!H116</f>
        <v>11456</v>
      </c>
      <c r="I45" s="9">
        <f>Historicals!I116</f>
        <v>12479</v>
      </c>
    </row>
    <row r="46" spans="1:14" x14ac:dyDescent="0.35">
      <c r="A46" s="44" t="s">
        <v>130</v>
      </c>
      <c r="B46" s="47" t="str">
        <f t="shared" ref="B46" si="111">+IFERROR(B45/A45-1,"nm")</f>
        <v>nm</v>
      </c>
      <c r="C46" s="47">
        <f t="shared" ref="C46" si="112">+IFERROR(C45/B45-1,"nm")</f>
        <v>6.2026382262138746E-2</v>
      </c>
      <c r="D46" s="47">
        <f t="shared" ref="D46" si="113">+IFERROR(D45/C45-1,"nm")</f>
        <v>5.3118393234672379E-2</v>
      </c>
      <c r="E46" s="47">
        <f t="shared" ref="E46" si="114">+IFERROR(E45/D45-1,"nm")</f>
        <v>0.15959849435382689</v>
      </c>
      <c r="F46" s="47">
        <f t="shared" ref="F46" si="115">+IFERROR(F45/E45-1,"nm")</f>
        <v>6.1674962129409261E-2</v>
      </c>
      <c r="G46" s="47">
        <f t="shared" ref="G46" si="116">+IFERROR(G45/F45-1,"nm")</f>
        <v>-4.7390949857317621E-2</v>
      </c>
      <c r="H46" s="47">
        <f t="shared" ref="H46" si="117">+IFERROR(H45/G45-1,"nm")</f>
        <v>0.22563389322777372</v>
      </c>
      <c r="I46" s="47">
        <f>+IFERROR(I45/H45-1,"nm")</f>
        <v>8.9298184357541999E-2</v>
      </c>
    </row>
    <row r="47" spans="1:14" x14ac:dyDescent="0.35">
      <c r="A47" s="45" t="s">
        <v>114</v>
      </c>
      <c r="B47" s="3">
        <f>Historicals!B117</f>
        <v>4400</v>
      </c>
      <c r="C47" s="3">
        <f>Historicals!C117</f>
        <v>4670</v>
      </c>
      <c r="D47" s="3">
        <f>Historicals!D117</f>
        <v>4925</v>
      </c>
      <c r="E47" s="3">
        <f>Historicals!E117</f>
        <v>5710</v>
      </c>
      <c r="F47" s="3">
        <f>Historicals!F117</f>
        <v>6293</v>
      </c>
      <c r="G47" s="3">
        <f>Historicals!G117</f>
        <v>5892</v>
      </c>
      <c r="H47" s="3">
        <f>Historicals!H117</f>
        <v>6970</v>
      </c>
      <c r="I47" s="3">
        <f>Historicals!I117</f>
        <v>7388</v>
      </c>
    </row>
    <row r="48" spans="1:14" x14ac:dyDescent="0.35">
      <c r="A48" s="44" t="s">
        <v>130</v>
      </c>
      <c r="B48" s="47" t="str">
        <f t="shared" ref="B48" si="118">+IFERROR(B47/A47-1,"nm")</f>
        <v>nm</v>
      </c>
      <c r="C48" s="47">
        <f t="shared" ref="C48" si="119">+IFERROR(C47/B47-1,"nm")</f>
        <v>6.1363636363636287E-2</v>
      </c>
      <c r="D48" s="47">
        <f t="shared" ref="D48" si="120">+IFERROR(D47/C47-1,"nm")</f>
        <v>5.4603854389721596E-2</v>
      </c>
      <c r="E48" s="47">
        <f t="shared" ref="E48" si="121">+IFERROR(E47/D47-1,"nm")</f>
        <v>0.15939086294416249</v>
      </c>
      <c r="F48" s="47">
        <f t="shared" ref="F48" si="122">+IFERROR(F47/E47-1,"nm")</f>
        <v>0.10210157618213667</v>
      </c>
      <c r="G48" s="47">
        <f t="shared" ref="G48" si="123">+IFERROR(G47/F47-1,"nm")</f>
        <v>-6.3721595423486432E-2</v>
      </c>
      <c r="H48" s="47">
        <f t="shared" ref="H48" si="124">+IFERROR(H47/G47-1,"nm")</f>
        <v>0.18295994568907004</v>
      </c>
      <c r="I48" s="47">
        <f>+IFERROR(I47/H47-1,"nm")</f>
        <v>5.9971305595408975E-2</v>
      </c>
    </row>
    <row r="49" spans="1:9" x14ac:dyDescent="0.35">
      <c r="A49" s="44" t="s">
        <v>138</v>
      </c>
      <c r="B49" s="47">
        <f>+Historicals!B212</f>
        <v>0</v>
      </c>
      <c r="C49" s="47">
        <f>+Historicals!C212</f>
        <v>0</v>
      </c>
      <c r="D49" s="47">
        <f>+Historicals!D212</f>
        <v>0</v>
      </c>
      <c r="E49" s="47">
        <f>+Historicals!E212</f>
        <v>0</v>
      </c>
      <c r="F49" s="47">
        <f>+Historicals!F212</f>
        <v>0</v>
      </c>
      <c r="G49" s="47">
        <f>+Historicals!G212</f>
        <v>0</v>
      </c>
      <c r="H49" s="47">
        <f>+Historicals!H212</f>
        <v>0</v>
      </c>
      <c r="I49" s="47">
        <f>+Historicals!I212</f>
        <v>0</v>
      </c>
    </row>
    <row r="50" spans="1:9" x14ac:dyDescent="0.35">
      <c r="A50" s="44" t="s">
        <v>139</v>
      </c>
      <c r="B50" s="47" t="str">
        <f t="shared" ref="B50:H50" si="125">+IFERROR(B48-B49,"nm")</f>
        <v>nm</v>
      </c>
      <c r="C50" s="47">
        <f t="shared" si="125"/>
        <v>6.1363636363636287E-2</v>
      </c>
      <c r="D50" s="47">
        <f t="shared" si="125"/>
        <v>5.4603854389721596E-2</v>
      </c>
      <c r="E50" s="47">
        <f t="shared" si="125"/>
        <v>0.15939086294416249</v>
      </c>
      <c r="F50" s="47">
        <f t="shared" si="125"/>
        <v>0.10210157618213667</v>
      </c>
      <c r="G50" s="47">
        <f t="shared" si="125"/>
        <v>-6.3721595423486432E-2</v>
      </c>
      <c r="H50" s="47">
        <f t="shared" si="125"/>
        <v>0.18295994568907004</v>
      </c>
      <c r="I50" s="47">
        <f>+IFERROR(I48-I49,"nm")</f>
        <v>5.9971305595408975E-2</v>
      </c>
    </row>
    <row r="51" spans="1:9" x14ac:dyDescent="0.35">
      <c r="A51" s="45" t="s">
        <v>115</v>
      </c>
      <c r="B51" s="3">
        <f>Historicals!B118</f>
        <v>2415</v>
      </c>
      <c r="C51" s="3">
        <f>Historicals!C118</f>
        <v>2566</v>
      </c>
      <c r="D51" s="3">
        <f>Historicals!D118</f>
        <v>2700</v>
      </c>
      <c r="E51" s="3">
        <f>Historicals!E118</f>
        <v>3130</v>
      </c>
      <c r="F51" s="3">
        <f>Historicals!F118</f>
        <v>3087</v>
      </c>
      <c r="G51" s="3">
        <f>Historicals!G118</f>
        <v>3053</v>
      </c>
      <c r="H51" s="3">
        <f>Historicals!H118</f>
        <v>3996</v>
      </c>
      <c r="I51" s="3">
        <f>Historicals!I118</f>
        <v>4527</v>
      </c>
    </row>
    <row r="52" spans="1:9" x14ac:dyDescent="0.35">
      <c r="A52" s="44" t="s">
        <v>130</v>
      </c>
      <c r="B52" s="47" t="str">
        <f t="shared" ref="B52" si="126">+IFERROR(B51/A51-1,"nm")</f>
        <v>nm</v>
      </c>
      <c r="C52" s="47">
        <f t="shared" ref="C52" si="127">+IFERROR(C51/B51-1,"nm")</f>
        <v>6.2525879917184168E-2</v>
      </c>
      <c r="D52" s="47">
        <f t="shared" ref="D52" si="128">+IFERROR(D51/C51-1,"nm")</f>
        <v>5.2221356196414659E-2</v>
      </c>
      <c r="E52" s="47">
        <f t="shared" ref="E52" si="129">+IFERROR(E51/D51-1,"nm")</f>
        <v>0.15925925925925921</v>
      </c>
      <c r="F52" s="47">
        <f t="shared" ref="F52" si="130">+IFERROR(F51/E51-1,"nm")</f>
        <v>-1.3738019169329041E-2</v>
      </c>
      <c r="G52" s="47">
        <f t="shared" ref="G52" si="131">+IFERROR(G51/F51-1,"nm")</f>
        <v>-1.1013929381276322E-2</v>
      </c>
      <c r="H52" s="47">
        <f t="shared" ref="H52" si="132">+IFERROR(H51/G51-1,"nm")</f>
        <v>0.30887651490337364</v>
      </c>
      <c r="I52" s="47">
        <f>+IFERROR(I51/H51-1,"nm")</f>
        <v>0.13288288288288297</v>
      </c>
    </row>
    <row r="53" spans="1:9" x14ac:dyDescent="0.35">
      <c r="A53" s="44" t="s">
        <v>138</v>
      </c>
      <c r="B53" s="47">
        <f>+Historicals!B216</f>
        <v>0</v>
      </c>
      <c r="C53" s="47">
        <f>+Historicals!C216</f>
        <v>0</v>
      </c>
      <c r="D53" s="47">
        <f>+Historicals!D216</f>
        <v>0</v>
      </c>
      <c r="E53" s="47">
        <f>+Historicals!E216</f>
        <v>0</v>
      </c>
      <c r="F53" s="47">
        <f>+Historicals!F216</f>
        <v>0</v>
      </c>
      <c r="G53" s="47">
        <f>+Historicals!G216</f>
        <v>0</v>
      </c>
      <c r="H53" s="47">
        <f>+Historicals!H216</f>
        <v>0</v>
      </c>
      <c r="I53" s="47">
        <f>+Historicals!I216</f>
        <v>0</v>
      </c>
    </row>
    <row r="54" spans="1:9" x14ac:dyDescent="0.35">
      <c r="A54" s="44" t="s">
        <v>139</v>
      </c>
      <c r="B54" s="47" t="str">
        <f t="shared" ref="B54:H54" si="133">+IFERROR(B52-B53,"nm")</f>
        <v>nm</v>
      </c>
      <c r="C54" s="47">
        <f t="shared" si="133"/>
        <v>6.2525879917184168E-2</v>
      </c>
      <c r="D54" s="47">
        <f t="shared" si="133"/>
        <v>5.2221356196414659E-2</v>
      </c>
      <c r="E54" s="47">
        <f t="shared" si="133"/>
        <v>0.15925925925925921</v>
      </c>
      <c r="F54" s="47">
        <f t="shared" si="133"/>
        <v>-1.3738019169329041E-2</v>
      </c>
      <c r="G54" s="47">
        <f t="shared" si="133"/>
        <v>-1.1013929381276322E-2</v>
      </c>
      <c r="H54" s="47">
        <f t="shared" si="133"/>
        <v>0.30887651490337364</v>
      </c>
      <c r="I54" s="47">
        <f>+IFERROR(I52-I53,"nm")</f>
        <v>0.13288288288288297</v>
      </c>
    </row>
    <row r="55" spans="1:9" x14ac:dyDescent="0.35">
      <c r="A55" s="45" t="s">
        <v>116</v>
      </c>
      <c r="B55" s="3">
        <f>Historicals!B119</f>
        <v>311</v>
      </c>
      <c r="C55" s="3">
        <f>Historicals!C119</f>
        <v>332</v>
      </c>
      <c r="D55" s="3">
        <f>Historicals!D119</f>
        <v>345</v>
      </c>
      <c r="E55" s="3">
        <f>Historicals!E119</f>
        <v>402</v>
      </c>
      <c r="F55" s="3">
        <f>Historicals!F119</f>
        <v>432</v>
      </c>
      <c r="G55" s="3">
        <f>Historicals!G119</f>
        <v>402</v>
      </c>
      <c r="H55" s="3">
        <f>Historicals!H119</f>
        <v>490</v>
      </c>
      <c r="I55" s="3">
        <f>Historicals!I119</f>
        <v>564</v>
      </c>
    </row>
    <row r="56" spans="1:9" x14ac:dyDescent="0.35">
      <c r="A56" s="44" t="s">
        <v>130</v>
      </c>
      <c r="B56" s="47" t="str">
        <f t="shared" ref="B56" si="134">+IFERROR(B55/A55-1,"nm")</f>
        <v>nm</v>
      </c>
      <c r="C56" s="47">
        <f t="shared" ref="C56" si="135">+IFERROR(C55/B55-1,"nm")</f>
        <v>6.7524115755627001E-2</v>
      </c>
      <c r="D56" s="47">
        <f t="shared" ref="D56" si="136">+IFERROR(D55/C55-1,"nm")</f>
        <v>3.9156626506024139E-2</v>
      </c>
      <c r="E56" s="47">
        <f t="shared" ref="E56" si="137">+IFERROR(E55/D55-1,"nm")</f>
        <v>0.16521739130434776</v>
      </c>
      <c r="F56" s="47">
        <f t="shared" ref="F56" si="138">+IFERROR(F55/E55-1,"nm")</f>
        <v>7.4626865671641784E-2</v>
      </c>
      <c r="G56" s="47">
        <f t="shared" ref="G56" si="139">+IFERROR(G55/F55-1,"nm")</f>
        <v>-6.944444444444442E-2</v>
      </c>
      <c r="H56" s="47">
        <f t="shared" ref="H56" si="140">+IFERROR(H55/G55-1,"nm")</f>
        <v>0.21890547263681581</v>
      </c>
      <c r="I56" s="47">
        <f>+IFERROR(I55/H55-1,"nm")</f>
        <v>0.15102040816326534</v>
      </c>
    </row>
    <row r="57" spans="1:9" x14ac:dyDescent="0.35">
      <c r="A57" s="44" t="s">
        <v>138</v>
      </c>
      <c r="B57" s="47">
        <f>+Historicals!B214</f>
        <v>0</v>
      </c>
      <c r="C57" s="47">
        <f>+Historicals!C214</f>
        <v>0</v>
      </c>
      <c r="D57" s="47">
        <f>+Historicals!D214</f>
        <v>0</v>
      </c>
      <c r="E57" s="47">
        <f>+Historicals!E214</f>
        <v>0</v>
      </c>
      <c r="F57" s="47">
        <f>+Historicals!F214</f>
        <v>0</v>
      </c>
      <c r="G57" s="47">
        <f>+Historicals!G214</f>
        <v>0</v>
      </c>
      <c r="H57" s="47">
        <f>+Historicals!H214</f>
        <v>0</v>
      </c>
      <c r="I57" s="47">
        <f>+Historicals!I214</f>
        <v>0</v>
      </c>
    </row>
    <row r="58" spans="1:9" x14ac:dyDescent="0.35">
      <c r="A58" s="44" t="s">
        <v>139</v>
      </c>
      <c r="B58" s="47" t="str">
        <f t="shared" ref="B58:H58" si="141">+IFERROR(B56-B57,"nm")</f>
        <v>nm</v>
      </c>
      <c r="C58" s="47">
        <f t="shared" si="141"/>
        <v>6.7524115755627001E-2</v>
      </c>
      <c r="D58" s="47">
        <f t="shared" si="141"/>
        <v>3.9156626506024139E-2</v>
      </c>
      <c r="E58" s="47">
        <f t="shared" si="141"/>
        <v>0.16521739130434776</v>
      </c>
      <c r="F58" s="47">
        <f t="shared" si="141"/>
        <v>7.4626865671641784E-2</v>
      </c>
      <c r="G58" s="47">
        <f t="shared" si="141"/>
        <v>-6.944444444444442E-2</v>
      </c>
      <c r="H58" s="47">
        <f t="shared" si="141"/>
        <v>0.21890547263681581</v>
      </c>
      <c r="I58" s="47">
        <f>+IFERROR(I56-I57,"nm")</f>
        <v>0.15102040816326534</v>
      </c>
    </row>
    <row r="59" spans="1:9" x14ac:dyDescent="0.35">
      <c r="A59" s="9" t="s">
        <v>131</v>
      </c>
      <c r="B59" s="48">
        <f t="shared" ref="B59:H59" si="142">+B65+B62</f>
        <v>1611</v>
      </c>
      <c r="C59" s="48">
        <f t="shared" si="142"/>
        <v>1807</v>
      </c>
      <c r="D59" s="48">
        <f t="shared" si="142"/>
        <v>1553</v>
      </c>
      <c r="E59" s="48">
        <f t="shared" si="142"/>
        <v>1703</v>
      </c>
      <c r="F59" s="48">
        <f t="shared" si="142"/>
        <v>2106</v>
      </c>
      <c r="G59" s="48">
        <f t="shared" si="142"/>
        <v>1673</v>
      </c>
      <c r="H59" s="48">
        <f t="shared" si="142"/>
        <v>2571</v>
      </c>
      <c r="I59" s="48">
        <f>+I65+I62</f>
        <v>3427</v>
      </c>
    </row>
    <row r="60" spans="1:9" x14ac:dyDescent="0.35">
      <c r="A60" s="46" t="s">
        <v>130</v>
      </c>
      <c r="B60" s="47" t="str">
        <f t="shared" ref="B60" si="143">+IFERROR(B59/A59-1,"nm")</f>
        <v>nm</v>
      </c>
      <c r="C60" s="47">
        <f t="shared" ref="C60" si="144">+IFERROR(C59/B59-1,"nm")</f>
        <v>0.12166356300434522</v>
      </c>
      <c r="D60" s="47">
        <f t="shared" ref="D60" si="145">+IFERROR(D59/C59-1,"nm")</f>
        <v>-0.14056447149972329</v>
      </c>
      <c r="E60" s="47">
        <f t="shared" ref="E60" si="146">+IFERROR(E59/D59-1,"nm")</f>
        <v>9.6587250482936149E-2</v>
      </c>
      <c r="F60" s="47">
        <f t="shared" ref="F60" si="147">+IFERROR(F59/E59-1,"nm")</f>
        <v>0.23664122137404586</v>
      </c>
      <c r="G60" s="47">
        <f t="shared" ref="G60" si="148">+IFERROR(G59/F59-1,"nm")</f>
        <v>-0.20560303893637222</v>
      </c>
      <c r="H60" s="47">
        <f t="shared" ref="H60" si="149">+IFERROR(H59/G59-1,"nm")</f>
        <v>0.53676031081888831</v>
      </c>
      <c r="I60" s="47">
        <f>+IFERROR(I59/H59-1,"nm")</f>
        <v>0.33294437961882539</v>
      </c>
    </row>
    <row r="61" spans="1:9" x14ac:dyDescent="0.35">
      <c r="A61" s="46" t="s">
        <v>132</v>
      </c>
      <c r="B61" s="47">
        <f t="shared" ref="B61:H61" si="150">+IFERROR(B59/B$18,"nm")</f>
        <v>0.11724890829694323</v>
      </c>
      <c r="C61" s="47">
        <f t="shared" si="150"/>
        <v>0.12239230560823625</v>
      </c>
      <c r="D61" s="47">
        <f t="shared" si="150"/>
        <v>0.10206361724500526</v>
      </c>
      <c r="E61" s="47">
        <f t="shared" si="150"/>
        <v>0.11464153483675531</v>
      </c>
      <c r="F61" s="47">
        <f t="shared" si="150"/>
        <v>0.13243617155074833</v>
      </c>
      <c r="G61" s="47">
        <f t="shared" si="150"/>
        <v>0.11550676608671638</v>
      </c>
      <c r="H61" s="47">
        <f t="shared" si="150"/>
        <v>0.14965946795506141</v>
      </c>
      <c r="I61" s="47">
        <f>+IFERROR(I59/I$18,"nm")</f>
        <v>0.18672696561869995</v>
      </c>
    </row>
    <row r="62" spans="1:9" x14ac:dyDescent="0.35">
      <c r="A62" s="9" t="s">
        <v>133</v>
      </c>
      <c r="B62" s="9">
        <f>Historicals!B173</f>
        <v>87</v>
      </c>
      <c r="C62" s="9">
        <f>Historicals!C173</f>
        <v>84</v>
      </c>
      <c r="D62" s="9">
        <f>Historicals!D173</f>
        <v>106</v>
      </c>
      <c r="E62" s="9">
        <f>Historicals!E173</f>
        <v>116</v>
      </c>
      <c r="F62" s="9">
        <f>Historicals!F173</f>
        <v>111</v>
      </c>
      <c r="G62" s="9">
        <f>Historicals!G173</f>
        <v>132</v>
      </c>
      <c r="H62" s="9">
        <f>Historicals!H173</f>
        <v>136</v>
      </c>
      <c r="I62" s="9">
        <f>Historicals!I173</f>
        <v>134</v>
      </c>
    </row>
    <row r="63" spans="1:9" x14ac:dyDescent="0.35">
      <c r="A63" s="46" t="s">
        <v>130</v>
      </c>
      <c r="B63" s="47" t="str">
        <f t="shared" ref="B63" si="151">+IFERROR(B62/A62-1,"nm")</f>
        <v>nm</v>
      </c>
      <c r="C63" s="47">
        <f t="shared" ref="C63" si="152">+IFERROR(C62/B62-1,"nm")</f>
        <v>-3.4482758620689613E-2</v>
      </c>
      <c r="D63" s="47">
        <f t="shared" ref="D63" si="153">+IFERROR(D62/C62-1,"nm")</f>
        <v>0.26190476190476186</v>
      </c>
      <c r="E63" s="47">
        <f t="shared" ref="E63" si="154">+IFERROR(E62/D62-1,"nm")</f>
        <v>9.4339622641509413E-2</v>
      </c>
      <c r="F63" s="47">
        <f t="shared" ref="F63" si="155">+IFERROR(F62/E62-1,"nm")</f>
        <v>-4.31034482758621E-2</v>
      </c>
      <c r="G63" s="47">
        <f t="shared" ref="G63" si="156">+IFERROR(G62/F62-1,"nm")</f>
        <v>0.18918918918918926</v>
      </c>
      <c r="H63" s="47">
        <f t="shared" ref="H63" si="157">+IFERROR(H62/G62-1,"nm")</f>
        <v>3.0303030303030276E-2</v>
      </c>
      <c r="I63" s="47">
        <f>+IFERROR(I62/H62-1,"nm")</f>
        <v>-1.4705882352941124E-2</v>
      </c>
    </row>
    <row r="64" spans="1:9" x14ac:dyDescent="0.35">
      <c r="A64" s="46" t="s">
        <v>134</v>
      </c>
      <c r="B64" s="47">
        <f t="shared" ref="B64:H64" si="158">+IFERROR(B62/B$18,"nm")</f>
        <v>6.3318777292576418E-3</v>
      </c>
      <c r="C64" s="47">
        <f t="shared" si="158"/>
        <v>5.6895150365754536E-3</v>
      </c>
      <c r="D64" s="47">
        <f t="shared" si="158"/>
        <v>6.9663512092534175E-3</v>
      </c>
      <c r="E64" s="47">
        <f t="shared" si="158"/>
        <v>7.808818579602827E-3</v>
      </c>
      <c r="F64" s="47">
        <f t="shared" si="158"/>
        <v>6.9802540560935733E-3</v>
      </c>
      <c r="G64" s="47">
        <f t="shared" si="158"/>
        <v>9.1135045567522777E-3</v>
      </c>
      <c r="H64" s="47">
        <f t="shared" si="158"/>
        <v>7.9166424122475119E-3</v>
      </c>
      <c r="I64" s="47">
        <f>+IFERROR(I62/I$18,"nm")</f>
        <v>7.3012586498120199E-3</v>
      </c>
    </row>
    <row r="65" spans="1:14" x14ac:dyDescent="0.35">
      <c r="A65" s="9" t="s">
        <v>135</v>
      </c>
      <c r="B65" s="9">
        <f>Historicals!B140</f>
        <v>1524</v>
      </c>
      <c r="C65" s="9">
        <f>Historicals!C140</f>
        <v>1723</v>
      </c>
      <c r="D65" s="9">
        <f>Historicals!D140</f>
        <v>1447</v>
      </c>
      <c r="E65" s="9">
        <f>Historicals!E140</f>
        <v>1587</v>
      </c>
      <c r="F65" s="9">
        <f>Historicals!F140</f>
        <v>1995</v>
      </c>
      <c r="G65" s="9">
        <f>Historicals!G140</f>
        <v>1541</v>
      </c>
      <c r="H65" s="9">
        <f>Historicals!H140</f>
        <v>2435</v>
      </c>
      <c r="I65" s="9">
        <f>Historicals!I140</f>
        <v>3293</v>
      </c>
    </row>
    <row r="66" spans="1:14" x14ac:dyDescent="0.35">
      <c r="A66" s="46" t="s">
        <v>130</v>
      </c>
      <c r="B66" s="47" t="str">
        <f t="shared" ref="B66" si="159">+IFERROR(B65/A65-1,"nm")</f>
        <v>nm</v>
      </c>
      <c r="C66" s="47">
        <f t="shared" ref="C66" si="160">+IFERROR(C65/B65-1,"nm")</f>
        <v>0.13057742782152237</v>
      </c>
      <c r="D66" s="47">
        <f t="shared" ref="D66" si="161">+IFERROR(D65/C65-1,"nm")</f>
        <v>-0.16018572257690078</v>
      </c>
      <c r="E66" s="47">
        <f t="shared" ref="E66" si="162">+IFERROR(E65/D65-1,"nm")</f>
        <v>9.675190048375959E-2</v>
      </c>
      <c r="F66" s="47">
        <f t="shared" ref="F66" si="163">+IFERROR(F65/E65-1,"nm")</f>
        <v>0.25708884688090738</v>
      </c>
      <c r="G66" s="47">
        <f t="shared" ref="G66" si="164">+IFERROR(G65/F65-1,"nm")</f>
        <v>-0.22756892230576442</v>
      </c>
      <c r="H66" s="47">
        <f t="shared" ref="H66" si="165">+IFERROR(H65/G65-1,"nm")</f>
        <v>0.58014276443867629</v>
      </c>
      <c r="I66" s="47">
        <f>+IFERROR(I65/H65-1,"nm")</f>
        <v>0.3523613963039014</v>
      </c>
    </row>
    <row r="67" spans="1:14" x14ac:dyDescent="0.35">
      <c r="A67" s="46" t="s">
        <v>132</v>
      </c>
      <c r="B67" s="47">
        <f t="shared" ref="B67:H67" si="166">+IFERROR(B65/B$18,"nm")</f>
        <v>0.11091703056768559</v>
      </c>
      <c r="C67" s="47">
        <f t="shared" si="166"/>
        <v>0.1167027905716608</v>
      </c>
      <c r="D67" s="47">
        <f t="shared" si="166"/>
        <v>9.5097266035751846E-2</v>
      </c>
      <c r="E67" s="47">
        <f t="shared" si="166"/>
        <v>0.10683271625715247</v>
      </c>
      <c r="F67" s="47">
        <f t="shared" si="166"/>
        <v>0.12545591749465476</v>
      </c>
      <c r="G67" s="47">
        <f t="shared" si="166"/>
        <v>0.1063932615299641</v>
      </c>
      <c r="H67" s="47">
        <f t="shared" si="166"/>
        <v>0.14174282554281389</v>
      </c>
      <c r="I67" s="47">
        <f>+IFERROR(I65/I$18,"nm")</f>
        <v>0.17942570696888793</v>
      </c>
    </row>
    <row r="68" spans="1:14" x14ac:dyDescent="0.35">
      <c r="A68" s="9" t="s">
        <v>136</v>
      </c>
      <c r="B68" s="9">
        <f>Historicals!B162</f>
        <v>0</v>
      </c>
      <c r="C68" s="9">
        <f>Historicals!C162</f>
        <v>0</v>
      </c>
      <c r="D68" s="9">
        <f>Historicals!D162</f>
        <v>0</v>
      </c>
      <c r="E68" s="9">
        <f>Historicals!E162</f>
        <v>240</v>
      </c>
      <c r="F68" s="9">
        <f>Historicals!F162</f>
        <v>233</v>
      </c>
      <c r="G68" s="9">
        <f>Historicals!G162</f>
        <v>139</v>
      </c>
      <c r="H68" s="9">
        <f>Historicals!H162</f>
        <v>153</v>
      </c>
      <c r="I68" s="9">
        <f>Historicals!I162</f>
        <v>197</v>
      </c>
    </row>
    <row r="69" spans="1:14" x14ac:dyDescent="0.35">
      <c r="A69" s="46" t="s">
        <v>130</v>
      </c>
      <c r="B69" s="47" t="str">
        <f t="shared" ref="B69" si="167">+IFERROR(B68/A68-1,"nm")</f>
        <v>nm</v>
      </c>
      <c r="C69" s="47" t="str">
        <f t="shared" ref="C69" si="168">+IFERROR(C68/B68-1,"nm")</f>
        <v>nm</v>
      </c>
      <c r="D69" s="47" t="str">
        <f t="shared" ref="D69" si="169">+IFERROR(D68/C68-1,"nm")</f>
        <v>nm</v>
      </c>
      <c r="E69" s="47" t="str">
        <f t="shared" ref="E69" si="170">+IFERROR(E68/D68-1,"nm")</f>
        <v>nm</v>
      </c>
      <c r="F69" s="47">
        <f t="shared" ref="F69" si="171">+IFERROR(F68/E68-1,"nm")</f>
        <v>-2.9166666666666674E-2</v>
      </c>
      <c r="G69" s="47">
        <f t="shared" ref="G69" si="172">+IFERROR(G68/F68-1,"nm")</f>
        <v>-0.40343347639484983</v>
      </c>
      <c r="H69" s="47">
        <f t="shared" ref="H69" si="173">+IFERROR(H68/G68-1,"nm")</f>
        <v>0.10071942446043169</v>
      </c>
      <c r="I69" s="47">
        <f>+IFERROR(I68/H68-1,"nm")</f>
        <v>0.28758169934640532</v>
      </c>
    </row>
    <row r="70" spans="1:14" x14ac:dyDescent="0.35">
      <c r="A70" s="46" t="s">
        <v>134</v>
      </c>
      <c r="B70" s="47">
        <f t="shared" ref="B70:H70" si="174">+IFERROR(B68/B$18,"nm")</f>
        <v>0</v>
      </c>
      <c r="C70" s="47">
        <f t="shared" si="174"/>
        <v>0</v>
      </c>
      <c r="D70" s="47">
        <f t="shared" si="174"/>
        <v>0</v>
      </c>
      <c r="E70" s="47">
        <f t="shared" si="174"/>
        <v>1.6156176371592057E-2</v>
      </c>
      <c r="F70" s="47">
        <f t="shared" si="174"/>
        <v>1.4652245000628852E-2</v>
      </c>
      <c r="G70" s="47">
        <f t="shared" si="174"/>
        <v>9.5967964650648992E-3</v>
      </c>
      <c r="H70" s="47">
        <f t="shared" si="174"/>
        <v>8.9062227137784496E-3</v>
      </c>
      <c r="I70" s="47">
        <f>+IFERROR(I68/I$18,"nm")</f>
        <v>1.0733939955320656E-2</v>
      </c>
    </row>
    <row r="71" spans="1:14" x14ac:dyDescent="0.35">
      <c r="A71" s="43" t="str">
        <f>Historicals!A120</f>
        <v>Greater China</v>
      </c>
      <c r="B71" s="43"/>
      <c r="C71" s="43"/>
      <c r="D71" s="43"/>
      <c r="E71" s="43"/>
      <c r="F71" s="43"/>
      <c r="G71" s="43"/>
      <c r="H71" s="43"/>
      <c r="I71" s="43"/>
      <c r="J71" s="39"/>
      <c r="K71" s="39"/>
      <c r="L71" s="39"/>
      <c r="M71" s="39"/>
      <c r="N71" s="39"/>
    </row>
    <row r="72" spans="1:14" x14ac:dyDescent="0.35">
      <c r="A72" s="9" t="s">
        <v>137</v>
      </c>
      <c r="B72" s="9">
        <f>Historicals!B120</f>
        <v>3067</v>
      </c>
      <c r="C72" s="9">
        <f>Historicals!C120</f>
        <v>3785</v>
      </c>
      <c r="D72" s="9">
        <f>Historicals!D120</f>
        <v>4237</v>
      </c>
      <c r="E72" s="9">
        <f>Historicals!E120</f>
        <v>5134</v>
      </c>
      <c r="F72" s="9">
        <f>Historicals!F120</f>
        <v>6208</v>
      </c>
      <c r="G72" s="9">
        <f>Historicals!G120</f>
        <v>6679</v>
      </c>
      <c r="H72" s="9">
        <f>Historicals!H120</f>
        <v>8290</v>
      </c>
      <c r="I72" s="9">
        <f>Historicals!I120</f>
        <v>7547</v>
      </c>
    </row>
    <row r="73" spans="1:14" x14ac:dyDescent="0.35">
      <c r="A73" s="44" t="s">
        <v>130</v>
      </c>
      <c r="B73" s="47" t="str">
        <f t="shared" ref="B73" si="175">+IFERROR(B72/A72-1,"nm")</f>
        <v>nm</v>
      </c>
      <c r="C73" s="47">
        <f t="shared" ref="C73" si="176">+IFERROR(C72/B72-1,"nm")</f>
        <v>0.23410498858819695</v>
      </c>
      <c r="D73" s="47">
        <f t="shared" ref="D73" si="177">+IFERROR(D72/C72-1,"nm")</f>
        <v>0.11941875825627468</v>
      </c>
      <c r="E73" s="47">
        <f t="shared" ref="E73" si="178">+IFERROR(E72/D72-1,"nm")</f>
        <v>0.21170639603493036</v>
      </c>
      <c r="F73" s="47">
        <f t="shared" ref="F73" si="179">+IFERROR(F72/E72-1,"nm")</f>
        <v>0.20919361121932223</v>
      </c>
      <c r="G73" s="47">
        <f t="shared" ref="G73" si="180">+IFERROR(G72/F72-1,"nm")</f>
        <v>7.5869845360824639E-2</v>
      </c>
      <c r="H73" s="47">
        <f t="shared" ref="H73" si="181">+IFERROR(H72/G72-1,"nm")</f>
        <v>0.24120377301991325</v>
      </c>
      <c r="I73" s="47">
        <f>+IFERROR(I72/H72-1,"nm")</f>
        <v>-8.9626055488540413E-2</v>
      </c>
    </row>
    <row r="74" spans="1:14" x14ac:dyDescent="0.35">
      <c r="A74" s="45" t="s">
        <v>114</v>
      </c>
      <c r="B74" s="3">
        <f>Historicals!B121</f>
        <v>2147</v>
      </c>
      <c r="C74" s="3">
        <f>Historicals!C121</f>
        <v>2650</v>
      </c>
      <c r="D74" s="3">
        <f>Historicals!D121</f>
        <v>2965</v>
      </c>
      <c r="E74" s="3">
        <f>Historicals!E121</f>
        <v>3590</v>
      </c>
      <c r="F74" s="3">
        <f>Historicals!F121</f>
        <v>4262</v>
      </c>
      <c r="G74" s="3">
        <f>Historicals!G121</f>
        <v>4635</v>
      </c>
      <c r="H74" s="3">
        <f>Historicals!H121</f>
        <v>5748</v>
      </c>
      <c r="I74" s="3">
        <f>Historicals!I121</f>
        <v>5416</v>
      </c>
    </row>
    <row r="75" spans="1:14" x14ac:dyDescent="0.35">
      <c r="A75" s="44" t="s">
        <v>130</v>
      </c>
      <c r="B75" s="47" t="str">
        <f t="shared" ref="B75" si="182">+IFERROR(B74/A74-1,"nm")</f>
        <v>nm</v>
      </c>
      <c r="C75" s="47">
        <f t="shared" ref="C75" si="183">+IFERROR(C74/B74-1,"nm")</f>
        <v>0.23428039124359579</v>
      </c>
      <c r="D75" s="47">
        <f t="shared" ref="D75" si="184">+IFERROR(D74/C74-1,"nm")</f>
        <v>0.11886792452830197</v>
      </c>
      <c r="E75" s="47">
        <f t="shared" ref="E75" si="185">+IFERROR(E74/D74-1,"nm")</f>
        <v>0.21079258010118052</v>
      </c>
      <c r="F75" s="47">
        <f t="shared" ref="F75" si="186">+IFERROR(F74/E74-1,"nm")</f>
        <v>0.18718662952646237</v>
      </c>
      <c r="G75" s="47">
        <f t="shared" ref="G75" si="187">+IFERROR(G74/F74-1,"nm")</f>
        <v>8.7517597372125833E-2</v>
      </c>
      <c r="H75" s="47">
        <f t="shared" ref="H75" si="188">+IFERROR(H74/G74-1,"nm")</f>
        <v>0.24012944983818763</v>
      </c>
      <c r="I75" s="47">
        <f>+IFERROR(I74/H74-1,"nm")</f>
        <v>-5.7759220598469052E-2</v>
      </c>
    </row>
    <row r="76" spans="1:14" x14ac:dyDescent="0.35">
      <c r="A76" s="44" t="s">
        <v>138</v>
      </c>
      <c r="B76" s="47">
        <f>+Historicals!B239</f>
        <v>0</v>
      </c>
      <c r="C76" s="47">
        <f>+Historicals!C239</f>
        <v>0</v>
      </c>
      <c r="D76" s="47">
        <f>+Historicals!D239</f>
        <v>0</v>
      </c>
      <c r="E76" s="47">
        <f>+Historicals!E239</f>
        <v>0</v>
      </c>
      <c r="F76" s="47">
        <f>+Historicals!F239</f>
        <v>0</v>
      </c>
      <c r="G76" s="47">
        <f>+Historicals!G239</f>
        <v>0</v>
      </c>
      <c r="H76" s="47">
        <f>+Historicals!H239</f>
        <v>0</v>
      </c>
      <c r="I76" s="47">
        <f>+Historicals!I239</f>
        <v>0</v>
      </c>
    </row>
    <row r="77" spans="1:14" x14ac:dyDescent="0.35">
      <c r="A77" s="44" t="s">
        <v>139</v>
      </c>
      <c r="B77" s="47" t="str">
        <f t="shared" ref="B77:H77" si="189">+IFERROR(B75-B76,"nm")</f>
        <v>nm</v>
      </c>
      <c r="C77" s="47">
        <f t="shared" si="189"/>
        <v>0.23428039124359579</v>
      </c>
      <c r="D77" s="47">
        <f t="shared" si="189"/>
        <v>0.11886792452830197</v>
      </c>
      <c r="E77" s="47">
        <f t="shared" si="189"/>
        <v>0.21079258010118052</v>
      </c>
      <c r="F77" s="47">
        <f t="shared" si="189"/>
        <v>0.18718662952646237</v>
      </c>
      <c r="G77" s="47">
        <f t="shared" si="189"/>
        <v>8.7517597372125833E-2</v>
      </c>
      <c r="H77" s="47">
        <f t="shared" si="189"/>
        <v>0.24012944983818763</v>
      </c>
      <c r="I77" s="47">
        <f>+IFERROR(I75-I76,"nm")</f>
        <v>-5.7759220598469052E-2</v>
      </c>
    </row>
    <row r="78" spans="1:14" x14ac:dyDescent="0.35">
      <c r="A78" s="45" t="s">
        <v>115</v>
      </c>
      <c r="B78" s="3">
        <f>Historicals!B122</f>
        <v>860</v>
      </c>
      <c r="C78" s="3">
        <f>Historicals!C122</f>
        <v>1054</v>
      </c>
      <c r="D78" s="3">
        <f>Historicals!D122</f>
        <v>1180</v>
      </c>
      <c r="E78" s="3">
        <f>Historicals!E122</f>
        <v>1430</v>
      </c>
      <c r="F78" s="3">
        <f>Historicals!F122</f>
        <v>1808</v>
      </c>
      <c r="G78" s="3">
        <f>Historicals!G122</f>
        <v>1896</v>
      </c>
      <c r="H78" s="3">
        <f>Historicals!H122</f>
        <v>2347</v>
      </c>
      <c r="I78" s="3">
        <f>Historicals!I122</f>
        <v>1938</v>
      </c>
    </row>
    <row r="79" spans="1:14" x14ac:dyDescent="0.35">
      <c r="A79" s="44" t="s">
        <v>130</v>
      </c>
      <c r="B79" s="47" t="str">
        <f t="shared" ref="B79" si="190">+IFERROR(B78/A78-1,"nm")</f>
        <v>nm</v>
      </c>
      <c r="C79" s="47">
        <f t="shared" ref="C79" si="191">+IFERROR(C78/B78-1,"nm")</f>
        <v>0.22558139534883725</v>
      </c>
      <c r="D79" s="47">
        <f t="shared" ref="D79" si="192">+IFERROR(D78/C78-1,"nm")</f>
        <v>0.11954459203036061</v>
      </c>
      <c r="E79" s="47">
        <f t="shared" ref="E79" si="193">+IFERROR(E78/D78-1,"nm")</f>
        <v>0.21186440677966112</v>
      </c>
      <c r="F79" s="47">
        <f t="shared" ref="F79" si="194">+IFERROR(F78/E78-1,"nm")</f>
        <v>0.26433566433566424</v>
      </c>
      <c r="G79" s="47">
        <f t="shared" ref="G79" si="195">+IFERROR(G78/F78-1,"nm")</f>
        <v>4.8672566371681381E-2</v>
      </c>
      <c r="H79" s="47">
        <f t="shared" ref="H79" si="196">+IFERROR(H78/G78-1,"nm")</f>
        <v>0.2378691983122363</v>
      </c>
      <c r="I79" s="47">
        <f>+IFERROR(I78/H78-1,"nm")</f>
        <v>-0.17426501917341286</v>
      </c>
    </row>
    <row r="80" spans="1:14" x14ac:dyDescent="0.35">
      <c r="A80" s="44" t="s">
        <v>138</v>
      </c>
      <c r="B80" s="47">
        <f>+Historicals!B243</f>
        <v>0</v>
      </c>
      <c r="C80" s="47">
        <f>+Historicals!C243</f>
        <v>0</v>
      </c>
      <c r="D80" s="47">
        <f>+Historicals!D243</f>
        <v>0</v>
      </c>
      <c r="E80" s="47">
        <f>+Historicals!E243</f>
        <v>0</v>
      </c>
      <c r="F80" s="47">
        <f>+Historicals!F243</f>
        <v>0</v>
      </c>
      <c r="G80" s="47">
        <f>+Historicals!G243</f>
        <v>0</v>
      </c>
      <c r="H80" s="47">
        <f>+Historicals!H243</f>
        <v>0</v>
      </c>
      <c r="I80" s="47">
        <f>+Historicals!I243</f>
        <v>0</v>
      </c>
    </row>
    <row r="81" spans="1:9" x14ac:dyDescent="0.35">
      <c r="A81" s="44" t="s">
        <v>139</v>
      </c>
      <c r="B81" s="47" t="str">
        <f t="shared" ref="B81:H81" si="197">+IFERROR(B79-B80,"nm")</f>
        <v>nm</v>
      </c>
      <c r="C81" s="47">
        <f t="shared" si="197"/>
        <v>0.22558139534883725</v>
      </c>
      <c r="D81" s="47">
        <f t="shared" si="197"/>
        <v>0.11954459203036061</v>
      </c>
      <c r="E81" s="47">
        <f t="shared" si="197"/>
        <v>0.21186440677966112</v>
      </c>
      <c r="F81" s="47">
        <f t="shared" si="197"/>
        <v>0.26433566433566424</v>
      </c>
      <c r="G81" s="47">
        <f t="shared" si="197"/>
        <v>4.8672566371681381E-2</v>
      </c>
      <c r="H81" s="47">
        <f t="shared" si="197"/>
        <v>0.2378691983122363</v>
      </c>
      <c r="I81" s="47">
        <f>+IFERROR(I79-I80,"nm")</f>
        <v>-0.17426501917341286</v>
      </c>
    </row>
    <row r="82" spans="1:9" x14ac:dyDescent="0.35">
      <c r="A82" s="45" t="s">
        <v>116</v>
      </c>
      <c r="B82" s="3">
        <f>Historicals!B123</f>
        <v>60</v>
      </c>
      <c r="C82" s="3">
        <f>Historicals!C123</f>
        <v>81</v>
      </c>
      <c r="D82" s="3">
        <f>Historicals!D123</f>
        <v>92</v>
      </c>
      <c r="E82" s="3">
        <f>Historicals!E123</f>
        <v>114</v>
      </c>
      <c r="F82" s="3">
        <f>Historicals!F123</f>
        <v>138</v>
      </c>
      <c r="G82" s="3">
        <f>Historicals!G123</f>
        <v>148</v>
      </c>
      <c r="H82" s="3">
        <f>Historicals!H123</f>
        <v>195</v>
      </c>
      <c r="I82" s="3">
        <f>Historicals!I123</f>
        <v>193</v>
      </c>
    </row>
    <row r="83" spans="1:9" x14ac:dyDescent="0.35">
      <c r="A83" s="44" t="s">
        <v>130</v>
      </c>
      <c r="B83" s="47" t="str">
        <f t="shared" ref="B83" si="198">+IFERROR(B82/A82-1,"nm")</f>
        <v>nm</v>
      </c>
      <c r="C83" s="47">
        <f t="shared" ref="C83" si="199">+IFERROR(C82/B82-1,"nm")</f>
        <v>0.35000000000000009</v>
      </c>
      <c r="D83" s="47">
        <f t="shared" ref="D83" si="200">+IFERROR(D82/C82-1,"nm")</f>
        <v>0.13580246913580241</v>
      </c>
      <c r="E83" s="47">
        <f t="shared" ref="E83" si="201">+IFERROR(E82/D82-1,"nm")</f>
        <v>0.23913043478260865</v>
      </c>
      <c r="F83" s="47">
        <f t="shared" ref="F83" si="202">+IFERROR(F82/E82-1,"nm")</f>
        <v>0.21052631578947367</v>
      </c>
      <c r="G83" s="47">
        <f t="shared" ref="G83" si="203">+IFERROR(G82/F82-1,"nm")</f>
        <v>7.2463768115942129E-2</v>
      </c>
      <c r="H83" s="47">
        <f t="shared" ref="H83" si="204">+IFERROR(H82/G82-1,"nm")</f>
        <v>0.31756756756756754</v>
      </c>
      <c r="I83" s="47">
        <f>+IFERROR(I82/H82-1,"nm")</f>
        <v>-1.025641025641022E-2</v>
      </c>
    </row>
    <row r="84" spans="1:9" x14ac:dyDescent="0.35">
      <c r="A84" s="44" t="s">
        <v>138</v>
      </c>
      <c r="B84" s="47">
        <f>+Historicals!B241</f>
        <v>0</v>
      </c>
      <c r="C84" s="47">
        <f>+Historicals!C241</f>
        <v>0</v>
      </c>
      <c r="D84" s="47">
        <f>+Historicals!D241</f>
        <v>0</v>
      </c>
      <c r="E84" s="47">
        <f>+Historicals!E241</f>
        <v>0</v>
      </c>
      <c r="F84" s="47">
        <f>+Historicals!F241</f>
        <v>0</v>
      </c>
      <c r="G84" s="47">
        <f>+Historicals!G241</f>
        <v>0</v>
      </c>
      <c r="H84" s="47">
        <f>+Historicals!H241</f>
        <v>0</v>
      </c>
      <c r="I84" s="47">
        <f>+Historicals!I241</f>
        <v>0</v>
      </c>
    </row>
    <row r="85" spans="1:9" x14ac:dyDescent="0.35">
      <c r="A85" s="44" t="s">
        <v>139</v>
      </c>
      <c r="B85" s="47" t="str">
        <f t="shared" ref="B85:H85" si="205">+IFERROR(B83-B84,"nm")</f>
        <v>nm</v>
      </c>
      <c r="C85" s="47">
        <f t="shared" si="205"/>
        <v>0.35000000000000009</v>
      </c>
      <c r="D85" s="47">
        <f t="shared" si="205"/>
        <v>0.13580246913580241</v>
      </c>
      <c r="E85" s="47">
        <f t="shared" si="205"/>
        <v>0.23913043478260865</v>
      </c>
      <c r="F85" s="47">
        <f t="shared" si="205"/>
        <v>0.21052631578947367</v>
      </c>
      <c r="G85" s="47">
        <f t="shared" si="205"/>
        <v>7.2463768115942129E-2</v>
      </c>
      <c r="H85" s="47">
        <f t="shared" si="205"/>
        <v>0.31756756756756754</v>
      </c>
      <c r="I85" s="47">
        <f>+IFERROR(I83-I84,"nm")</f>
        <v>-1.025641025641022E-2</v>
      </c>
    </row>
    <row r="86" spans="1:9" x14ac:dyDescent="0.35">
      <c r="A86" s="9" t="s">
        <v>131</v>
      </c>
      <c r="B86" s="48">
        <f t="shared" ref="B86:H86" si="206">+B92+B89</f>
        <v>1039</v>
      </c>
      <c r="C86" s="48">
        <f t="shared" si="206"/>
        <v>1420</v>
      </c>
      <c r="D86" s="48">
        <f t="shared" si="206"/>
        <v>1561</v>
      </c>
      <c r="E86" s="48">
        <f t="shared" si="206"/>
        <v>1863</v>
      </c>
      <c r="F86" s="48">
        <f t="shared" si="206"/>
        <v>2426</v>
      </c>
      <c r="G86" s="48">
        <f t="shared" si="206"/>
        <v>2534</v>
      </c>
      <c r="H86" s="48">
        <f t="shared" si="206"/>
        <v>3289</v>
      </c>
      <c r="I86" s="48">
        <f>+I92+I89</f>
        <v>2406</v>
      </c>
    </row>
    <row r="87" spans="1:9" x14ac:dyDescent="0.35">
      <c r="A87" s="46" t="s">
        <v>130</v>
      </c>
      <c r="B87" s="47" t="str">
        <f t="shared" ref="B87" si="207">+IFERROR(B86/A86-1,"nm")</f>
        <v>nm</v>
      </c>
      <c r="C87" s="47">
        <f t="shared" ref="C87" si="208">+IFERROR(C86/B86-1,"nm")</f>
        <v>0.36669874879692022</v>
      </c>
      <c r="D87" s="47">
        <f t="shared" ref="D87" si="209">+IFERROR(D86/C86-1,"nm")</f>
        <v>9.9295774647887303E-2</v>
      </c>
      <c r="E87" s="47">
        <f t="shared" ref="E87" si="210">+IFERROR(E86/D86-1,"nm")</f>
        <v>0.19346572709801402</v>
      </c>
      <c r="F87" s="47">
        <f t="shared" ref="F87" si="211">+IFERROR(F86/E86-1,"nm")</f>
        <v>0.3022007514761138</v>
      </c>
      <c r="G87" s="47">
        <f t="shared" ref="G87" si="212">+IFERROR(G86/F86-1,"nm")</f>
        <v>4.4517724649629109E-2</v>
      </c>
      <c r="H87" s="47">
        <f t="shared" ref="H87" si="213">+IFERROR(H86/G86-1,"nm")</f>
        <v>0.29794790844514596</v>
      </c>
      <c r="I87" s="47">
        <f>+IFERROR(I86/H86-1,"nm")</f>
        <v>-0.26847065977500761</v>
      </c>
    </row>
    <row r="88" spans="1:9" x14ac:dyDescent="0.35">
      <c r="A88" s="46" t="s">
        <v>132</v>
      </c>
      <c r="B88" s="47">
        <f t="shared" ref="B88:H88" si="214">+IFERROR(B86/B$18,"nm")</f>
        <v>7.5618631732168845E-2</v>
      </c>
      <c r="C88" s="47">
        <f t="shared" si="214"/>
        <v>9.6179897046870771E-2</v>
      </c>
      <c r="D88" s="47">
        <f t="shared" si="214"/>
        <v>0.10258937960042061</v>
      </c>
      <c r="E88" s="47">
        <f t="shared" si="214"/>
        <v>0.12541231908448333</v>
      </c>
      <c r="F88" s="47">
        <f t="shared" si="214"/>
        <v>0.15255942648723431</v>
      </c>
      <c r="G88" s="47">
        <f t="shared" si="214"/>
        <v>0.17495167080916874</v>
      </c>
      <c r="H88" s="47">
        <f t="shared" si="214"/>
        <v>0.19145468304325047</v>
      </c>
      <c r="I88" s="47">
        <f>+IFERROR(I86/I$18,"nm")</f>
        <v>0.13109573366752031</v>
      </c>
    </row>
    <row r="89" spans="1:9" x14ac:dyDescent="0.35">
      <c r="A89" s="9" t="s">
        <v>133</v>
      </c>
      <c r="B89" s="9">
        <f>Historicals!B174</f>
        <v>46</v>
      </c>
      <c r="C89" s="9">
        <f>Historicals!C174</f>
        <v>48</v>
      </c>
      <c r="D89" s="9">
        <f>Historicals!D174</f>
        <v>54</v>
      </c>
      <c r="E89" s="9">
        <f>Historicals!E174</f>
        <v>56</v>
      </c>
      <c r="F89" s="9">
        <f>Historicals!F174</f>
        <v>50</v>
      </c>
      <c r="G89" s="9">
        <f>Historicals!G174</f>
        <v>44</v>
      </c>
      <c r="H89" s="9">
        <f>Historicals!H174</f>
        <v>46</v>
      </c>
      <c r="I89" s="9">
        <f>Historicals!I174</f>
        <v>41</v>
      </c>
    </row>
    <row r="90" spans="1:9" x14ac:dyDescent="0.35">
      <c r="A90" s="46" t="s">
        <v>130</v>
      </c>
      <c r="B90" s="47" t="str">
        <f t="shared" ref="B90" si="215">+IFERROR(B89/A89-1,"nm")</f>
        <v>nm</v>
      </c>
      <c r="C90" s="47">
        <f t="shared" ref="C90" si="216">+IFERROR(C89/B89-1,"nm")</f>
        <v>4.3478260869565188E-2</v>
      </c>
      <c r="D90" s="47">
        <f t="shared" ref="D90" si="217">+IFERROR(D89/C89-1,"nm")</f>
        <v>0.125</v>
      </c>
      <c r="E90" s="47">
        <f t="shared" ref="E90" si="218">+IFERROR(E89/D89-1,"nm")</f>
        <v>3.7037037037036979E-2</v>
      </c>
      <c r="F90" s="47">
        <f t="shared" ref="F90" si="219">+IFERROR(F89/E89-1,"nm")</f>
        <v>-0.1071428571428571</v>
      </c>
      <c r="G90" s="47">
        <f t="shared" ref="G90" si="220">+IFERROR(G89/F89-1,"nm")</f>
        <v>-0.12</v>
      </c>
      <c r="H90" s="47">
        <f t="shared" ref="H90" si="221">+IFERROR(H89/G89-1,"nm")</f>
        <v>4.5454545454545414E-2</v>
      </c>
      <c r="I90" s="47">
        <f>+IFERROR(I89/H89-1,"nm")</f>
        <v>-0.10869565217391308</v>
      </c>
    </row>
    <row r="91" spans="1:9" x14ac:dyDescent="0.35">
      <c r="A91" s="46" t="s">
        <v>134</v>
      </c>
      <c r="B91" s="47">
        <f t="shared" ref="B91:H91" si="222">+IFERROR(B89/B$18,"nm")</f>
        <v>3.3478893740902477E-3</v>
      </c>
      <c r="C91" s="47">
        <f t="shared" si="222"/>
        <v>3.251151449471688E-3</v>
      </c>
      <c r="D91" s="47">
        <f t="shared" si="222"/>
        <v>3.5488958990536278E-3</v>
      </c>
      <c r="E91" s="47">
        <f t="shared" si="222"/>
        <v>3.7697744867048132E-3</v>
      </c>
      <c r="F91" s="47">
        <f t="shared" si="222"/>
        <v>3.1442585838259338E-3</v>
      </c>
      <c r="G91" s="47">
        <f t="shared" si="222"/>
        <v>3.0378348522507597E-3</v>
      </c>
      <c r="H91" s="47">
        <f t="shared" si="222"/>
        <v>2.6776878747307759E-3</v>
      </c>
      <c r="I91" s="47">
        <f>+IFERROR(I89/I$18,"nm")</f>
        <v>2.2339671988230807E-3</v>
      </c>
    </row>
    <row r="92" spans="1:9" x14ac:dyDescent="0.35">
      <c r="A92" s="9" t="s">
        <v>135</v>
      </c>
      <c r="B92" s="9">
        <f>Historicals!B141</f>
        <v>993</v>
      </c>
      <c r="C92" s="9">
        <f>Historicals!C141</f>
        <v>1372</v>
      </c>
      <c r="D92" s="9">
        <f>Historicals!D141</f>
        <v>1507</v>
      </c>
      <c r="E92" s="9">
        <f>Historicals!E141</f>
        <v>1807</v>
      </c>
      <c r="F92" s="9">
        <f>Historicals!F141</f>
        <v>2376</v>
      </c>
      <c r="G92" s="9">
        <f>Historicals!G141</f>
        <v>2490</v>
      </c>
      <c r="H92" s="9">
        <f>Historicals!H141</f>
        <v>3243</v>
      </c>
      <c r="I92" s="9">
        <f>Historicals!I141</f>
        <v>2365</v>
      </c>
    </row>
    <row r="93" spans="1:9" x14ac:dyDescent="0.35">
      <c r="A93" s="46" t="s">
        <v>130</v>
      </c>
      <c r="B93" s="47" t="str">
        <f t="shared" ref="B93" si="223">+IFERROR(B92/A92-1,"nm")</f>
        <v>nm</v>
      </c>
      <c r="C93" s="47">
        <f t="shared" ref="C93" si="224">+IFERROR(C92/B92-1,"nm")</f>
        <v>0.38167170191339372</v>
      </c>
      <c r="D93" s="47">
        <f t="shared" ref="D93" si="225">+IFERROR(D92/C92-1,"nm")</f>
        <v>9.8396501457725938E-2</v>
      </c>
      <c r="E93" s="47">
        <f t="shared" ref="E93" si="226">+IFERROR(E92/D92-1,"nm")</f>
        <v>0.19907100199071004</v>
      </c>
      <c r="F93" s="47">
        <f t="shared" ref="F93" si="227">+IFERROR(F92/E92-1,"nm")</f>
        <v>0.31488655229662421</v>
      </c>
      <c r="G93" s="47">
        <f t="shared" ref="G93" si="228">+IFERROR(G92/F92-1,"nm")</f>
        <v>4.7979797979798011E-2</v>
      </c>
      <c r="H93" s="47">
        <f t="shared" ref="H93" si="229">+IFERROR(H92/G92-1,"nm")</f>
        <v>0.30240963855421676</v>
      </c>
      <c r="I93" s="47">
        <f>+IFERROR(I92/H92-1,"nm")</f>
        <v>-0.27073697193956214</v>
      </c>
    </row>
    <row r="94" spans="1:9" x14ac:dyDescent="0.35">
      <c r="A94" s="46" t="s">
        <v>132</v>
      </c>
      <c r="B94" s="47">
        <f t="shared" ref="B94:H94" si="230">+IFERROR(B92/B$18,"nm")</f>
        <v>7.2270742358078607E-2</v>
      </c>
      <c r="C94" s="47">
        <f t="shared" si="230"/>
        <v>9.2928745597399082E-2</v>
      </c>
      <c r="D94" s="47">
        <f t="shared" si="230"/>
        <v>9.9040483701366977E-2</v>
      </c>
      <c r="E94" s="47">
        <f t="shared" si="230"/>
        <v>0.12164254459777853</v>
      </c>
      <c r="F94" s="47">
        <f t="shared" si="230"/>
        <v>0.14941516790340836</v>
      </c>
      <c r="G94" s="47">
        <f t="shared" si="230"/>
        <v>0.17191383595691798</v>
      </c>
      <c r="H94" s="47">
        <f t="shared" si="230"/>
        <v>0.1887769951685197</v>
      </c>
      <c r="I94" s="47">
        <f>+IFERROR(I92/I$18,"nm")</f>
        <v>0.12886176646869721</v>
      </c>
    </row>
    <row r="95" spans="1:9" x14ac:dyDescent="0.35">
      <c r="A95" s="9" t="s">
        <v>136</v>
      </c>
      <c r="B95" s="9">
        <f>Historicals!B163</f>
        <v>0</v>
      </c>
      <c r="C95" s="9">
        <f>Historicals!C163</f>
        <v>0</v>
      </c>
      <c r="D95" s="9">
        <f>Historicals!D163</f>
        <v>0</v>
      </c>
      <c r="E95" s="9">
        <f>Historicals!E163</f>
        <v>76</v>
      </c>
      <c r="F95" s="9">
        <f>Historicals!F163</f>
        <v>49</v>
      </c>
      <c r="G95" s="9">
        <f>Historicals!G163</f>
        <v>28</v>
      </c>
      <c r="H95" s="9">
        <f>Historicals!H163</f>
        <v>94</v>
      </c>
      <c r="I95" s="9">
        <f>Historicals!I163</f>
        <v>78</v>
      </c>
    </row>
    <row r="96" spans="1:9" x14ac:dyDescent="0.35">
      <c r="A96" s="46" t="s">
        <v>130</v>
      </c>
      <c r="B96" s="47" t="str">
        <f t="shared" ref="B96" si="231">+IFERROR(B95/A95-1,"nm")</f>
        <v>nm</v>
      </c>
      <c r="C96" s="47" t="str">
        <f t="shared" ref="C96" si="232">+IFERROR(C95/B95-1,"nm")</f>
        <v>nm</v>
      </c>
      <c r="D96" s="47" t="str">
        <f t="shared" ref="D96" si="233">+IFERROR(D95/C95-1,"nm")</f>
        <v>nm</v>
      </c>
      <c r="E96" s="47" t="str">
        <f t="shared" ref="E96" si="234">+IFERROR(E95/D95-1,"nm")</f>
        <v>nm</v>
      </c>
      <c r="F96" s="47">
        <f t="shared" ref="F96" si="235">+IFERROR(F95/E95-1,"nm")</f>
        <v>-0.35526315789473684</v>
      </c>
      <c r="G96" s="47">
        <f t="shared" ref="G96" si="236">+IFERROR(G95/F95-1,"nm")</f>
        <v>-0.4285714285714286</v>
      </c>
      <c r="H96" s="47">
        <f t="shared" ref="H96" si="237">+IFERROR(H95/G95-1,"nm")</f>
        <v>2.3571428571428572</v>
      </c>
      <c r="I96" s="47">
        <f>+IFERROR(I95/H95-1,"nm")</f>
        <v>-0.17021276595744683</v>
      </c>
    </row>
    <row r="97" spans="1:14" x14ac:dyDescent="0.35">
      <c r="A97" s="46" t="s">
        <v>134</v>
      </c>
      <c r="B97" s="47">
        <f t="shared" ref="B97:H97" si="238">+IFERROR(B95/B$18,"nm")</f>
        <v>0</v>
      </c>
      <c r="C97" s="47">
        <f t="shared" si="238"/>
        <v>0</v>
      </c>
      <c r="D97" s="47">
        <f t="shared" si="238"/>
        <v>0</v>
      </c>
      <c r="E97" s="47">
        <f t="shared" si="238"/>
        <v>5.1161225176708175E-3</v>
      </c>
      <c r="F97" s="47">
        <f t="shared" si="238"/>
        <v>3.081373412149415E-3</v>
      </c>
      <c r="G97" s="47">
        <f t="shared" si="238"/>
        <v>1.9331676332504833E-3</v>
      </c>
      <c r="H97" s="47">
        <f t="shared" si="238"/>
        <v>5.4717969614063678E-3</v>
      </c>
      <c r="I97" s="47">
        <f>+IFERROR(I95/I$18,"nm")</f>
        <v>4.2499863782487881E-3</v>
      </c>
    </row>
    <row r="98" spans="1:14" x14ac:dyDescent="0.35">
      <c r="A98" s="43" t="str">
        <f>Historicals!A124</f>
        <v>Asia Pacific &amp; Latin America</v>
      </c>
      <c r="B98" s="43"/>
      <c r="C98" s="43"/>
      <c r="D98" s="43"/>
      <c r="E98" s="43"/>
      <c r="F98" s="43"/>
      <c r="G98" s="43"/>
      <c r="H98" s="43"/>
      <c r="I98" s="43"/>
      <c r="J98" s="39"/>
      <c r="K98" s="39"/>
      <c r="L98" s="39"/>
      <c r="M98" s="39"/>
      <c r="N98" s="39"/>
    </row>
    <row r="99" spans="1:14" x14ac:dyDescent="0.35">
      <c r="A99" s="9" t="s">
        <v>137</v>
      </c>
      <c r="B99" s="9">
        <f>Historicals!B124</f>
        <v>4653</v>
      </c>
      <c r="C99" s="9">
        <f>Historicals!C124</f>
        <v>4317</v>
      </c>
      <c r="D99" s="9">
        <f>Historicals!D124</f>
        <v>4737</v>
      </c>
      <c r="E99" s="9">
        <f>Historicals!E124</f>
        <v>5166</v>
      </c>
      <c r="F99" s="9">
        <f>Historicals!F124</f>
        <v>5254</v>
      </c>
      <c r="G99" s="9">
        <f>Historicals!G124</f>
        <v>5028</v>
      </c>
      <c r="H99" s="9">
        <f>Historicals!H124</f>
        <v>5343</v>
      </c>
      <c r="I99" s="9">
        <f>Historicals!I124</f>
        <v>5955</v>
      </c>
    </row>
    <row r="100" spans="1:14" x14ac:dyDescent="0.35">
      <c r="A100" s="44" t="s">
        <v>130</v>
      </c>
      <c r="B100" s="47" t="str">
        <f t="shared" ref="B100" si="239">+IFERROR(B99/A99-1,"nm")</f>
        <v>nm</v>
      </c>
      <c r="C100" s="47">
        <f t="shared" ref="C100" si="240">+IFERROR(C99/B99-1,"nm")</f>
        <v>-7.2211476466795599E-2</v>
      </c>
      <c r="D100" s="47">
        <f t="shared" ref="D100" si="241">+IFERROR(D99/C99-1,"nm")</f>
        <v>9.7289784572619942E-2</v>
      </c>
      <c r="E100" s="47">
        <f t="shared" ref="E100" si="242">+IFERROR(E99/D99-1,"nm")</f>
        <v>9.0563647878403986E-2</v>
      </c>
      <c r="F100" s="47">
        <f t="shared" ref="F100" si="243">+IFERROR(F99/E99-1,"nm")</f>
        <v>1.7034456058846237E-2</v>
      </c>
      <c r="G100" s="47">
        <f t="shared" ref="G100" si="244">+IFERROR(G99/F99-1,"nm")</f>
        <v>-4.3014845831747195E-2</v>
      </c>
      <c r="H100" s="47">
        <f t="shared" ref="H100" si="245">+IFERROR(H99/G99-1,"nm")</f>
        <v>6.2649164677804237E-2</v>
      </c>
      <c r="I100" s="47">
        <f>+IFERROR(I99/H99-1,"nm")</f>
        <v>0.11454239191465465</v>
      </c>
    </row>
    <row r="101" spans="1:14" x14ac:dyDescent="0.35">
      <c r="A101" s="45" t="s">
        <v>114</v>
      </c>
      <c r="B101" s="3">
        <f>Historicals!B125</f>
        <v>3198</v>
      </c>
      <c r="C101" s="3">
        <f>Historicals!C125</f>
        <v>2971</v>
      </c>
      <c r="D101" s="3">
        <f>Historicals!D125</f>
        <v>3257</v>
      </c>
      <c r="E101" s="3">
        <f>Historicals!E125</f>
        <v>3554</v>
      </c>
      <c r="F101" s="3">
        <f>Historicals!F125</f>
        <v>3622</v>
      </c>
      <c r="G101" s="3">
        <f>Historicals!G125</f>
        <v>3449</v>
      </c>
      <c r="H101" s="3">
        <f>Historicals!H125</f>
        <v>3659</v>
      </c>
      <c r="I101" s="3">
        <f>Historicals!I125</f>
        <v>4111</v>
      </c>
    </row>
    <row r="102" spans="1:14" x14ac:dyDescent="0.35">
      <c r="A102" s="44" t="s">
        <v>130</v>
      </c>
      <c r="B102" s="47" t="str">
        <f t="shared" ref="B102" si="246">+IFERROR(B101/A101-1,"nm")</f>
        <v>nm</v>
      </c>
      <c r="C102" s="47">
        <f t="shared" ref="C102" si="247">+IFERROR(C101/B101-1,"nm")</f>
        <v>-7.0981863664790534E-2</v>
      </c>
      <c r="D102" s="47">
        <f t="shared" ref="D102" si="248">+IFERROR(D101/C101-1,"nm")</f>
        <v>9.6263884214069284E-2</v>
      </c>
      <c r="E102" s="47">
        <f t="shared" ref="E102" si="249">+IFERROR(E101/D101-1,"nm")</f>
        <v>9.1188210009210957E-2</v>
      </c>
      <c r="F102" s="47">
        <f t="shared" ref="F102" si="250">+IFERROR(F101/E101-1,"nm")</f>
        <v>1.9133370849746756E-2</v>
      </c>
      <c r="G102" s="47">
        <f t="shared" ref="G102" si="251">+IFERROR(G101/F101-1,"nm")</f>
        <v>-4.7763666482606326E-2</v>
      </c>
      <c r="H102" s="47">
        <f t="shared" ref="H102" si="252">+IFERROR(H101/G101-1,"nm")</f>
        <v>6.0887213685126174E-2</v>
      </c>
      <c r="I102" s="47">
        <f>+IFERROR(I101/H101-1,"nm")</f>
        <v>0.12353101940420874</v>
      </c>
    </row>
    <row r="103" spans="1:14" x14ac:dyDescent="0.35">
      <c r="A103" s="44" t="s">
        <v>138</v>
      </c>
      <c r="B103" s="47">
        <f>+Historicals!B266</f>
        <v>0</v>
      </c>
      <c r="C103" s="47">
        <f>+Historicals!C266</f>
        <v>0</v>
      </c>
      <c r="D103" s="47">
        <f>+Historicals!D266</f>
        <v>0</v>
      </c>
      <c r="E103" s="47">
        <f>+Historicals!E266</f>
        <v>0</v>
      </c>
      <c r="F103" s="47">
        <f>+Historicals!F266</f>
        <v>0</v>
      </c>
      <c r="G103" s="47">
        <f>+Historicals!G266</f>
        <v>0</v>
      </c>
      <c r="H103" s="47">
        <f>+Historicals!H266</f>
        <v>0</v>
      </c>
      <c r="I103" s="47">
        <f>+Historicals!I266</f>
        <v>0</v>
      </c>
    </row>
    <row r="104" spans="1:14" x14ac:dyDescent="0.35">
      <c r="A104" s="44" t="s">
        <v>139</v>
      </c>
      <c r="B104" s="47" t="str">
        <f t="shared" ref="B104:H104" si="253">+IFERROR(B102-B103,"nm")</f>
        <v>nm</v>
      </c>
      <c r="C104" s="47">
        <f t="shared" si="253"/>
        <v>-7.0981863664790534E-2</v>
      </c>
      <c r="D104" s="47">
        <f t="shared" si="253"/>
        <v>9.6263884214069284E-2</v>
      </c>
      <c r="E104" s="47">
        <f t="shared" si="253"/>
        <v>9.1188210009210957E-2</v>
      </c>
      <c r="F104" s="47">
        <f t="shared" si="253"/>
        <v>1.9133370849746756E-2</v>
      </c>
      <c r="G104" s="47">
        <f t="shared" si="253"/>
        <v>-4.7763666482606326E-2</v>
      </c>
      <c r="H104" s="47">
        <f t="shared" si="253"/>
        <v>6.0887213685126174E-2</v>
      </c>
      <c r="I104" s="47">
        <f>+IFERROR(I102-I103,"nm")</f>
        <v>0.12353101940420874</v>
      </c>
    </row>
    <row r="105" spans="1:14" x14ac:dyDescent="0.35">
      <c r="A105" s="45" t="s">
        <v>115</v>
      </c>
      <c r="B105" s="3">
        <f>Historicals!B126</f>
        <v>1264</v>
      </c>
      <c r="C105" s="3">
        <f>Historicals!C126</f>
        <v>1171</v>
      </c>
      <c r="D105" s="3">
        <f>Historicals!D126</f>
        <v>1286</v>
      </c>
      <c r="E105" s="3">
        <f>Historicals!E126</f>
        <v>1402</v>
      </c>
      <c r="F105" s="3">
        <f>Historicals!F126</f>
        <v>1395</v>
      </c>
      <c r="G105" s="3">
        <f>Historicals!G126</f>
        <v>1365</v>
      </c>
      <c r="H105" s="3">
        <f>Historicals!H126</f>
        <v>1494</v>
      </c>
      <c r="I105" s="3">
        <f>Historicals!I126</f>
        <v>1610</v>
      </c>
    </row>
    <row r="106" spans="1:14" x14ac:dyDescent="0.35">
      <c r="A106" s="44" t="s">
        <v>130</v>
      </c>
      <c r="B106" s="47" t="str">
        <f t="shared" ref="B106" si="254">+IFERROR(B105/A105-1,"nm")</f>
        <v>nm</v>
      </c>
      <c r="C106" s="47">
        <f t="shared" ref="C106" si="255">+IFERROR(C105/B105-1,"nm")</f>
        <v>-7.3575949367088556E-2</v>
      </c>
      <c r="D106" s="47">
        <f t="shared" ref="D106" si="256">+IFERROR(D105/C105-1,"nm")</f>
        <v>9.8206660973526816E-2</v>
      </c>
      <c r="E106" s="47">
        <f t="shared" ref="E106" si="257">+IFERROR(E105/D105-1,"nm")</f>
        <v>9.020217729393476E-2</v>
      </c>
      <c r="F106" s="47">
        <f t="shared" ref="F106" si="258">+IFERROR(F105/E105-1,"nm")</f>
        <v>-4.9928673323823558E-3</v>
      </c>
      <c r="G106" s="47">
        <f t="shared" ref="G106" si="259">+IFERROR(G105/F105-1,"nm")</f>
        <v>-2.1505376344086002E-2</v>
      </c>
      <c r="H106" s="47">
        <f t="shared" ref="H106" si="260">+IFERROR(H105/G105-1,"nm")</f>
        <v>9.4505494505494614E-2</v>
      </c>
      <c r="I106" s="47">
        <f>+IFERROR(I105/H105-1,"nm")</f>
        <v>7.7643908969210251E-2</v>
      </c>
    </row>
    <row r="107" spans="1:14" x14ac:dyDescent="0.35">
      <c r="A107" s="44" t="s">
        <v>138</v>
      </c>
      <c r="B107" s="47">
        <f>+Historicals!B270</f>
        <v>0</v>
      </c>
      <c r="C107" s="47">
        <f>+Historicals!C270</f>
        <v>0</v>
      </c>
      <c r="D107" s="47">
        <f>+Historicals!D270</f>
        <v>0</v>
      </c>
      <c r="E107" s="47">
        <f>+Historicals!E270</f>
        <v>0</v>
      </c>
      <c r="F107" s="47">
        <f>+Historicals!F270</f>
        <v>0</v>
      </c>
      <c r="G107" s="47">
        <f>+Historicals!G270</f>
        <v>0</v>
      </c>
      <c r="H107" s="47">
        <f>+Historicals!H270</f>
        <v>0</v>
      </c>
      <c r="I107" s="47">
        <f>+Historicals!I270</f>
        <v>0</v>
      </c>
    </row>
    <row r="108" spans="1:14" x14ac:dyDescent="0.35">
      <c r="A108" s="44" t="s">
        <v>139</v>
      </c>
      <c r="B108" s="47" t="str">
        <f t="shared" ref="B108:H108" si="261">+IFERROR(B106-B107,"nm")</f>
        <v>nm</v>
      </c>
      <c r="C108" s="47">
        <f t="shared" si="261"/>
        <v>-7.3575949367088556E-2</v>
      </c>
      <c r="D108" s="47">
        <f t="shared" si="261"/>
        <v>9.8206660973526816E-2</v>
      </c>
      <c r="E108" s="47">
        <f t="shared" si="261"/>
        <v>9.020217729393476E-2</v>
      </c>
      <c r="F108" s="47">
        <f t="shared" si="261"/>
        <v>-4.9928673323823558E-3</v>
      </c>
      <c r="G108" s="47">
        <f t="shared" si="261"/>
        <v>-2.1505376344086002E-2</v>
      </c>
      <c r="H108" s="47">
        <f t="shared" si="261"/>
        <v>9.4505494505494614E-2</v>
      </c>
      <c r="I108" s="47">
        <f>+IFERROR(I106-I107,"nm")</f>
        <v>7.7643908969210251E-2</v>
      </c>
    </row>
    <row r="109" spans="1:14" x14ac:dyDescent="0.35">
      <c r="A109" s="45" t="s">
        <v>116</v>
      </c>
      <c r="B109" s="3">
        <f>Historicals!B127</f>
        <v>191</v>
      </c>
      <c r="C109" s="3">
        <f>Historicals!C127</f>
        <v>175</v>
      </c>
      <c r="D109" s="3">
        <f>Historicals!D127</f>
        <v>194</v>
      </c>
      <c r="E109" s="3">
        <f>Historicals!E127</f>
        <v>210</v>
      </c>
      <c r="F109" s="3">
        <f>Historicals!F127</f>
        <v>237</v>
      </c>
      <c r="G109" s="3">
        <f>Historicals!G127</f>
        <v>214</v>
      </c>
      <c r="H109" s="3">
        <f>Historicals!H127</f>
        <v>190</v>
      </c>
      <c r="I109" s="3">
        <f>Historicals!I127</f>
        <v>234</v>
      </c>
    </row>
    <row r="110" spans="1:14" x14ac:dyDescent="0.35">
      <c r="A110" s="44" t="s">
        <v>130</v>
      </c>
      <c r="B110" s="47" t="str">
        <f t="shared" ref="B110" si="262">+IFERROR(B109/A109-1,"nm")</f>
        <v>nm</v>
      </c>
      <c r="C110" s="47">
        <f t="shared" ref="C110" si="263">+IFERROR(C109/B109-1,"nm")</f>
        <v>-8.376963350785338E-2</v>
      </c>
      <c r="D110" s="47">
        <f t="shared" ref="D110" si="264">+IFERROR(D109/C109-1,"nm")</f>
        <v>0.10857142857142854</v>
      </c>
      <c r="E110" s="47">
        <f t="shared" ref="E110" si="265">+IFERROR(E109/D109-1,"nm")</f>
        <v>8.247422680412364E-2</v>
      </c>
      <c r="F110" s="47">
        <f t="shared" ref="F110" si="266">+IFERROR(F109/E109-1,"nm")</f>
        <v>0.12857142857142856</v>
      </c>
      <c r="G110" s="47">
        <f t="shared" ref="G110" si="267">+IFERROR(G109/F109-1,"nm")</f>
        <v>-9.7046413502109741E-2</v>
      </c>
      <c r="H110" s="47">
        <f t="shared" ref="H110" si="268">+IFERROR(H109/G109-1,"nm")</f>
        <v>-0.11214953271028039</v>
      </c>
      <c r="I110" s="47">
        <f>+IFERROR(I109/H109-1,"nm")</f>
        <v>0.23157894736842111</v>
      </c>
    </row>
    <row r="111" spans="1:14" x14ac:dyDescent="0.35">
      <c r="A111" s="44" t="s">
        <v>138</v>
      </c>
      <c r="B111" s="47">
        <f>+Historicals!B268</f>
        <v>0</v>
      </c>
      <c r="C111" s="47">
        <f>+Historicals!C268</f>
        <v>0</v>
      </c>
      <c r="D111" s="47">
        <f>+Historicals!D268</f>
        <v>0</v>
      </c>
      <c r="E111" s="47">
        <f>+Historicals!E268</f>
        <v>0</v>
      </c>
      <c r="F111" s="47">
        <f>+Historicals!F268</f>
        <v>0</v>
      </c>
      <c r="G111" s="47">
        <f>+Historicals!G268</f>
        <v>0</v>
      </c>
      <c r="H111" s="47">
        <f>+Historicals!H268</f>
        <v>0</v>
      </c>
      <c r="I111" s="47">
        <f>+Historicals!I268</f>
        <v>0</v>
      </c>
    </row>
    <row r="112" spans="1:14" x14ac:dyDescent="0.35">
      <c r="A112" s="44" t="s">
        <v>139</v>
      </c>
      <c r="B112" s="47" t="str">
        <f t="shared" ref="B112:H112" si="269">+IFERROR(B110-B111,"nm")</f>
        <v>nm</v>
      </c>
      <c r="C112" s="47">
        <f t="shared" si="269"/>
        <v>-8.376963350785338E-2</v>
      </c>
      <c r="D112" s="47">
        <f t="shared" si="269"/>
        <v>0.10857142857142854</v>
      </c>
      <c r="E112" s="47">
        <f t="shared" si="269"/>
        <v>8.247422680412364E-2</v>
      </c>
      <c r="F112" s="47">
        <f t="shared" si="269"/>
        <v>0.12857142857142856</v>
      </c>
      <c r="G112" s="47">
        <f t="shared" si="269"/>
        <v>-9.7046413502109741E-2</v>
      </c>
      <c r="H112" s="47">
        <f t="shared" si="269"/>
        <v>-0.11214953271028039</v>
      </c>
      <c r="I112" s="47">
        <f>+IFERROR(I110-I111,"nm")</f>
        <v>0.23157894736842111</v>
      </c>
    </row>
    <row r="113" spans="1:9" x14ac:dyDescent="0.35">
      <c r="A113" s="9" t="s">
        <v>131</v>
      </c>
      <c r="B113" s="48">
        <f t="shared" ref="B113:H113" si="270">+B119+B116</f>
        <v>967</v>
      </c>
      <c r="C113" s="48">
        <f t="shared" si="270"/>
        <v>1109</v>
      </c>
      <c r="D113" s="48">
        <f t="shared" si="270"/>
        <v>1094</v>
      </c>
      <c r="E113" s="48">
        <f t="shared" si="270"/>
        <v>1244</v>
      </c>
      <c r="F113" s="48">
        <f t="shared" si="270"/>
        <v>1376</v>
      </c>
      <c r="G113" s="48">
        <f t="shared" si="270"/>
        <v>1230</v>
      </c>
      <c r="H113" s="48">
        <f t="shared" si="270"/>
        <v>1573</v>
      </c>
      <c r="I113" s="48">
        <f>+I119+I116</f>
        <v>1938</v>
      </c>
    </row>
    <row r="114" spans="1:9" x14ac:dyDescent="0.35">
      <c r="A114" s="46" t="s">
        <v>130</v>
      </c>
      <c r="B114" s="47" t="str">
        <f t="shared" ref="B114" si="271">+IFERROR(B113/A113-1,"nm")</f>
        <v>nm</v>
      </c>
      <c r="C114" s="47">
        <f t="shared" ref="C114" si="272">+IFERROR(C113/B113-1,"nm")</f>
        <v>0.14684591520165458</v>
      </c>
      <c r="D114" s="47">
        <f t="shared" ref="D114" si="273">+IFERROR(D113/C113-1,"nm")</f>
        <v>-1.352569882777277E-2</v>
      </c>
      <c r="E114" s="47">
        <f t="shared" ref="E114" si="274">+IFERROR(E113/D113-1,"nm")</f>
        <v>0.13711151736745886</v>
      </c>
      <c r="F114" s="47">
        <f t="shared" ref="F114" si="275">+IFERROR(F113/E113-1,"nm")</f>
        <v>0.10610932475884249</v>
      </c>
      <c r="G114" s="47">
        <f t="shared" ref="G114" si="276">+IFERROR(G113/F113-1,"nm")</f>
        <v>-0.10610465116279066</v>
      </c>
      <c r="H114" s="47">
        <f t="shared" ref="H114" si="277">+IFERROR(H113/G113-1,"nm")</f>
        <v>0.27886178861788613</v>
      </c>
      <c r="I114" s="47">
        <f>+IFERROR(I113/H113-1,"nm")</f>
        <v>0.23204068658614108</v>
      </c>
    </row>
    <row r="115" spans="1:9" x14ac:dyDescent="0.35">
      <c r="A115" s="46" t="s">
        <v>132</v>
      </c>
      <c r="B115" s="47">
        <f t="shared" ref="B115:H115" si="278">+IFERROR(B113/B$18,"nm")</f>
        <v>7.0378457059679767E-2</v>
      </c>
      <c r="C115" s="47">
        <f t="shared" si="278"/>
        <v>7.5115144947168783E-2</v>
      </c>
      <c r="D115" s="47">
        <f t="shared" si="278"/>
        <v>7.1898002103049419E-2</v>
      </c>
      <c r="E115" s="47">
        <f t="shared" si="278"/>
        <v>8.374284752608549E-2</v>
      </c>
      <c r="F115" s="47">
        <f t="shared" si="278"/>
        <v>8.6529996226889699E-2</v>
      </c>
      <c r="G115" s="47">
        <f t="shared" si="278"/>
        <v>8.4921292460646225E-2</v>
      </c>
      <c r="H115" s="47">
        <f t="shared" si="278"/>
        <v>9.1565283194598057E-2</v>
      </c>
      <c r="I115" s="47">
        <f>+IFERROR(I113/I$18,"nm")</f>
        <v>0.10559581539802756</v>
      </c>
    </row>
    <row r="116" spans="1:9" x14ac:dyDescent="0.35">
      <c r="A116" s="9" t="s">
        <v>133</v>
      </c>
      <c r="B116" s="9">
        <f>Historicals!B175</f>
        <v>49</v>
      </c>
      <c r="C116" s="9">
        <f>Historicals!C175</f>
        <v>43</v>
      </c>
      <c r="D116" s="9">
        <f>Historicals!D175</f>
        <v>54</v>
      </c>
      <c r="E116" s="9">
        <f>Historicals!E175</f>
        <v>55</v>
      </c>
      <c r="F116" s="9">
        <f>Historicals!F175</f>
        <v>53</v>
      </c>
      <c r="G116" s="9">
        <f>Historicals!G175</f>
        <v>46</v>
      </c>
      <c r="H116" s="9">
        <f>Historicals!H175</f>
        <v>43</v>
      </c>
      <c r="I116" s="9">
        <f>Historicals!I175</f>
        <v>42</v>
      </c>
    </row>
    <row r="117" spans="1:9" x14ac:dyDescent="0.35">
      <c r="A117" s="46" t="s">
        <v>130</v>
      </c>
      <c r="B117" s="47" t="str">
        <f t="shared" ref="B117" si="279">+IFERROR(B116/A116-1,"nm")</f>
        <v>nm</v>
      </c>
      <c r="C117" s="47">
        <f t="shared" ref="C117" si="280">+IFERROR(C116/B116-1,"nm")</f>
        <v>-0.12244897959183676</v>
      </c>
      <c r="D117" s="47">
        <f t="shared" ref="D117" si="281">+IFERROR(D116/C116-1,"nm")</f>
        <v>0.2558139534883721</v>
      </c>
      <c r="E117" s="47">
        <f t="shared" ref="E117" si="282">+IFERROR(E116/D116-1,"nm")</f>
        <v>1.8518518518518601E-2</v>
      </c>
      <c r="F117" s="47">
        <f t="shared" ref="F117" si="283">+IFERROR(F116/E116-1,"nm")</f>
        <v>-3.6363636363636376E-2</v>
      </c>
      <c r="G117" s="47">
        <f t="shared" ref="G117" si="284">+IFERROR(G116/F116-1,"nm")</f>
        <v>-0.13207547169811318</v>
      </c>
      <c r="H117" s="47">
        <f t="shared" ref="H117" si="285">+IFERROR(H116/G116-1,"nm")</f>
        <v>-6.5217391304347783E-2</v>
      </c>
      <c r="I117" s="47">
        <f>+IFERROR(I116/H116-1,"nm")</f>
        <v>-2.3255813953488413E-2</v>
      </c>
    </row>
    <row r="118" spans="1:9" x14ac:dyDescent="0.35">
      <c r="A118" s="46" t="s">
        <v>134</v>
      </c>
      <c r="B118" s="47">
        <f t="shared" ref="B118:H118" si="286">+IFERROR(B116/B$18,"nm")</f>
        <v>3.5662299854439593E-3</v>
      </c>
      <c r="C118" s="47">
        <f t="shared" si="286"/>
        <v>2.9124898401517202E-3</v>
      </c>
      <c r="D118" s="47">
        <f t="shared" si="286"/>
        <v>3.5488958990536278E-3</v>
      </c>
      <c r="E118" s="47">
        <f t="shared" si="286"/>
        <v>3.7024570851565131E-3</v>
      </c>
      <c r="F118" s="47">
        <f t="shared" si="286"/>
        <v>3.33291409885549E-3</v>
      </c>
      <c r="G118" s="47">
        <f t="shared" si="286"/>
        <v>3.1759182546257938E-3</v>
      </c>
      <c r="H118" s="47">
        <f t="shared" si="286"/>
        <v>2.5030560568135513E-3</v>
      </c>
      <c r="I118" s="47">
        <f>+IFERROR(I116/I$18,"nm")</f>
        <v>2.2884542036724241E-3</v>
      </c>
    </row>
    <row r="119" spans="1:9" x14ac:dyDescent="0.35">
      <c r="A119" s="9" t="s">
        <v>135</v>
      </c>
      <c r="B119" s="9">
        <f>Historicals!B142</f>
        <v>918</v>
      </c>
      <c r="C119" s="9">
        <f>Historicals!C142</f>
        <v>1066</v>
      </c>
      <c r="D119" s="9">
        <f>Historicals!D142</f>
        <v>1040</v>
      </c>
      <c r="E119" s="9">
        <f>Historicals!E142</f>
        <v>1189</v>
      </c>
      <c r="F119" s="9">
        <f>Historicals!F142</f>
        <v>1323</v>
      </c>
      <c r="G119" s="9">
        <f>Historicals!G142</f>
        <v>1184</v>
      </c>
      <c r="H119" s="9">
        <f>Historicals!H142</f>
        <v>1530</v>
      </c>
      <c r="I119" s="9">
        <f>Historicals!I142</f>
        <v>1896</v>
      </c>
    </row>
    <row r="120" spans="1:9" x14ac:dyDescent="0.35">
      <c r="A120" s="46" t="s">
        <v>130</v>
      </c>
      <c r="B120" s="47" t="str">
        <f t="shared" ref="B120" si="287">+IFERROR(B119/A119-1,"nm")</f>
        <v>nm</v>
      </c>
      <c r="C120" s="47">
        <f t="shared" ref="C120" si="288">+IFERROR(C119/B119-1,"nm")</f>
        <v>0.16122004357298469</v>
      </c>
      <c r="D120" s="47">
        <f t="shared" ref="D120" si="289">+IFERROR(D119/C119-1,"nm")</f>
        <v>-2.4390243902439046E-2</v>
      </c>
      <c r="E120" s="47">
        <f t="shared" ref="E120" si="290">+IFERROR(E119/D119-1,"nm")</f>
        <v>0.1432692307692307</v>
      </c>
      <c r="F120" s="47">
        <f t="shared" ref="F120" si="291">+IFERROR(F119/E119-1,"nm")</f>
        <v>0.11269974768713209</v>
      </c>
      <c r="G120" s="47">
        <f t="shared" ref="G120" si="292">+IFERROR(G119/F119-1,"nm")</f>
        <v>-0.1050642479213908</v>
      </c>
      <c r="H120" s="47">
        <f t="shared" ref="H120" si="293">+IFERROR(H119/G119-1,"nm")</f>
        <v>0.29222972972972983</v>
      </c>
      <c r="I120" s="47">
        <f>+IFERROR(I119/H119-1,"nm")</f>
        <v>0.23921568627450984</v>
      </c>
    </row>
    <row r="121" spans="1:9" x14ac:dyDescent="0.35">
      <c r="A121" s="46" t="s">
        <v>132</v>
      </c>
      <c r="B121" s="47">
        <f t="shared" ref="B121:H121" si="294">+IFERROR(B119/B$18,"nm")</f>
        <v>6.6812227074235814E-2</v>
      </c>
      <c r="C121" s="47">
        <f t="shared" si="294"/>
        <v>7.2202655107017066E-2</v>
      </c>
      <c r="D121" s="47">
        <f t="shared" si="294"/>
        <v>6.8349106203995799E-2</v>
      </c>
      <c r="E121" s="47">
        <f t="shared" si="294"/>
        <v>8.0040390440928977E-2</v>
      </c>
      <c r="F121" s="47">
        <f t="shared" si="294"/>
        <v>8.3197082128034214E-2</v>
      </c>
      <c r="G121" s="47">
        <f t="shared" si="294"/>
        <v>8.1745374206020432E-2</v>
      </c>
      <c r="H121" s="47">
        <f t="shared" si="294"/>
        <v>8.90622271377845E-2</v>
      </c>
      <c r="I121" s="47">
        <f>+IFERROR(I119/I$18,"nm")</f>
        <v>0.10330736119435514</v>
      </c>
    </row>
    <row r="122" spans="1:9" x14ac:dyDescent="0.35">
      <c r="A122" s="9" t="s">
        <v>136</v>
      </c>
      <c r="B122" s="9">
        <f>Historicals!B164</f>
        <v>0</v>
      </c>
      <c r="C122" s="9">
        <f>Historicals!C164</f>
        <v>0</v>
      </c>
      <c r="D122" s="9">
        <f>Historicals!D164</f>
        <v>0</v>
      </c>
      <c r="E122" s="9">
        <f>Historicals!E164</f>
        <v>49</v>
      </c>
      <c r="F122" s="9">
        <f>Historicals!F164</f>
        <v>47</v>
      </c>
      <c r="G122" s="9">
        <f>Historicals!G164</f>
        <v>41</v>
      </c>
      <c r="H122" s="9">
        <f>Historicals!H164</f>
        <v>54</v>
      </c>
      <c r="I122" s="9">
        <f>Historicals!I164</f>
        <v>56</v>
      </c>
    </row>
    <row r="123" spans="1:9" x14ac:dyDescent="0.35">
      <c r="A123" s="46" t="s">
        <v>130</v>
      </c>
      <c r="B123" s="47" t="str">
        <f t="shared" ref="B123" si="295">+IFERROR(B122/A122-1,"nm")</f>
        <v>nm</v>
      </c>
      <c r="C123" s="47" t="str">
        <f t="shared" ref="C123" si="296">+IFERROR(C122/B122-1,"nm")</f>
        <v>nm</v>
      </c>
      <c r="D123" s="47" t="str">
        <f t="shared" ref="D123" si="297">+IFERROR(D122/C122-1,"nm")</f>
        <v>nm</v>
      </c>
      <c r="E123" s="47" t="str">
        <f t="shared" ref="E123" si="298">+IFERROR(E122/D122-1,"nm")</f>
        <v>nm</v>
      </c>
      <c r="F123" s="47">
        <f t="shared" ref="F123" si="299">+IFERROR(F122/E122-1,"nm")</f>
        <v>-4.081632653061229E-2</v>
      </c>
      <c r="G123" s="47">
        <f t="shared" ref="G123" si="300">+IFERROR(G122/F122-1,"nm")</f>
        <v>-0.12765957446808507</v>
      </c>
      <c r="H123" s="47">
        <f t="shared" ref="H123" si="301">+IFERROR(H122/G122-1,"nm")</f>
        <v>0.31707317073170738</v>
      </c>
      <c r="I123" s="47">
        <f>+IFERROR(I122/H122-1,"nm")</f>
        <v>3.7037037037036979E-2</v>
      </c>
    </row>
    <row r="124" spans="1:9" x14ac:dyDescent="0.35">
      <c r="A124" s="46" t="s">
        <v>134</v>
      </c>
      <c r="B124" s="47">
        <f t="shared" ref="B124:H124" si="302">+IFERROR(B122/B$18,"nm")</f>
        <v>0</v>
      </c>
      <c r="C124" s="47">
        <f t="shared" si="302"/>
        <v>0</v>
      </c>
      <c r="D124" s="47">
        <f t="shared" si="302"/>
        <v>0</v>
      </c>
      <c r="E124" s="47">
        <f t="shared" si="302"/>
        <v>3.2985526758667117E-3</v>
      </c>
      <c r="F124" s="47">
        <f t="shared" si="302"/>
        <v>2.9556030687963777E-3</v>
      </c>
      <c r="G124" s="47">
        <f t="shared" si="302"/>
        <v>2.8307097486882076E-3</v>
      </c>
      <c r="H124" s="47">
        <f t="shared" si="302"/>
        <v>3.1433727225100411E-3</v>
      </c>
      <c r="I124" s="47">
        <f>+IFERROR(I122/I$18,"nm")</f>
        <v>3.0512722715632322E-3</v>
      </c>
    </row>
    <row r="125" spans="1:9" s="9" customFormat="1" x14ac:dyDescent="0.35"/>
    <row r="126" spans="1:9" x14ac:dyDescent="0.35">
      <c r="A126" s="9"/>
      <c r="B126" s="9"/>
      <c r="C126" s="9"/>
      <c r="D126" s="9"/>
      <c r="E126" s="9"/>
      <c r="F126" s="9"/>
      <c r="G126" s="9"/>
      <c r="H126" s="9"/>
      <c r="I126" s="9"/>
    </row>
    <row r="127" spans="1:9" x14ac:dyDescent="0.35">
      <c r="A127" s="44"/>
      <c r="B127" s="47"/>
      <c r="C127" s="47"/>
      <c r="D127" s="47"/>
      <c r="E127" s="47"/>
      <c r="F127" s="47"/>
      <c r="G127" s="47"/>
      <c r="H127" s="47"/>
      <c r="I127" s="47"/>
    </row>
    <row r="128" spans="1:9" x14ac:dyDescent="0.35">
      <c r="A128" s="45"/>
      <c r="B128" s="3"/>
      <c r="C128" s="3"/>
      <c r="D128" s="3"/>
      <c r="E128" s="3"/>
      <c r="F128" s="3"/>
      <c r="G128" s="3"/>
      <c r="H128" s="3"/>
      <c r="I128" s="3"/>
    </row>
    <row r="129" spans="1:9" x14ac:dyDescent="0.35">
      <c r="A129" s="44"/>
      <c r="B129" s="47"/>
      <c r="C129" s="47"/>
      <c r="D129" s="47"/>
      <c r="E129" s="47"/>
      <c r="F129" s="47"/>
      <c r="G129" s="47"/>
      <c r="H129" s="47"/>
      <c r="I129" s="47"/>
    </row>
    <row r="130" spans="1:9" x14ac:dyDescent="0.35">
      <c r="A130" s="44"/>
      <c r="B130" s="47"/>
      <c r="C130" s="47"/>
      <c r="D130" s="47"/>
      <c r="E130" s="47"/>
      <c r="F130" s="47"/>
      <c r="G130" s="47"/>
      <c r="H130" s="47"/>
      <c r="I130" s="47"/>
    </row>
    <row r="131" spans="1:9" x14ac:dyDescent="0.35">
      <c r="A131" s="44"/>
      <c r="B131" s="47"/>
      <c r="C131" s="47"/>
      <c r="D131" s="47"/>
      <c r="E131" s="47"/>
      <c r="F131" s="47"/>
      <c r="G131" s="47"/>
      <c r="H131" s="47"/>
      <c r="I131" s="47"/>
    </row>
    <row r="132" spans="1:9" x14ac:dyDescent="0.35">
      <c r="A132" s="45"/>
      <c r="B132" s="3"/>
      <c r="C132" s="3"/>
      <c r="D132" s="3"/>
      <c r="E132" s="3"/>
      <c r="F132" s="3"/>
      <c r="G132" s="3"/>
      <c r="H132" s="3"/>
      <c r="I132" s="3"/>
    </row>
    <row r="133" spans="1:9" x14ac:dyDescent="0.35">
      <c r="A133" s="44"/>
      <c r="B133" s="47"/>
      <c r="C133" s="47"/>
      <c r="D133" s="47"/>
      <c r="E133" s="47"/>
      <c r="F133" s="47"/>
      <c r="G133" s="47"/>
      <c r="H133" s="47"/>
      <c r="I133" s="47"/>
    </row>
    <row r="134" spans="1:9" x14ac:dyDescent="0.35">
      <c r="A134" s="44"/>
      <c r="B134" s="47"/>
      <c r="C134" s="47"/>
      <c r="D134" s="47"/>
      <c r="E134" s="47"/>
      <c r="F134" s="47"/>
      <c r="G134" s="47"/>
      <c r="H134" s="47"/>
      <c r="I134" s="47"/>
    </row>
    <row r="135" spans="1:9" x14ac:dyDescent="0.35">
      <c r="A135" s="44"/>
      <c r="B135" s="47"/>
      <c r="C135" s="47"/>
      <c r="D135" s="47"/>
      <c r="E135" s="47"/>
      <c r="F135" s="47"/>
      <c r="G135" s="47"/>
      <c r="H135" s="47"/>
      <c r="I135" s="47"/>
    </row>
    <row r="136" spans="1:9" x14ac:dyDescent="0.35">
      <c r="A136" s="45"/>
      <c r="B136" s="3"/>
      <c r="C136" s="3"/>
      <c r="D136" s="3"/>
      <c r="E136" s="3"/>
      <c r="F136" s="3"/>
      <c r="G136" s="3"/>
      <c r="H136" s="3"/>
      <c r="I136" s="3"/>
    </row>
    <row r="137" spans="1:9" x14ac:dyDescent="0.35">
      <c r="A137" s="44"/>
      <c r="B137" s="47"/>
      <c r="C137" s="47"/>
      <c r="D137" s="47"/>
      <c r="E137" s="47"/>
      <c r="F137" s="47"/>
      <c r="G137" s="47"/>
      <c r="H137" s="47"/>
      <c r="I137" s="47"/>
    </row>
    <row r="138" spans="1:9" x14ac:dyDescent="0.35">
      <c r="A138" s="44"/>
      <c r="B138" s="47"/>
      <c r="C138" s="47"/>
      <c r="D138" s="47"/>
      <c r="E138" s="47"/>
      <c r="F138" s="47"/>
      <c r="G138" s="47"/>
      <c r="H138" s="47"/>
      <c r="I138" s="47"/>
    </row>
    <row r="139" spans="1:9" x14ac:dyDescent="0.35">
      <c r="A139" s="44"/>
      <c r="B139" s="47"/>
      <c r="C139" s="47"/>
      <c r="D139" s="47"/>
      <c r="E139" s="47"/>
      <c r="F139" s="47"/>
      <c r="G139" s="47"/>
      <c r="H139" s="47"/>
      <c r="I139" s="47"/>
    </row>
    <row r="140" spans="1:9" x14ac:dyDescent="0.35">
      <c r="A140" s="9"/>
      <c r="B140" s="48"/>
      <c r="C140" s="48"/>
      <c r="D140" s="48"/>
      <c r="E140" s="48"/>
      <c r="F140" s="48"/>
      <c r="G140" s="48"/>
      <c r="H140" s="48"/>
      <c r="I140" s="48"/>
    </row>
    <row r="141" spans="1:9" x14ac:dyDescent="0.35">
      <c r="A141" s="46"/>
      <c r="B141" s="47"/>
      <c r="C141" s="47"/>
      <c r="D141" s="47"/>
      <c r="E141" s="47"/>
      <c r="F141" s="47"/>
      <c r="G141" s="47"/>
      <c r="H141" s="47"/>
      <c r="I141" s="47"/>
    </row>
    <row r="142" spans="1:9" x14ac:dyDescent="0.35">
      <c r="A142" s="46"/>
      <c r="B142" s="47"/>
      <c r="C142" s="47"/>
      <c r="D142" s="47"/>
      <c r="E142" s="47"/>
      <c r="F142" s="47"/>
      <c r="G142" s="47"/>
      <c r="H142" s="47"/>
      <c r="I142" s="47"/>
    </row>
    <row r="143" spans="1:9" x14ac:dyDescent="0.35">
      <c r="A143" s="9"/>
      <c r="B143" s="9"/>
      <c r="C143" s="9"/>
      <c r="D143" s="9"/>
      <c r="E143" s="9"/>
      <c r="F143" s="9"/>
      <c r="G143" s="9"/>
      <c r="H143" s="9"/>
      <c r="I143" s="9"/>
    </row>
    <row r="144" spans="1:9" x14ac:dyDescent="0.35">
      <c r="A144" s="46"/>
      <c r="B144" s="47"/>
      <c r="C144" s="47"/>
      <c r="D144" s="47"/>
      <c r="E144" s="47"/>
      <c r="F144" s="47"/>
      <c r="G144" s="47"/>
      <c r="H144" s="47"/>
      <c r="I144" s="47"/>
    </row>
    <row r="145" spans="1:9" x14ac:dyDescent="0.35">
      <c r="A145" s="46"/>
      <c r="B145" s="47"/>
      <c r="C145" s="47"/>
      <c r="D145" s="47"/>
      <c r="E145" s="47"/>
      <c r="F145" s="47"/>
      <c r="G145" s="47"/>
      <c r="H145" s="47"/>
      <c r="I145" s="47"/>
    </row>
    <row r="146" spans="1:9" x14ac:dyDescent="0.35">
      <c r="A146" s="9"/>
      <c r="B146" s="9"/>
      <c r="C146" s="9"/>
      <c r="D146" s="9"/>
      <c r="E146" s="9"/>
      <c r="F146" s="9"/>
      <c r="G146" s="9"/>
      <c r="H146" s="9"/>
      <c r="I146" s="9"/>
    </row>
    <row r="147" spans="1:9" x14ac:dyDescent="0.35">
      <c r="A147" s="46"/>
      <c r="B147" s="47"/>
      <c r="C147" s="47"/>
      <c r="D147" s="47"/>
      <c r="E147" s="47"/>
      <c r="F147" s="47"/>
      <c r="G147" s="47"/>
      <c r="H147" s="47"/>
      <c r="I147" s="47"/>
    </row>
    <row r="148" spans="1:9" x14ac:dyDescent="0.35">
      <c r="A148" s="46"/>
      <c r="B148" s="47"/>
      <c r="C148" s="47"/>
      <c r="D148" s="47"/>
      <c r="E148" s="47"/>
      <c r="F148" s="47"/>
      <c r="G148" s="47"/>
      <c r="H148" s="47"/>
      <c r="I148" s="47"/>
    </row>
    <row r="149" spans="1:9" x14ac:dyDescent="0.35">
      <c r="A149" s="9"/>
      <c r="B149" s="9"/>
      <c r="C149" s="9"/>
      <c r="D149" s="9"/>
      <c r="E149" s="9"/>
      <c r="F149" s="9"/>
      <c r="G149" s="9"/>
      <c r="H149" s="9"/>
      <c r="I149" s="9"/>
    </row>
    <row r="150" spans="1:9" x14ac:dyDescent="0.35">
      <c r="A150" s="46"/>
      <c r="B150" s="47"/>
      <c r="C150" s="47"/>
      <c r="D150" s="47"/>
      <c r="E150" s="47"/>
      <c r="F150" s="47"/>
      <c r="G150" s="47"/>
      <c r="H150" s="47"/>
      <c r="I150" s="47"/>
    </row>
    <row r="151" spans="1:9" x14ac:dyDescent="0.35">
      <c r="A151" s="46"/>
      <c r="B151" s="47"/>
      <c r="C151" s="47"/>
      <c r="D151" s="47"/>
      <c r="E151" s="47"/>
      <c r="F151" s="47"/>
      <c r="G151" s="47"/>
      <c r="H151" s="47"/>
      <c r="I151"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Adekanmbi, Damilola (Group Procurement)</cp:lastModifiedBy>
  <dcterms:created xsi:type="dcterms:W3CDTF">2020-05-20T17:26:08Z</dcterms:created>
  <dcterms:modified xsi:type="dcterms:W3CDTF">2025-01-04T10:27:45Z</dcterms:modified>
</cp:coreProperties>
</file>