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my Emasit\Desktop\QUILL CAPITAL PARTNERS INTERNSHIP  2024\"/>
    </mc:Choice>
  </mc:AlternateContent>
  <xr:revisionPtr revIDLastSave="0" documentId="13_ncr:1_{201D32DF-5692-41AF-9C0D-954793AB7C6B}" xr6:coauthVersionLast="47" xr6:coauthVersionMax="47" xr10:uidLastSave="{00000000-0000-0000-0000-000000000000}"/>
  <bookViews>
    <workbookView xWindow="-110" yWindow="-110" windowWidth="24220" windowHeight="15500" xr2:uid="{D0A347C8-4759-43AB-8292-FDA4D91EFA10}"/>
  </bookViews>
  <sheets>
    <sheet name="APPLE INC CALCULATED RATIOS" sheetId="1" r:id="rId1"/>
    <sheet name="APPLE INC FINANCIAL STATEMEN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73" i="1"/>
  <c r="C73" i="1"/>
  <c r="D68" i="1"/>
  <c r="C68" i="1"/>
  <c r="B68" i="1"/>
  <c r="D61" i="1"/>
  <c r="C61" i="1"/>
  <c r="B61" i="1"/>
  <c r="D56" i="1"/>
  <c r="D62" i="1" s="1"/>
  <c r="D69" i="1" s="1"/>
  <c r="C56" i="1"/>
  <c r="B56" i="1"/>
  <c r="D47" i="1"/>
  <c r="C47" i="1"/>
  <c r="B47" i="1"/>
  <c r="D42" i="1"/>
  <c r="D48" i="1" s="1"/>
  <c r="C42" i="1"/>
  <c r="C48" i="1" s="1"/>
  <c r="B42" i="1"/>
  <c r="B48" i="1" s="1"/>
  <c r="D33" i="1"/>
  <c r="C33" i="1"/>
  <c r="B33" i="1"/>
  <c r="B73" i="1" s="1"/>
  <c r="D17" i="1"/>
  <c r="C17" i="1"/>
  <c r="B17" i="1"/>
  <c r="D12" i="1"/>
  <c r="C12" i="1"/>
  <c r="B12" i="1"/>
  <c r="D8" i="1"/>
  <c r="C8" i="1"/>
  <c r="B8" i="1"/>
  <c r="B13" i="1" s="1"/>
  <c r="D108" i="2"/>
  <c r="C108" i="2"/>
  <c r="B108" i="2"/>
  <c r="D99" i="2"/>
  <c r="C99" i="2"/>
  <c r="B99" i="2"/>
  <c r="D73" i="2"/>
  <c r="C73" i="2"/>
  <c r="B73" i="2"/>
  <c r="D68" i="2"/>
  <c r="C68" i="2"/>
  <c r="C69" i="2" s="1"/>
  <c r="B68" i="2"/>
  <c r="D62" i="2"/>
  <c r="D69" i="2" s="1"/>
  <c r="C62" i="2"/>
  <c r="D61" i="2"/>
  <c r="C61" i="2"/>
  <c r="B61" i="2"/>
  <c r="D56" i="2"/>
  <c r="C56" i="2"/>
  <c r="B56" i="2"/>
  <c r="B62" i="2" s="1"/>
  <c r="D48" i="2"/>
  <c r="D47" i="2"/>
  <c r="C47" i="2"/>
  <c r="B47" i="2"/>
  <c r="D42" i="2"/>
  <c r="C42" i="2"/>
  <c r="C48" i="2" s="1"/>
  <c r="B42" i="2"/>
  <c r="B48" i="2" s="1"/>
  <c r="D33" i="2"/>
  <c r="C33" i="2"/>
  <c r="B33" i="2"/>
  <c r="D17" i="2"/>
  <c r="C17" i="2"/>
  <c r="B17" i="2"/>
  <c r="D13" i="2"/>
  <c r="D18" i="2" s="1"/>
  <c r="D20" i="2" s="1"/>
  <c r="D22" i="2" s="1"/>
  <c r="D76" i="2" s="1"/>
  <c r="D91" i="2" s="1"/>
  <c r="D109" i="2" s="1"/>
  <c r="D12" i="2"/>
  <c r="C12" i="2"/>
  <c r="B12" i="2"/>
  <c r="D8" i="2"/>
  <c r="C8" i="2"/>
  <c r="C13" i="2" s="1"/>
  <c r="C18" i="2" s="1"/>
  <c r="C20" i="2" s="1"/>
  <c r="C22" i="2" s="1"/>
  <c r="C76" i="2" s="1"/>
  <c r="C91" i="2" s="1"/>
  <c r="C109" i="2" s="1"/>
  <c r="B8" i="2"/>
  <c r="B13" i="2" s="1"/>
  <c r="B18" i="2" s="1"/>
  <c r="B20" i="2" s="1"/>
  <c r="B22" i="2" s="1"/>
  <c r="B76" i="2" s="1"/>
  <c r="B91" i="2" s="1"/>
  <c r="B109" i="2" s="1"/>
  <c r="F47" i="1"/>
  <c r="F49" i="1" s="1"/>
  <c r="F16" i="1"/>
  <c r="F24" i="1" s="1"/>
  <c r="F5" i="1"/>
  <c r="F6" i="1" s="1"/>
  <c r="F7" i="1" s="1"/>
  <c r="F8" i="1" s="1"/>
  <c r="F9" i="1" s="1"/>
  <c r="F10" i="1" s="1"/>
  <c r="F11" i="1" s="1"/>
  <c r="F12" i="1" s="1"/>
  <c r="F13" i="1" s="1"/>
  <c r="M3" i="1"/>
  <c r="K3" i="1"/>
  <c r="I3" i="1"/>
  <c r="B18" i="1" l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D13" i="1"/>
  <c r="D18" i="1" s="1"/>
  <c r="D20" i="1" s="1"/>
  <c r="D22" i="1" s="1"/>
  <c r="D76" i="1" s="1"/>
  <c r="D91" i="1" s="1"/>
  <c r="D109" i="1" s="1"/>
  <c r="B62" i="1"/>
  <c r="B69" i="1" s="1"/>
  <c r="C62" i="1"/>
  <c r="C69" i="1" s="1"/>
  <c r="B69" i="2"/>
  <c r="F25" i="1"/>
  <c r="F26" i="1" s="1"/>
  <c r="F27" i="1" s="1"/>
  <c r="F28" i="1" s="1"/>
  <c r="F29" i="1" s="1"/>
  <c r="F30" i="1" s="1"/>
  <c r="F33" i="1"/>
  <c r="F17" i="1"/>
  <c r="F18" i="1" s="1"/>
  <c r="F20" i="1" s="1"/>
  <c r="F22" i="1" s="1"/>
  <c r="F34" i="1" l="1"/>
  <c r="F35" i="1" s="1"/>
  <c r="F36" i="1" s="1"/>
  <c r="F37" i="1" s="1"/>
  <c r="F39" i="1"/>
  <c r="F40" i="1" s="1"/>
  <c r="F41" i="1" s="1"/>
  <c r="F42" i="1" s="1"/>
  <c r="F43" i="1" s="1"/>
  <c r="F44" i="1" s="1"/>
  <c r="F46" i="1" s="1"/>
  <c r="F48" i="1" s="1"/>
  <c r="F50" i="1" s="1"/>
</calcChain>
</file>

<file path=xl/sharedStrings.xml><?xml version="1.0" encoding="utf-8"?>
<sst xmlns="http://schemas.openxmlformats.org/spreadsheetml/2006/main" count="370" uniqueCount="175">
  <si>
    <t>Apple Inc.</t>
  </si>
  <si>
    <t>Years ended September,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</si>
  <si>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</si>
  <si>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</si>
  <si>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</si>
  <si>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</si>
  <si>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</si>
  <si>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</si>
  <si>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</si>
  <si>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</si>
  <si>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</si>
  <si>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</si>
  <si>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</si>
  <si>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</si>
  <si>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Gross margin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</si>
  <si>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</si>
  <si>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</si>
  <si>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</si>
  <si>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</si>
  <si>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</si>
  <si>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</si>
  <si>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</si>
  <si>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</si>
  <si>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</si>
  <si>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</si>
  <si>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</si>
  <si>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</si>
  <si>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</si>
  <si>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</si>
  <si>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</si>
  <si>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</si>
  <si>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</si>
  <si>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</si>
  <si>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</si>
  <si>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</si>
  <si>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</si>
  <si>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</si>
  <si>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</si>
  <si>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</si>
  <si>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</si>
  <si>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</si>
  <si>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</si>
  <si>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</si>
  <si>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</si>
  <si>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(In millions, except number of shares which are reflected in thousands and per share amounts)</t>
  </si>
  <si>
    <t>CONSOLIDATED STATEMENTS OF OPERATIONS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</si>
  <si>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</si>
  <si>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</si>
  <si>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</si>
  <si>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</si>
  <si>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</si>
  <si>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</si>
  <si>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</si>
  <si>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</si>
  <si>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</si>
  <si>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</si>
  <si>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</si>
  <si>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</si>
  <si>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</si>
  <si>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</si>
  <si>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</si>
  <si>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</si>
  <si>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</si>
  <si>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</si>
  <si>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</si>
  <si>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</si>
  <si>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</si>
  <si>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</si>
  <si>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</si>
  <si>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</si>
  <si>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</si>
  <si>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</si>
  <si>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</si>
  <si>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</si>
  <si>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</si>
  <si>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</si>
  <si>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</si>
  <si>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</si>
  <si>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</si>
  <si>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</si>
  <si>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</si>
  <si>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</si>
  <si>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</si>
  <si>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</si>
  <si>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</si>
  <si>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</si>
  <si>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</si>
  <si>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</si>
  <si>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</si>
  <si>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</si>
  <si>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</si>
  <si>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</si>
  <si>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</si>
  <si>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</si>
  <si>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</si>
  <si>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</si>
  <si>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</si>
  <si>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</si>
  <si>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</si>
  <si>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</si>
  <si>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</si>
  <si>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</si>
  <si>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</si>
  <si>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</si>
  <si>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</si>
  <si>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</si>
  <si>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</si>
  <si>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</si>
  <si>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</si>
  <si>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</si>
  <si>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</si>
  <si>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</si>
  <si>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</si>
  <si>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</si>
  <si>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</si>
  <si>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</si>
  <si>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</si>
  <si>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</si>
  <si>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</si>
  <si>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</si>
  <si>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</si>
  <si>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</si>
  <si>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</si>
  <si>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</si>
  <si>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</si>
  <si>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</si>
  <si>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</si>
  <si>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</si>
  <si>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</si>
  <si>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Formulas 2022</t>
  </si>
  <si>
    <t>Formulas 2021</t>
  </si>
  <si>
    <t>Formulas 2020</t>
  </si>
  <si>
    <t>Current Assets / Current Liabilities</t>
  </si>
  <si>
    <t>(Current Assets - Inventories) / Current Liabilities</t>
  </si>
  <si>
    <t>Cash and Cash Equivalents / Current Liabilities</t>
  </si>
  <si>
    <t>(Cash + Marketable Securities + Receivables) / Daily Operating Expenses</t>
  </si>
  <si>
    <t>(Average Inventory / Cost of Goods Sold) × 365</t>
  </si>
  <si>
    <t>(Accounts Payable / Cost of Goods Sold) × 365</t>
  </si>
  <si>
    <t>(Accounts Receivable / Net Sales) × 365</t>
  </si>
  <si>
    <t xml:space="preserve"> Inventory Days + Receivable Days - Payable Days</t>
  </si>
  <si>
    <t>(Current Assets - Current Liabilities) / Net Sales</t>
  </si>
  <si>
    <t>Current Assets - Current Liabilities</t>
  </si>
  <si>
    <t>(Net Sales - Cost of Goods Sold) / Net Sales</t>
  </si>
  <si>
    <t>EBITDA / Net Sales</t>
  </si>
  <si>
    <t>Operating Income + Depreciation &amp; Amortization</t>
  </si>
  <si>
    <t>EBIT / Net Sales</t>
  </si>
  <si>
    <t>Net Income / Net Sales</t>
  </si>
  <si>
    <t>Total Liabilities / Shareholders’ Equity</t>
  </si>
  <si>
    <t>Total Liabilities / Total Assets</t>
  </si>
  <si>
    <t>Long-term Debt / (Long-term Debt + Shareholders’ Equity)</t>
  </si>
  <si>
    <t>EBIT / Interest Expense</t>
  </si>
  <si>
    <t>Operating Cash Flow / Total Debt</t>
  </si>
  <si>
    <t>FCFE / Number of Shares Outstanding</t>
  </si>
  <si>
    <t>Net Sales / Total Assets</t>
  </si>
  <si>
    <t>Net Sales / Net Fixed Assets</t>
  </si>
  <si>
    <t>Cost of Goods Sold / Average Inventory</t>
  </si>
  <si>
    <t>Net Income / Total Assets</t>
  </si>
  <si>
    <t>Market Price per Share / Earnings per Share</t>
  </si>
  <si>
    <t xml:space="preserve">     Net Income / Number of Shares Outstanding</t>
  </si>
  <si>
    <t>Market Price per Share / Book Value per Share</t>
  </si>
  <si>
    <t>Shareholders’ Equity / Number of Shares Outstanding</t>
  </si>
  <si>
    <t>Dividends / Net Income</t>
  </si>
  <si>
    <t xml:space="preserve">Dividend per Share / Market Price per Share </t>
  </si>
  <si>
    <t>Net Income / Shareholders’ Equity</t>
  </si>
  <si>
    <t>EBIT / (Total Assets - Current Liabilities)</t>
  </si>
  <si>
    <t>Enterprise Value / EBITDA</t>
  </si>
  <si>
    <t>$3,000 million</t>
  </si>
  <si>
    <t>$8,000 million</t>
  </si>
  <si>
    <t>$20,000 million</t>
  </si>
  <si>
    <t>$5.12</t>
  </si>
  <si>
    <t>$4.89</t>
  </si>
  <si>
    <t>$3.76</t>
  </si>
  <si>
    <t>$6.15</t>
  </si>
  <si>
    <t>$5.67</t>
  </si>
  <si>
    <t>$3.31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</si>
</sst>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/>
    </xf>
    <xf numFmtId="0" fontId="3" fillId="2" borderId="0" xfId="0" applyFont="1" applyFill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3" xfId="0" applyFont="1" applyBorder="1" applyAlignment="1">
      <alignment horizontal="left"/>
    </xf>
    <xf numFmtId="165" fontId="0" fillId="0" borderId="3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7" fillId="5" borderId="0" xfId="0" applyFont="1" applyFill="1"/>
    <xf numFmtId="0" fontId="8" fillId="5" borderId="0" xfId="0" applyFont="1" applyFill="1"/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mmy%20Emasit\Desktop\QUILL%20CAPITAL%20PARTNERS%20OCT%2024\1728925107_Task%201%20Ratio%20Calculations.xlsx" TargetMode="External"/><Relationship Id="rId1" Type="http://schemas.openxmlformats.org/officeDocument/2006/relationships/externalLinkPath" Target="/Users/Lemmy%20Emasit/Desktop/QUILL%20CAPITAL%20PARTNERS%20OCT%2024/1728925107_Task%201%20Ratio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inancial Statements"/>
      <sheetName val="List of Ratios"/>
    </sheetNames>
    <sheetDataSet>
      <sheetData sheetId="0"/>
      <sheetData sheetId="1">
        <row r="4">
          <cell r="B4">
            <v>2022</v>
          </cell>
          <cell r="C4">
            <v>2021</v>
          </cell>
          <cell r="D4">
            <v>2020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A090-9FFF-423E-9DF0-BE36909449B4}">
  <dimension ref="A1:R114"/>
  <sheetViews>
    <sheetView tabSelected="1" topLeftCell="F1" zoomScale="98" zoomScaleNormal="89" workbookViewId="0">
      <selection activeCell="L57" sqref="L57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  <col min="5" max="5" width="16.1796875" style="26" customWidth="1"/>
    <col min="6" max="6" width="4.6328125" customWidth="1"/>
    <col min="7" max="7" width="44.90625" customWidth="1"/>
    <col min="8" max="8" width="70.54296875" style="23" customWidth="1"/>
    <col min="9" max="9" width="20" customWidth="1"/>
    <col min="10" max="10" width="66.26953125" style="23" customWidth="1"/>
    <col min="11" max="11" width="23.1796875" customWidth="1"/>
    <col min="12" max="12" width="61.90625" customWidth="1"/>
    <col min="13" max="13" width="26.08984375" customWidth="1"/>
  </cols>
  <sheetData>
    <row r="1" spans="1:18" ht="26" x14ac:dyDescent="0.6">
      <c r="A1" s="1" t="s">
        <v>0</v>
      </c>
      <c r="B1" s="10" t="s">
        <v>44</v>
      </c>
      <c r="C1" s="10"/>
      <c r="D1" s="10"/>
      <c r="F1" s="1"/>
      <c r="G1" s="2" t="s">
        <v>0</v>
      </c>
      <c r="H1" s="25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35">
      <c r="A2" s="30" t="s">
        <v>45</v>
      </c>
      <c r="B2" s="30"/>
      <c r="C2" s="30"/>
      <c r="D2" s="30"/>
      <c r="I2" s="29" t="s">
        <v>1</v>
      </c>
      <c r="J2" s="29"/>
      <c r="K2" s="29"/>
      <c r="L2" s="29"/>
      <c r="M2" s="29"/>
    </row>
    <row r="3" spans="1:18" x14ac:dyDescent="0.35">
      <c r="B3" s="29" t="s">
        <v>1</v>
      </c>
      <c r="C3" s="29"/>
      <c r="D3" s="29"/>
      <c r="H3" s="4" t="s">
        <v>129</v>
      </c>
      <c r="I3" s="4">
        <f>+'[1]Financial Statements'!B4</f>
        <v>2022</v>
      </c>
      <c r="J3" s="4" t="s">
        <v>130</v>
      </c>
      <c r="K3" s="4">
        <f>+'[1]Financial Statements'!C4</f>
        <v>2021</v>
      </c>
      <c r="L3" s="4" t="s">
        <v>131</v>
      </c>
      <c r="M3" s="4">
        <f>+'[1]Financial Statements'!D4</f>
        <v>2020</v>
      </c>
    </row>
    <row r="4" spans="1:18" x14ac:dyDescent="0.35">
      <c r="B4" s="5">
        <v>2022</v>
      </c>
      <c r="C4" s="5">
        <v>2021</v>
      </c>
      <c r="D4" s="5">
        <v>2020</v>
      </c>
      <c r="F4" s="6">
        <v>1</v>
      </c>
      <c r="G4" s="5" t="s">
        <v>2</v>
      </c>
      <c r="H4" s="4"/>
    </row>
    <row r="5" spans="1:18" ht="15.5" x14ac:dyDescent="0.35">
      <c r="A5" t="s">
        <v>46</v>
      </c>
      <c r="F5" s="6">
        <f>+F4+0.1</f>
        <v>1.1000000000000001</v>
      </c>
      <c r="G5" s="7" t="s">
        <v>3</v>
      </c>
      <c r="H5" s="24" t="s">
        <v>132</v>
      </c>
      <c r="I5" s="23">
        <v>1.07</v>
      </c>
      <c r="J5" s="24" t="s">
        <v>132</v>
      </c>
      <c r="K5" s="23">
        <v>1.1399999999999999</v>
      </c>
      <c r="L5" s="23" t="s">
        <v>132</v>
      </c>
      <c r="M5" s="23">
        <v>1.36</v>
      </c>
    </row>
    <row r="6" spans="1:18" ht="15.5" x14ac:dyDescent="0.35">
      <c r="A6" s="7" t="s">
        <v>47</v>
      </c>
      <c r="B6" s="11">
        <v>316199</v>
      </c>
      <c r="C6" s="11">
        <v>297392</v>
      </c>
      <c r="D6" s="11">
        <v>220747</v>
      </c>
      <c r="F6" s="6">
        <f t="shared" ref="F6:F13" si="0">+F5+0.1</f>
        <v>1.2000000000000002</v>
      </c>
      <c r="G6" s="7" t="s">
        <v>4</v>
      </c>
      <c r="H6" s="24" t="s">
        <v>133</v>
      </c>
      <c r="I6" s="23">
        <v>1.05</v>
      </c>
      <c r="J6" s="24" t="s">
        <v>133</v>
      </c>
      <c r="K6" s="23">
        <v>1.1100000000000001</v>
      </c>
      <c r="L6" s="23" t="s">
        <v>133</v>
      </c>
      <c r="M6" s="23">
        <v>1.33</v>
      </c>
    </row>
    <row r="7" spans="1:18" ht="15.5" x14ac:dyDescent="0.35">
      <c r="A7" s="7" t="s">
        <v>48</v>
      </c>
      <c r="B7" s="11">
        <v>78129</v>
      </c>
      <c r="C7" s="11">
        <v>68425</v>
      </c>
      <c r="D7" s="11">
        <v>53768</v>
      </c>
      <c r="F7" s="6">
        <f t="shared" si="0"/>
        <v>1.3000000000000003</v>
      </c>
      <c r="G7" s="7" t="s">
        <v>5</v>
      </c>
      <c r="H7" s="24" t="s">
        <v>134</v>
      </c>
      <c r="I7" s="23">
        <v>0.22</v>
      </c>
      <c r="J7" s="24" t="s">
        <v>134</v>
      </c>
      <c r="K7" s="23">
        <v>0.37</v>
      </c>
      <c r="L7" s="23" t="s">
        <v>134</v>
      </c>
      <c r="M7" s="23">
        <v>0.47</v>
      </c>
    </row>
    <row r="8" spans="1:18" ht="15.5" x14ac:dyDescent="0.35">
      <c r="A8" s="12" t="s">
        <v>49</v>
      </c>
      <c r="B8" s="13">
        <f>+B6+B7</f>
        <v>394328</v>
      </c>
      <c r="C8" s="13">
        <f t="shared" ref="C8:D8" si="1">+C6+C7</f>
        <v>365817</v>
      </c>
      <c r="D8" s="13">
        <f t="shared" si="1"/>
        <v>274515</v>
      </c>
      <c r="F8" s="6">
        <f t="shared" si="0"/>
        <v>1.4000000000000004</v>
      </c>
      <c r="G8" s="7" t="s">
        <v>6</v>
      </c>
      <c r="H8" s="22" t="s">
        <v>135</v>
      </c>
      <c r="I8" s="23">
        <v>0.68</v>
      </c>
      <c r="J8" s="22" t="s">
        <v>135</v>
      </c>
      <c r="K8" s="23">
        <v>0.89</v>
      </c>
      <c r="L8" s="23" t="s">
        <v>135</v>
      </c>
      <c r="M8" s="23">
        <v>1.1200000000000001</v>
      </c>
    </row>
    <row r="9" spans="1:18" ht="15.5" x14ac:dyDescent="0.35">
      <c r="A9" t="s">
        <v>50</v>
      </c>
      <c r="B9" s="11"/>
      <c r="C9" s="11"/>
      <c r="D9" s="11"/>
      <c r="F9" s="6">
        <f t="shared" si="0"/>
        <v>1.5000000000000004</v>
      </c>
      <c r="G9" s="7" t="s">
        <v>7</v>
      </c>
      <c r="H9" s="24" t="s">
        <v>136</v>
      </c>
      <c r="I9" s="23">
        <v>8.9600000000000009</v>
      </c>
      <c r="J9" s="24" t="s">
        <v>136</v>
      </c>
      <c r="K9" s="23">
        <v>12.5</v>
      </c>
      <c r="L9" s="23" t="s">
        <v>136</v>
      </c>
      <c r="M9" s="23">
        <v>9.8000000000000007</v>
      </c>
    </row>
    <row r="10" spans="1:18" ht="15.5" x14ac:dyDescent="0.35">
      <c r="A10" s="7" t="s">
        <v>47</v>
      </c>
      <c r="B10" s="11">
        <v>201471</v>
      </c>
      <c r="C10" s="11">
        <v>192266</v>
      </c>
      <c r="D10" s="11">
        <v>151286</v>
      </c>
      <c r="F10" s="6">
        <f t="shared" si="0"/>
        <v>1.6000000000000005</v>
      </c>
      <c r="G10" s="7" t="s">
        <v>8</v>
      </c>
      <c r="H10" s="24" t="s">
        <v>137</v>
      </c>
      <c r="I10" s="23">
        <v>116.11</v>
      </c>
      <c r="J10" s="24" t="s">
        <v>137</v>
      </c>
      <c r="K10" s="23">
        <v>103.98</v>
      </c>
      <c r="L10" s="23" t="s">
        <v>137</v>
      </c>
      <c r="M10" s="23">
        <v>102.13</v>
      </c>
    </row>
    <row r="11" spans="1:18" ht="15.5" x14ac:dyDescent="0.35">
      <c r="A11" s="7" t="s">
        <v>48</v>
      </c>
      <c r="B11" s="11">
        <v>22075</v>
      </c>
      <c r="C11" s="11">
        <v>20715</v>
      </c>
      <c r="D11" s="11">
        <v>18273</v>
      </c>
      <c r="F11" s="6">
        <f t="shared" si="0"/>
        <v>1.7000000000000006</v>
      </c>
      <c r="G11" s="7" t="s">
        <v>9</v>
      </c>
      <c r="H11" s="24" t="s">
        <v>138</v>
      </c>
      <c r="I11" s="23">
        <v>32.520000000000003</v>
      </c>
      <c r="J11" s="24" t="s">
        <v>138</v>
      </c>
      <c r="K11" s="23">
        <v>32.200000000000003</v>
      </c>
      <c r="L11" s="23" t="s">
        <v>138</v>
      </c>
      <c r="M11" s="23">
        <v>26.63</v>
      </c>
    </row>
    <row r="12" spans="1:18" ht="15.5" x14ac:dyDescent="0.35">
      <c r="A12" s="12" t="s">
        <v>51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F12" s="6">
        <f t="shared" si="0"/>
        <v>1.8000000000000007</v>
      </c>
      <c r="G12" s="7" t="s">
        <v>10</v>
      </c>
      <c r="H12" s="22" t="s">
        <v>139</v>
      </c>
      <c r="I12" s="23">
        <v>-74.63</v>
      </c>
      <c r="J12" s="22" t="s">
        <v>139</v>
      </c>
      <c r="K12" s="23">
        <v>-59.28</v>
      </c>
      <c r="L12" s="23" t="s">
        <v>139</v>
      </c>
      <c r="M12" s="23">
        <v>-65.7</v>
      </c>
    </row>
    <row r="13" spans="1:18" ht="15.5" x14ac:dyDescent="0.35">
      <c r="A13" s="12" t="s">
        <v>14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F13" s="6">
        <f t="shared" si="0"/>
        <v>1.9000000000000008</v>
      </c>
      <c r="G13" s="7" t="s">
        <v>11</v>
      </c>
      <c r="H13" s="24" t="s">
        <v>140</v>
      </c>
      <c r="I13" s="28">
        <v>6.9999999999999999E-4</v>
      </c>
      <c r="J13" s="24" t="s">
        <v>140</v>
      </c>
      <c r="K13" s="28">
        <v>1.4E-3</v>
      </c>
      <c r="L13" s="23" t="s">
        <v>140</v>
      </c>
      <c r="M13" s="28">
        <v>3.5999999999999999E-3</v>
      </c>
    </row>
    <row r="14" spans="1:18" ht="15.5" x14ac:dyDescent="0.35">
      <c r="A14" t="s">
        <v>52</v>
      </c>
      <c r="B14" s="11"/>
      <c r="C14" s="11"/>
      <c r="D14" s="11"/>
      <c r="F14" s="6"/>
      <c r="G14" s="8" t="s">
        <v>12</v>
      </c>
      <c r="H14" s="24" t="s">
        <v>141</v>
      </c>
      <c r="I14" s="23" t="s">
        <v>166</v>
      </c>
      <c r="J14" s="24" t="s">
        <v>141</v>
      </c>
      <c r="K14" s="23" t="s">
        <v>167</v>
      </c>
      <c r="L14" s="23" t="s">
        <v>141</v>
      </c>
      <c r="M14" s="23" t="s">
        <v>168</v>
      </c>
    </row>
    <row r="15" spans="1:18" x14ac:dyDescent="0.35">
      <c r="A15" s="7" t="s">
        <v>53</v>
      </c>
      <c r="B15" s="11">
        <v>26251</v>
      </c>
      <c r="C15" s="11">
        <v>21914</v>
      </c>
      <c r="D15" s="11">
        <v>18752</v>
      </c>
      <c r="F15" s="6"/>
    </row>
    <row r="16" spans="1:18" x14ac:dyDescent="0.35">
      <c r="A16" s="7" t="s">
        <v>54</v>
      </c>
      <c r="B16" s="11">
        <v>25094</v>
      </c>
      <c r="C16" s="11">
        <v>21973</v>
      </c>
      <c r="D16" s="11">
        <v>19916</v>
      </c>
      <c r="F16" s="6">
        <f>+F4+1</f>
        <v>2</v>
      </c>
      <c r="G16" s="9" t="s">
        <v>13</v>
      </c>
      <c r="H16" s="4"/>
    </row>
    <row r="17" spans="1:13" ht="15.5" x14ac:dyDescent="0.35">
      <c r="A17" s="12" t="s">
        <v>55</v>
      </c>
      <c r="B17" s="13">
        <f>+B15+B16</f>
        <v>51345</v>
      </c>
      <c r="C17" s="13">
        <f t="shared" ref="C17:D17" si="4">+C15+C16</f>
        <v>43887</v>
      </c>
      <c r="D17" s="13">
        <f t="shared" si="4"/>
        <v>38668</v>
      </c>
      <c r="F17" s="6">
        <f>+F16+0.1</f>
        <v>2.1</v>
      </c>
      <c r="G17" s="7" t="s">
        <v>14</v>
      </c>
      <c r="H17" s="22" t="s">
        <v>142</v>
      </c>
      <c r="I17" s="28">
        <v>0.43309999999999998</v>
      </c>
      <c r="J17" s="22" t="s">
        <v>142</v>
      </c>
      <c r="K17" s="28">
        <v>0.4178</v>
      </c>
      <c r="L17" s="22" t="s">
        <v>142</v>
      </c>
      <c r="M17" s="28">
        <v>0.38229999999999997</v>
      </c>
    </row>
    <row r="18" spans="1:13" ht="15.5" x14ac:dyDescent="0.35">
      <c r="A18" s="12" t="s">
        <v>56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E18" s="27"/>
      <c r="F18" s="6">
        <f>+F17+0.1</f>
        <v>2.2000000000000002</v>
      </c>
      <c r="G18" s="7" t="s">
        <v>15</v>
      </c>
      <c r="H18" s="22" t="s">
        <v>143</v>
      </c>
      <c r="I18" s="28">
        <v>0.3382</v>
      </c>
      <c r="J18" s="22" t="s">
        <v>143</v>
      </c>
      <c r="K18" s="28">
        <v>0.32819999999999999</v>
      </c>
      <c r="L18" s="22" t="s">
        <v>143</v>
      </c>
      <c r="M18" s="28">
        <v>0.2984</v>
      </c>
    </row>
    <row r="19" spans="1:13" ht="15.5" x14ac:dyDescent="0.35">
      <c r="A19" t="s">
        <v>57</v>
      </c>
      <c r="B19" s="11">
        <v>-334</v>
      </c>
      <c r="C19" s="11">
        <v>258</v>
      </c>
      <c r="D19" s="11">
        <v>803</v>
      </c>
      <c r="F19" s="6"/>
      <c r="G19" s="8" t="s">
        <v>16</v>
      </c>
      <c r="H19" s="24" t="s">
        <v>144</v>
      </c>
      <c r="J19" s="24" t="s">
        <v>144</v>
      </c>
      <c r="L19" s="24" t="s">
        <v>144</v>
      </c>
    </row>
    <row r="20" spans="1:13" ht="15.5" x14ac:dyDescent="0.35">
      <c r="A20" s="12" t="s">
        <v>58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6">
        <f>+F18+0.1</f>
        <v>2.3000000000000003</v>
      </c>
      <c r="G20" s="7" t="s">
        <v>17</v>
      </c>
      <c r="H20" s="24" t="s">
        <v>145</v>
      </c>
      <c r="I20" s="28">
        <v>0.3029</v>
      </c>
      <c r="J20" s="24" t="s">
        <v>145</v>
      </c>
      <c r="K20" s="28">
        <v>0.29809999999999998</v>
      </c>
      <c r="L20" s="24" t="s">
        <v>145</v>
      </c>
      <c r="M20" s="28">
        <v>0.26989999999999997</v>
      </c>
    </row>
    <row r="21" spans="1:13" x14ac:dyDescent="0.35">
      <c r="A21" t="s">
        <v>59</v>
      </c>
      <c r="B21" s="11">
        <v>19300</v>
      </c>
      <c r="C21" s="11">
        <v>14527</v>
      </c>
      <c r="D21" s="11">
        <v>9680</v>
      </c>
      <c r="F21" s="6"/>
      <c r="G21" s="8" t="s">
        <v>18</v>
      </c>
      <c r="L21" s="23"/>
    </row>
    <row r="22" spans="1:13" ht="16" thickBot="1" x14ac:dyDescent="0.4">
      <c r="A22" s="14" t="s">
        <v>60</v>
      </c>
      <c r="B22" s="15">
        <f>+B20-B21</f>
        <v>99803</v>
      </c>
      <c r="C22" s="15">
        <f t="shared" ref="C22:D22" si="7">+C20-C21</f>
        <v>94680</v>
      </c>
      <c r="D22" s="15">
        <f t="shared" si="7"/>
        <v>57411</v>
      </c>
      <c r="F22" s="6">
        <f>+F20+0.1</f>
        <v>2.4000000000000004</v>
      </c>
      <c r="G22" s="7" t="s">
        <v>19</v>
      </c>
      <c r="H22" s="22" t="s">
        <v>146</v>
      </c>
      <c r="I22" s="28">
        <v>0.25309999999999999</v>
      </c>
      <c r="J22" s="22" t="s">
        <v>146</v>
      </c>
      <c r="K22" s="28">
        <v>0.25879999999999997</v>
      </c>
      <c r="L22" s="22" t="s">
        <v>146</v>
      </c>
      <c r="M22" s="28">
        <v>0.20910000000000001</v>
      </c>
    </row>
    <row r="23" spans="1:13" ht="15" thickTop="1" x14ac:dyDescent="0.35">
      <c r="A23" t="s">
        <v>61</v>
      </c>
      <c r="F23" s="6"/>
      <c r="L23" s="23"/>
    </row>
    <row r="24" spans="1:13" x14ac:dyDescent="0.35">
      <c r="A24" s="7" t="s">
        <v>62</v>
      </c>
      <c r="B24" s="16">
        <v>6.15</v>
      </c>
      <c r="C24" s="16">
        <v>5.67</v>
      </c>
      <c r="D24" s="16">
        <v>3.31</v>
      </c>
      <c r="F24" s="6">
        <f>+F16+1</f>
        <v>3</v>
      </c>
      <c r="G24" s="5" t="s">
        <v>20</v>
      </c>
      <c r="H24" s="4"/>
      <c r="J24" s="4"/>
      <c r="L24" s="4"/>
    </row>
    <row r="25" spans="1:13" ht="15.5" x14ac:dyDescent="0.35">
      <c r="A25" s="7" t="s">
        <v>63</v>
      </c>
      <c r="B25" s="16">
        <v>6.11</v>
      </c>
      <c r="C25" s="16">
        <v>5.61</v>
      </c>
      <c r="D25" s="16">
        <v>3.28</v>
      </c>
      <c r="F25" s="6">
        <f>+F24+0.1</f>
        <v>3.1</v>
      </c>
      <c r="G25" s="7" t="s">
        <v>21</v>
      </c>
      <c r="H25" s="24" t="s">
        <v>147</v>
      </c>
      <c r="I25" s="23">
        <v>1.69</v>
      </c>
      <c r="J25" s="24" t="s">
        <v>147</v>
      </c>
      <c r="K25" s="23">
        <v>1.6</v>
      </c>
      <c r="L25" s="24" t="s">
        <v>147</v>
      </c>
      <c r="M25" s="23">
        <v>1.47</v>
      </c>
    </row>
    <row r="26" spans="1:13" ht="15.5" x14ac:dyDescent="0.35">
      <c r="A26" t="s">
        <v>64</v>
      </c>
      <c r="F26" s="6">
        <f t="shared" ref="F26:F30" si="8">+F25+0.1</f>
        <v>3.2</v>
      </c>
      <c r="G26" s="7" t="s">
        <v>22</v>
      </c>
      <c r="H26" s="24" t="s">
        <v>148</v>
      </c>
      <c r="I26" s="23">
        <v>0.63</v>
      </c>
      <c r="J26" s="24" t="s">
        <v>148</v>
      </c>
      <c r="K26" s="23">
        <v>0.61</v>
      </c>
      <c r="L26" s="24" t="s">
        <v>148</v>
      </c>
      <c r="M26" s="23">
        <v>0.59</v>
      </c>
    </row>
    <row r="27" spans="1:13" ht="15.5" x14ac:dyDescent="0.35">
      <c r="A27" s="7" t="s">
        <v>62</v>
      </c>
      <c r="B27" s="17">
        <v>16215963</v>
      </c>
      <c r="C27" s="17">
        <v>16701272</v>
      </c>
      <c r="D27" s="17">
        <v>17352119</v>
      </c>
      <c r="F27" s="6">
        <f t="shared" si="8"/>
        <v>3.3000000000000003</v>
      </c>
      <c r="G27" s="7" t="s">
        <v>23</v>
      </c>
      <c r="H27" s="22" t="s">
        <v>149</v>
      </c>
      <c r="I27" s="23">
        <v>0.61</v>
      </c>
      <c r="J27" s="22" t="s">
        <v>149</v>
      </c>
      <c r="K27" s="23">
        <v>0.65</v>
      </c>
      <c r="L27" s="22" t="s">
        <v>149</v>
      </c>
      <c r="M27" s="23">
        <v>0.66</v>
      </c>
    </row>
    <row r="28" spans="1:13" ht="15.5" x14ac:dyDescent="0.35">
      <c r="A28" s="7" t="s">
        <v>63</v>
      </c>
      <c r="B28" s="17">
        <v>16325819</v>
      </c>
      <c r="C28" s="17">
        <v>16864919</v>
      </c>
      <c r="D28" s="17">
        <v>17528214</v>
      </c>
      <c r="F28" s="6">
        <f t="shared" si="8"/>
        <v>3.4000000000000004</v>
      </c>
      <c r="G28" s="7" t="s">
        <v>24</v>
      </c>
      <c r="H28" s="24" t="s">
        <v>150</v>
      </c>
      <c r="I28" s="23">
        <v>10.56</v>
      </c>
      <c r="J28" s="24" t="s">
        <v>150</v>
      </c>
      <c r="K28" s="23">
        <v>11.23</v>
      </c>
      <c r="L28" s="24" t="s">
        <v>150</v>
      </c>
      <c r="M28" s="23">
        <v>8.4499999999999993</v>
      </c>
    </row>
    <row r="29" spans="1:13" ht="15.5" x14ac:dyDescent="0.35">
      <c r="F29" s="6">
        <f t="shared" si="8"/>
        <v>3.5000000000000004</v>
      </c>
      <c r="G29" s="7" t="s">
        <v>25</v>
      </c>
      <c r="H29" s="24" t="s">
        <v>151</v>
      </c>
      <c r="I29" s="23">
        <v>0.45</v>
      </c>
      <c r="J29" s="24" t="s">
        <v>151</v>
      </c>
      <c r="K29" s="23">
        <v>0.48</v>
      </c>
      <c r="L29" s="24" t="s">
        <v>151</v>
      </c>
      <c r="M29" s="23">
        <v>0.42</v>
      </c>
    </row>
    <row r="30" spans="1:13" ht="15.5" x14ac:dyDescent="0.35">
      <c r="F30" s="6">
        <f t="shared" si="8"/>
        <v>3.6000000000000005</v>
      </c>
      <c r="G30" s="7" t="s">
        <v>26</v>
      </c>
      <c r="H30" s="24" t="s">
        <v>152</v>
      </c>
      <c r="I30" s="23" t="s">
        <v>169</v>
      </c>
      <c r="J30" s="24" t="s">
        <v>152</v>
      </c>
      <c r="K30" s="23" t="s">
        <v>170</v>
      </c>
      <c r="L30" s="24" t="s">
        <v>152</v>
      </c>
      <c r="M30" s="23" t="s">
        <v>171</v>
      </c>
    </row>
    <row r="31" spans="1:13" x14ac:dyDescent="0.35">
      <c r="A31" s="30" t="s">
        <v>65</v>
      </c>
      <c r="B31" s="30"/>
      <c r="C31" s="30"/>
      <c r="D31" s="30"/>
      <c r="F31" s="6"/>
      <c r="G31" s="8" t="s">
        <v>27</v>
      </c>
      <c r="L31" s="23"/>
    </row>
    <row r="32" spans="1:13" x14ac:dyDescent="0.35">
      <c r="B32" s="29" t="s">
        <v>66</v>
      </c>
      <c r="C32" s="29"/>
      <c r="D32" s="29"/>
      <c r="F32" s="6"/>
      <c r="L32" s="23"/>
    </row>
    <row r="33" spans="1:13" x14ac:dyDescent="0.35">
      <c r="B33" s="5">
        <f>+B4</f>
        <v>2022</v>
      </c>
      <c r="C33" s="5">
        <f t="shared" ref="C33:D33" si="9">+C4</f>
        <v>2021</v>
      </c>
      <c r="D33" s="5">
        <f t="shared" si="9"/>
        <v>2020</v>
      </c>
      <c r="F33" s="6">
        <f>+F24+1</f>
        <v>4</v>
      </c>
      <c r="G33" s="9" t="s">
        <v>28</v>
      </c>
      <c r="H33" s="4"/>
      <c r="J33" s="4"/>
      <c r="L33" s="4"/>
    </row>
    <row r="34" spans="1:13" ht="15.5" x14ac:dyDescent="0.35">
      <c r="F34" s="6">
        <f>+F33+0.1</f>
        <v>4.0999999999999996</v>
      </c>
      <c r="G34" s="7" t="s">
        <v>29</v>
      </c>
      <c r="H34" s="22" t="s">
        <v>153</v>
      </c>
      <c r="I34" s="23">
        <v>0.85</v>
      </c>
      <c r="J34" s="22" t="s">
        <v>153</v>
      </c>
      <c r="K34" s="23">
        <v>0.83</v>
      </c>
      <c r="L34" s="22" t="s">
        <v>153</v>
      </c>
      <c r="M34" s="23">
        <v>0.78</v>
      </c>
    </row>
    <row r="35" spans="1:13" ht="15.5" x14ac:dyDescent="0.35">
      <c r="A35" t="s">
        <v>67</v>
      </c>
      <c r="F35" s="6">
        <f t="shared" ref="F35:F37" si="10">+F34+0.1</f>
        <v>4.1999999999999993</v>
      </c>
      <c r="G35" s="7" t="s">
        <v>30</v>
      </c>
      <c r="H35" s="24" t="s">
        <v>154</v>
      </c>
      <c r="I35" s="23">
        <v>7.52</v>
      </c>
      <c r="J35" s="24" t="s">
        <v>154</v>
      </c>
      <c r="K35" s="23">
        <v>7.54</v>
      </c>
      <c r="L35" s="24" t="s">
        <v>154</v>
      </c>
      <c r="M35" s="23">
        <v>6.01</v>
      </c>
    </row>
    <row r="36" spans="1:13" ht="15.5" x14ac:dyDescent="0.35">
      <c r="A36" s="7" t="s">
        <v>68</v>
      </c>
      <c r="B36" s="11">
        <v>23646</v>
      </c>
      <c r="C36" s="11">
        <v>34940</v>
      </c>
      <c r="D36" s="11">
        <v>38016</v>
      </c>
      <c r="F36" s="6">
        <f t="shared" si="10"/>
        <v>4.2999999999999989</v>
      </c>
      <c r="G36" s="7" t="s">
        <v>31</v>
      </c>
      <c r="H36" s="24" t="s">
        <v>155</v>
      </c>
      <c r="I36" s="23">
        <v>40.75</v>
      </c>
      <c r="J36" s="24" t="s">
        <v>155</v>
      </c>
      <c r="K36" s="23">
        <v>29.23</v>
      </c>
      <c r="L36" s="24" t="s">
        <v>155</v>
      </c>
      <c r="M36" s="23">
        <v>37.25</v>
      </c>
    </row>
    <row r="37" spans="1:13" ht="15.5" x14ac:dyDescent="0.35">
      <c r="A37" s="7" t="s">
        <v>69</v>
      </c>
      <c r="B37" s="11">
        <v>24658</v>
      </c>
      <c r="C37" s="11">
        <v>27699</v>
      </c>
      <c r="D37" s="11">
        <v>52927</v>
      </c>
      <c r="F37" s="6">
        <f t="shared" si="10"/>
        <v>4.3999999999999986</v>
      </c>
      <c r="G37" s="7" t="s">
        <v>32</v>
      </c>
      <c r="H37" s="24" t="s">
        <v>156</v>
      </c>
      <c r="I37" s="28">
        <v>0.21510000000000001</v>
      </c>
      <c r="J37" s="24" t="s">
        <v>156</v>
      </c>
      <c r="K37" s="28">
        <v>0.21540000000000001</v>
      </c>
      <c r="L37" s="24" t="s">
        <v>156</v>
      </c>
      <c r="M37" s="28">
        <v>0.16320000000000001</v>
      </c>
    </row>
    <row r="38" spans="1:13" x14ac:dyDescent="0.35">
      <c r="A38" s="7" t="s">
        <v>70</v>
      </c>
      <c r="B38" s="11">
        <v>28184</v>
      </c>
      <c r="C38" s="11">
        <v>26278</v>
      </c>
      <c r="D38" s="11">
        <v>16120</v>
      </c>
      <c r="F38" s="6"/>
      <c r="L38" s="23"/>
    </row>
    <row r="39" spans="1:13" x14ac:dyDescent="0.35">
      <c r="A39" s="7" t="s">
        <v>71</v>
      </c>
      <c r="B39" s="11">
        <v>4946</v>
      </c>
      <c r="C39" s="11">
        <v>6580</v>
      </c>
      <c r="D39" s="11">
        <v>4061</v>
      </c>
      <c r="F39" s="6">
        <f>+F33+1</f>
        <v>5</v>
      </c>
      <c r="G39" s="9" t="s">
        <v>33</v>
      </c>
      <c r="H39" s="4"/>
    </row>
    <row r="40" spans="1:13" ht="15.5" x14ac:dyDescent="0.35">
      <c r="A40" s="7" t="s">
        <v>72</v>
      </c>
      <c r="B40" s="11">
        <v>32748</v>
      </c>
      <c r="C40" s="11">
        <v>25228</v>
      </c>
      <c r="D40" s="11">
        <v>21325</v>
      </c>
      <c r="F40" s="6">
        <f>+F39+0.1</f>
        <v>5.0999999999999996</v>
      </c>
      <c r="G40" s="7" t="s">
        <v>34</v>
      </c>
      <c r="H40" s="22" t="s">
        <v>157</v>
      </c>
      <c r="I40" s="23">
        <v>25.31</v>
      </c>
      <c r="J40" s="22" t="s">
        <v>157</v>
      </c>
      <c r="K40" s="23">
        <v>24.88</v>
      </c>
      <c r="L40" s="22" t="s">
        <v>157</v>
      </c>
      <c r="M40" s="23">
        <v>20.91</v>
      </c>
    </row>
    <row r="41" spans="1:13" ht="15.5" x14ac:dyDescent="0.35">
      <c r="A41" s="7" t="s">
        <v>73</v>
      </c>
      <c r="B41" s="11">
        <v>21223</v>
      </c>
      <c r="C41" s="11">
        <v>14111</v>
      </c>
      <c r="D41" s="11">
        <v>11264</v>
      </c>
      <c r="F41" s="6">
        <f t="shared" ref="F41:F44" si="11">+F40+0.1</f>
        <v>5.1999999999999993</v>
      </c>
      <c r="G41" s="8" t="s">
        <v>35</v>
      </c>
      <c r="H41" s="24" t="s">
        <v>158</v>
      </c>
      <c r="I41" s="23" t="s">
        <v>172</v>
      </c>
      <c r="J41" s="24" t="s">
        <v>158</v>
      </c>
      <c r="K41" s="23" t="s">
        <v>173</v>
      </c>
      <c r="L41" s="24" t="s">
        <v>158</v>
      </c>
      <c r="M41" s="23" t="s">
        <v>174</v>
      </c>
    </row>
    <row r="42" spans="1:13" ht="15.5" x14ac:dyDescent="0.35">
      <c r="A42" s="12" t="s">
        <v>74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  <c r="F42" s="6">
        <f t="shared" si="11"/>
        <v>5.2999999999999989</v>
      </c>
      <c r="G42" s="7" t="s">
        <v>36</v>
      </c>
      <c r="H42" s="24" t="s">
        <v>159</v>
      </c>
      <c r="I42" s="23">
        <v>12.34</v>
      </c>
      <c r="J42" s="24" t="s">
        <v>159</v>
      </c>
      <c r="K42" s="23">
        <v>11.98</v>
      </c>
      <c r="L42" s="24" t="s">
        <v>159</v>
      </c>
      <c r="M42" s="23">
        <v>10.45</v>
      </c>
    </row>
    <row r="43" spans="1:13" ht="15.5" x14ac:dyDescent="0.35">
      <c r="A43" t="s">
        <v>75</v>
      </c>
      <c r="B43" s="11"/>
      <c r="C43" s="11"/>
      <c r="D43" s="11"/>
      <c r="F43" s="6">
        <f t="shared" si="11"/>
        <v>5.3999999999999986</v>
      </c>
      <c r="G43" s="8" t="s">
        <v>37</v>
      </c>
      <c r="H43" s="24" t="s">
        <v>160</v>
      </c>
      <c r="I43" s="23" t="s">
        <v>169</v>
      </c>
      <c r="J43" s="24" t="s">
        <v>160</v>
      </c>
      <c r="K43" s="23" t="s">
        <v>170</v>
      </c>
      <c r="L43" s="24" t="s">
        <v>160</v>
      </c>
      <c r="M43" s="23" t="s">
        <v>171</v>
      </c>
    </row>
    <row r="44" spans="1:13" ht="15.5" x14ac:dyDescent="0.35">
      <c r="A44" s="7" t="s">
        <v>69</v>
      </c>
      <c r="B44" s="11">
        <v>120805</v>
      </c>
      <c r="C44" s="11">
        <v>127877</v>
      </c>
      <c r="D44" s="11">
        <v>100887</v>
      </c>
      <c r="F44" s="6">
        <f t="shared" si="11"/>
        <v>5.4999999999999982</v>
      </c>
      <c r="G44" s="7" t="s">
        <v>38</v>
      </c>
      <c r="H44" s="24" t="s">
        <v>161</v>
      </c>
      <c r="I44" s="23">
        <v>0.24</v>
      </c>
      <c r="J44" s="24" t="s">
        <v>161</v>
      </c>
      <c r="K44" s="23">
        <v>0.25</v>
      </c>
      <c r="L44" s="24" t="s">
        <v>161</v>
      </c>
      <c r="M44" s="23">
        <v>0.27</v>
      </c>
    </row>
    <row r="45" spans="1:13" x14ac:dyDescent="0.35">
      <c r="A45" s="7" t="s">
        <v>76</v>
      </c>
      <c r="B45" s="11">
        <v>42117</v>
      </c>
      <c r="C45" s="11">
        <v>39440</v>
      </c>
      <c r="D45" s="11">
        <v>36766</v>
      </c>
      <c r="F45" s="6"/>
      <c r="G45" s="8" t="s">
        <v>39</v>
      </c>
      <c r="L45" s="23"/>
    </row>
    <row r="46" spans="1:13" ht="15.5" x14ac:dyDescent="0.35">
      <c r="A46" s="7" t="s">
        <v>77</v>
      </c>
      <c r="B46" s="11">
        <v>54428</v>
      </c>
      <c r="C46" s="11">
        <v>48849</v>
      </c>
      <c r="D46" s="11">
        <v>42522</v>
      </c>
      <c r="F46" s="6">
        <f>+F44+0.1</f>
        <v>5.5999999999999979</v>
      </c>
      <c r="G46" s="7" t="s">
        <v>40</v>
      </c>
      <c r="H46" s="24" t="s">
        <v>162</v>
      </c>
      <c r="I46" s="28">
        <v>1.2500000000000001E-2</v>
      </c>
      <c r="J46" s="24" t="s">
        <v>162</v>
      </c>
      <c r="K46" s="28">
        <v>1.2999999999999999E-2</v>
      </c>
      <c r="L46" s="24" t="s">
        <v>162</v>
      </c>
      <c r="M46" s="28">
        <v>1.35E-2</v>
      </c>
    </row>
    <row r="47" spans="1:13" ht="15.5" x14ac:dyDescent="0.35">
      <c r="A47" s="12" t="s">
        <v>78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F47" s="6">
        <f t="shared" ref="F47:F50" si="14">+F45+0.1</f>
        <v>0.1</v>
      </c>
      <c r="G47" s="7" t="s">
        <v>41</v>
      </c>
      <c r="H47" s="22" t="s">
        <v>163</v>
      </c>
      <c r="I47" s="28">
        <v>0.45119999999999999</v>
      </c>
      <c r="J47" s="22" t="s">
        <v>163</v>
      </c>
      <c r="K47" s="28">
        <v>0.43890000000000001</v>
      </c>
      <c r="L47" s="22" t="s">
        <v>163</v>
      </c>
      <c r="M47" s="28">
        <v>0.39760000000000001</v>
      </c>
    </row>
    <row r="48" spans="1:13" ht="16" thickBot="1" x14ac:dyDescent="0.4">
      <c r="A48" s="14" t="s">
        <v>79</v>
      </c>
      <c r="B48" s="15">
        <f>+B42+B47</f>
        <v>352755</v>
      </c>
      <c r="C48" s="15">
        <f t="shared" ref="C48:D48" si="15">+C42+C47</f>
        <v>351002</v>
      </c>
      <c r="D48" s="15">
        <f t="shared" si="15"/>
        <v>323888</v>
      </c>
      <c r="F48" s="6">
        <f t="shared" si="14"/>
        <v>5.6999999999999975</v>
      </c>
      <c r="G48" s="7" t="s">
        <v>42</v>
      </c>
      <c r="H48" s="24" t="s">
        <v>164</v>
      </c>
      <c r="I48" s="28">
        <v>0.32450000000000001</v>
      </c>
      <c r="J48" s="24" t="s">
        <v>164</v>
      </c>
      <c r="K48" s="28">
        <v>0.31890000000000002</v>
      </c>
      <c r="L48" s="24" t="s">
        <v>164</v>
      </c>
      <c r="M48" s="28">
        <v>0.28760000000000002</v>
      </c>
    </row>
    <row r="49" spans="1:13" ht="15" thickTop="1" x14ac:dyDescent="0.35">
      <c r="F49" s="6">
        <f t="shared" si="14"/>
        <v>0.2</v>
      </c>
      <c r="G49" s="7" t="s">
        <v>32</v>
      </c>
      <c r="L49" s="23"/>
    </row>
    <row r="50" spans="1:13" ht="15.5" x14ac:dyDescent="0.35">
      <c r="A50" t="s">
        <v>80</v>
      </c>
      <c r="F50" s="6">
        <f t="shared" si="14"/>
        <v>5.7999999999999972</v>
      </c>
      <c r="G50" s="7" t="s">
        <v>43</v>
      </c>
      <c r="H50" s="24" t="s">
        <v>165</v>
      </c>
      <c r="I50" s="23">
        <v>18.45</v>
      </c>
      <c r="J50" s="24" t="s">
        <v>165</v>
      </c>
      <c r="K50" s="23">
        <v>17.89</v>
      </c>
      <c r="L50" s="24" t="s">
        <v>165</v>
      </c>
      <c r="M50" s="23">
        <v>15.76</v>
      </c>
    </row>
    <row r="51" spans="1:13" ht="15.5" x14ac:dyDescent="0.35">
      <c r="A51" s="7" t="s">
        <v>81</v>
      </c>
      <c r="B51" s="11">
        <v>64115</v>
      </c>
      <c r="C51" s="11">
        <v>54763</v>
      </c>
      <c r="D51" s="11">
        <v>42296</v>
      </c>
      <c r="F51" s="6"/>
      <c r="G51" s="8"/>
      <c r="H51" s="24"/>
      <c r="J51" s="24"/>
      <c r="L51" s="24"/>
    </row>
    <row r="52" spans="1:13" x14ac:dyDescent="0.35">
      <c r="A52" s="7" t="s">
        <v>82</v>
      </c>
      <c r="B52" s="11">
        <v>60845</v>
      </c>
      <c r="C52" s="11">
        <v>47493</v>
      </c>
      <c r="D52" s="11">
        <v>42684</v>
      </c>
    </row>
    <row r="53" spans="1:13" x14ac:dyDescent="0.35">
      <c r="A53" s="7" t="s">
        <v>83</v>
      </c>
      <c r="B53" s="11">
        <v>7912</v>
      </c>
      <c r="C53" s="11">
        <v>7612</v>
      </c>
      <c r="D53" s="11">
        <v>6643</v>
      </c>
    </row>
    <row r="54" spans="1:13" x14ac:dyDescent="0.35">
      <c r="A54" s="7" t="s">
        <v>84</v>
      </c>
      <c r="B54" s="11">
        <v>9982</v>
      </c>
      <c r="C54" s="11">
        <v>6000</v>
      </c>
      <c r="D54" s="11">
        <v>4996</v>
      </c>
    </row>
    <row r="55" spans="1:13" x14ac:dyDescent="0.35">
      <c r="A55" s="7" t="s">
        <v>85</v>
      </c>
      <c r="B55" s="11">
        <v>11128</v>
      </c>
      <c r="C55" s="11">
        <v>9613</v>
      </c>
      <c r="D55" s="11">
        <v>8773</v>
      </c>
    </row>
    <row r="56" spans="1:13" x14ac:dyDescent="0.35">
      <c r="A56" s="12" t="s">
        <v>86</v>
      </c>
      <c r="B56" s="13">
        <f>+SUM(B51:B55)</f>
        <v>153982</v>
      </c>
      <c r="C56" s="13">
        <f t="shared" ref="C56:D56" si="16">+SUM(C51:C55)</f>
        <v>125481</v>
      </c>
      <c r="D56" s="13">
        <f t="shared" si="16"/>
        <v>105392</v>
      </c>
    </row>
    <row r="57" spans="1:13" x14ac:dyDescent="0.35">
      <c r="A57" t="s">
        <v>87</v>
      </c>
      <c r="B57" s="11"/>
      <c r="C57" s="11"/>
      <c r="D57" s="11"/>
    </row>
    <row r="58" spans="1:13" x14ac:dyDescent="0.35">
      <c r="A58" s="7" t="s">
        <v>83</v>
      </c>
      <c r="B58" s="11"/>
      <c r="C58" s="11"/>
      <c r="D58" s="11"/>
      <c r="I58" s="23"/>
    </row>
    <row r="59" spans="1:13" x14ac:dyDescent="0.35">
      <c r="A59" s="7" t="s">
        <v>85</v>
      </c>
      <c r="B59" s="11">
        <v>98959</v>
      </c>
      <c r="C59" s="11">
        <v>109106</v>
      </c>
      <c r="D59" s="11">
        <v>98667</v>
      </c>
    </row>
    <row r="60" spans="1:13" x14ac:dyDescent="0.35">
      <c r="A60" s="7" t="s">
        <v>88</v>
      </c>
      <c r="B60" s="11">
        <v>49142</v>
      </c>
      <c r="C60" s="11">
        <v>53325</v>
      </c>
      <c r="D60" s="11">
        <v>54490</v>
      </c>
    </row>
    <row r="61" spans="1:13" x14ac:dyDescent="0.35">
      <c r="A61" s="18" t="s">
        <v>89</v>
      </c>
      <c r="B61" s="19">
        <f>+B59+B60</f>
        <v>148101</v>
      </c>
      <c r="C61" s="19">
        <f t="shared" ref="C61:D61" si="17">+C59+C60</f>
        <v>162431</v>
      </c>
      <c r="D61" s="19">
        <f t="shared" si="17"/>
        <v>153157</v>
      </c>
    </row>
    <row r="62" spans="1:13" x14ac:dyDescent="0.35">
      <c r="A62" s="12" t="s">
        <v>90</v>
      </c>
      <c r="B62" s="13">
        <f>+B56+B61</f>
        <v>302083</v>
      </c>
      <c r="C62" s="13">
        <f t="shared" ref="C62:D62" si="18">+C56+C61</f>
        <v>287912</v>
      </c>
      <c r="D62" s="13">
        <f t="shared" si="18"/>
        <v>258549</v>
      </c>
    </row>
    <row r="63" spans="1:13" x14ac:dyDescent="0.35">
      <c r="B63" s="11"/>
      <c r="C63" s="11"/>
      <c r="D63" s="11"/>
    </row>
    <row r="64" spans="1:13" x14ac:dyDescent="0.35">
      <c r="A64" t="s">
        <v>91</v>
      </c>
      <c r="B64" s="11"/>
      <c r="C64" s="11"/>
      <c r="D64" s="11"/>
    </row>
    <row r="65" spans="1:4" x14ac:dyDescent="0.35">
      <c r="A65" s="7" t="s">
        <v>92</v>
      </c>
      <c r="B65" s="11">
        <v>64849</v>
      </c>
      <c r="C65" s="11">
        <v>57365</v>
      </c>
      <c r="D65" s="11">
        <v>50779</v>
      </c>
    </row>
    <row r="66" spans="1:4" x14ac:dyDescent="0.35">
      <c r="A66" s="7" t="s">
        <v>93</v>
      </c>
      <c r="B66" s="11">
        <v>-3068</v>
      </c>
      <c r="C66" s="11">
        <v>5562</v>
      </c>
      <c r="D66" s="11">
        <v>14966</v>
      </c>
    </row>
    <row r="67" spans="1:4" x14ac:dyDescent="0.35">
      <c r="A67" s="7" t="s">
        <v>94</v>
      </c>
      <c r="B67" s="11">
        <v>-11109</v>
      </c>
      <c r="C67" s="11">
        <v>163</v>
      </c>
      <c r="D67" s="11">
        <v>-406</v>
      </c>
    </row>
    <row r="68" spans="1:4" x14ac:dyDescent="0.35">
      <c r="A68" s="12" t="s">
        <v>95</v>
      </c>
      <c r="B68" s="13">
        <f>+SUM(B65:B67)</f>
        <v>50672</v>
      </c>
      <c r="C68" s="13">
        <f t="shared" ref="C68:D68" si="19">+SUM(C65:C67)</f>
        <v>63090</v>
      </c>
      <c r="D68" s="13">
        <f t="shared" si="19"/>
        <v>65339</v>
      </c>
    </row>
    <row r="69" spans="1:4" ht="15" thickBot="1" x14ac:dyDescent="0.4">
      <c r="A69" s="14" t="s">
        <v>96</v>
      </c>
      <c r="B69" s="15">
        <f>+B68+B62</f>
        <v>352755</v>
      </c>
      <c r="C69" s="15">
        <f t="shared" ref="C69:D69" si="20">+C68+C62</f>
        <v>351002</v>
      </c>
      <c r="D69" s="15">
        <f t="shared" si="20"/>
        <v>323888</v>
      </c>
    </row>
    <row r="70" spans="1:4" ht="15" thickTop="1" x14ac:dyDescent="0.35"/>
    <row r="71" spans="1:4" x14ac:dyDescent="0.35">
      <c r="A71" s="30" t="s">
        <v>97</v>
      </c>
      <c r="B71" s="30"/>
      <c r="C71" s="30"/>
      <c r="D71" s="30"/>
    </row>
    <row r="72" spans="1:4" x14ac:dyDescent="0.35">
      <c r="B72" s="29" t="s">
        <v>1</v>
      </c>
      <c r="C72" s="29"/>
      <c r="D72" s="29"/>
    </row>
    <row r="73" spans="1:4" x14ac:dyDescent="0.35">
      <c r="B73" s="5">
        <f>+B33</f>
        <v>2022</v>
      </c>
      <c r="C73" s="5">
        <f t="shared" ref="C73:D73" si="21">+C33</f>
        <v>2021</v>
      </c>
      <c r="D73" s="5">
        <f t="shared" si="21"/>
        <v>2020</v>
      </c>
    </row>
    <row r="75" spans="1:4" x14ac:dyDescent="0.35">
      <c r="A75" s="5" t="s">
        <v>98</v>
      </c>
      <c r="B75" s="20"/>
      <c r="C75" s="20"/>
      <c r="D75" s="20"/>
    </row>
    <row r="76" spans="1:4" x14ac:dyDescent="0.35">
      <c r="A76" t="s">
        <v>99</v>
      </c>
      <c r="B76" s="11">
        <f>+B22</f>
        <v>99803</v>
      </c>
      <c r="C76" s="11">
        <f t="shared" ref="C76:D76" si="22">+C22</f>
        <v>94680</v>
      </c>
      <c r="D76" s="11">
        <f t="shared" si="22"/>
        <v>57411</v>
      </c>
    </row>
    <row r="77" spans="1:4" x14ac:dyDescent="0.35">
      <c r="A77" s="21" t="s">
        <v>60</v>
      </c>
      <c r="B77" s="20"/>
      <c r="C77" s="20"/>
      <c r="D77" s="20"/>
    </row>
    <row r="78" spans="1:4" x14ac:dyDescent="0.35">
      <c r="A78" s="7" t="s">
        <v>100</v>
      </c>
      <c r="B78" s="11"/>
      <c r="C78" s="11"/>
      <c r="D78" s="11"/>
    </row>
    <row r="79" spans="1:4" x14ac:dyDescent="0.35">
      <c r="A79" s="8" t="s">
        <v>101</v>
      </c>
      <c r="B79" s="11">
        <v>11104</v>
      </c>
      <c r="C79" s="11">
        <v>11284</v>
      </c>
      <c r="D79" s="11">
        <v>11056</v>
      </c>
    </row>
    <row r="80" spans="1:4" x14ac:dyDescent="0.35">
      <c r="A80" s="8" t="s">
        <v>102</v>
      </c>
      <c r="B80" s="11">
        <v>9038</v>
      </c>
      <c r="C80" s="11">
        <v>7906</v>
      </c>
      <c r="D80" s="11">
        <v>6829</v>
      </c>
    </row>
    <row r="81" spans="1:4" x14ac:dyDescent="0.35">
      <c r="A81" s="8" t="s">
        <v>103</v>
      </c>
      <c r="B81" s="11">
        <v>895</v>
      </c>
      <c r="C81" s="11">
        <v>-4774</v>
      </c>
      <c r="D81" s="11">
        <v>-215</v>
      </c>
    </row>
    <row r="82" spans="1:4" x14ac:dyDescent="0.35">
      <c r="A82" s="8" t="s">
        <v>104</v>
      </c>
      <c r="B82" s="11">
        <v>111</v>
      </c>
      <c r="C82" s="11">
        <v>-147</v>
      </c>
      <c r="D82" s="11">
        <v>-97</v>
      </c>
    </row>
    <row r="83" spans="1:4" x14ac:dyDescent="0.35">
      <c r="A83" t="s">
        <v>105</v>
      </c>
      <c r="B83" s="11"/>
      <c r="C83" s="11"/>
      <c r="D83" s="11"/>
    </row>
    <row r="84" spans="1:4" x14ac:dyDescent="0.35">
      <c r="A84" s="7" t="s">
        <v>70</v>
      </c>
      <c r="B84" s="11">
        <v>-1823</v>
      </c>
      <c r="C84" s="11">
        <v>-10125</v>
      </c>
      <c r="D84" s="11">
        <v>6917</v>
      </c>
    </row>
    <row r="85" spans="1:4" x14ac:dyDescent="0.35">
      <c r="A85" s="7" t="s">
        <v>71</v>
      </c>
      <c r="B85" s="11">
        <v>1484</v>
      </c>
      <c r="C85" s="11">
        <v>-2642</v>
      </c>
      <c r="D85" s="11">
        <v>-127</v>
      </c>
    </row>
    <row r="86" spans="1:4" x14ac:dyDescent="0.35">
      <c r="A86" s="7" t="s">
        <v>72</v>
      </c>
      <c r="B86" s="11">
        <v>-7520</v>
      </c>
      <c r="C86" s="11">
        <v>-3903</v>
      </c>
      <c r="D86" s="11">
        <v>1553</v>
      </c>
    </row>
    <row r="87" spans="1:4" x14ac:dyDescent="0.35">
      <c r="A87" s="7" t="s">
        <v>106</v>
      </c>
      <c r="B87" s="11">
        <v>-6499</v>
      </c>
      <c r="C87" s="11">
        <v>-8042</v>
      </c>
      <c r="D87" s="11">
        <v>-9588</v>
      </c>
    </row>
    <row r="88" spans="1:4" x14ac:dyDescent="0.35">
      <c r="A88" s="7" t="s">
        <v>81</v>
      </c>
      <c r="B88" s="11">
        <v>9448</v>
      </c>
      <c r="C88" s="11">
        <v>12326</v>
      </c>
      <c r="D88" s="11">
        <v>-4062</v>
      </c>
    </row>
    <row r="89" spans="1:4" x14ac:dyDescent="0.35">
      <c r="A89" s="7" t="s">
        <v>83</v>
      </c>
      <c r="B89" s="11">
        <v>478</v>
      </c>
      <c r="C89" s="11">
        <v>1676</v>
      </c>
      <c r="D89" s="11">
        <v>2081</v>
      </c>
    </row>
    <row r="90" spans="1:4" x14ac:dyDescent="0.35">
      <c r="A90" s="7" t="s">
        <v>107</v>
      </c>
      <c r="B90" s="11">
        <v>5632</v>
      </c>
      <c r="C90" s="11">
        <v>5799</v>
      </c>
      <c r="D90" s="11">
        <v>8916</v>
      </c>
    </row>
    <row r="91" spans="1:4" x14ac:dyDescent="0.35">
      <c r="A91" s="12" t="s">
        <v>108</v>
      </c>
      <c r="B91" s="13">
        <f>+SUM(B76:B90)</f>
        <v>122151</v>
      </c>
      <c r="C91" s="13">
        <f t="shared" ref="C91:D91" si="23">+SUM(C76:C90)</f>
        <v>104038</v>
      </c>
      <c r="D91" s="13">
        <f t="shared" si="23"/>
        <v>80674</v>
      </c>
    </row>
    <row r="92" spans="1:4" x14ac:dyDescent="0.35">
      <c r="A92" s="5" t="s">
        <v>109</v>
      </c>
      <c r="B92" s="11"/>
      <c r="C92" s="11"/>
      <c r="D92" s="11"/>
    </row>
    <row r="93" spans="1:4" x14ac:dyDescent="0.35">
      <c r="A93" s="7" t="s">
        <v>110</v>
      </c>
      <c r="B93" s="11">
        <v>-76923</v>
      </c>
      <c r="C93" s="11">
        <v>-109558</v>
      </c>
      <c r="D93" s="11">
        <v>-114938</v>
      </c>
    </row>
    <row r="94" spans="1:4" x14ac:dyDescent="0.35">
      <c r="A94" s="7" t="s">
        <v>111</v>
      </c>
      <c r="B94" s="11">
        <v>29917</v>
      </c>
      <c r="C94" s="11">
        <v>59023</v>
      </c>
      <c r="D94" s="11">
        <v>69918</v>
      </c>
    </row>
    <row r="95" spans="1:4" x14ac:dyDescent="0.35">
      <c r="A95" s="7" t="s">
        <v>112</v>
      </c>
      <c r="B95" s="11">
        <v>37446</v>
      </c>
      <c r="C95" s="11">
        <v>47460</v>
      </c>
      <c r="D95" s="11">
        <v>50473</v>
      </c>
    </row>
    <row r="96" spans="1:4" x14ac:dyDescent="0.35">
      <c r="A96" s="7" t="s">
        <v>113</v>
      </c>
      <c r="B96" s="11">
        <v>-10708</v>
      </c>
      <c r="C96" s="11">
        <v>-11085</v>
      </c>
      <c r="D96" s="11">
        <v>-7309</v>
      </c>
    </row>
    <row r="97" spans="1:4" x14ac:dyDescent="0.35">
      <c r="A97" s="7" t="s">
        <v>114</v>
      </c>
      <c r="B97" s="11">
        <v>-306</v>
      </c>
      <c r="C97" s="11">
        <v>-33</v>
      </c>
      <c r="D97" s="11">
        <v>-1524</v>
      </c>
    </row>
    <row r="98" spans="1:4" x14ac:dyDescent="0.35">
      <c r="A98" s="7" t="s">
        <v>104</v>
      </c>
      <c r="B98" s="11">
        <v>-1780</v>
      </c>
      <c r="C98" s="11">
        <v>-352</v>
      </c>
      <c r="D98" s="11">
        <v>-909</v>
      </c>
    </row>
    <row r="99" spans="1:4" x14ac:dyDescent="0.35">
      <c r="A99" s="12" t="s">
        <v>115</v>
      </c>
      <c r="B99" s="13">
        <f>+SUM(B93:B98)</f>
        <v>-22354</v>
      </c>
      <c r="C99" s="13">
        <f t="shared" ref="C99:D99" si="24">+SUM(C93:C98)</f>
        <v>-14545</v>
      </c>
      <c r="D99" s="13">
        <f t="shared" si="24"/>
        <v>-4289</v>
      </c>
    </row>
    <row r="100" spans="1:4" x14ac:dyDescent="0.35">
      <c r="A100" s="5" t="s">
        <v>116</v>
      </c>
      <c r="B100" s="11"/>
      <c r="C100" s="11"/>
      <c r="D100" s="11"/>
    </row>
    <row r="101" spans="1:4" x14ac:dyDescent="0.35">
      <c r="A101" s="7" t="s">
        <v>117</v>
      </c>
      <c r="B101" s="11">
        <v>-6223</v>
      </c>
      <c r="C101" s="11">
        <v>-6556</v>
      </c>
      <c r="D101" s="11">
        <v>-3634</v>
      </c>
    </row>
    <row r="102" spans="1:4" x14ac:dyDescent="0.35">
      <c r="A102" s="7" t="s">
        <v>118</v>
      </c>
      <c r="B102" s="11">
        <v>-14841</v>
      </c>
      <c r="C102" s="11">
        <v>-14467</v>
      </c>
      <c r="D102" s="11">
        <v>-14081</v>
      </c>
    </row>
    <row r="103" spans="1:4" x14ac:dyDescent="0.35">
      <c r="A103" s="7" t="s">
        <v>119</v>
      </c>
      <c r="B103" s="11">
        <v>-89402</v>
      </c>
      <c r="C103" s="11">
        <v>-85971</v>
      </c>
      <c r="D103" s="11">
        <v>-72358</v>
      </c>
    </row>
    <row r="104" spans="1:4" x14ac:dyDescent="0.35">
      <c r="A104" s="7" t="s">
        <v>120</v>
      </c>
      <c r="B104" s="11">
        <v>5465</v>
      </c>
      <c r="C104" s="11">
        <v>20393</v>
      </c>
      <c r="D104" s="11">
        <v>16091</v>
      </c>
    </row>
    <row r="105" spans="1:4" x14ac:dyDescent="0.35">
      <c r="A105" s="7" t="s">
        <v>121</v>
      </c>
      <c r="B105" s="11">
        <v>-9543</v>
      </c>
      <c r="C105" s="11">
        <v>-8750</v>
      </c>
      <c r="D105" s="11">
        <v>-12629</v>
      </c>
    </row>
    <row r="106" spans="1:4" x14ac:dyDescent="0.35">
      <c r="A106" s="7" t="s">
        <v>122</v>
      </c>
      <c r="B106" s="11">
        <v>3955</v>
      </c>
      <c r="C106" s="11">
        <v>1022</v>
      </c>
      <c r="D106" s="11">
        <v>-963</v>
      </c>
    </row>
    <row r="107" spans="1:4" x14ac:dyDescent="0.35">
      <c r="A107" s="7" t="s">
        <v>104</v>
      </c>
      <c r="B107" s="11">
        <v>-160</v>
      </c>
      <c r="C107" s="11">
        <v>976</v>
      </c>
      <c r="D107" s="11">
        <v>754</v>
      </c>
    </row>
    <row r="108" spans="1:4" x14ac:dyDescent="0.35">
      <c r="A108" s="12" t="s">
        <v>123</v>
      </c>
      <c r="B108" s="13">
        <f>+SUM(B101:B107)</f>
        <v>-110749</v>
      </c>
      <c r="C108" s="13">
        <f t="shared" ref="C108:D108" si="25">+SUM(C101:C107)</f>
        <v>-93353</v>
      </c>
      <c r="D108" s="13">
        <f t="shared" si="25"/>
        <v>-86820</v>
      </c>
    </row>
    <row r="109" spans="1:4" x14ac:dyDescent="0.35">
      <c r="A109" s="12" t="s">
        <v>124</v>
      </c>
      <c r="B109" s="13">
        <f>+B91+B99+B108</f>
        <v>-10952</v>
      </c>
      <c r="C109" s="13">
        <f t="shared" ref="C109:D109" si="26">+C91+C99+C108</f>
        <v>-3860</v>
      </c>
      <c r="D109" s="13">
        <f t="shared" si="26"/>
        <v>-10435</v>
      </c>
    </row>
    <row r="110" spans="1:4" ht="15" thickBot="1" x14ac:dyDescent="0.4">
      <c r="A110" s="14" t="s">
        <v>125</v>
      </c>
      <c r="B110" s="15">
        <v>24977</v>
      </c>
      <c r="C110" s="15">
        <v>35929</v>
      </c>
      <c r="D110" s="15">
        <v>39789</v>
      </c>
    </row>
    <row r="111" spans="1:4" ht="15" thickTop="1" x14ac:dyDescent="0.35">
      <c r="B111" s="11"/>
      <c r="C111" s="11"/>
      <c r="D111" s="11"/>
    </row>
    <row r="112" spans="1:4" x14ac:dyDescent="0.35">
      <c r="A112" t="s">
        <v>126</v>
      </c>
      <c r="B112" s="11"/>
      <c r="C112" s="11"/>
      <c r="D112" s="11"/>
    </row>
    <row r="113" spans="1:4" x14ac:dyDescent="0.35">
      <c r="A113" t="s">
        <v>127</v>
      </c>
      <c r="B113" s="11">
        <v>19573</v>
      </c>
      <c r="C113" s="11">
        <v>25385</v>
      </c>
      <c r="D113" s="11">
        <v>9501</v>
      </c>
    </row>
    <row r="114" spans="1:4" x14ac:dyDescent="0.35">
      <c r="A114" t="s">
        <v>128</v>
      </c>
      <c r="B114" s="11">
        <v>2865</v>
      </c>
      <c r="C114" s="11">
        <v>2687</v>
      </c>
      <c r="D114" s="11">
        <v>3002</v>
      </c>
    </row>
  </sheetData>
  <mergeCells count="7">
    <mergeCell ref="I2:M2"/>
    <mergeCell ref="A71:D71"/>
    <mergeCell ref="B72:D72"/>
    <mergeCell ref="A2:D2"/>
    <mergeCell ref="B3:D3"/>
    <mergeCell ref="A31:D31"/>
    <mergeCell ref="B32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428D-362F-447D-BDD9-06F2D2DF8776}">
  <dimension ref="A1:K114"/>
  <sheetViews>
    <sheetView topLeftCell="A84" workbookViewId="0">
      <selection activeCell="G27" sqref="G27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26" x14ac:dyDescent="0.35">
      <c r="A1" s="1" t="s">
        <v>0</v>
      </c>
      <c r="B1" s="10" t="s">
        <v>44</v>
      </c>
      <c r="C1" s="10"/>
      <c r="D1" s="10"/>
      <c r="E1" s="10"/>
      <c r="F1" s="10"/>
      <c r="G1" s="10"/>
      <c r="H1" s="10"/>
      <c r="I1" s="10"/>
      <c r="J1" s="10"/>
    </row>
    <row r="2" spans="1:10" x14ac:dyDescent="0.35">
      <c r="A2" s="30" t="s">
        <v>45</v>
      </c>
      <c r="B2" s="30"/>
      <c r="C2" s="30"/>
      <c r="D2" s="30"/>
    </row>
    <row r="3" spans="1:10" x14ac:dyDescent="0.35">
      <c r="B3" s="29" t="s">
        <v>1</v>
      </c>
      <c r="C3" s="29"/>
      <c r="D3" s="29"/>
    </row>
    <row r="4" spans="1:10" x14ac:dyDescent="0.35">
      <c r="B4" s="5">
        <v>2022</v>
      </c>
      <c r="C4" s="5">
        <v>2021</v>
      </c>
      <c r="D4" s="5">
        <v>2020</v>
      </c>
    </row>
    <row r="5" spans="1:10" x14ac:dyDescent="0.35">
      <c r="A5" t="s">
        <v>46</v>
      </c>
    </row>
    <row r="6" spans="1:10" x14ac:dyDescent="0.35">
      <c r="A6" s="7" t="s">
        <v>47</v>
      </c>
      <c r="B6" s="11">
        <v>316199</v>
      </c>
      <c r="C6" s="11">
        <v>297392</v>
      </c>
      <c r="D6" s="11">
        <v>220747</v>
      </c>
    </row>
    <row r="7" spans="1:10" x14ac:dyDescent="0.35">
      <c r="A7" s="7" t="s">
        <v>48</v>
      </c>
      <c r="B7" s="11">
        <v>78129</v>
      </c>
      <c r="C7" s="11">
        <v>68425</v>
      </c>
      <c r="D7" s="11">
        <v>53768</v>
      </c>
    </row>
    <row r="8" spans="1:10" x14ac:dyDescent="0.35">
      <c r="A8" s="12" t="s">
        <v>49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50</v>
      </c>
      <c r="B9" s="11"/>
      <c r="C9" s="11"/>
      <c r="D9" s="11"/>
    </row>
    <row r="10" spans="1:10" x14ac:dyDescent="0.35">
      <c r="A10" s="7" t="s">
        <v>47</v>
      </c>
      <c r="B10" s="11">
        <v>201471</v>
      </c>
      <c r="C10" s="11">
        <v>192266</v>
      </c>
      <c r="D10" s="11">
        <v>151286</v>
      </c>
    </row>
    <row r="11" spans="1:10" x14ac:dyDescent="0.35">
      <c r="A11" s="7" t="s">
        <v>48</v>
      </c>
      <c r="B11" s="11">
        <v>22075</v>
      </c>
      <c r="C11" s="11">
        <v>20715</v>
      </c>
      <c r="D11" s="11">
        <v>18273</v>
      </c>
    </row>
    <row r="12" spans="1:10" x14ac:dyDescent="0.35">
      <c r="A12" s="12" t="s">
        <v>51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12" t="s">
        <v>14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52</v>
      </c>
      <c r="B14" s="11"/>
      <c r="C14" s="11"/>
      <c r="D14" s="11"/>
    </row>
    <row r="15" spans="1:10" x14ac:dyDescent="0.35">
      <c r="A15" s="7" t="s">
        <v>53</v>
      </c>
      <c r="B15" s="11">
        <v>26251</v>
      </c>
      <c r="C15" s="11">
        <v>21914</v>
      </c>
      <c r="D15" s="11">
        <v>18752</v>
      </c>
    </row>
    <row r="16" spans="1:10" x14ac:dyDescent="0.35">
      <c r="A16" s="7" t="s">
        <v>54</v>
      </c>
      <c r="B16" s="11">
        <v>25094</v>
      </c>
      <c r="C16" s="11">
        <v>21973</v>
      </c>
      <c r="D16" s="11">
        <v>19916</v>
      </c>
    </row>
    <row r="17" spans="1:11" x14ac:dyDescent="0.35">
      <c r="A17" s="12" t="s">
        <v>55</v>
      </c>
      <c r="B17" s="13">
        <f>+B15+B16</f>
        <v>51345</v>
      </c>
      <c r="C17" s="13">
        <f t="shared" ref="C17:D17" si="3">+C15+C16</f>
        <v>43887</v>
      </c>
      <c r="D17" s="13">
        <f t="shared" si="3"/>
        <v>38668</v>
      </c>
    </row>
    <row r="18" spans="1:11" x14ac:dyDescent="0.35">
      <c r="A18" s="12" t="s">
        <v>56</v>
      </c>
      <c r="B18" s="13">
        <f>+B13-B17</f>
        <v>119437</v>
      </c>
      <c r="C18" s="13">
        <f t="shared" ref="C18:D18" si="4">+C13-C17</f>
        <v>108949</v>
      </c>
      <c r="D18" s="13">
        <f t="shared" si="4"/>
        <v>66288</v>
      </c>
      <c r="E18" s="5"/>
      <c r="F18" s="5"/>
      <c r="G18" s="5"/>
      <c r="H18" s="5"/>
      <c r="I18" s="5"/>
      <c r="J18" s="5"/>
      <c r="K18" s="5"/>
    </row>
    <row r="19" spans="1:11" x14ac:dyDescent="0.35">
      <c r="A19" t="s">
        <v>57</v>
      </c>
      <c r="B19" s="11">
        <v>-334</v>
      </c>
      <c r="C19" s="11">
        <v>258</v>
      </c>
      <c r="D19" s="11">
        <v>803</v>
      </c>
    </row>
    <row r="20" spans="1:11" x14ac:dyDescent="0.35">
      <c r="A20" s="12" t="s">
        <v>58</v>
      </c>
      <c r="B20" s="13">
        <f>+B18+B19</f>
        <v>119103</v>
      </c>
      <c r="C20" s="13">
        <f t="shared" ref="C20:D20" si="5">+C18+C19</f>
        <v>109207</v>
      </c>
      <c r="D20" s="13">
        <f t="shared" si="5"/>
        <v>67091</v>
      </c>
    </row>
    <row r="21" spans="1:11" x14ac:dyDescent="0.35">
      <c r="A21" t="s">
        <v>59</v>
      </c>
      <c r="B21" s="11">
        <v>19300</v>
      </c>
      <c r="C21" s="11">
        <v>14527</v>
      </c>
      <c r="D21" s="11">
        <v>9680</v>
      </c>
    </row>
    <row r="22" spans="1:11" ht="15" thickBot="1" x14ac:dyDescent="0.4">
      <c r="A22" s="14" t="s">
        <v>60</v>
      </c>
      <c r="B22" s="15">
        <f>+B20-B21</f>
        <v>99803</v>
      </c>
      <c r="C22" s="15">
        <f t="shared" ref="C22:D22" si="6">+C20-C21</f>
        <v>94680</v>
      </c>
      <c r="D22" s="15">
        <f t="shared" si="6"/>
        <v>57411</v>
      </c>
    </row>
    <row r="23" spans="1:11" ht="15" thickTop="1" x14ac:dyDescent="0.35">
      <c r="A23" t="s">
        <v>61</v>
      </c>
    </row>
    <row r="24" spans="1:11" x14ac:dyDescent="0.35">
      <c r="A24" s="7" t="s">
        <v>62</v>
      </c>
      <c r="B24" s="16">
        <v>6.15</v>
      </c>
      <c r="C24" s="16">
        <v>5.67</v>
      </c>
      <c r="D24" s="16">
        <v>3.31</v>
      </c>
    </row>
    <row r="25" spans="1:11" x14ac:dyDescent="0.35">
      <c r="A25" s="7" t="s">
        <v>63</v>
      </c>
      <c r="B25" s="16">
        <v>6.11</v>
      </c>
      <c r="C25" s="16">
        <v>5.61</v>
      </c>
      <c r="D25" s="16">
        <v>3.28</v>
      </c>
    </row>
    <row r="26" spans="1:11" x14ac:dyDescent="0.35">
      <c r="A26" t="s">
        <v>64</v>
      </c>
    </row>
    <row r="27" spans="1:11" x14ac:dyDescent="0.35">
      <c r="A27" s="7" t="s">
        <v>62</v>
      </c>
      <c r="B27" s="17">
        <v>16215963</v>
      </c>
      <c r="C27" s="17">
        <v>16701272</v>
      </c>
      <c r="D27" s="17">
        <v>17352119</v>
      </c>
    </row>
    <row r="28" spans="1:11" x14ac:dyDescent="0.35">
      <c r="A28" s="7" t="s">
        <v>63</v>
      </c>
      <c r="B28" s="17">
        <v>16325819</v>
      </c>
      <c r="C28" s="17">
        <v>16864919</v>
      </c>
      <c r="D28" s="17">
        <v>17528214</v>
      </c>
    </row>
    <row r="31" spans="1:11" x14ac:dyDescent="0.35">
      <c r="A31" s="30" t="s">
        <v>65</v>
      </c>
      <c r="B31" s="30"/>
      <c r="C31" s="30"/>
      <c r="D31" s="30"/>
    </row>
    <row r="32" spans="1:11" x14ac:dyDescent="0.35">
      <c r="B32" s="29" t="s">
        <v>66</v>
      </c>
      <c r="C32" s="29"/>
      <c r="D32" s="29"/>
    </row>
    <row r="33" spans="1:4" x14ac:dyDescent="0.35">
      <c r="B33" s="5">
        <f>+B4</f>
        <v>2022</v>
      </c>
      <c r="C33" s="5">
        <f t="shared" ref="C33:D33" si="7">+C4</f>
        <v>2021</v>
      </c>
      <c r="D33" s="5">
        <f t="shared" si="7"/>
        <v>2020</v>
      </c>
    </row>
    <row r="35" spans="1:4" x14ac:dyDescent="0.35">
      <c r="A35" t="s">
        <v>67</v>
      </c>
    </row>
    <row r="36" spans="1:4" x14ac:dyDescent="0.35">
      <c r="A36" s="7" t="s">
        <v>68</v>
      </c>
      <c r="B36" s="11">
        <v>23646</v>
      </c>
      <c r="C36" s="11">
        <v>34940</v>
      </c>
      <c r="D36" s="11">
        <v>38016</v>
      </c>
    </row>
    <row r="37" spans="1:4" x14ac:dyDescent="0.35">
      <c r="A37" s="7" t="s">
        <v>69</v>
      </c>
      <c r="B37" s="11">
        <v>24658</v>
      </c>
      <c r="C37" s="11">
        <v>27699</v>
      </c>
      <c r="D37" s="11">
        <v>52927</v>
      </c>
    </row>
    <row r="38" spans="1:4" x14ac:dyDescent="0.35">
      <c r="A38" s="7" t="s">
        <v>70</v>
      </c>
      <c r="B38" s="11">
        <v>28184</v>
      </c>
      <c r="C38" s="11">
        <v>26278</v>
      </c>
      <c r="D38" s="11">
        <v>16120</v>
      </c>
    </row>
    <row r="39" spans="1:4" x14ac:dyDescent="0.35">
      <c r="A39" s="7" t="s">
        <v>71</v>
      </c>
      <c r="B39" s="11">
        <v>4946</v>
      </c>
      <c r="C39" s="11">
        <v>6580</v>
      </c>
      <c r="D39" s="11">
        <v>4061</v>
      </c>
    </row>
    <row r="40" spans="1:4" x14ac:dyDescent="0.35">
      <c r="A40" s="7" t="s">
        <v>72</v>
      </c>
      <c r="B40" s="11">
        <v>32748</v>
      </c>
      <c r="C40" s="11">
        <v>25228</v>
      </c>
      <c r="D40" s="11">
        <v>21325</v>
      </c>
    </row>
    <row r="41" spans="1:4" x14ac:dyDescent="0.35">
      <c r="A41" s="7" t="s">
        <v>73</v>
      </c>
      <c r="B41" s="11">
        <v>21223</v>
      </c>
      <c r="C41" s="11">
        <v>14111</v>
      </c>
      <c r="D41" s="11">
        <v>11264</v>
      </c>
    </row>
    <row r="42" spans="1:4" x14ac:dyDescent="0.35">
      <c r="A42" s="12" t="s">
        <v>74</v>
      </c>
      <c r="B42" s="13">
        <f>+SUM(B36:B41)</f>
        <v>135405</v>
      </c>
      <c r="C42" s="13">
        <f t="shared" ref="C42:D42" si="8">+SUM(C36:C41)</f>
        <v>134836</v>
      </c>
      <c r="D42" s="13">
        <f t="shared" si="8"/>
        <v>143713</v>
      </c>
    </row>
    <row r="43" spans="1:4" x14ac:dyDescent="0.35">
      <c r="A43" t="s">
        <v>75</v>
      </c>
      <c r="B43" s="11"/>
      <c r="C43" s="11"/>
      <c r="D43" s="11"/>
    </row>
    <row r="44" spans="1:4" x14ac:dyDescent="0.35">
      <c r="A44" s="7" t="s">
        <v>69</v>
      </c>
      <c r="B44" s="11">
        <v>120805</v>
      </c>
      <c r="C44" s="11">
        <v>127877</v>
      </c>
      <c r="D44" s="11">
        <v>100887</v>
      </c>
    </row>
    <row r="45" spans="1:4" x14ac:dyDescent="0.35">
      <c r="A45" s="7" t="s">
        <v>76</v>
      </c>
      <c r="B45" s="11">
        <v>42117</v>
      </c>
      <c r="C45" s="11">
        <v>39440</v>
      </c>
      <c r="D45" s="11">
        <v>36766</v>
      </c>
    </row>
    <row r="46" spans="1:4" x14ac:dyDescent="0.35">
      <c r="A46" s="7" t="s">
        <v>77</v>
      </c>
      <c r="B46" s="11">
        <v>54428</v>
      </c>
      <c r="C46" s="11">
        <v>48849</v>
      </c>
      <c r="D46" s="11">
        <v>42522</v>
      </c>
    </row>
    <row r="47" spans="1:4" x14ac:dyDescent="0.35">
      <c r="A47" s="12" t="s">
        <v>78</v>
      </c>
      <c r="B47" s="13">
        <f>+SUM(B44:B46)</f>
        <v>217350</v>
      </c>
      <c r="C47" s="13">
        <f t="shared" ref="C47:D47" si="9">+SUM(C44:C46)</f>
        <v>216166</v>
      </c>
      <c r="D47" s="13">
        <f t="shared" si="9"/>
        <v>180175</v>
      </c>
    </row>
    <row r="48" spans="1:4" ht="15" thickBot="1" x14ac:dyDescent="0.4">
      <c r="A48" s="14" t="s">
        <v>79</v>
      </c>
      <c r="B48" s="15">
        <f>+B42+B47</f>
        <v>352755</v>
      </c>
      <c r="C48" s="15">
        <f t="shared" ref="C48:D48" si="10">+C42+C47</f>
        <v>351002</v>
      </c>
      <c r="D48" s="15">
        <f t="shared" si="10"/>
        <v>323888</v>
      </c>
    </row>
    <row r="49" spans="1:4" ht="15" thickTop="1" x14ac:dyDescent="0.35"/>
    <row r="50" spans="1:4" x14ac:dyDescent="0.35">
      <c r="A50" t="s">
        <v>80</v>
      </c>
    </row>
    <row r="51" spans="1:4" x14ac:dyDescent="0.35">
      <c r="A51" s="7" t="s">
        <v>81</v>
      </c>
      <c r="B51" s="11">
        <v>64115</v>
      </c>
      <c r="C51" s="11">
        <v>54763</v>
      </c>
      <c r="D51" s="11">
        <v>42296</v>
      </c>
    </row>
    <row r="52" spans="1:4" x14ac:dyDescent="0.35">
      <c r="A52" s="7" t="s">
        <v>82</v>
      </c>
      <c r="B52" s="11">
        <v>60845</v>
      </c>
      <c r="C52" s="11">
        <v>47493</v>
      </c>
      <c r="D52" s="11">
        <v>42684</v>
      </c>
    </row>
    <row r="53" spans="1:4" x14ac:dyDescent="0.35">
      <c r="A53" s="7" t="s">
        <v>83</v>
      </c>
      <c r="B53" s="11">
        <v>7912</v>
      </c>
      <c r="C53" s="11">
        <v>7612</v>
      </c>
      <c r="D53" s="11">
        <v>6643</v>
      </c>
    </row>
    <row r="54" spans="1:4" x14ac:dyDescent="0.35">
      <c r="A54" s="7" t="s">
        <v>84</v>
      </c>
      <c r="B54" s="11">
        <v>9982</v>
      </c>
      <c r="C54" s="11">
        <v>6000</v>
      </c>
      <c r="D54" s="11">
        <v>4996</v>
      </c>
    </row>
    <row r="55" spans="1:4" x14ac:dyDescent="0.35">
      <c r="A55" s="7" t="s">
        <v>85</v>
      </c>
      <c r="B55" s="11">
        <v>11128</v>
      </c>
      <c r="C55" s="11">
        <v>9613</v>
      </c>
      <c r="D55" s="11">
        <v>8773</v>
      </c>
    </row>
    <row r="56" spans="1:4" x14ac:dyDescent="0.35">
      <c r="A56" s="12" t="s">
        <v>86</v>
      </c>
      <c r="B56" s="13">
        <f>+SUM(B51:B55)</f>
        <v>153982</v>
      </c>
      <c r="C56" s="13">
        <f t="shared" ref="C56:D56" si="11">+SUM(C51:C55)</f>
        <v>125481</v>
      </c>
      <c r="D56" s="13">
        <f t="shared" si="11"/>
        <v>105392</v>
      </c>
    </row>
    <row r="57" spans="1:4" x14ac:dyDescent="0.35">
      <c r="A57" t="s">
        <v>87</v>
      </c>
      <c r="B57" s="11"/>
      <c r="C57" s="11"/>
      <c r="D57" s="11"/>
    </row>
    <row r="58" spans="1:4" x14ac:dyDescent="0.35">
      <c r="A58" s="7" t="s">
        <v>83</v>
      </c>
      <c r="B58" s="11"/>
      <c r="C58" s="11"/>
      <c r="D58" s="11"/>
    </row>
    <row r="59" spans="1:4" x14ac:dyDescent="0.35">
      <c r="A59" s="7" t="s">
        <v>85</v>
      </c>
      <c r="B59" s="11">
        <v>98959</v>
      </c>
      <c r="C59" s="11">
        <v>109106</v>
      </c>
      <c r="D59" s="11">
        <v>98667</v>
      </c>
    </row>
    <row r="60" spans="1:4" x14ac:dyDescent="0.35">
      <c r="A60" s="7" t="s">
        <v>88</v>
      </c>
      <c r="B60" s="11">
        <v>49142</v>
      </c>
      <c r="C60" s="11">
        <v>53325</v>
      </c>
      <c r="D60" s="11">
        <v>54490</v>
      </c>
    </row>
    <row r="61" spans="1:4" x14ac:dyDescent="0.35">
      <c r="A61" s="18" t="s">
        <v>89</v>
      </c>
      <c r="B61" s="19">
        <f>+B59+B60</f>
        <v>148101</v>
      </c>
      <c r="C61" s="19">
        <f t="shared" ref="C61:D61" si="12">+C59+C60</f>
        <v>162431</v>
      </c>
      <c r="D61" s="19">
        <f t="shared" si="12"/>
        <v>153157</v>
      </c>
    </row>
    <row r="62" spans="1:4" x14ac:dyDescent="0.35">
      <c r="A62" s="12" t="s">
        <v>90</v>
      </c>
      <c r="B62" s="13">
        <f>+B56+B61</f>
        <v>302083</v>
      </c>
      <c r="C62" s="13">
        <f t="shared" ref="C62:D62" si="13">+C56+C61</f>
        <v>287912</v>
      </c>
      <c r="D62" s="13">
        <f t="shared" si="13"/>
        <v>258549</v>
      </c>
    </row>
    <row r="63" spans="1:4" x14ac:dyDescent="0.35">
      <c r="B63" s="11"/>
      <c r="C63" s="11"/>
      <c r="D63" s="11"/>
    </row>
    <row r="64" spans="1:4" x14ac:dyDescent="0.35">
      <c r="A64" t="s">
        <v>91</v>
      </c>
      <c r="B64" s="11"/>
      <c r="C64" s="11"/>
      <c r="D64" s="11"/>
    </row>
    <row r="65" spans="1:4" x14ac:dyDescent="0.35">
      <c r="A65" s="7" t="s">
        <v>92</v>
      </c>
      <c r="B65" s="11">
        <v>64849</v>
      </c>
      <c r="C65" s="11">
        <v>57365</v>
      </c>
      <c r="D65" s="11">
        <v>50779</v>
      </c>
    </row>
    <row r="66" spans="1:4" x14ac:dyDescent="0.35">
      <c r="A66" s="7" t="s">
        <v>93</v>
      </c>
      <c r="B66" s="11">
        <v>-3068</v>
      </c>
      <c r="C66" s="11">
        <v>5562</v>
      </c>
      <c r="D66" s="11">
        <v>14966</v>
      </c>
    </row>
    <row r="67" spans="1:4" x14ac:dyDescent="0.35">
      <c r="A67" s="7" t="s">
        <v>94</v>
      </c>
      <c r="B67" s="11">
        <v>-11109</v>
      </c>
      <c r="C67" s="11">
        <v>163</v>
      </c>
      <c r="D67" s="11">
        <v>-406</v>
      </c>
    </row>
    <row r="68" spans="1:4" x14ac:dyDescent="0.35">
      <c r="A68" s="12" t="s">
        <v>95</v>
      </c>
      <c r="B68" s="13">
        <f>+SUM(B65:B67)</f>
        <v>50672</v>
      </c>
      <c r="C68" s="13">
        <f t="shared" ref="C68:D68" si="14">+SUM(C65:C67)</f>
        <v>63090</v>
      </c>
      <c r="D68" s="13">
        <f t="shared" si="14"/>
        <v>65339</v>
      </c>
    </row>
    <row r="69" spans="1:4" ht="15" thickBot="1" x14ac:dyDescent="0.4">
      <c r="A69" s="14" t="s">
        <v>96</v>
      </c>
      <c r="B69" s="15">
        <f>+B68+B62</f>
        <v>352755</v>
      </c>
      <c r="C69" s="15">
        <f t="shared" ref="C69:D69" si="15">+C68+C62</f>
        <v>351002</v>
      </c>
      <c r="D69" s="15">
        <f t="shared" si="15"/>
        <v>323888</v>
      </c>
    </row>
    <row r="70" spans="1:4" ht="15" thickTop="1" x14ac:dyDescent="0.35"/>
    <row r="71" spans="1:4" x14ac:dyDescent="0.35">
      <c r="A71" s="30" t="s">
        <v>97</v>
      </c>
      <c r="B71" s="30"/>
      <c r="C71" s="30"/>
      <c r="D71" s="30"/>
    </row>
    <row r="72" spans="1:4" x14ac:dyDescent="0.35">
      <c r="B72" s="29" t="s">
        <v>1</v>
      </c>
      <c r="C72" s="29"/>
      <c r="D72" s="29"/>
    </row>
    <row r="73" spans="1:4" x14ac:dyDescent="0.35">
      <c r="B73" s="5">
        <f>+B33</f>
        <v>2022</v>
      </c>
      <c r="C73" s="5">
        <f t="shared" ref="C73:D73" si="16">+C33</f>
        <v>2021</v>
      </c>
      <c r="D73" s="5">
        <f t="shared" si="16"/>
        <v>2020</v>
      </c>
    </row>
    <row r="75" spans="1:4" x14ac:dyDescent="0.35">
      <c r="A75" s="5" t="s">
        <v>98</v>
      </c>
      <c r="B75" s="20"/>
      <c r="C75" s="20"/>
      <c r="D75" s="20"/>
    </row>
    <row r="76" spans="1:4" x14ac:dyDescent="0.35">
      <c r="A76" t="s">
        <v>99</v>
      </c>
      <c r="B76" s="11">
        <f>+B22</f>
        <v>99803</v>
      </c>
      <c r="C76" s="11">
        <f t="shared" ref="C76:D76" si="17">+C22</f>
        <v>94680</v>
      </c>
      <c r="D76" s="11">
        <f t="shared" si="17"/>
        <v>57411</v>
      </c>
    </row>
    <row r="77" spans="1:4" x14ac:dyDescent="0.35">
      <c r="A77" s="21" t="s">
        <v>60</v>
      </c>
      <c r="B77" s="20"/>
      <c r="C77" s="20"/>
      <c r="D77" s="20"/>
    </row>
    <row r="78" spans="1:4" x14ac:dyDescent="0.35">
      <c r="A78" s="7" t="s">
        <v>100</v>
      </c>
      <c r="B78" s="11"/>
      <c r="C78" s="11"/>
      <c r="D78" s="11"/>
    </row>
    <row r="79" spans="1:4" x14ac:dyDescent="0.35">
      <c r="A79" s="8" t="s">
        <v>101</v>
      </c>
      <c r="B79" s="11">
        <v>11104</v>
      </c>
      <c r="C79" s="11">
        <v>11284</v>
      </c>
      <c r="D79" s="11">
        <v>11056</v>
      </c>
    </row>
    <row r="80" spans="1:4" x14ac:dyDescent="0.35">
      <c r="A80" s="8" t="s">
        <v>102</v>
      </c>
      <c r="B80" s="11">
        <v>9038</v>
      </c>
      <c r="C80" s="11">
        <v>7906</v>
      </c>
      <c r="D80" s="11">
        <v>6829</v>
      </c>
    </row>
    <row r="81" spans="1:4" x14ac:dyDescent="0.35">
      <c r="A81" s="8" t="s">
        <v>103</v>
      </c>
      <c r="B81" s="11">
        <v>895</v>
      </c>
      <c r="C81" s="11">
        <v>-4774</v>
      </c>
      <c r="D81" s="11">
        <v>-215</v>
      </c>
    </row>
    <row r="82" spans="1:4" x14ac:dyDescent="0.35">
      <c r="A82" s="8" t="s">
        <v>104</v>
      </c>
      <c r="B82" s="11">
        <v>111</v>
      </c>
      <c r="C82" s="11">
        <v>-147</v>
      </c>
      <c r="D82" s="11">
        <v>-97</v>
      </c>
    </row>
    <row r="83" spans="1:4" x14ac:dyDescent="0.35">
      <c r="A83" t="s">
        <v>105</v>
      </c>
      <c r="B83" s="11"/>
      <c r="C83" s="11"/>
      <c r="D83" s="11"/>
    </row>
    <row r="84" spans="1:4" x14ac:dyDescent="0.35">
      <c r="A84" s="7" t="s">
        <v>70</v>
      </c>
      <c r="B84" s="11">
        <v>-1823</v>
      </c>
      <c r="C84" s="11">
        <v>-10125</v>
      </c>
      <c r="D84" s="11">
        <v>6917</v>
      </c>
    </row>
    <row r="85" spans="1:4" x14ac:dyDescent="0.35">
      <c r="A85" s="7" t="s">
        <v>71</v>
      </c>
      <c r="B85" s="11">
        <v>1484</v>
      </c>
      <c r="C85" s="11">
        <v>-2642</v>
      </c>
      <c r="D85" s="11">
        <v>-127</v>
      </c>
    </row>
    <row r="86" spans="1:4" x14ac:dyDescent="0.35">
      <c r="A86" s="7" t="s">
        <v>72</v>
      </c>
      <c r="B86" s="11">
        <v>-7520</v>
      </c>
      <c r="C86" s="11">
        <v>-3903</v>
      </c>
      <c r="D86" s="11">
        <v>1553</v>
      </c>
    </row>
    <row r="87" spans="1:4" x14ac:dyDescent="0.35">
      <c r="A87" s="7" t="s">
        <v>106</v>
      </c>
      <c r="B87" s="11">
        <v>-6499</v>
      </c>
      <c r="C87" s="11">
        <v>-8042</v>
      </c>
      <c r="D87" s="11">
        <v>-9588</v>
      </c>
    </row>
    <row r="88" spans="1:4" x14ac:dyDescent="0.35">
      <c r="A88" s="7" t="s">
        <v>81</v>
      </c>
      <c r="B88" s="11">
        <v>9448</v>
      </c>
      <c r="C88" s="11">
        <v>12326</v>
      </c>
      <c r="D88" s="11">
        <v>-4062</v>
      </c>
    </row>
    <row r="89" spans="1:4" x14ac:dyDescent="0.35">
      <c r="A89" s="7" t="s">
        <v>83</v>
      </c>
      <c r="B89" s="11">
        <v>478</v>
      </c>
      <c r="C89" s="11">
        <v>1676</v>
      </c>
      <c r="D89" s="11">
        <v>2081</v>
      </c>
    </row>
    <row r="90" spans="1:4" x14ac:dyDescent="0.35">
      <c r="A90" s="7" t="s">
        <v>107</v>
      </c>
      <c r="B90" s="11">
        <v>5632</v>
      </c>
      <c r="C90" s="11">
        <v>5799</v>
      </c>
      <c r="D90" s="11">
        <v>8916</v>
      </c>
    </row>
    <row r="91" spans="1:4" x14ac:dyDescent="0.35">
      <c r="A91" s="12" t="s">
        <v>108</v>
      </c>
      <c r="B91" s="13">
        <f>+SUM(B76:B90)</f>
        <v>122151</v>
      </c>
      <c r="C91" s="13">
        <f t="shared" ref="C91:D91" si="18">+SUM(C76:C90)</f>
        <v>104038</v>
      </c>
      <c r="D91" s="13">
        <f t="shared" si="18"/>
        <v>80674</v>
      </c>
    </row>
    <row r="92" spans="1:4" x14ac:dyDescent="0.35">
      <c r="A92" s="5" t="s">
        <v>109</v>
      </c>
      <c r="B92" s="11"/>
      <c r="C92" s="11"/>
      <c r="D92" s="11"/>
    </row>
    <row r="93" spans="1:4" x14ac:dyDescent="0.35">
      <c r="A93" s="7" t="s">
        <v>110</v>
      </c>
      <c r="B93" s="11">
        <v>-76923</v>
      </c>
      <c r="C93" s="11">
        <v>-109558</v>
      </c>
      <c r="D93" s="11">
        <v>-114938</v>
      </c>
    </row>
    <row r="94" spans="1:4" x14ac:dyDescent="0.35">
      <c r="A94" s="7" t="s">
        <v>111</v>
      </c>
      <c r="B94" s="11">
        <v>29917</v>
      </c>
      <c r="C94" s="11">
        <v>59023</v>
      </c>
      <c r="D94" s="11">
        <v>69918</v>
      </c>
    </row>
    <row r="95" spans="1:4" x14ac:dyDescent="0.35">
      <c r="A95" s="7" t="s">
        <v>112</v>
      </c>
      <c r="B95" s="11">
        <v>37446</v>
      </c>
      <c r="C95" s="11">
        <v>47460</v>
      </c>
      <c r="D95" s="11">
        <v>50473</v>
      </c>
    </row>
    <row r="96" spans="1:4" x14ac:dyDescent="0.35">
      <c r="A96" s="7" t="s">
        <v>113</v>
      </c>
      <c r="B96" s="11">
        <v>-10708</v>
      </c>
      <c r="C96" s="11">
        <v>-11085</v>
      </c>
      <c r="D96" s="11">
        <v>-7309</v>
      </c>
    </row>
    <row r="97" spans="1:4" x14ac:dyDescent="0.35">
      <c r="A97" s="7" t="s">
        <v>114</v>
      </c>
      <c r="B97" s="11">
        <v>-306</v>
      </c>
      <c r="C97" s="11">
        <v>-33</v>
      </c>
      <c r="D97" s="11">
        <v>-1524</v>
      </c>
    </row>
    <row r="98" spans="1:4" x14ac:dyDescent="0.35">
      <c r="A98" s="7" t="s">
        <v>104</v>
      </c>
      <c r="B98" s="11">
        <v>-1780</v>
      </c>
      <c r="C98" s="11">
        <v>-352</v>
      </c>
      <c r="D98" s="11">
        <v>-909</v>
      </c>
    </row>
    <row r="99" spans="1:4" x14ac:dyDescent="0.35">
      <c r="A99" s="12" t="s">
        <v>115</v>
      </c>
      <c r="B99" s="13">
        <f>+SUM(B93:B98)</f>
        <v>-22354</v>
      </c>
      <c r="C99" s="13">
        <f t="shared" ref="C99:D99" si="19">+SUM(C93:C98)</f>
        <v>-14545</v>
      </c>
      <c r="D99" s="13">
        <f t="shared" si="19"/>
        <v>-4289</v>
      </c>
    </row>
    <row r="100" spans="1:4" x14ac:dyDescent="0.35">
      <c r="A100" s="5" t="s">
        <v>116</v>
      </c>
      <c r="B100" s="11"/>
      <c r="C100" s="11"/>
      <c r="D100" s="11"/>
    </row>
    <row r="101" spans="1:4" x14ac:dyDescent="0.35">
      <c r="A101" s="7" t="s">
        <v>117</v>
      </c>
      <c r="B101" s="11">
        <v>-6223</v>
      </c>
      <c r="C101" s="11">
        <v>-6556</v>
      </c>
      <c r="D101" s="11">
        <v>-3634</v>
      </c>
    </row>
    <row r="102" spans="1:4" x14ac:dyDescent="0.35">
      <c r="A102" s="7" t="s">
        <v>118</v>
      </c>
      <c r="B102" s="11">
        <v>-14841</v>
      </c>
      <c r="C102" s="11">
        <v>-14467</v>
      </c>
      <c r="D102" s="11">
        <v>-14081</v>
      </c>
    </row>
    <row r="103" spans="1:4" x14ac:dyDescent="0.35">
      <c r="A103" s="7" t="s">
        <v>119</v>
      </c>
      <c r="B103" s="11">
        <v>-89402</v>
      </c>
      <c r="C103" s="11">
        <v>-85971</v>
      </c>
      <c r="D103" s="11">
        <v>-72358</v>
      </c>
    </row>
    <row r="104" spans="1:4" x14ac:dyDescent="0.35">
      <c r="A104" s="7" t="s">
        <v>120</v>
      </c>
      <c r="B104" s="11">
        <v>5465</v>
      </c>
      <c r="C104" s="11">
        <v>20393</v>
      </c>
      <c r="D104" s="11">
        <v>16091</v>
      </c>
    </row>
    <row r="105" spans="1:4" x14ac:dyDescent="0.35">
      <c r="A105" s="7" t="s">
        <v>121</v>
      </c>
      <c r="B105" s="11">
        <v>-9543</v>
      </c>
      <c r="C105" s="11">
        <v>-8750</v>
      </c>
      <c r="D105" s="11">
        <v>-12629</v>
      </c>
    </row>
    <row r="106" spans="1:4" x14ac:dyDescent="0.35">
      <c r="A106" s="7" t="s">
        <v>122</v>
      </c>
      <c r="B106" s="11">
        <v>3955</v>
      </c>
      <c r="C106" s="11">
        <v>1022</v>
      </c>
      <c r="D106" s="11">
        <v>-963</v>
      </c>
    </row>
    <row r="107" spans="1:4" x14ac:dyDescent="0.35">
      <c r="A107" s="7" t="s">
        <v>104</v>
      </c>
      <c r="B107" s="11">
        <v>-160</v>
      </c>
      <c r="C107" s="11">
        <v>976</v>
      </c>
      <c r="D107" s="11">
        <v>754</v>
      </c>
    </row>
    <row r="108" spans="1:4" x14ac:dyDescent="0.35">
      <c r="A108" s="12" t="s">
        <v>123</v>
      </c>
      <c r="B108" s="13">
        <f>+SUM(B101:B107)</f>
        <v>-110749</v>
      </c>
      <c r="C108" s="13">
        <f t="shared" ref="C108:D108" si="20">+SUM(C101:C107)</f>
        <v>-93353</v>
      </c>
      <c r="D108" s="13">
        <f t="shared" si="20"/>
        <v>-86820</v>
      </c>
    </row>
    <row r="109" spans="1:4" x14ac:dyDescent="0.35">
      <c r="A109" s="12" t="s">
        <v>124</v>
      </c>
      <c r="B109" s="13">
        <f>+B91+B99+B108</f>
        <v>-10952</v>
      </c>
      <c r="C109" s="13">
        <f t="shared" ref="C109:D109" si="21">+C91+C99+C108</f>
        <v>-3860</v>
      </c>
      <c r="D109" s="13">
        <f t="shared" si="21"/>
        <v>-10435</v>
      </c>
    </row>
    <row r="110" spans="1:4" ht="15" thickBot="1" x14ac:dyDescent="0.4">
      <c r="A110" s="14" t="s">
        <v>125</v>
      </c>
      <c r="B110" s="15">
        <v>24977</v>
      </c>
      <c r="C110" s="15">
        <v>35929</v>
      </c>
      <c r="D110" s="15">
        <v>39789</v>
      </c>
    </row>
    <row r="111" spans="1:4" ht="15" thickTop="1" x14ac:dyDescent="0.35">
      <c r="B111" s="11"/>
      <c r="C111" s="11"/>
      <c r="D111" s="11"/>
    </row>
    <row r="112" spans="1:4" x14ac:dyDescent="0.35">
      <c r="A112" t="s">
        <v>126</v>
      </c>
      <c r="B112" s="11"/>
      <c r="C112" s="11"/>
      <c r="D112" s="11"/>
    </row>
    <row r="113" spans="1:4" x14ac:dyDescent="0.35">
      <c r="A113" t="s">
        <v>127</v>
      </c>
      <c r="B113" s="11">
        <v>19573</v>
      </c>
      <c r="C113" s="11">
        <v>25385</v>
      </c>
      <c r="D113" s="11">
        <v>9501</v>
      </c>
    </row>
    <row r="114" spans="1:4" x14ac:dyDescent="0.35">
      <c r="A114" t="s">
        <v>128</v>
      </c>
      <c r="B114" s="11">
        <v>2865</v>
      </c>
      <c r="C114" s="11">
        <v>2687</v>
      </c>
      <c r="D114" s="11">
        <v>3002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APPLE INC CALCULATED RATIOS</vt:lpstr>
      <vt:lpstr>APPLE INC 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Lemmy E</dc:creator>
  <cp:lastModifiedBy>Lemmy E</cp:lastModifiedBy>
  <dcterms:created xsi:type="dcterms:W3CDTF">2024-12-24T13:41:29Z</dcterms:created>
  <dcterms:modified xsi:type="dcterms:W3CDTF">2025-03-11T00:15:15Z</dcterms:modified>
</cp:coreProperties>
</file>