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kiin\Downloads\"/>
    </mc:Choice>
  </mc:AlternateContent>
  <xr:revisionPtr revIDLastSave="0" documentId="8_{9239B64F-2B07-43FD-8407-9CEF7608EDB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3" l="1"/>
  <c r="E60" i="3" s="1"/>
  <c r="D59" i="3"/>
  <c r="E68" i="3"/>
  <c r="E67" i="3"/>
  <c r="D68" i="3"/>
  <c r="D67" i="3"/>
  <c r="D40" i="3"/>
  <c r="E40" i="3"/>
  <c r="D60" i="3"/>
  <c r="D61" i="3"/>
  <c r="E61" i="3"/>
  <c r="C61" i="3"/>
  <c r="C60" i="3"/>
  <c r="C59" i="3"/>
  <c r="E22" i="3"/>
  <c r="D22" i="3"/>
  <c r="C22" i="3"/>
  <c r="D18" i="3"/>
  <c r="E18" i="3"/>
  <c r="C18" i="3"/>
  <c r="D19" i="3"/>
  <c r="E19" i="3"/>
  <c r="C19" i="3"/>
  <c r="C68" i="3"/>
  <c r="C67" i="3"/>
  <c r="E24" i="1"/>
  <c r="E65" i="1"/>
  <c r="C40" i="3"/>
  <c r="D35" i="3"/>
  <c r="E35" i="3"/>
  <c r="C35" i="3"/>
  <c r="D34" i="3"/>
  <c r="E34" i="3"/>
  <c r="C34" i="3"/>
  <c r="D30" i="3"/>
  <c r="E30" i="3"/>
  <c r="C30" i="3"/>
  <c r="D29" i="3"/>
  <c r="E29" i="3"/>
  <c r="C29" i="3"/>
  <c r="D27" i="3"/>
  <c r="E27" i="3"/>
  <c r="C27" i="3"/>
  <c r="D26" i="3"/>
  <c r="E26" i="3"/>
  <c r="C26" i="3"/>
  <c r="D25" i="3"/>
  <c r="E25" i="3"/>
  <c r="C25" i="3"/>
  <c r="D17" i="3"/>
  <c r="E17" i="3"/>
  <c r="C17" i="3"/>
  <c r="B8" i="1"/>
  <c r="D8" i="3"/>
  <c r="E8" i="3"/>
  <c r="C8" i="3"/>
  <c r="D5" i="3"/>
  <c r="E5" i="3"/>
  <c r="C5" i="3"/>
  <c r="C6" i="3"/>
  <c r="D6" i="3"/>
  <c r="E6" i="3"/>
  <c r="D7" i="3"/>
  <c r="E7" i="3"/>
  <c r="C7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B48" i="1" s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C13" i="1" s="1"/>
  <c r="B13" i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C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<sst xmlns="http://schemas.openxmlformats.org/spreadsheetml/2006/main" count="185" uniqueCount="150">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</sst>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  <xf numFmtId="9" fontId="0" fillId="0" borderId="0" xfId="3" applyFont="1"/>
    <xf numFmtId="10" fontId="0" fillId="0" borderId="0" xfId="3" applyNumberFormat="1" applyFont="1"/>
    <xf numFmtId="165" fontId="8" fillId="0" borderId="1" xfId="1" applyNumberFormat="1" applyFon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2" sqref="A22:A24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7" zoomScale="99" workbookViewId="0">
      <selection activeCell="D47" sqref="D47"/>
    </sheetView>
  </sheetViews>
  <sheetFormatPr defaultRowHeight="14.5" x14ac:dyDescent="0.35"/>
  <cols>
    <col min="1" max="1" width="142.54296875" customWidth="1"/>
    <col min="2" max="3" width="11.54296875" bestFit="1" customWidth="1"/>
    <col min="4" max="4" width="11.6328125" bestFit="1" customWidth="1"/>
    <col min="5" max="5" width="11.816406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4" t="s">
        <v>1</v>
      </c>
      <c r="B2" s="24"/>
      <c r="C2" s="24"/>
      <c r="D2" s="24"/>
    </row>
    <row r="3" spans="1:10" x14ac:dyDescent="0.35">
      <c r="B3" s="23" t="s">
        <v>23</v>
      </c>
      <c r="C3" s="23"/>
      <c r="D3" s="23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5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5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5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5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5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5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5" ht="15" thickTop="1" x14ac:dyDescent="0.35">
      <c r="A23" t="s">
        <v>19</v>
      </c>
    </row>
    <row r="24" spans="1:5" x14ac:dyDescent="0.35">
      <c r="A24" s="1" t="s">
        <v>20</v>
      </c>
      <c r="B24" s="10">
        <v>6.15</v>
      </c>
      <c r="C24" s="10">
        <v>5.67</v>
      </c>
      <c r="D24" s="10">
        <v>3.31</v>
      </c>
      <c r="E24" s="25">
        <f>B22/B27</f>
        <v>6.1546144376377768E-3</v>
      </c>
    </row>
    <row r="25" spans="1:5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5" x14ac:dyDescent="0.35">
      <c r="A26" t="s">
        <v>22</v>
      </c>
    </row>
    <row r="27" spans="1:5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5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5" x14ac:dyDescent="0.35">
      <c r="A31" s="24" t="s">
        <v>24</v>
      </c>
      <c r="B31" s="24"/>
      <c r="C31" s="24"/>
      <c r="D31" s="24"/>
    </row>
    <row r="32" spans="1:5" x14ac:dyDescent="0.35">
      <c r="B32" s="23" t="s">
        <v>142</v>
      </c>
      <c r="C32" s="23"/>
      <c r="D32" s="23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5" x14ac:dyDescent="0.35">
      <c r="A65" s="1" t="s">
        <v>54</v>
      </c>
      <c r="B65" s="12">
        <v>64849</v>
      </c>
      <c r="C65" s="12">
        <v>57365</v>
      </c>
      <c r="D65" s="12">
        <v>50779</v>
      </c>
      <c r="E65">
        <f>4754986*0.00001</f>
        <v>47.549860000000002</v>
      </c>
    </row>
    <row r="66" spans="1:5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5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5" ht="15" thickTop="1" x14ac:dyDescent="0.35"/>
    <row r="71" spans="1:5" x14ac:dyDescent="0.35">
      <c r="A71" s="24" t="s">
        <v>55</v>
      </c>
      <c r="B71" s="24"/>
      <c r="C71" s="24"/>
      <c r="D71" s="24"/>
    </row>
    <row r="72" spans="1:5" x14ac:dyDescent="0.35">
      <c r="B72" s="23" t="s">
        <v>23</v>
      </c>
      <c r="C72" s="23"/>
      <c r="D72" s="23"/>
    </row>
    <row r="73" spans="1:5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5" x14ac:dyDescent="0.35">
      <c r="A75" s="7" t="s">
        <v>56</v>
      </c>
      <c r="B75" s="15"/>
      <c r="C75" s="15"/>
      <c r="D75" s="15"/>
    </row>
    <row r="76" spans="1:5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5" x14ac:dyDescent="0.35">
      <c r="A77" s="11" t="s">
        <v>18</v>
      </c>
      <c r="B77" s="15"/>
      <c r="C77" s="15"/>
      <c r="D77" s="15"/>
    </row>
    <row r="78" spans="1:5" x14ac:dyDescent="0.35">
      <c r="A78" s="1" t="s">
        <v>58</v>
      </c>
      <c r="B78" s="12"/>
      <c r="C78" s="12"/>
      <c r="D78" s="12"/>
    </row>
    <row r="79" spans="1:5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abSelected="1" workbookViewId="0">
      <selection activeCell="C9" sqref="C9"/>
    </sheetView>
  </sheetViews>
  <sheetFormatPr defaultRowHeight="14.5" x14ac:dyDescent="0.35"/>
  <cols>
    <col min="1" max="1" width="4.6328125" customWidth="1"/>
    <col min="2" max="2" width="44.90625" customWidth="1"/>
    <col min="3" max="3" width="25.1796875" bestFit="1" customWidth="1"/>
    <col min="4" max="4" width="10.08984375" customWidth="1"/>
    <col min="5" max="5" width="11.8164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3" t="s">
        <v>23</v>
      </c>
      <c r="D2" s="23"/>
      <c r="E2" s="23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>
        <f>'Financial Statements'!B42/'Financial Statements'!B17</f>
        <v>2.6371603856266432</v>
      </c>
      <c r="D8">
        <f>'Financial Statements'!C42/'Financial Statements'!C17</f>
        <v>3.072344885729259</v>
      </c>
      <c r="E8">
        <f>'Financial Statements'!D42/'Financial Statements'!D17</f>
        <v>3.7165873590565841</v>
      </c>
    </row>
    <row r="9" spans="1:10" x14ac:dyDescent="0.35">
      <c r="A9" s="18">
        <f t="shared" si="0"/>
        <v>1.5000000000000004</v>
      </c>
      <c r="B9" s="1" t="s">
        <v>104</v>
      </c>
    </row>
    <row r="10" spans="1:10" x14ac:dyDescent="0.35">
      <c r="A10" s="18">
        <f t="shared" si="0"/>
        <v>1.6000000000000005</v>
      </c>
      <c r="B10" s="1" t="s">
        <v>105</v>
      </c>
    </row>
    <row r="11" spans="1:10" x14ac:dyDescent="0.35">
      <c r="A11" s="18">
        <f t="shared" si="0"/>
        <v>1.7000000000000006</v>
      </c>
      <c r="B11" s="1" t="s">
        <v>106</v>
      </c>
    </row>
    <row r="12" spans="1:10" x14ac:dyDescent="0.35">
      <c r="A12" s="18">
        <f t="shared" si="0"/>
        <v>1.8000000000000007</v>
      </c>
      <c r="B12" s="1" t="s">
        <v>107</v>
      </c>
    </row>
    <row r="13" spans="1:10" x14ac:dyDescent="0.35">
      <c r="A13" s="18">
        <f t="shared" si="0"/>
        <v>1.9000000000000008</v>
      </c>
      <c r="B13" s="1" t="s">
        <v>108</v>
      </c>
    </row>
    <row r="14" spans="1:10" x14ac:dyDescent="0.35">
      <c r="A14" s="18"/>
      <c r="B14" s="3" t="s">
        <v>109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>
        <f>('Financial Statements'!D8-'Financial Statements'!D12)/'Financial Statements'!D8</f>
        <v>0.38233247727810865</v>
      </c>
    </row>
    <row r="18" spans="1:5" x14ac:dyDescent="0.35">
      <c r="A18" s="18">
        <f>+A17+0.1</f>
        <v>2.2000000000000002</v>
      </c>
      <c r="B18" s="1" t="s">
        <v>111</v>
      </c>
      <c r="C18">
        <f>C19/'Financial Statements'!B8</f>
        <v>0.33019973220263332</v>
      </c>
      <c r="D18">
        <f>D19/'Financial Statements'!C8</f>
        <v>0.32937507004868555</v>
      </c>
      <c r="E18">
        <f>E19/'Financial Statements'!D8</f>
        <v>0.28467296869023551</v>
      </c>
    </row>
    <row r="19" spans="1:5" x14ac:dyDescent="0.35">
      <c r="A19" s="18"/>
      <c r="B19" s="3" t="s">
        <v>112</v>
      </c>
      <c r="C19">
        <f>'Financial Statements'!B20+'Financial Statements'!B79</f>
        <v>130207</v>
      </c>
      <c r="D19">
        <f>'Financial Statements'!C20+'Financial Statements'!C79</f>
        <v>120491</v>
      </c>
      <c r="E19">
        <f>'Financial Statements'!D20+'Financial Statements'!D79</f>
        <v>78147</v>
      </c>
    </row>
    <row r="20" spans="1:5" x14ac:dyDescent="0.35">
      <c r="A20" s="18">
        <f>+A18+0.1</f>
        <v>2.3000000000000003</v>
      </c>
      <c r="B20" s="1" t="s">
        <v>113</v>
      </c>
    </row>
    <row r="21" spans="1:5" x14ac:dyDescent="0.35">
      <c r="A21" s="18"/>
      <c r="B21" s="3" t="s">
        <v>114</v>
      </c>
      <c r="C21" s="28">
        <v>119103</v>
      </c>
      <c r="D21" s="2">
        <v>109207</v>
      </c>
      <c r="E21" s="2">
        <v>67091</v>
      </c>
    </row>
    <row r="22" spans="1:5" x14ac:dyDescent="0.35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35">
      <c r="A26" s="18">
        <f t="shared" ref="A26:A30" si="1">+A25+0.1</f>
        <v>3.2</v>
      </c>
      <c r="B26" s="1" t="s">
        <v>118</v>
      </c>
      <c r="C26">
        <f>'Financial Statements'!B55/'Financial Statements'!B48</f>
        <v>3.1545973834531046E-2</v>
      </c>
      <c r="D26">
        <f>'Financial Statements'!C55/'Financial Statements'!C48</f>
        <v>2.7387308334425445E-2</v>
      </c>
      <c r="E26">
        <f>'Financial Statements'!D55/'Financial Statements'!D48</f>
        <v>2.7086523736600306E-2</v>
      </c>
    </row>
    <row r="27" spans="1:5" x14ac:dyDescent="0.35">
      <c r="A27" s="18">
        <f t="shared" si="1"/>
        <v>3.3000000000000003</v>
      </c>
      <c r="B27" s="1" t="s">
        <v>119</v>
      </c>
      <c r="C27">
        <f>'Financial Statements'!B59/('Financial Statements'!B48-'Financial Statements'!B62)</f>
        <v>1.9529325860435744</v>
      </c>
      <c r="D27">
        <f>'Financial Statements'!C59/('Financial Statements'!C48-'Financial Statements'!C62)</f>
        <v>1.729370740212395</v>
      </c>
      <c r="E27">
        <f>'Financial Statements'!D59/('Financial Statements'!D48-'Financial Statements'!D62)</f>
        <v>1.5100782075024104</v>
      </c>
    </row>
    <row r="28" spans="1:5" x14ac:dyDescent="0.35">
      <c r="A28" s="18">
        <f t="shared" si="1"/>
        <v>3.4000000000000004</v>
      </c>
      <c r="B28" s="1" t="s">
        <v>120</v>
      </c>
    </row>
    <row r="29" spans="1:5" x14ac:dyDescent="0.35">
      <c r="A29" s="18">
        <f t="shared" si="1"/>
        <v>3.5000000000000004</v>
      </c>
      <c r="B29" s="1" t="s">
        <v>121</v>
      </c>
      <c r="C29">
        <f>('Financial Statements'!B8-'Financial Statements'!B17)/'Financial Statements'!B56</f>
        <v>2.2274226857684662</v>
      </c>
      <c r="D29">
        <f>('Financial Statements'!C8-'Financial Statements'!C17)/'Financial Statements'!C56</f>
        <v>2.5655676955076863</v>
      </c>
      <c r="E29">
        <f>('Financial Statements'!D8-'Financial Statements'!D17)/'Financial Statements'!D56</f>
        <v>2.2378074237133747</v>
      </c>
    </row>
    <row r="30" spans="1:5" x14ac:dyDescent="0.35">
      <c r="A30" s="18">
        <f t="shared" si="1"/>
        <v>3.6000000000000005</v>
      </c>
      <c r="B30" s="1" t="s">
        <v>122</v>
      </c>
      <c r="C30">
        <f>('Financial Statements'!B76+'Financial Statements'!B93)/'Financial Statements'!B27</f>
        <v>1.4109553654013641E-3</v>
      </c>
      <c r="D30">
        <f>('Financial Statements'!C76+'Financial Statements'!C93)/'Financial Statements'!C27</f>
        <v>-8.9083035112535146E-4</v>
      </c>
      <c r="E30">
        <f>('Financial Statements'!D76+'Financial Statements'!D93)/'Financial Statements'!D27</f>
        <v>-3.3152723307164965E-3</v>
      </c>
    </row>
    <row r="31" spans="1:5" x14ac:dyDescent="0.35">
      <c r="A31" s="18"/>
      <c r="B31" s="3" t="s">
        <v>123</v>
      </c>
    </row>
    <row r="32" spans="1:5" x14ac:dyDescent="0.35">
      <c r="A32" s="18"/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>
        <f>'Financial Statements'!B8/'Financial Statements'!B42</f>
        <v>2.9122115136073261</v>
      </c>
      <c r="D34">
        <f>'Financial Statements'!C8/'Financial Statements'!C42</f>
        <v>2.7130514106025099</v>
      </c>
      <c r="E34">
        <f>'Financial Statements'!D8/'Financial Statements'!D42</f>
        <v>1.9101612241063788</v>
      </c>
    </row>
    <row r="35" spans="1:5" x14ac:dyDescent="0.35">
      <c r="A35" s="18">
        <f t="shared" ref="A35:A37" si="2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35">
      <c r="A36" s="18">
        <f t="shared" si="2"/>
        <v>4.2999999999999989</v>
      </c>
      <c r="B36" s="1" t="s">
        <v>127</v>
      </c>
    </row>
    <row r="37" spans="1:5" x14ac:dyDescent="0.35">
      <c r="A37" s="18">
        <f t="shared" si="2"/>
        <v>4.3999999999999986</v>
      </c>
      <c r="B37" s="1" t="s">
        <v>128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 s="12">
        <f>'Financial Statements'!B27/'Financial Statements'!B24</f>
        <v>2636741.9512195121</v>
      </c>
      <c r="D40" s="12">
        <f>'Financial Statements'!C27/'Financial Statements'!C24</f>
        <v>2945550.6172839506</v>
      </c>
      <c r="E40" s="12">
        <f>'Financial Statements'!D27/'Financial Statements'!D24</f>
        <v>5242332.0241691843</v>
      </c>
    </row>
    <row r="41" spans="1:5" x14ac:dyDescent="0.35">
      <c r="A41" s="18">
        <f t="shared" ref="A41:A44" si="3">+A40+0.1</f>
        <v>5.1999999999999993</v>
      </c>
      <c r="B41" s="3" t="s">
        <v>131</v>
      </c>
      <c r="C41">
        <v>6.15</v>
      </c>
      <c r="D41">
        <v>5.67</v>
      </c>
      <c r="E41">
        <v>3.31</v>
      </c>
    </row>
    <row r="42" spans="1:5" x14ac:dyDescent="0.35">
      <c r="A42" s="18">
        <f t="shared" si="3"/>
        <v>5.2999999999999989</v>
      </c>
      <c r="B42" s="1" t="s">
        <v>132</v>
      </c>
    </row>
    <row r="43" spans="1:5" x14ac:dyDescent="0.35">
      <c r="A43" s="18">
        <f t="shared" si="3"/>
        <v>5.3999999999999986</v>
      </c>
      <c r="B43" s="3" t="s">
        <v>133</v>
      </c>
    </row>
    <row r="44" spans="1:5" x14ac:dyDescent="0.35">
      <c r="A44" s="18">
        <f t="shared" si="3"/>
        <v>5.4999999999999982</v>
      </c>
      <c r="B44" s="1" t="s">
        <v>134</v>
      </c>
    </row>
    <row r="45" spans="1:5" x14ac:dyDescent="0.35">
      <c r="A45" s="18"/>
      <c r="B45" s="3" t="s">
        <v>135</v>
      </c>
    </row>
    <row r="46" spans="1:5" x14ac:dyDescent="0.35">
      <c r="A46" s="18">
        <f>+A44+0.1</f>
        <v>5.5999999999999979</v>
      </c>
      <c r="B46" s="1" t="s">
        <v>136</v>
      </c>
    </row>
    <row r="47" spans="1:5" x14ac:dyDescent="0.35">
      <c r="A47" s="18">
        <f t="shared" ref="A47:A50" si="4">+A45+0.1</f>
        <v>0.1</v>
      </c>
      <c r="B47" s="1" t="s">
        <v>137</v>
      </c>
    </row>
    <row r="48" spans="1:5" x14ac:dyDescent="0.35">
      <c r="A48" s="18">
        <f t="shared" si="4"/>
        <v>5.6999999999999975</v>
      </c>
      <c r="B48" s="1" t="s">
        <v>138</v>
      </c>
    </row>
    <row r="49" spans="1:5" x14ac:dyDescent="0.35">
      <c r="A49" s="18">
        <f t="shared" si="4"/>
        <v>0.2</v>
      </c>
      <c r="B49" s="1" t="s">
        <v>128</v>
      </c>
    </row>
    <row r="50" spans="1:5" x14ac:dyDescent="0.35">
      <c r="A50" s="18">
        <f t="shared" si="4"/>
        <v>5.7999999999999972</v>
      </c>
      <c r="B50" s="1" t="s">
        <v>139</v>
      </c>
    </row>
    <row r="51" spans="1:5" x14ac:dyDescent="0.35">
      <c r="A51" s="18"/>
      <c r="B51" s="3" t="s">
        <v>140</v>
      </c>
    </row>
    <row r="54" spans="1:5" x14ac:dyDescent="0.35">
      <c r="B54" t="s">
        <v>145</v>
      </c>
    </row>
    <row r="55" spans="1:5" x14ac:dyDescent="0.35">
      <c r="B55" t="s">
        <v>89</v>
      </c>
    </row>
    <row r="56" spans="1:5" x14ac:dyDescent="0.35">
      <c r="B56" s="1" t="s">
        <v>90</v>
      </c>
    </row>
    <row r="57" spans="1:5" x14ac:dyDescent="0.35">
      <c r="B57" s="1"/>
    </row>
    <row r="58" spans="1:5" x14ac:dyDescent="0.35">
      <c r="B58" s="1" t="s">
        <v>91</v>
      </c>
    </row>
    <row r="59" spans="1:5" x14ac:dyDescent="0.35">
      <c r="B59" s="1" t="s">
        <v>146</v>
      </c>
      <c r="C59" s="12">
        <f>'Financial Statements'!B10+'Financial Statements'!B11</f>
        <v>223546</v>
      </c>
      <c r="D59" s="12">
        <f>'Financial Statements'!C10+'Financial Statements'!C11</f>
        <v>212981</v>
      </c>
      <c r="E59" s="12">
        <f>'Financial Statements'!D10+'Financial Statements'!D11</f>
        <v>169559</v>
      </c>
    </row>
    <row r="60" spans="1:5" x14ac:dyDescent="0.35">
      <c r="B60" s="1" t="s">
        <v>89</v>
      </c>
      <c r="C60" s="12">
        <f>'Financial Statements'!B8-'List of Ratios'!C59</f>
        <v>170782</v>
      </c>
      <c r="D60" s="12">
        <f>'Financial Statements'!C8-'List of Ratios'!D59</f>
        <v>152836</v>
      </c>
      <c r="E60" s="12">
        <f>'Financial Statements'!D8-'List of Ratios'!E59</f>
        <v>104956</v>
      </c>
    </row>
    <row r="61" spans="1:5" x14ac:dyDescent="0.35">
      <c r="B61" s="1" t="s">
        <v>90</v>
      </c>
      <c r="C61" s="12">
        <f>'Financial Statements'!B15+'Financial Statements'!B16</f>
        <v>51345</v>
      </c>
      <c r="D61" s="12">
        <f>'Financial Statements'!C15+'Financial Statements'!C16</f>
        <v>43887</v>
      </c>
      <c r="E61" s="12">
        <f>'Financial Statements'!D15+'Financial Statements'!D16</f>
        <v>38668</v>
      </c>
    </row>
    <row r="62" spans="1:5" x14ac:dyDescent="0.35">
      <c r="B62" s="1" t="s">
        <v>14</v>
      </c>
      <c r="C62" s="2">
        <v>119437</v>
      </c>
      <c r="D62" s="2">
        <v>108949</v>
      </c>
      <c r="E62" s="2">
        <v>66288</v>
      </c>
    </row>
    <row r="63" spans="1:5" x14ac:dyDescent="0.35">
      <c r="B63" s="1" t="s">
        <v>93</v>
      </c>
      <c r="C63" s="2">
        <v>565110</v>
      </c>
      <c r="D63" s="2">
        <v>518653</v>
      </c>
      <c r="E63" s="2">
        <v>379471</v>
      </c>
    </row>
    <row r="66" spans="2:5" x14ac:dyDescent="0.35">
      <c r="B66" s="1" t="s">
        <v>94</v>
      </c>
    </row>
    <row r="67" spans="2:5" x14ac:dyDescent="0.35">
      <c r="B67" s="1" t="s">
        <v>95</v>
      </c>
      <c r="C67" s="27">
        <f>87937/'Financial Statements'!B8</f>
        <v>0.22300470674159584</v>
      </c>
      <c r="D67" s="26">
        <f>120676/'Financial Statements'!C8</f>
        <v>0.32988078738822962</v>
      </c>
      <c r="E67" s="26">
        <f>123771/'Financial Statements'!D8</f>
        <v>0.4508715370744768</v>
      </c>
    </row>
    <row r="68" spans="2:5" x14ac:dyDescent="0.35">
      <c r="B68" s="1" t="s">
        <v>96</v>
      </c>
      <c r="C68" s="27">
        <f>87937/'Financial Statements'!B47</f>
        <v>0.4045870715435933</v>
      </c>
      <c r="D68" s="26">
        <f>120676/'Financial Statements'!C47</f>
        <v>0.55825615499199688</v>
      </c>
      <c r="E68" s="26">
        <f>123771/'Financial Statements'!D47</f>
        <v>0.68694879977799361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Deborah Akinyeye</cp:lastModifiedBy>
  <dcterms:created xsi:type="dcterms:W3CDTF">2020-05-18T16:32:37Z</dcterms:created>
  <dcterms:modified xsi:type="dcterms:W3CDTF">2024-11-06T08:09:04Z</dcterms:modified>
</cp:coreProperties>
</file>