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th\Downloads\"/>
    </mc:Choice>
  </mc:AlternateContent>
  <xr:revisionPtr revIDLastSave="0" documentId="13_ncr:1_{C910A040-1636-47BC-A365-DA4763ADE1EA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Instructions" sheetId="1" r:id="rId1"/>
    <sheet name="Financial Statements" sheetId="2" r:id="rId2"/>
    <sheet name="Ratios" sheetId="3" r:id="rId3"/>
  </sheets>
  <externalReferences>
    <externalReference r:id="rId4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3" l="1"/>
  <c r="D47" i="3"/>
  <c r="C47" i="3"/>
  <c r="C50" i="3" l="1"/>
  <c r="E48" i="3"/>
  <c r="E50" i="3" s="1"/>
  <c r="D48" i="3"/>
  <c r="D50" i="3" s="1"/>
  <c r="C48" i="3"/>
  <c r="E43" i="3"/>
  <c r="D43" i="3"/>
  <c r="C43" i="3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E3" i="3"/>
  <c r="D3" i="3"/>
  <c r="C3" i="3"/>
  <c r="D69" i="2"/>
  <c r="D68" i="2"/>
  <c r="D60" i="2"/>
  <c r="D59" i="2"/>
  <c r="D54" i="2"/>
  <c r="D45" i="2"/>
  <c r="D46" i="2" s="1"/>
  <c r="D40" i="2"/>
  <c r="C110" i="2"/>
  <c r="D110" i="2"/>
  <c r="B110" i="2"/>
  <c r="C108" i="2"/>
  <c r="D108" i="2"/>
  <c r="C107" i="2"/>
  <c r="D107" i="2"/>
  <c r="B107" i="2"/>
  <c r="B91" i="2"/>
  <c r="A25" i="3" l="1"/>
  <c r="A26" i="3" s="1"/>
  <c r="A27" i="3" s="1"/>
  <c r="A28" i="3" s="1"/>
  <c r="A29" i="3" s="1"/>
  <c r="A30" i="3" s="1"/>
  <c r="A33" i="3"/>
  <c r="A17" i="3"/>
  <c r="A18" i="3" s="1"/>
  <c r="A20" i="3" s="1"/>
  <c r="A22" i="3" s="1"/>
  <c r="B98" i="2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  <c r="B108" i="2"/>
  <c r="D98" i="2"/>
  <c r="C98" i="2"/>
  <c r="D91" i="2"/>
  <c r="C91" i="2"/>
  <c r="C59" i="2"/>
  <c r="C54" i="2"/>
  <c r="C45" i="2"/>
  <c r="C40" i="2"/>
  <c r="B40" i="2"/>
  <c r="C68" i="2"/>
  <c r="B68" i="2"/>
  <c r="B59" i="2"/>
  <c r="B54" i="2"/>
  <c r="B45" i="2"/>
  <c r="C20" i="2"/>
  <c r="D20" i="2"/>
  <c r="C10" i="2"/>
  <c r="D10" i="2"/>
  <c r="B20" i="2"/>
  <c r="B10" i="2"/>
  <c r="C46" i="2" l="1"/>
  <c r="B46" i="2"/>
  <c r="C60" i="2"/>
  <c r="C69" i="2" s="1"/>
  <c r="B60" i="2"/>
  <c r="B69" i="2" s="1"/>
</calcChain>
</file>

<file path=xl/sharedStrings.xml><?xml version="1.0" encoding="utf-8"?>
<sst xmlns="http://schemas.openxmlformats.org/spreadsheetml/2006/main" count="162" uniqueCount="149">
  <si>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</si>
  <si>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</si>
  <si>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</si>
  <si>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</si>
  <si>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</si>
  <si>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</si>
  <si>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</si>
  <si>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</si>
  <si>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</si>
  <si>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CONSOLIDATED STATEMENTS OF OPERATIONS</t>
  </si>
  <si>
    <t>Gross margin</t>
  </si>
  <si>
    <t>CONSOLIDATED BALANCE SHEETS</t>
  </si>
  <si>
    <t>CONSOLIDATED STATEMENTS OF CASH FLOWS</t>
  </si>
  <si>
    <t xml:space="preserve">Years ended </t>
  </si>
  <si>
    <t xml:space="preserve">As at 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</si>
  <si>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</si>
  <si>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</si>
  <si>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</si>
  <si>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Net sales:</t>
  </si>
  <si>
    <t>Products</t>
  </si>
  <si>
    <t>Services</t>
  </si>
  <si>
    <t>Total net sales</t>
  </si>
  <si>
    <t>Total cost of sales</t>
  </si>
  <si>
    <t>Operating expenses:</t>
  </si>
  <si>
    <t>Total operating expenses</t>
  </si>
  <si>
    <t>Operating income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</si>
  <si>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</si>
  <si>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</si>
  <si>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</si>
  <si>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</si>
  <si>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</si>
  <si>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</si>
  <si>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</si>
  <si>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</si>
  <si>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</si>
  <si>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</si>
  <si>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</si>
  <si>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</si>
  <si>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</si>
  <si>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</si>
  <si>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</si>
  <si>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</si>
  <si>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</si>
  <si>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</si>
  <si>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</si>
  <si>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</si>
  <si>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</si>
  <si>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</si>
  <si>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</si>
  <si>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</si>
  <si>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</si>
  <si>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</si>
  <si>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</si>
  <si>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</si>
  <si>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</si>
  <si>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</si>
  <si>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</si>
  <si>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</si>
  <si>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</si>
  <si>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</si>
  <si>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</si>
  <si>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</si>
  <si>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</si>
  <si>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</si>
  <si>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</si>
  <si>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</si>
  <si>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</si>
  <si>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</si>
  <si>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</si>
  <si>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Other current and non current assets</t>
  </si>
  <si>
    <t>Other current and non current liabilities</t>
  </si>
  <si>
    <t>Cash generated by operating activities</t>
  </si>
  <si>
    <t>Investing activities:</t>
  </si>
  <si>
    <t>Purchases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</si>
  <si>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</si>
  <si>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</si>
  <si>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</si>
  <si>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</si>
  <si>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</si>
  <si>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</si>
  <si>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</si>
  <si>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</si>
  <si>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</si>
  <si>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</si>
  <si>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</si>
  <si>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</si>
  <si>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</si>
  <si>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</si>
  <si>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</si>
  <si>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</si>
  <si>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Fulfillment</t>
  </si>
  <si>
    <t>Technology and content</t>
  </si>
  <si>
    <t>Sales and marketing</t>
  </si>
  <si>
    <t>General and administrative</t>
  </si>
  <si>
    <t>Other operating expense (income), net</t>
  </si>
  <si>
    <t>Total non-operating income (expense)</t>
  </si>
  <si>
    <t>Amazon.com, Inc.</t>
  </si>
  <si>
    <t>Long term lease liabilities</t>
  </si>
  <si>
    <t>Common stock ($0.01 par value; 100,000 shares authorized; 10,644 and 10,757 shares issued; 10,175 and 10,242 shares outstanding)</t>
  </si>
  <si>
    <t>Treasury stock, at cost</t>
  </si>
  <si>
    <t>Additional paid-in capital</t>
  </si>
  <si>
    <t>Proceeds from sales and maturities of marketable securities</t>
  </si>
  <si>
    <t>Proceeds from property and equipment sales and incentives</t>
  </si>
  <si>
    <t>Foreign currency effect on cash, cash equivalents, and restricted cash</t>
  </si>
  <si>
    <t>(In millions, except per share amounts)</t>
  </si>
  <si>
    <t>Apple Inc.</t>
  </si>
  <si>
    <t>Years ended September,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</si>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</sst>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4" fontId="0" fillId="0" borderId="0" xfId="1" applyNumberFormat="1" applyFont="1"/>
    <xf numFmtId="0" fontId="2" fillId="0" borderId="1" xfId="0" applyFont="1" applyBorder="1"/>
    <xf numFmtId="164" fontId="2" fillId="0" borderId="1" xfId="1" applyNumberFormat="1" applyFont="1" applyBorder="1"/>
    <xf numFmtId="0" fontId="2" fillId="0" borderId="2" xfId="0" applyFont="1" applyBorder="1"/>
    <xf numFmtId="164" fontId="2" fillId="0" borderId="2" xfId="1" applyNumberFormat="1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0" borderId="3" xfId="0" applyFont="1" applyBorder="1" applyAlignment="1">
      <alignment horizontal="left"/>
    </xf>
    <xf numFmtId="37" fontId="7" fillId="0" borderId="0" xfId="0" applyNumberFormat="1" applyFont="1" applyAlignment="1">
      <alignment vertical="top"/>
    </xf>
    <xf numFmtId="0" fontId="2" fillId="0" borderId="3" xfId="0" applyFont="1" applyBorder="1"/>
    <xf numFmtId="3" fontId="9" fillId="0" borderId="0" xfId="0" applyNumberFormat="1" applyFont="1" applyAlignment="1">
      <alignment vertical="top"/>
    </xf>
    <xf numFmtId="37" fontId="9" fillId="0" borderId="0" xfId="0" applyNumberFormat="1" applyFont="1" applyAlignment="1">
      <alignment vertical="top"/>
    </xf>
    <xf numFmtId="37" fontId="9" fillId="0" borderId="1" xfId="0" applyNumberFormat="1" applyFont="1" applyBorder="1" applyAlignment="1">
      <alignment vertical="top"/>
    </xf>
    <xf numFmtId="37" fontId="9" fillId="0" borderId="3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37" fontId="10" fillId="0" borderId="3" xfId="0" applyNumberFormat="1" applyFont="1" applyBorder="1" applyAlignment="1">
      <alignment vertical="top"/>
    </xf>
    <xf numFmtId="3" fontId="9" fillId="0" borderId="2" xfId="0" applyNumberFormat="1" applyFont="1" applyBorder="1" applyAlignment="1">
      <alignment vertical="top"/>
    </xf>
    <xf numFmtId="4" fontId="9" fillId="4" borderId="0" xfId="0" applyNumberFormat="1" applyFont="1" applyFill="1" applyAlignment="1">
      <alignment vertical="top"/>
    </xf>
    <xf numFmtId="37" fontId="0" fillId="0" borderId="0" xfId="0" applyNumberFormat="1" applyAlignment="1">
      <alignment vertical="top"/>
    </xf>
    <xf numFmtId="164" fontId="2" fillId="0" borderId="3" xfId="1" applyNumberFormat="1" applyFont="1" applyBorder="1"/>
    <xf numFmtId="37" fontId="10" fillId="0" borderId="1" xfId="0" applyNumberFormat="1" applyFont="1" applyBorder="1" applyAlignment="1">
      <alignment vertical="top"/>
    </xf>
    <xf numFmtId="3" fontId="10" fillId="0" borderId="2" xfId="0" applyNumberFormat="1" applyFont="1" applyBorder="1" applyAlignment="1">
      <alignment vertical="top"/>
    </xf>
    <xf numFmtId="164" fontId="0" fillId="0" borderId="0" xfId="1" applyNumberFormat="1" applyFont="1" applyBorder="1"/>
    <xf numFmtId="164" fontId="1" fillId="0" borderId="0" xfId="1" applyNumberFormat="1" applyFont="1" applyBorder="1"/>
    <xf numFmtId="37" fontId="8" fillId="0" borderId="0" xfId="0" applyNumberFormat="1" applyFont="1" applyAlignment="1">
      <alignment vertical="top"/>
    </xf>
    <xf numFmtId="3" fontId="8" fillId="0" borderId="2" xfId="0" applyNumberFormat="1" applyFont="1" applyBorder="1" applyAlignment="1">
      <alignment vertical="top"/>
    </xf>
    <xf numFmtId="42" fontId="7" fillId="0" borderId="0" xfId="0" applyNumberFormat="1" applyFont="1" applyAlignment="1">
      <alignment vertical="top"/>
    </xf>
    <xf numFmtId="3" fontId="7" fillId="0" borderId="0" xfId="0" applyNumberFormat="1" applyFont="1" applyAlignment="1">
      <alignment vertical="top"/>
    </xf>
    <xf numFmtId="0" fontId="11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5" fontId="0" fillId="0" borderId="0" xfId="0" applyNumberFormat="1"/>
    <xf numFmtId="3" fontId="0" fillId="0" borderId="0" xfId="0" applyNumberFormat="1"/>
    <xf numFmtId="0" fontId="2" fillId="0" borderId="0" xfId="0" applyFont="1" applyAlignment="1">
      <alignment horizontal="left"/>
    </xf>
    <xf numFmtId="4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5" fontId="0" fillId="0" borderId="0" xfId="0" applyNumberFormat="1" applyFill="1"/>
    <xf numFmtId="0" fontId="2" fillId="0" borderId="0" xfId="0" applyFont="1" applyFill="1"/>
    <xf numFmtId="0" fontId="0" fillId="0" borderId="0" xfId="0" applyFill="1"/>
    <xf numFmtId="37" fontId="12" fillId="0" borderId="0" xfId="0" applyNumberFormat="1" applyFont="1" applyAlignment="1">
      <alignment vertical="top"/>
    </xf>
    <xf numFmtId="0" fontId="0" fillId="0" borderId="0" xfId="0" applyFont="1"/>
    <xf numFmtId="37" fontId="13" fillId="0" borderId="0" xfId="0" applyNumberFormat="1" applyFont="1" applyAlignment="1">
      <alignment vertical="top"/>
    </xf>
    <xf numFmtId="164" fontId="1" fillId="0" borderId="1" xfId="1" applyNumberFormat="1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\Downloads\1728925107_Task%201%20Ratio%20Calculations.xlsx" TargetMode="External"/><Relationship Id="rId1" Type="http://schemas.openxmlformats.org/officeDocument/2006/relationships/externalLinkPath" Target="1728925107_Task%201%20Ratio%20Calcul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Financial Statements"/>
      <sheetName val="List of Ratios"/>
      <sheetName val="Notes"/>
    </sheetNames>
    <sheetDataSet>
      <sheetData sheetId="0"/>
      <sheetData sheetId="1">
        <row r="4">
          <cell r="B4">
            <v>2022</v>
          </cell>
          <cell r="C4">
            <v>2021</v>
          </cell>
          <cell r="D4">
            <v>2020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5" sqref="A5"/>
    </sheetView>
  </sheetViews>
  <sheetFormatPr defaultRowHeight="14.5" x14ac:dyDescent="0.35"/>
  <cols>
    <col min="1" max="1" width="157.81640625" style="2" customWidth="1"/>
  </cols>
  <sheetData>
    <row r="1" spans="1:1" ht="23.5" x14ac:dyDescent="0.55000000000000004">
      <c r="A1" s="3" t="s">
        <v>0</v>
      </c>
    </row>
    <row r="3" spans="1:1" x14ac:dyDescent="0.35">
      <c r="A3" s="2" t="s">
        <v>17</v>
      </c>
    </row>
    <row r="4" spans="1:1" x14ac:dyDescent="0.35">
      <c r="A4" s="5" t="s">
        <v>5</v>
      </c>
    </row>
    <row r="5" spans="1:1" x14ac:dyDescent="0.35">
      <c r="A5" s="6" t="s">
        <v>1</v>
      </c>
    </row>
    <row r="7" spans="1:1" x14ac:dyDescent="0.35">
      <c r="A7" s="2" t="s">
        <v>15</v>
      </c>
    </row>
    <row r="8" spans="1:1" x14ac:dyDescent="0.35">
      <c r="A8" s="2" t="s">
        <v>16</v>
      </c>
    </row>
    <row r="9" spans="1:1" ht="29" x14ac:dyDescent="0.35">
      <c r="A9" s="2" t="s">
        <v>2</v>
      </c>
    </row>
    <row r="10" spans="1:1" x14ac:dyDescent="0.35">
      <c r="A10" s="2" t="s">
        <v>6</v>
      </c>
    </row>
    <row r="11" spans="1:1" x14ac:dyDescent="0.35">
      <c r="A11" s="2" t="s">
        <v>4</v>
      </c>
    </row>
    <row r="13" spans="1:1" x14ac:dyDescent="0.35">
      <c r="A13" s="4" t="s">
        <v>3</v>
      </c>
    </row>
    <row r="14" spans="1:1" x14ac:dyDescent="0.35">
      <c r="A14" s="2" t="s">
        <v>7</v>
      </c>
    </row>
    <row r="15" spans="1:1" x14ac:dyDescent="0.35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7"/>
  <sheetViews>
    <sheetView topLeftCell="A34" workbookViewId="0">
      <selection activeCell="B45" sqref="B45:D45"/>
    </sheetView>
  </sheetViews>
  <sheetFormatPr defaultRowHeight="14.5" x14ac:dyDescent="0.35"/>
  <cols>
    <col min="1" max="1" width="59" customWidth="1"/>
    <col min="2" max="3" width="11.54296875" bestFit="1" customWidth="1"/>
    <col min="4" max="4" width="11.7265625" bestFit="1" customWidth="1"/>
  </cols>
  <sheetData>
    <row r="1" spans="1:10" ht="60" customHeight="1" x14ac:dyDescent="0.35">
      <c r="A1" s="7" t="s">
        <v>96</v>
      </c>
      <c r="B1" s="8" t="s">
        <v>104</v>
      </c>
      <c r="C1" s="8"/>
      <c r="D1" s="8"/>
      <c r="E1" s="8"/>
      <c r="F1" s="8"/>
      <c r="G1" s="8"/>
      <c r="H1" s="8"/>
      <c r="I1" s="8"/>
      <c r="J1" s="8"/>
    </row>
    <row r="2" spans="1:10" x14ac:dyDescent="0.35">
      <c r="A2" s="45" t="s">
        <v>9</v>
      </c>
      <c r="B2" s="45"/>
      <c r="C2" s="45"/>
      <c r="D2" s="45"/>
    </row>
    <row r="3" spans="1:10" x14ac:dyDescent="0.35">
      <c r="B3" s="44" t="s">
        <v>13</v>
      </c>
      <c r="C3" s="44"/>
      <c r="D3" s="44"/>
    </row>
    <row r="4" spans="1:10" x14ac:dyDescent="0.35">
      <c r="B4" s="9">
        <v>2022</v>
      </c>
      <c r="C4" s="9">
        <v>2021</v>
      </c>
      <c r="D4" s="9">
        <v>2020</v>
      </c>
    </row>
    <row r="5" spans="1:10" x14ac:dyDescent="0.35">
      <c r="A5" t="s">
        <v>18</v>
      </c>
    </row>
    <row r="6" spans="1:10" x14ac:dyDescent="0.35">
      <c r="A6" s="1" t="s">
        <v>19</v>
      </c>
      <c r="B6" s="20">
        <v>242901</v>
      </c>
      <c r="C6" s="20">
        <v>242901</v>
      </c>
      <c r="D6" s="20">
        <v>242901</v>
      </c>
    </row>
    <row r="7" spans="1:10" x14ac:dyDescent="0.35">
      <c r="A7" s="1" t="s">
        <v>20</v>
      </c>
      <c r="B7" s="21">
        <v>271082</v>
      </c>
      <c r="C7" s="21">
        <v>228035</v>
      </c>
      <c r="D7" s="21">
        <v>170149</v>
      </c>
    </row>
    <row r="8" spans="1:10" x14ac:dyDescent="0.35">
      <c r="A8" s="11" t="s">
        <v>21</v>
      </c>
      <c r="B8" s="22">
        <v>513983</v>
      </c>
      <c r="C8" s="22">
        <v>469822</v>
      </c>
      <c r="D8" s="22">
        <v>386064</v>
      </c>
    </row>
    <row r="9" spans="1:10" x14ac:dyDescent="0.35">
      <c r="A9" s="19" t="s">
        <v>22</v>
      </c>
      <c r="B9" s="23">
        <v>288831</v>
      </c>
      <c r="C9" s="23">
        <v>272344</v>
      </c>
      <c r="D9" s="23">
        <v>233307</v>
      </c>
    </row>
    <row r="10" spans="1:10" x14ac:dyDescent="0.35">
      <c r="A10" s="11" t="s">
        <v>10</v>
      </c>
      <c r="B10" s="12">
        <f>B8-B9</f>
        <v>225152</v>
      </c>
      <c r="C10" s="12">
        <f t="shared" ref="C10:D10" si="0">C8-C9</f>
        <v>197478</v>
      </c>
      <c r="D10" s="12">
        <f t="shared" si="0"/>
        <v>152757</v>
      </c>
    </row>
    <row r="11" spans="1:10" x14ac:dyDescent="0.35">
      <c r="A11" t="s">
        <v>23</v>
      </c>
      <c r="B11" s="10"/>
      <c r="C11" s="10"/>
      <c r="D11" s="10"/>
    </row>
    <row r="12" spans="1:10" x14ac:dyDescent="0.35">
      <c r="A12" s="24" t="s">
        <v>90</v>
      </c>
      <c r="B12" s="21">
        <v>84299</v>
      </c>
      <c r="C12" s="21">
        <v>75111</v>
      </c>
      <c r="D12" s="21">
        <v>58517</v>
      </c>
    </row>
    <row r="13" spans="1:10" x14ac:dyDescent="0.35">
      <c r="A13" s="24" t="s">
        <v>91</v>
      </c>
      <c r="B13" s="21">
        <v>73213</v>
      </c>
      <c r="C13" s="21">
        <v>56052</v>
      </c>
      <c r="D13" s="21">
        <v>42740</v>
      </c>
    </row>
    <row r="14" spans="1:10" x14ac:dyDescent="0.35">
      <c r="A14" s="24" t="s">
        <v>92</v>
      </c>
      <c r="B14" s="21">
        <v>42238</v>
      </c>
      <c r="C14" s="21">
        <v>32551</v>
      </c>
      <c r="D14" s="21">
        <v>22008</v>
      </c>
    </row>
    <row r="15" spans="1:10" x14ac:dyDescent="0.35">
      <c r="A15" s="24" t="s">
        <v>93</v>
      </c>
      <c r="B15" s="21">
        <v>11891</v>
      </c>
      <c r="C15" s="21">
        <v>8823</v>
      </c>
      <c r="D15" s="21">
        <v>6668</v>
      </c>
    </row>
    <row r="16" spans="1:10" x14ac:dyDescent="0.35">
      <c r="A16" s="24" t="s">
        <v>94</v>
      </c>
      <c r="B16" s="21">
        <v>1263</v>
      </c>
      <c r="C16" s="21">
        <v>62</v>
      </c>
      <c r="D16" s="21">
        <v>-75</v>
      </c>
    </row>
    <row r="17" spans="1:4" x14ac:dyDescent="0.35">
      <c r="A17" s="19" t="s">
        <v>24</v>
      </c>
      <c r="B17" s="25">
        <v>501735</v>
      </c>
      <c r="C17" s="25">
        <v>444943</v>
      </c>
      <c r="D17" s="25">
        <v>363165</v>
      </c>
    </row>
    <row r="18" spans="1:4" s="9" customFormat="1" x14ac:dyDescent="0.35">
      <c r="A18" s="9" t="s">
        <v>25</v>
      </c>
      <c r="B18" s="21">
        <v>12248</v>
      </c>
      <c r="C18" s="21">
        <v>24879</v>
      </c>
      <c r="D18" s="21">
        <v>22899</v>
      </c>
    </row>
    <row r="19" spans="1:4" x14ac:dyDescent="0.35">
      <c r="A19" s="24" t="s">
        <v>95</v>
      </c>
      <c r="B19" s="21">
        <v>-18184</v>
      </c>
      <c r="C19" s="21">
        <v>13272</v>
      </c>
      <c r="D19" s="21">
        <v>1279</v>
      </c>
    </row>
    <row r="20" spans="1:4" x14ac:dyDescent="0.35">
      <c r="A20" s="11" t="s">
        <v>26</v>
      </c>
      <c r="B20" s="12">
        <f>B18+B19</f>
        <v>-5936</v>
      </c>
      <c r="C20" s="12">
        <f>C18+C19</f>
        <v>38151</v>
      </c>
      <c r="D20" s="12">
        <f>D18+D19</f>
        <v>24178</v>
      </c>
    </row>
    <row r="21" spans="1:4" x14ac:dyDescent="0.35">
      <c r="A21" t="s">
        <v>27</v>
      </c>
      <c r="B21" s="21">
        <v>3217</v>
      </c>
      <c r="C21" s="21">
        <v>-4791</v>
      </c>
      <c r="D21" s="21">
        <v>-2863</v>
      </c>
    </row>
    <row r="22" spans="1:4" ht="15" thickBot="1" x14ac:dyDescent="0.4">
      <c r="A22" s="13" t="s">
        <v>28</v>
      </c>
      <c r="B22" s="26">
        <v>-2722</v>
      </c>
      <c r="C22" s="26">
        <v>33364</v>
      </c>
      <c r="D22" s="26">
        <v>21331</v>
      </c>
    </row>
    <row r="23" spans="1:4" ht="15" thickTop="1" x14ac:dyDescent="0.35">
      <c r="A23" t="s">
        <v>29</v>
      </c>
    </row>
    <row r="24" spans="1:4" x14ac:dyDescent="0.35">
      <c r="A24" s="1" t="s">
        <v>30</v>
      </c>
      <c r="B24" s="27">
        <v>-0.27</v>
      </c>
      <c r="C24" s="27">
        <v>3.3</v>
      </c>
      <c r="D24" s="27">
        <v>2.13</v>
      </c>
    </row>
    <row r="25" spans="1:4" x14ac:dyDescent="0.35">
      <c r="A25" s="1" t="s">
        <v>31</v>
      </c>
      <c r="B25" s="27">
        <v>-0.27</v>
      </c>
      <c r="C25" s="27">
        <v>3.24</v>
      </c>
      <c r="D25" s="27">
        <v>2.09</v>
      </c>
    </row>
    <row r="26" spans="1:4" x14ac:dyDescent="0.35">
      <c r="A26" t="s">
        <v>32</v>
      </c>
    </row>
    <row r="27" spans="1:4" x14ac:dyDescent="0.35">
      <c r="A27" s="1" t="s">
        <v>30</v>
      </c>
      <c r="B27" s="21">
        <v>10189</v>
      </c>
      <c r="C27" s="21">
        <v>10117</v>
      </c>
      <c r="D27" s="21">
        <v>10005</v>
      </c>
    </row>
    <row r="28" spans="1:4" x14ac:dyDescent="0.35">
      <c r="A28" s="1" t="s">
        <v>31</v>
      </c>
      <c r="B28" s="21">
        <v>10189</v>
      </c>
      <c r="C28" s="21">
        <v>10296</v>
      </c>
      <c r="D28" s="21">
        <v>10198</v>
      </c>
    </row>
    <row r="31" spans="1:4" x14ac:dyDescent="0.35">
      <c r="A31" s="45" t="s">
        <v>11</v>
      </c>
      <c r="B31" s="45"/>
      <c r="C31" s="45"/>
      <c r="D31" s="45"/>
    </row>
    <row r="32" spans="1:4" x14ac:dyDescent="0.35">
      <c r="B32" s="44" t="s">
        <v>14</v>
      </c>
      <c r="C32" s="44"/>
      <c r="D32" s="44"/>
    </row>
    <row r="33" spans="1:4" x14ac:dyDescent="0.35">
      <c r="B33" s="9">
        <v>2022</v>
      </c>
      <c r="C33" s="9">
        <v>2021</v>
      </c>
      <c r="D33" s="9">
        <v>2020</v>
      </c>
    </row>
    <row r="35" spans="1:4" x14ac:dyDescent="0.35">
      <c r="A35" t="s">
        <v>33</v>
      </c>
    </row>
    <row r="36" spans="1:4" x14ac:dyDescent="0.35">
      <c r="A36" s="1" t="s">
        <v>34</v>
      </c>
      <c r="B36" s="20">
        <v>53888</v>
      </c>
      <c r="C36" s="20">
        <v>36220</v>
      </c>
      <c r="D36" s="37">
        <v>42122</v>
      </c>
    </row>
    <row r="37" spans="1:4" x14ac:dyDescent="0.35">
      <c r="A37" s="1" t="s">
        <v>35</v>
      </c>
      <c r="B37" s="21">
        <v>16138</v>
      </c>
      <c r="C37" s="21">
        <v>59829</v>
      </c>
      <c r="D37" s="18">
        <v>42274</v>
      </c>
    </row>
    <row r="38" spans="1:4" x14ac:dyDescent="0.35">
      <c r="A38" s="1" t="s">
        <v>36</v>
      </c>
      <c r="B38" s="21">
        <v>42360</v>
      </c>
      <c r="C38" s="21">
        <v>32891</v>
      </c>
      <c r="D38" s="18">
        <v>24542</v>
      </c>
    </row>
    <row r="39" spans="1:4" x14ac:dyDescent="0.35">
      <c r="A39" s="1" t="s">
        <v>37</v>
      </c>
      <c r="B39" s="21">
        <v>34405</v>
      </c>
      <c r="C39" s="21">
        <v>32640</v>
      </c>
      <c r="D39" s="18">
        <v>23795</v>
      </c>
    </row>
    <row r="40" spans="1:4" x14ac:dyDescent="0.35">
      <c r="A40" s="11" t="s">
        <v>39</v>
      </c>
      <c r="B40" s="30">
        <f>SUM(B36:B39)</f>
        <v>146791</v>
      </c>
      <c r="C40" s="30">
        <f>SUM(C36:C39)</f>
        <v>161580</v>
      </c>
      <c r="D40" s="30">
        <f>SUM(D36:D39)</f>
        <v>132733</v>
      </c>
    </row>
    <row r="41" spans="1:4" x14ac:dyDescent="0.35">
      <c r="A41" t="s">
        <v>40</v>
      </c>
      <c r="B41" s="10"/>
      <c r="C41" s="10"/>
      <c r="D41" s="10"/>
    </row>
    <row r="42" spans="1:4" x14ac:dyDescent="0.35">
      <c r="A42" s="1" t="s">
        <v>35</v>
      </c>
      <c r="B42" s="10">
        <v>0</v>
      </c>
      <c r="C42" s="10">
        <v>0</v>
      </c>
      <c r="D42" s="10">
        <v>0</v>
      </c>
    </row>
    <row r="43" spans="1:4" x14ac:dyDescent="0.35">
      <c r="A43" s="1" t="s">
        <v>41</v>
      </c>
      <c r="B43" s="21">
        <v>186715</v>
      </c>
      <c r="C43" s="21">
        <v>160281</v>
      </c>
      <c r="D43" s="18">
        <v>113114</v>
      </c>
    </row>
    <row r="44" spans="1:4" x14ac:dyDescent="0.35">
      <c r="A44" s="1" t="s">
        <v>42</v>
      </c>
      <c r="B44" s="10">
        <v>129169</v>
      </c>
      <c r="C44" s="10">
        <v>98688</v>
      </c>
      <c r="D44" s="28">
        <v>75348</v>
      </c>
    </row>
    <row r="45" spans="1:4" x14ac:dyDescent="0.35">
      <c r="A45" s="11" t="s">
        <v>43</v>
      </c>
      <c r="B45" s="12">
        <f>SUM(B42:B44)</f>
        <v>315884</v>
      </c>
      <c r="C45" s="12">
        <f>SUM(C42:C44)</f>
        <v>258969</v>
      </c>
      <c r="D45" s="12">
        <f>SUM(D42:D44)</f>
        <v>188462</v>
      </c>
    </row>
    <row r="46" spans="1:4" ht="15" thickBot="1" x14ac:dyDescent="0.4">
      <c r="A46" s="13" t="s">
        <v>44</v>
      </c>
      <c r="B46" s="31">
        <f>B40+B45</f>
        <v>462675</v>
      </c>
      <c r="C46" s="31">
        <f>C40+C45</f>
        <v>420549</v>
      </c>
      <c r="D46" s="31">
        <f>D40+D45</f>
        <v>321195</v>
      </c>
    </row>
    <row r="47" spans="1:4" ht="15" thickTop="1" x14ac:dyDescent="0.35"/>
    <row r="48" spans="1:4" x14ac:dyDescent="0.35">
      <c r="A48" t="s">
        <v>45</v>
      </c>
    </row>
    <row r="49" spans="1:4" x14ac:dyDescent="0.35">
      <c r="A49" s="1" t="s">
        <v>46</v>
      </c>
      <c r="B49" s="20">
        <v>79600</v>
      </c>
      <c r="C49" s="20">
        <v>78664</v>
      </c>
      <c r="D49" s="36">
        <v>72539</v>
      </c>
    </row>
    <row r="50" spans="1:4" x14ac:dyDescent="0.35">
      <c r="A50" s="1" t="s">
        <v>47</v>
      </c>
      <c r="B50" s="21">
        <v>62566</v>
      </c>
      <c r="C50" s="21">
        <v>51775</v>
      </c>
      <c r="D50" s="18">
        <v>44138</v>
      </c>
    </row>
    <row r="51" spans="1:4" x14ac:dyDescent="0.35">
      <c r="A51" s="1" t="s">
        <v>48</v>
      </c>
      <c r="B51" s="21">
        <v>13227</v>
      </c>
      <c r="C51" s="21">
        <v>11827</v>
      </c>
      <c r="D51" s="18">
        <v>9708</v>
      </c>
    </row>
    <row r="52" spans="1:4" x14ac:dyDescent="0.35">
      <c r="A52" s="1" t="s">
        <v>49</v>
      </c>
      <c r="B52" s="10">
        <v>0</v>
      </c>
      <c r="C52" s="10">
        <v>0</v>
      </c>
      <c r="D52" s="10">
        <v>0</v>
      </c>
    </row>
    <row r="53" spans="1:4" x14ac:dyDescent="0.35">
      <c r="A53" s="1" t="s">
        <v>50</v>
      </c>
      <c r="B53" s="10">
        <v>0</v>
      </c>
      <c r="C53" s="10">
        <v>0</v>
      </c>
      <c r="D53" s="10">
        <v>0</v>
      </c>
    </row>
    <row r="54" spans="1:4" x14ac:dyDescent="0.35">
      <c r="A54" s="11" t="s">
        <v>51</v>
      </c>
      <c r="B54" s="30">
        <f>SUM(B49:B53)</f>
        <v>155393</v>
      </c>
      <c r="C54" s="30">
        <f>SUM(C49:C53)</f>
        <v>142266</v>
      </c>
      <c r="D54" s="30">
        <f>SUM(D49:D53)</f>
        <v>126385</v>
      </c>
    </row>
    <row r="55" spans="1:4" x14ac:dyDescent="0.35">
      <c r="A55" t="s">
        <v>52</v>
      </c>
      <c r="B55" s="10"/>
      <c r="C55" s="10"/>
      <c r="D55" s="10"/>
    </row>
    <row r="56" spans="1:4" x14ac:dyDescent="0.35">
      <c r="A56" s="1" t="s">
        <v>97</v>
      </c>
      <c r="B56" s="21">
        <v>72968</v>
      </c>
      <c r="C56" s="21">
        <v>67651</v>
      </c>
      <c r="D56" s="18">
        <v>52573</v>
      </c>
    </row>
    <row r="57" spans="1:4" x14ac:dyDescent="0.35">
      <c r="A57" s="1" t="s">
        <v>50</v>
      </c>
      <c r="B57" s="21">
        <v>67150</v>
      </c>
      <c r="C57" s="21">
        <v>48744</v>
      </c>
      <c r="D57" s="18">
        <v>31816</v>
      </c>
    </row>
    <row r="58" spans="1:4" x14ac:dyDescent="0.35">
      <c r="A58" s="1" t="s">
        <v>53</v>
      </c>
      <c r="B58" s="21">
        <v>21121</v>
      </c>
      <c r="C58" s="21">
        <v>23643</v>
      </c>
      <c r="D58" s="18">
        <v>17017</v>
      </c>
    </row>
    <row r="59" spans="1:4" x14ac:dyDescent="0.35">
      <c r="A59" s="17" t="s">
        <v>54</v>
      </c>
      <c r="B59" s="29">
        <f>SUM(B56:B58)</f>
        <v>161239</v>
      </c>
      <c r="C59" s="29">
        <f>SUM(C56:C58)</f>
        <v>140038</v>
      </c>
      <c r="D59" s="29">
        <f>SUM(D56:D58)</f>
        <v>101406</v>
      </c>
    </row>
    <row r="60" spans="1:4" x14ac:dyDescent="0.35">
      <c r="A60" s="11" t="s">
        <v>55</v>
      </c>
      <c r="B60" s="12">
        <f>B54+B59</f>
        <v>316632</v>
      </c>
      <c r="C60" s="12">
        <f>C54+C59</f>
        <v>282304</v>
      </c>
      <c r="D60" s="12">
        <f>D54+D59</f>
        <v>227791</v>
      </c>
    </row>
    <row r="61" spans="1:4" x14ac:dyDescent="0.35">
      <c r="B61" s="10"/>
      <c r="C61" s="10"/>
      <c r="D61" s="10"/>
    </row>
    <row r="62" spans="1:4" x14ac:dyDescent="0.35">
      <c r="A62" t="s">
        <v>56</v>
      </c>
      <c r="B62" s="10"/>
      <c r="C62" s="10"/>
      <c r="D62" s="10"/>
    </row>
    <row r="63" spans="1:4" x14ac:dyDescent="0.35">
      <c r="A63" s="1" t="s">
        <v>98</v>
      </c>
      <c r="B63" s="21">
        <v>108</v>
      </c>
      <c r="C63" s="21">
        <v>106</v>
      </c>
      <c r="D63" s="18">
        <v>5</v>
      </c>
    </row>
    <row r="64" spans="1:4" x14ac:dyDescent="0.35">
      <c r="A64" s="24" t="s">
        <v>99</v>
      </c>
      <c r="B64" s="21">
        <v>-7837</v>
      </c>
      <c r="C64" s="21">
        <v>-1837</v>
      </c>
      <c r="D64" s="18">
        <v>-1837</v>
      </c>
    </row>
    <row r="65" spans="1:4" x14ac:dyDescent="0.35">
      <c r="A65" s="24" t="s">
        <v>100</v>
      </c>
      <c r="B65" s="21">
        <v>75066</v>
      </c>
      <c r="C65" s="21">
        <v>55437</v>
      </c>
      <c r="D65" s="18">
        <v>42865</v>
      </c>
    </row>
    <row r="66" spans="1:4" x14ac:dyDescent="0.35">
      <c r="A66" s="1" t="s">
        <v>57</v>
      </c>
      <c r="B66" s="21">
        <v>83193</v>
      </c>
      <c r="C66" s="21">
        <v>-1376</v>
      </c>
      <c r="D66" s="18">
        <v>52551</v>
      </c>
    </row>
    <row r="67" spans="1:4" x14ac:dyDescent="0.35">
      <c r="A67" s="1" t="s">
        <v>58</v>
      </c>
      <c r="B67" s="21">
        <v>-4487</v>
      </c>
      <c r="C67" s="21">
        <v>85915</v>
      </c>
      <c r="D67" s="18">
        <v>-180</v>
      </c>
    </row>
    <row r="68" spans="1:4" x14ac:dyDescent="0.35">
      <c r="A68" s="11" t="s">
        <v>59</v>
      </c>
      <c r="B68" s="12">
        <f>SUM(B63:B67)</f>
        <v>146043</v>
      </c>
      <c r="C68" s="12">
        <f>SUM(C63:C67)</f>
        <v>138245</v>
      </c>
      <c r="D68" s="12">
        <f>SUM(D63:D67)</f>
        <v>93404</v>
      </c>
    </row>
    <row r="69" spans="1:4" ht="15" thickBot="1" x14ac:dyDescent="0.4">
      <c r="A69" s="13" t="s">
        <v>60</v>
      </c>
      <c r="B69" s="14">
        <f>B60+B68</f>
        <v>462675</v>
      </c>
      <c r="C69" s="14">
        <f>C60+C68</f>
        <v>420549</v>
      </c>
      <c r="D69" s="14">
        <f>D60+D68</f>
        <v>321195</v>
      </c>
    </row>
    <row r="70" spans="1:4" ht="15" thickTop="1" x14ac:dyDescent="0.35"/>
    <row r="71" spans="1:4" x14ac:dyDescent="0.35">
      <c r="A71" s="45" t="s">
        <v>12</v>
      </c>
      <c r="B71" s="45"/>
      <c r="C71" s="45"/>
      <c r="D71" s="45"/>
    </row>
    <row r="72" spans="1:4" x14ac:dyDescent="0.35">
      <c r="B72" s="44" t="s">
        <v>13</v>
      </c>
      <c r="C72" s="44"/>
      <c r="D72" s="44"/>
    </row>
    <row r="73" spans="1:4" x14ac:dyDescent="0.35">
      <c r="B73" s="9">
        <v>2022</v>
      </c>
      <c r="C73" s="9">
        <v>2021</v>
      </c>
      <c r="D73" s="9">
        <v>2020</v>
      </c>
    </row>
    <row r="75" spans="1:4" x14ac:dyDescent="0.35">
      <c r="A75" s="9" t="s">
        <v>61</v>
      </c>
    </row>
    <row r="76" spans="1:4" x14ac:dyDescent="0.35">
      <c r="A76" t="s">
        <v>62</v>
      </c>
      <c r="B76" s="20">
        <v>36477</v>
      </c>
      <c r="C76" s="20">
        <v>42377</v>
      </c>
      <c r="D76" s="20">
        <v>36410</v>
      </c>
    </row>
    <row r="77" spans="1:4" x14ac:dyDescent="0.35">
      <c r="A77" s="15" t="s">
        <v>28</v>
      </c>
      <c r="B77" s="34">
        <v>-2722</v>
      </c>
      <c r="C77" s="34">
        <v>33364</v>
      </c>
      <c r="D77" s="34">
        <v>21331</v>
      </c>
    </row>
    <row r="78" spans="1:4" x14ac:dyDescent="0.35">
      <c r="A78" s="1" t="s">
        <v>63</v>
      </c>
      <c r="B78" s="10"/>
      <c r="C78" s="10"/>
      <c r="D78" s="10"/>
    </row>
    <row r="79" spans="1:4" x14ac:dyDescent="0.35">
      <c r="A79" s="16" t="s">
        <v>64</v>
      </c>
      <c r="B79" s="21">
        <v>41921</v>
      </c>
      <c r="C79" s="21">
        <v>34433</v>
      </c>
      <c r="D79" s="21">
        <v>25180</v>
      </c>
    </row>
    <row r="80" spans="1:4" x14ac:dyDescent="0.35">
      <c r="A80" s="16" t="s">
        <v>65</v>
      </c>
      <c r="B80" s="21">
        <v>19621</v>
      </c>
      <c r="C80" s="21">
        <v>12757</v>
      </c>
      <c r="D80" s="21">
        <v>9208</v>
      </c>
    </row>
    <row r="81" spans="1:4" x14ac:dyDescent="0.35">
      <c r="A81" s="16" t="s">
        <v>66</v>
      </c>
      <c r="B81" s="21">
        <v>-8148</v>
      </c>
      <c r="C81" s="21">
        <v>-310</v>
      </c>
      <c r="D81" s="21">
        <v>-554</v>
      </c>
    </row>
    <row r="82" spans="1:4" x14ac:dyDescent="0.35">
      <c r="A82" s="16" t="s">
        <v>67</v>
      </c>
      <c r="B82" s="21">
        <v>16966</v>
      </c>
      <c r="C82" s="21">
        <v>-14306</v>
      </c>
      <c r="D82" s="21">
        <v>-2582</v>
      </c>
    </row>
    <row r="83" spans="1:4" x14ac:dyDescent="0.35">
      <c r="A83" t="s">
        <v>68</v>
      </c>
      <c r="B83" s="10"/>
      <c r="C83" s="10"/>
      <c r="D83" s="10"/>
    </row>
    <row r="84" spans="1:4" x14ac:dyDescent="0.35">
      <c r="A84" s="1" t="s">
        <v>36</v>
      </c>
      <c r="B84" s="21">
        <v>-21897</v>
      </c>
      <c r="C84" s="21">
        <v>-18163</v>
      </c>
      <c r="D84" s="21">
        <v>-8169</v>
      </c>
    </row>
    <row r="85" spans="1:4" x14ac:dyDescent="0.35">
      <c r="A85" s="1" t="s">
        <v>37</v>
      </c>
      <c r="B85" s="21">
        <v>-2592</v>
      </c>
      <c r="C85" s="21">
        <v>-9487</v>
      </c>
      <c r="D85" s="21">
        <v>-2849</v>
      </c>
    </row>
    <row r="86" spans="1:4" x14ac:dyDescent="0.35">
      <c r="A86" s="1" t="s">
        <v>38</v>
      </c>
      <c r="B86" s="10">
        <v>0</v>
      </c>
      <c r="C86" s="10">
        <v>0</v>
      </c>
      <c r="D86" s="10">
        <v>0</v>
      </c>
    </row>
    <row r="87" spans="1:4" x14ac:dyDescent="0.35">
      <c r="A87" s="1" t="s">
        <v>69</v>
      </c>
      <c r="B87" s="10">
        <v>0</v>
      </c>
      <c r="C87" s="10">
        <v>0</v>
      </c>
      <c r="D87" s="10">
        <v>0</v>
      </c>
    </row>
    <row r="88" spans="1:4" x14ac:dyDescent="0.35">
      <c r="A88" s="1" t="s">
        <v>46</v>
      </c>
      <c r="B88" s="21">
        <v>2945</v>
      </c>
      <c r="C88" s="21">
        <v>3602</v>
      </c>
      <c r="D88" s="21">
        <v>17480</v>
      </c>
    </row>
    <row r="89" spans="1:4" x14ac:dyDescent="0.35">
      <c r="A89" s="1" t="s">
        <v>48</v>
      </c>
      <c r="B89" s="21">
        <v>2216</v>
      </c>
      <c r="C89" s="21">
        <v>2314</v>
      </c>
      <c r="D89" s="21">
        <v>1265</v>
      </c>
    </row>
    <row r="90" spans="1:4" x14ac:dyDescent="0.35">
      <c r="A90" s="1" t="s">
        <v>70</v>
      </c>
      <c r="B90" s="21">
        <v>-1558</v>
      </c>
      <c r="C90" s="21">
        <v>2123</v>
      </c>
      <c r="D90" s="21">
        <v>5754</v>
      </c>
    </row>
    <row r="91" spans="1:4" x14ac:dyDescent="0.35">
      <c r="A91" s="11" t="s">
        <v>71</v>
      </c>
      <c r="B91" s="12">
        <f>SUM(B76:B90)</f>
        <v>83229</v>
      </c>
      <c r="C91" s="12">
        <f>SUM(C76:C90)</f>
        <v>88704</v>
      </c>
      <c r="D91" s="12">
        <f>SUM(D76:D90)</f>
        <v>102474</v>
      </c>
    </row>
    <row r="92" spans="1:4" x14ac:dyDescent="0.35">
      <c r="A92" s="9" t="s">
        <v>72</v>
      </c>
      <c r="B92" s="10"/>
      <c r="C92" s="10"/>
      <c r="D92" s="10"/>
    </row>
    <row r="93" spans="1:4" x14ac:dyDescent="0.35">
      <c r="A93" s="1" t="s">
        <v>73</v>
      </c>
      <c r="B93" s="21">
        <v>-2565</v>
      </c>
      <c r="C93" s="21">
        <v>-60157</v>
      </c>
      <c r="D93" s="21">
        <v>-72479</v>
      </c>
    </row>
    <row r="94" spans="1:4" x14ac:dyDescent="0.35">
      <c r="A94" s="1" t="s">
        <v>101</v>
      </c>
      <c r="B94" s="21">
        <v>31601</v>
      </c>
      <c r="C94" s="21">
        <v>59384</v>
      </c>
      <c r="D94" s="21">
        <v>50237</v>
      </c>
    </row>
    <row r="95" spans="1:4" x14ac:dyDescent="0.35">
      <c r="A95" s="1" t="s">
        <v>74</v>
      </c>
      <c r="B95" s="21">
        <v>-63645</v>
      </c>
      <c r="C95" s="21">
        <v>-61053</v>
      </c>
      <c r="D95" s="21">
        <v>-40140</v>
      </c>
    </row>
    <row r="96" spans="1:4" x14ac:dyDescent="0.35">
      <c r="A96" s="1" t="s">
        <v>75</v>
      </c>
      <c r="B96" s="21">
        <v>-8316</v>
      </c>
      <c r="C96" s="21">
        <v>-1985</v>
      </c>
      <c r="D96" s="21">
        <v>-2325</v>
      </c>
    </row>
    <row r="97" spans="1:4" x14ac:dyDescent="0.35">
      <c r="A97" s="1" t="s">
        <v>102</v>
      </c>
      <c r="B97" s="21">
        <v>5324</v>
      </c>
      <c r="C97" s="21">
        <v>5657</v>
      </c>
      <c r="D97" s="21">
        <v>5096</v>
      </c>
    </row>
    <row r="98" spans="1:4" x14ac:dyDescent="0.35">
      <c r="A98" s="11" t="s">
        <v>76</v>
      </c>
      <c r="B98" s="12">
        <f>+SUM(B93:B97)</f>
        <v>-37601</v>
      </c>
      <c r="C98" s="12">
        <f>SUM(C93:C97)</f>
        <v>-58154</v>
      </c>
      <c r="D98" s="12">
        <f>SUM(D93:D97)</f>
        <v>-59611</v>
      </c>
    </row>
    <row r="99" spans="1:4" x14ac:dyDescent="0.35">
      <c r="A99" s="9" t="s">
        <v>77</v>
      </c>
      <c r="B99" s="32"/>
      <c r="C99" s="32"/>
      <c r="D99" s="32"/>
    </row>
    <row r="100" spans="1:4" x14ac:dyDescent="0.35">
      <c r="A100" s="1" t="s">
        <v>78</v>
      </c>
      <c r="B100" s="33">
        <v>0</v>
      </c>
      <c r="C100" s="33">
        <v>0</v>
      </c>
      <c r="D100" s="33">
        <v>0</v>
      </c>
    </row>
    <row r="101" spans="1:4" x14ac:dyDescent="0.35">
      <c r="A101" s="1" t="s">
        <v>79</v>
      </c>
      <c r="B101" s="10">
        <v>0</v>
      </c>
      <c r="C101" s="10">
        <v>0</v>
      </c>
      <c r="D101" s="10">
        <v>0</v>
      </c>
    </row>
    <row r="102" spans="1:4" x14ac:dyDescent="0.35">
      <c r="A102" s="1" t="s">
        <v>80</v>
      </c>
      <c r="B102" s="18">
        <v>-6000</v>
      </c>
      <c r="C102" s="10">
        <v>0</v>
      </c>
      <c r="D102" s="10">
        <v>0</v>
      </c>
    </row>
    <row r="103" spans="1:4" x14ac:dyDescent="0.35">
      <c r="A103" s="1" t="s">
        <v>81</v>
      </c>
      <c r="B103" s="10">
        <v>62719</v>
      </c>
      <c r="C103" s="10">
        <v>26959</v>
      </c>
      <c r="D103" s="10">
        <v>17321</v>
      </c>
    </row>
    <row r="104" spans="1:4" x14ac:dyDescent="0.35">
      <c r="A104" s="1" t="s">
        <v>82</v>
      </c>
      <c r="B104" s="10">
        <v>-38812</v>
      </c>
      <c r="C104" s="10">
        <v>-9343</v>
      </c>
      <c r="D104" s="10">
        <v>-7730</v>
      </c>
    </row>
    <row r="105" spans="1:4" x14ac:dyDescent="0.35">
      <c r="A105" s="1" t="s">
        <v>83</v>
      </c>
      <c r="B105" s="10">
        <v>0</v>
      </c>
      <c r="C105" s="10">
        <v>0</v>
      </c>
      <c r="D105" s="10">
        <v>0</v>
      </c>
    </row>
    <row r="106" spans="1:4" x14ac:dyDescent="0.35">
      <c r="A106" s="1" t="s">
        <v>67</v>
      </c>
      <c r="B106" s="28">
        <v>-8189</v>
      </c>
      <c r="C106" s="10">
        <v>-11325</v>
      </c>
      <c r="D106" s="10">
        <v>-10695</v>
      </c>
    </row>
    <row r="107" spans="1:4" x14ac:dyDescent="0.35">
      <c r="A107" s="11" t="s">
        <v>84</v>
      </c>
      <c r="B107" s="12">
        <f>SUM(B100:B106)</f>
        <v>9718</v>
      </c>
      <c r="C107" s="12">
        <f t="shared" ref="C107:D107" si="1">SUM(C100:C106)</f>
        <v>6291</v>
      </c>
      <c r="D107" s="12">
        <f t="shared" si="1"/>
        <v>-1104</v>
      </c>
    </row>
    <row r="108" spans="1:4" x14ac:dyDescent="0.35">
      <c r="A108" s="19" t="s">
        <v>85</v>
      </c>
      <c r="B108" s="29">
        <f>+B91+B98+B107</f>
        <v>55346</v>
      </c>
      <c r="C108" s="29">
        <f t="shared" ref="C108:D108" si="2">+C91+C98+C107</f>
        <v>36841</v>
      </c>
      <c r="D108" s="29">
        <f t="shared" si="2"/>
        <v>41759</v>
      </c>
    </row>
    <row r="109" spans="1:4" x14ac:dyDescent="0.35">
      <c r="A109" t="s">
        <v>103</v>
      </c>
      <c r="B109" s="18">
        <v>-1093</v>
      </c>
      <c r="C109" s="18">
        <v>-364</v>
      </c>
      <c r="D109" s="18">
        <v>618</v>
      </c>
    </row>
    <row r="110" spans="1:4" ht="15" thickBot="1" x14ac:dyDescent="0.4">
      <c r="A110" s="13" t="s">
        <v>86</v>
      </c>
      <c r="B110" s="35">
        <f>SUM(B108:B109)</f>
        <v>54253</v>
      </c>
      <c r="C110" s="35">
        <f t="shared" ref="C110:D110" si="3">SUM(C108:C109)</f>
        <v>36477</v>
      </c>
      <c r="D110" s="35">
        <f t="shared" si="3"/>
        <v>42377</v>
      </c>
    </row>
    <row r="111" spans="1:4" ht="15" thickTop="1" x14ac:dyDescent="0.35"/>
    <row r="112" spans="1:4" x14ac:dyDescent="0.35">
      <c r="A112" t="s">
        <v>87</v>
      </c>
    </row>
    <row r="113" spans="1:4" x14ac:dyDescent="0.35">
      <c r="A113" t="s">
        <v>88</v>
      </c>
      <c r="B113" s="37">
        <v>6035</v>
      </c>
      <c r="C113" s="37">
        <v>3688</v>
      </c>
      <c r="D113" s="37">
        <v>1713</v>
      </c>
    </row>
    <row r="114" spans="1:4" x14ac:dyDescent="0.35">
      <c r="A114" t="s">
        <v>89</v>
      </c>
      <c r="B114" s="10">
        <v>2142</v>
      </c>
      <c r="C114" s="10">
        <v>1772</v>
      </c>
      <c r="D114" s="10">
        <v>1630</v>
      </c>
    </row>
    <row r="115" spans="1:4" x14ac:dyDescent="0.35">
      <c r="B115" s="10"/>
      <c r="C115" s="10"/>
      <c r="D115" s="10"/>
    </row>
    <row r="116" spans="1:4" x14ac:dyDescent="0.35">
      <c r="B116" s="10"/>
      <c r="C116" s="10"/>
      <c r="D116" s="10"/>
    </row>
    <row r="117" spans="1:4" x14ac:dyDescent="0.35">
      <c r="B117" s="10"/>
      <c r="C117" s="10"/>
      <c r="D117" s="10"/>
    </row>
  </sheetData>
  <mergeCells count="6">
    <mergeCell ref="B72:D72"/>
    <mergeCell ref="A2:D2"/>
    <mergeCell ref="B3:D3"/>
    <mergeCell ref="A31:D31"/>
    <mergeCell ref="B32:D32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C94FC-45DB-47FF-A343-F46B18D878C1}">
  <dimension ref="A1:J51"/>
  <sheetViews>
    <sheetView tabSelected="1" topLeftCell="A34" workbookViewId="0">
      <selection activeCell="C47" sqref="C47:E47"/>
    </sheetView>
  </sheetViews>
  <sheetFormatPr defaultRowHeight="14.5" x14ac:dyDescent="0.35"/>
  <cols>
    <col min="1" max="1" width="4.6328125" customWidth="1"/>
    <col min="2" max="2" width="31.7265625" customWidth="1"/>
    <col min="3" max="3" width="11.26953125" customWidth="1"/>
    <col min="4" max="5" width="11.26953125" bestFit="1" customWidth="1"/>
    <col min="6" max="6" width="39" customWidth="1"/>
  </cols>
  <sheetData>
    <row r="1" spans="1:10" ht="60" customHeight="1" x14ac:dyDescent="0.6">
      <c r="A1" s="7"/>
      <c r="B1" s="38" t="s">
        <v>105</v>
      </c>
      <c r="C1" s="39"/>
      <c r="D1" s="39"/>
      <c r="E1" s="39"/>
      <c r="F1" s="39"/>
      <c r="G1" s="39"/>
      <c r="H1" s="39"/>
      <c r="I1" s="39"/>
      <c r="J1" s="39"/>
    </row>
    <row r="2" spans="1:10" x14ac:dyDescent="0.35">
      <c r="C2" s="44" t="s">
        <v>106</v>
      </c>
      <c r="D2" s="44"/>
      <c r="E2" s="44"/>
    </row>
    <row r="3" spans="1:10" x14ac:dyDescent="0.35">
      <c r="C3" s="9">
        <f>+'[1]Financial Statements'!B4</f>
        <v>2022</v>
      </c>
      <c r="D3" s="9">
        <f>+'[1]Financial Statements'!C4</f>
        <v>2021</v>
      </c>
      <c r="E3" s="9">
        <f>+'[1]Financial Statements'!D4</f>
        <v>2020</v>
      </c>
      <c r="F3" s="9"/>
    </row>
    <row r="4" spans="1:10" x14ac:dyDescent="0.35">
      <c r="A4" s="40">
        <v>1</v>
      </c>
      <c r="B4" s="9" t="s">
        <v>107</v>
      </c>
    </row>
    <row r="5" spans="1:10" x14ac:dyDescent="0.35">
      <c r="A5" s="40">
        <f>+A4+0.1</f>
        <v>1.1000000000000001</v>
      </c>
      <c r="B5" s="1" t="s">
        <v>108</v>
      </c>
      <c r="C5">
        <v>0.94464000000000004</v>
      </c>
      <c r="D5">
        <v>1.13575</v>
      </c>
      <c r="E5">
        <v>1.05023</v>
      </c>
    </row>
    <row r="6" spans="1:10" x14ac:dyDescent="0.35">
      <c r="A6" s="40">
        <f t="shared" ref="A6:A13" si="0">+A5+0.1</f>
        <v>1.2000000000000002</v>
      </c>
      <c r="B6" s="1" t="s">
        <v>109</v>
      </c>
      <c r="C6" s="41">
        <v>146790</v>
      </c>
      <c r="D6" s="41">
        <v>161579</v>
      </c>
      <c r="E6" s="41">
        <v>132732</v>
      </c>
    </row>
    <row r="7" spans="1:10" x14ac:dyDescent="0.35">
      <c r="A7" s="40">
        <f t="shared" si="0"/>
        <v>1.3000000000000003</v>
      </c>
      <c r="B7" s="1" t="s">
        <v>110</v>
      </c>
      <c r="C7">
        <v>0.28952</v>
      </c>
      <c r="D7">
        <v>0.39155000000000001</v>
      </c>
      <c r="E7">
        <v>0.44783000000000001</v>
      </c>
    </row>
    <row r="8" spans="1:10" x14ac:dyDescent="0.35">
      <c r="A8" s="40">
        <f t="shared" si="0"/>
        <v>1.4000000000000004</v>
      </c>
      <c r="B8" s="1" t="s">
        <v>111</v>
      </c>
      <c r="C8">
        <v>2.93716</v>
      </c>
      <c r="D8">
        <v>3.1723400000000002</v>
      </c>
      <c r="E8">
        <v>3.9165899999999998</v>
      </c>
    </row>
    <row r="9" spans="1:10" x14ac:dyDescent="0.35">
      <c r="A9" s="40">
        <f t="shared" si="0"/>
        <v>1.5000000000000004</v>
      </c>
      <c r="B9" s="1" t="s">
        <v>112</v>
      </c>
      <c r="C9">
        <v>5.0378499999999997</v>
      </c>
      <c r="D9">
        <v>4.2383100000000002</v>
      </c>
      <c r="E9">
        <v>3.37094</v>
      </c>
    </row>
    <row r="10" spans="1:10" x14ac:dyDescent="0.35">
      <c r="A10" s="40">
        <f t="shared" si="0"/>
        <v>1.6000000000000005</v>
      </c>
      <c r="B10" s="1" t="s">
        <v>113</v>
      </c>
      <c r="C10">
        <v>110.18537000000001</v>
      </c>
      <c r="D10">
        <v>99.051069999999996</v>
      </c>
      <c r="E10">
        <v>94.248189999999994</v>
      </c>
    </row>
    <row r="11" spans="1:10" x14ac:dyDescent="0.35">
      <c r="A11" s="40">
        <f t="shared" si="0"/>
        <v>1.7000000000000006</v>
      </c>
      <c r="B11" s="1" t="s">
        <v>114</v>
      </c>
      <c r="C11">
        <v>54.667119999999997</v>
      </c>
      <c r="D11">
        <v>52.65204</v>
      </c>
      <c r="E11">
        <v>50.91563</v>
      </c>
    </row>
    <row r="12" spans="1:10" x14ac:dyDescent="0.35">
      <c r="A12" s="40">
        <f t="shared" si="0"/>
        <v>1.8000000000000007</v>
      </c>
      <c r="B12" s="1" t="s">
        <v>115</v>
      </c>
      <c r="C12" s="41"/>
    </row>
    <row r="13" spans="1:10" x14ac:dyDescent="0.35">
      <c r="A13" s="40">
        <f t="shared" si="0"/>
        <v>1.9000000000000008</v>
      </c>
      <c r="B13" s="1" t="s">
        <v>116</v>
      </c>
      <c r="C13" s="41">
        <v>1657</v>
      </c>
      <c r="D13" s="41">
        <v>5355</v>
      </c>
      <c r="E13" s="41">
        <v>11832</v>
      </c>
    </row>
    <row r="14" spans="1:10" x14ac:dyDescent="0.35">
      <c r="A14" s="40"/>
      <c r="B14" s="16" t="s">
        <v>117</v>
      </c>
    </row>
    <row r="15" spans="1:10" x14ac:dyDescent="0.35">
      <c r="A15" s="40"/>
    </row>
    <row r="16" spans="1:10" x14ac:dyDescent="0.35">
      <c r="A16" s="40">
        <f>+A4+1</f>
        <v>2</v>
      </c>
      <c r="B16" s="42" t="s">
        <v>118</v>
      </c>
    </row>
    <row r="17" spans="1:5" x14ac:dyDescent="0.35">
      <c r="A17" s="40">
        <f>+A16+0.1</f>
        <v>2.1</v>
      </c>
      <c r="B17" s="1" t="s">
        <v>10</v>
      </c>
      <c r="C17" s="43">
        <v>102455</v>
      </c>
      <c r="D17" s="43">
        <v>99201</v>
      </c>
      <c r="E17" s="43">
        <v>62890</v>
      </c>
    </row>
    <row r="18" spans="1:5" x14ac:dyDescent="0.35">
      <c r="A18" s="40">
        <f>+A17+0.1</f>
        <v>2.2000000000000002</v>
      </c>
      <c r="B18" s="1" t="s">
        <v>119</v>
      </c>
      <c r="C18">
        <v>4.5510599999999997</v>
      </c>
      <c r="D18">
        <v>4.08934</v>
      </c>
      <c r="E18">
        <v>5.87019</v>
      </c>
    </row>
    <row r="19" spans="1:5" x14ac:dyDescent="0.35">
      <c r="A19" s="40"/>
      <c r="B19" s="16" t="s">
        <v>120</v>
      </c>
    </row>
    <row r="20" spans="1:5" x14ac:dyDescent="0.35">
      <c r="A20" s="40">
        <f>+A18+0.1</f>
        <v>2.3000000000000003</v>
      </c>
      <c r="B20" s="1" t="s">
        <v>121</v>
      </c>
      <c r="C20">
        <v>1.3350200000000001</v>
      </c>
      <c r="D20">
        <v>1.34674</v>
      </c>
      <c r="E20">
        <v>1.4029700000000001</v>
      </c>
    </row>
    <row r="21" spans="1:5" x14ac:dyDescent="0.35">
      <c r="A21" s="40"/>
      <c r="B21" s="16" t="s">
        <v>122</v>
      </c>
    </row>
    <row r="22" spans="1:5" x14ac:dyDescent="0.35">
      <c r="A22" s="40">
        <f>+A20+0.1</f>
        <v>2.4000000000000004</v>
      </c>
      <c r="B22" s="1" t="s">
        <v>123</v>
      </c>
      <c r="C22">
        <v>415.57961</v>
      </c>
      <c r="D22">
        <v>278.51970999999998</v>
      </c>
      <c r="E22">
        <v>192.34482</v>
      </c>
    </row>
    <row r="23" spans="1:5" x14ac:dyDescent="0.35">
      <c r="A23" s="40"/>
    </row>
    <row r="24" spans="1:5" s="48" customFormat="1" x14ac:dyDescent="0.35">
      <c r="A24" s="46">
        <f>+A16+1</f>
        <v>3</v>
      </c>
      <c r="B24" s="47" t="s">
        <v>124</v>
      </c>
    </row>
    <row r="25" spans="1:5" x14ac:dyDescent="0.35">
      <c r="A25" s="40">
        <f>+A24+0.1</f>
        <v>3.1</v>
      </c>
      <c r="B25" s="1" t="s">
        <v>125</v>
      </c>
      <c r="C25">
        <v>2.1680700000000002</v>
      </c>
      <c r="D25">
        <v>2.0420600000000002</v>
      </c>
      <c r="E25">
        <v>2.4387699999999999</v>
      </c>
    </row>
    <row r="26" spans="1:5" x14ac:dyDescent="0.35">
      <c r="A26" s="40">
        <f t="shared" ref="A26:A30" si="1">+A25+0.1</f>
        <v>3.2</v>
      </c>
      <c r="B26" s="1" t="s">
        <v>126</v>
      </c>
      <c r="C26">
        <v>0.68435000000000001</v>
      </c>
      <c r="D26">
        <v>0.67127000000000003</v>
      </c>
      <c r="E26">
        <v>0.70918999999999999</v>
      </c>
    </row>
    <row r="27" spans="1:5" x14ac:dyDescent="0.35">
      <c r="A27" s="40">
        <f t="shared" si="1"/>
        <v>3.3000000000000003</v>
      </c>
      <c r="B27" s="1" t="s">
        <v>127</v>
      </c>
      <c r="C27" s="43">
        <v>0.61604000000000003</v>
      </c>
      <c r="D27" s="43">
        <v>0.60087000000000002</v>
      </c>
      <c r="E27" s="43">
        <v>0.59003000000000005</v>
      </c>
    </row>
    <row r="28" spans="1:5" x14ac:dyDescent="0.35">
      <c r="A28" s="40">
        <f t="shared" si="1"/>
        <v>3.4000000000000004</v>
      </c>
      <c r="B28" s="1" t="s">
        <v>128</v>
      </c>
      <c r="C28">
        <v>6.9844299999999997</v>
      </c>
      <c r="D28">
        <v>7.5523100000000003</v>
      </c>
      <c r="E28">
        <v>7.9652200000000004</v>
      </c>
    </row>
    <row r="29" spans="1:5" x14ac:dyDescent="0.35">
      <c r="A29" s="40">
        <f t="shared" si="1"/>
        <v>3.5000000000000004</v>
      </c>
      <c r="B29" s="1" t="s">
        <v>129</v>
      </c>
      <c r="C29">
        <v>1.3299399999999999</v>
      </c>
      <c r="D29">
        <v>1.2176419999999999</v>
      </c>
      <c r="E29">
        <v>1.095572</v>
      </c>
    </row>
    <row r="30" spans="1:5" x14ac:dyDescent="0.35">
      <c r="A30" s="40">
        <f t="shared" si="1"/>
        <v>3.6000000000000005</v>
      </c>
      <c r="B30" s="1" t="s">
        <v>130</v>
      </c>
      <c r="C30">
        <v>0.48626000000000003</v>
      </c>
      <c r="D30">
        <v>0.50236000000000003</v>
      </c>
      <c r="E30">
        <v>0.24540999999999999</v>
      </c>
    </row>
    <row r="31" spans="1:5" x14ac:dyDescent="0.35">
      <c r="A31" s="40"/>
      <c r="B31" s="16" t="s">
        <v>131</v>
      </c>
    </row>
    <row r="32" spans="1:5" x14ac:dyDescent="0.35">
      <c r="A32" s="40"/>
    </row>
    <row r="33" spans="1:5" x14ac:dyDescent="0.35">
      <c r="A33" s="40">
        <f>+A24+1</f>
        <v>4</v>
      </c>
      <c r="B33" s="42" t="s">
        <v>132</v>
      </c>
    </row>
    <row r="34" spans="1:5" x14ac:dyDescent="0.35">
      <c r="A34" s="40">
        <f>+A33+0.1</f>
        <v>4.0999999999999996</v>
      </c>
      <c r="B34" s="1" t="s">
        <v>133</v>
      </c>
      <c r="C34">
        <v>1.02441</v>
      </c>
      <c r="D34">
        <v>1.05592</v>
      </c>
      <c r="E34">
        <v>1.0630500000000001</v>
      </c>
    </row>
    <row r="35" spans="1:5" x14ac:dyDescent="0.35">
      <c r="A35" s="40">
        <f t="shared" ref="A35:A37" si="2">+A34+0.1</f>
        <v>4.1999999999999993</v>
      </c>
      <c r="B35" s="1" t="s">
        <v>134</v>
      </c>
      <c r="C35">
        <v>2.1896200000000001</v>
      </c>
      <c r="D35">
        <v>2.2844099999999998</v>
      </c>
      <c r="E35">
        <v>2.3418700000000001</v>
      </c>
    </row>
    <row r="36" spans="1:5" x14ac:dyDescent="0.35">
      <c r="A36" s="40">
        <f t="shared" si="2"/>
        <v>4.2999999999999989</v>
      </c>
      <c r="B36" s="1" t="s">
        <v>135</v>
      </c>
      <c r="C36">
        <v>87.394660000000002</v>
      </c>
      <c r="D36">
        <v>76.735870000000006</v>
      </c>
      <c r="E36">
        <v>72.506029999999996</v>
      </c>
    </row>
    <row r="37" spans="1:5" x14ac:dyDescent="0.35">
      <c r="A37" s="40">
        <f t="shared" si="2"/>
        <v>4.3999999999999986</v>
      </c>
      <c r="B37" s="1" t="s">
        <v>136</v>
      </c>
      <c r="C37">
        <v>0.56584999999999996</v>
      </c>
      <c r="D37">
        <v>0.53947999999999996</v>
      </c>
      <c r="E37">
        <v>0.35450999999999999</v>
      </c>
    </row>
    <row r="38" spans="1:5" x14ac:dyDescent="0.35">
      <c r="A38" s="40"/>
    </row>
    <row r="39" spans="1:5" x14ac:dyDescent="0.35">
      <c r="A39" s="40">
        <f>+A33+1</f>
        <v>5</v>
      </c>
      <c r="B39" s="42" t="s">
        <v>137</v>
      </c>
    </row>
    <row r="40" spans="1:5" x14ac:dyDescent="0.35">
      <c r="A40" s="40">
        <f>+A39+0.1</f>
        <v>5.0999999999999996</v>
      </c>
      <c r="B40" s="1" t="s">
        <v>138</v>
      </c>
      <c r="C40">
        <v>1.0261800000000001</v>
      </c>
      <c r="D40">
        <v>1.05894</v>
      </c>
      <c r="E40">
        <v>1.0713280000000001</v>
      </c>
    </row>
    <row r="41" spans="1:5" x14ac:dyDescent="0.35">
      <c r="A41" s="40">
        <f t="shared" ref="A41:A44" si="3">+A40+0.1</f>
        <v>5.1999999999999993</v>
      </c>
      <c r="B41" s="16" t="s">
        <v>139</v>
      </c>
      <c r="C41" s="10">
        <v>8038</v>
      </c>
      <c r="D41" s="10">
        <v>8183</v>
      </c>
      <c r="E41" s="10">
        <v>8209</v>
      </c>
    </row>
    <row r="42" spans="1:5" x14ac:dyDescent="0.35">
      <c r="A42" s="40">
        <f t="shared" si="3"/>
        <v>5.2999999999999989</v>
      </c>
      <c r="B42" s="1" t="s">
        <v>140</v>
      </c>
      <c r="C42" s="10">
        <v>68849</v>
      </c>
      <c r="D42" s="10">
        <v>71365</v>
      </c>
      <c r="E42" s="10">
        <v>79779</v>
      </c>
    </row>
    <row r="43" spans="1:5" x14ac:dyDescent="0.35">
      <c r="A43" s="40">
        <f t="shared" si="3"/>
        <v>5.3999999999999986</v>
      </c>
      <c r="B43" s="16" t="s">
        <v>141</v>
      </c>
      <c r="C43" s="33">
        <f>+SUM(C40:C42)</f>
        <v>76888.026180000001</v>
      </c>
      <c r="D43" s="33">
        <f t="shared" ref="D43:E43" si="4">+SUM(D40:D42)</f>
        <v>79549.058940000003</v>
      </c>
      <c r="E43" s="33">
        <f t="shared" si="4"/>
        <v>87989.071328000005</v>
      </c>
    </row>
    <row r="44" spans="1:5" x14ac:dyDescent="0.35">
      <c r="A44" s="40">
        <f t="shared" si="3"/>
        <v>5.4999999999999982</v>
      </c>
      <c r="B44" s="1" t="s">
        <v>142</v>
      </c>
      <c r="C44" s="49">
        <v>19621</v>
      </c>
      <c r="D44" s="49">
        <v>12757</v>
      </c>
      <c r="E44" s="49">
        <v>9208</v>
      </c>
    </row>
    <row r="45" spans="1:5" x14ac:dyDescent="0.35">
      <c r="A45" s="40"/>
      <c r="B45" s="16" t="s">
        <v>143</v>
      </c>
      <c r="C45" s="50"/>
      <c r="D45" s="50"/>
      <c r="E45" s="50"/>
    </row>
    <row r="46" spans="1:5" x14ac:dyDescent="0.35">
      <c r="A46" s="40">
        <f>+A44+0.1</f>
        <v>5.5999999999999979</v>
      </c>
      <c r="B46" s="1" t="s">
        <v>144</v>
      </c>
      <c r="C46" s="49">
        <v>-4487</v>
      </c>
      <c r="D46" s="49">
        <v>85915</v>
      </c>
      <c r="E46" s="51">
        <v>-180</v>
      </c>
    </row>
    <row r="47" spans="1:5" x14ac:dyDescent="0.35">
      <c r="A47" s="40">
        <f t="shared" ref="A47:A50" si="5">+A45+0.1</f>
        <v>0.1</v>
      </c>
      <c r="B47" s="1" t="s">
        <v>145</v>
      </c>
      <c r="C47" s="52">
        <f>SUM(C44:C46)</f>
        <v>15134</v>
      </c>
      <c r="D47" s="52">
        <f>SUM(D44:D46)</f>
        <v>98672</v>
      </c>
      <c r="E47" s="52">
        <f>SUM(E44:E46)</f>
        <v>9028</v>
      </c>
    </row>
    <row r="48" spans="1:5" x14ac:dyDescent="0.35">
      <c r="A48" s="40">
        <f t="shared" si="5"/>
        <v>5.6999999999999975</v>
      </c>
      <c r="B48" s="1" t="s">
        <v>146</v>
      </c>
      <c r="C48" s="32">
        <f>+C46+C47</f>
        <v>10647</v>
      </c>
      <c r="D48" s="32">
        <f t="shared" ref="D48:E48" si="6">+D46+D47</f>
        <v>184587</v>
      </c>
      <c r="E48" s="32">
        <f t="shared" si="6"/>
        <v>8848</v>
      </c>
    </row>
    <row r="49" spans="1:5" x14ac:dyDescent="0.35">
      <c r="A49" s="40">
        <f t="shared" si="5"/>
        <v>0.2</v>
      </c>
      <c r="B49" s="1" t="s">
        <v>136</v>
      </c>
      <c r="C49" s="32">
        <v>5482</v>
      </c>
      <c r="D49" s="32">
        <v>6241</v>
      </c>
      <c r="E49" s="32">
        <v>7901</v>
      </c>
    </row>
    <row r="50" spans="1:5" x14ac:dyDescent="0.35">
      <c r="A50" s="40">
        <f t="shared" si="5"/>
        <v>5.7999999999999972</v>
      </c>
      <c r="B50" s="1" t="s">
        <v>147</v>
      </c>
      <c r="C50" s="32">
        <f>+C44+C49</f>
        <v>25103</v>
      </c>
      <c r="D50" s="32">
        <f t="shared" ref="D50:E50" si="7">+D44+D49</f>
        <v>18998</v>
      </c>
      <c r="E50" s="32">
        <f t="shared" si="7"/>
        <v>17109</v>
      </c>
    </row>
    <row r="51" spans="1:5" x14ac:dyDescent="0.35">
      <c r="A51" s="40"/>
      <c r="B51" s="16" t="s">
        <v>148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Ruth Adebesin</cp:lastModifiedBy>
  <dcterms:created xsi:type="dcterms:W3CDTF">2020-05-19T16:15:53Z</dcterms:created>
  <dcterms:modified xsi:type="dcterms:W3CDTF">2024-11-13T13:11:22Z</dcterms:modified>
</cp:coreProperties>
</file>