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Financial Statements" sheetId="2" r:id="rId5"/>
    <sheet state="visible" name="List of Ratios" sheetId="3" r:id="rId6"/>
  </sheets>
  <definedNames/>
  <calcPr/>
  <extLst>
    <ext uri="GoogleSheetsCustomDataVersion2">
      <go:sheetsCustomData xmlns:go="http://customooxmlschemas.google.com/" r:id="rId7" roundtripDataChecksum="+1B9lJTqalK6Ip1AOGZHkzKQx6z+u3E2iFPgDe0KTtg="/>
    </ext>
  </extLst>
</workbook>
</file>

<file path=xl/sharedStrings.xml><?xml version="1.0" encoding="utf-8"?>
<sst xmlns="http://schemas.openxmlformats.org/spreadsheetml/2006/main" count="206" uniqueCount="166">
  <si>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</si>
  <si>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</si>
  <si>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</si>
  <si>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</si>
  <si>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</si>
  <si>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</si>
  <si>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</si>
  <si>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</si>
  <si>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</si>
  <si>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</si>
  <si>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</si>
  <si>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</si>
  <si>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</si>
  <si>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</si>
  <si>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</si>
  <si>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</si>
  <si>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</si>
  <si>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</si>
  <si>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</si>
  <si>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</si>
  <si>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</si>
  <si>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</si>
  <si>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</si>
  <si>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</si>
  <si>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</si>
  <si>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</si>
  <si>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</si>
  <si>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</si>
  <si>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</si>
  <si>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</si>
  <si>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</si>
  <si>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</si>
  <si>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</si>
  <si>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</si>
  <si>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</si>
  <si>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</si>
  <si>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</si>
  <si>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</si>
  <si>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</si>
  <si>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</si>
  <si>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</si>
  <si>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</si>
  <si>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</si>
  <si>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</si>
  <si>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</si>
  <si>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</si>
  <si>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</si>
  <si>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</si>
  <si>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</si>
  <si>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</si>
  <si>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</si>
  <si>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</si>
  <si>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</si>
  <si>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</si>
  <si>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</si>
  <si>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</si>
  <si>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</si>
  <si>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</si>
  <si>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</si>
  <si>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</si>
  <si>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</si>
  <si>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</si>
  <si>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</si>
  <si>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</si>
  <si>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</si>
  <si>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</si>
  <si>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</si>
  <si>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</si>
  <si>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</si>
  <si>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</si>
  <si>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</si>
  <si>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</si>
  <si>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</si>
  <si>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</si>
  <si>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</si>
  <si>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</si>
  <si>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</si>
  <si>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</si>
  <si>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</si>
  <si>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</si>
  <si>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</si>
  <si>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</si>
  <si>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</si>
  <si>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</si>
  <si>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</si>
  <si>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</si>
  <si>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</si>
  <si>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</si>
  <si>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</si>
  <si>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</si>
  <si>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</si>
  <si>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</si>
  <si>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</si>
  <si>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</si>
  <si>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</si>
  <si>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</si>
  <si>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</si>
  <si>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</si>
  <si>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</si>
  <si>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</si>
  <si>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</si>
  <si>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</si>
  <si>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</si>
  <si>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</si>
  <si>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</si>
  <si>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</si>
  <si>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</si>
  <si>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</si>
  <si>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</si>
  <si>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</si>
  <si>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</si>
  <si>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</si>
  <si>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</si>
  <si>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</si>
  <si>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</si>
  <si>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</si>
  <si>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</si>
  <si>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</si>
  <si>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</si>
  <si>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</si>
  <si>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</si>
  <si>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</si>
  <si>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</si>
  <si>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</si>
  <si>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</si>
  <si>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</si>
  <si>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</si>
  <si>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</si>
  <si>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</si>
  <si>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</si>
  <si>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</si>
  <si>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</si>
  <si>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</si>
  <si>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</si>
  <si>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</si>
  <si>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</si>
  <si>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</si>
  <si>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</si>
  <si>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</si>
  <si>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</si>
  <si>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</si>
  <si>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</si>
  <si>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</si>
  <si>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</si>
  <si>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</si>
  <si>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</si>
  <si>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</si>
  <si>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</si>
  <si>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</si>
  <si>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</si>
  <si>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Growth rates:</t>
  </si>
  <si>
    <t>Each operating expenses:</t>
  </si>
  <si>
    <t>Research and development</t>
  </si>
  <si>
    <t>Main line items of the balance sheet:</t>
  </si>
  <si>
    <t>Total Operating Expenses</t>
  </si>
  <si>
    <t>Cash and Cash Equivalents</t>
  </si>
  <si>
    <t>Accounts Receivable, Net</t>
  </si>
  <si>
    <t>Total Current Assets</t>
  </si>
  <si>
    <t>Total Non-Current Assets</t>
  </si>
  <si>
    <t>Total Assets</t>
  </si>
  <si>
    <t>Accounts Payable</t>
  </si>
  <si>
    <t>Total Current Liabilities</t>
  </si>
  <si>
    <t>Total Non-Current Liabilities</t>
  </si>
  <si>
    <t>Total Liabilities</t>
  </si>
  <si>
    <t>Shareholders' Equity</t>
  </si>
  <si>
    <t>margins/ as a % of net sales: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</si>
</sst>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??_);_(@_)"/>
    <numFmt numFmtId="165" formatCode="0.0"/>
  </numFmts>
  <fonts count="10">
    <font>
      <sz val="11.0"/>
      <color theme="1"/>
      <name val="Calibri"/>
      <scheme val="minor"/>
    </font>
    <font>
      <b/>
      <sz val="18.0"/>
      <color theme="0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"/>
      <name val="Calibri"/>
    </font>
    <font>
      <b/>
      <sz val="20.0"/>
      <color theme="0"/>
      <name val="Calibri"/>
    </font>
    <font>
      <sz val="11.0"/>
      <color theme="0"/>
      <name val="Calibri"/>
    </font>
    <font/>
    <font>
      <color theme="1"/>
      <name val="Calibri"/>
      <scheme val="minor"/>
    </font>
    <font>
      <sz val="20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E2EFD9"/>
        <bgColor rgb="FFE2EFD9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2" fontId="5" numFmtId="0" xfId="0" applyAlignment="1" applyBorder="1" applyFont="1">
      <alignment vertical="center"/>
    </xf>
    <xf borderId="1" fillId="2" fontId="6" numFmtId="0" xfId="0" applyBorder="1" applyFont="1"/>
    <xf borderId="2" fillId="3" fontId="2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0" fillId="0" fontId="2" numFmtId="0" xfId="0" applyAlignment="1" applyFont="1">
      <alignment horizontal="center"/>
    </xf>
    <xf borderId="0" fillId="0" fontId="8" numFmtId="0" xfId="0" applyFont="1"/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5" fillId="0" fontId="2" numFmtId="0" xfId="0" applyBorder="1" applyFont="1"/>
    <xf borderId="5" fillId="0" fontId="2" numFmtId="164" xfId="0" applyAlignment="1" applyBorder="1" applyFont="1" applyNumberFormat="1">
      <alignment readingOrder="0"/>
    </xf>
    <xf borderId="5" fillId="0" fontId="2" numFmtId="164" xfId="0" applyBorder="1" applyFont="1" applyNumberFormat="1"/>
    <xf borderId="0" fillId="0" fontId="2" numFmtId="0" xfId="0" applyAlignment="1" applyFont="1">
      <alignment readingOrder="0"/>
    </xf>
    <xf borderId="0" fillId="0" fontId="2" numFmtId="10" xfId="0" applyFont="1" applyNumberFormat="1"/>
    <xf borderId="0" fillId="0" fontId="2" numFmtId="10" xfId="0" applyAlignment="1" applyFont="1" applyNumberFormat="1">
      <alignment readingOrder="0"/>
    </xf>
    <xf borderId="0" fillId="0" fontId="2" numFmtId="164" xfId="0" applyFont="1" applyNumberFormat="1"/>
    <xf borderId="0" fillId="0" fontId="4" numFmtId="10" xfId="0" applyFont="1" applyNumberFormat="1"/>
    <xf borderId="0" fillId="0" fontId="4" numFmtId="0" xfId="0" applyAlignment="1" applyFont="1">
      <alignment horizontal="left" readingOrder="0"/>
    </xf>
    <xf borderId="6" fillId="0" fontId="2" numFmtId="0" xfId="0" applyBorder="1" applyFont="1"/>
    <xf borderId="6" fillId="0" fontId="2" numFmtId="164" xfId="0" applyBorder="1" applyFont="1" applyNumberFormat="1"/>
    <xf borderId="1" fillId="4" fontId="4" numFmtId="0" xfId="0" applyBorder="1" applyFill="1" applyFont="1"/>
    <xf borderId="0" fillId="0" fontId="4" numFmtId="3" xfId="0" applyFont="1" applyNumberFormat="1"/>
    <xf borderId="7" fillId="0" fontId="2" numFmtId="0" xfId="0" applyAlignment="1" applyBorder="1" applyFont="1">
      <alignment horizontal="left"/>
    </xf>
    <xf borderId="7" fillId="0" fontId="4" numFmtId="164" xfId="0" applyBorder="1" applyFont="1" applyNumberFormat="1"/>
    <xf borderId="0" fillId="0" fontId="8" numFmtId="10" xfId="0" applyFont="1" applyNumberFormat="1"/>
    <xf borderId="0" fillId="0" fontId="8" numFmtId="3" xfId="0" applyAlignment="1" applyFont="1" applyNumberFormat="1">
      <alignment readingOrder="0"/>
    </xf>
    <xf borderId="1" fillId="2" fontId="9" numFmtId="0" xfId="0" applyAlignment="1" applyBorder="1" applyFont="1">
      <alignment horizontal="left"/>
    </xf>
    <xf borderId="1" fillId="2" fontId="6" numFmtId="0" xfId="0" applyAlignment="1" applyBorder="1" applyFont="1">
      <alignment horizontal="center"/>
    </xf>
    <xf borderId="0" fillId="0" fontId="4" numFmtId="165" xfId="0" applyFont="1" applyNumberFormat="1"/>
    <xf borderId="0" fillId="0" fontId="8" numFmtId="0" xfId="0" applyAlignment="1" applyFont="1">
      <alignment readingOrder="0"/>
    </xf>
    <xf borderId="0" fillId="0" fontId="8" numFmtId="4" xfId="0" applyAlignment="1" applyFont="1" applyNumberFormat="1">
      <alignment readingOrder="0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8" numFmtId="164" xfId="0" applyFont="1" applyNumberFormat="1"/>
    <xf borderId="0" fillId="0" fontId="8" numFmtId="10" xfId="0" applyAlignment="1" applyFont="1" applyNumberFormat="1">
      <alignment readingOrder="0"/>
    </xf>
    <xf borderId="0" fillId="0" fontId="8" numFmtId="0" xfId="0" applyFont="1"/>
    <xf borderId="0" fillId="0" fontId="2" numFmtId="0" xfId="0" applyAlignment="1" applyFont="1">
      <alignment horizontal="left" readingOrder="0"/>
    </xf>
    <xf borderId="0" fillId="0" fontId="8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4.57"/>
    <col customWidth="1" min="2" max="26" width="8.71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2" t="s">
        <v>3</v>
      </c>
    </row>
    <row r="6" ht="14.25" customHeight="1">
      <c r="A6" s="4" t="s">
        <v>4</v>
      </c>
    </row>
    <row r="7" ht="14.25" customHeight="1">
      <c r="A7" s="4"/>
    </row>
    <row r="8" ht="14.25" customHeight="1">
      <c r="A8" s="5" t="s">
        <v>5</v>
      </c>
    </row>
    <row r="9" ht="14.25" customHeight="1">
      <c r="A9" s="4" t="s">
        <v>6</v>
      </c>
    </row>
    <row r="10" ht="14.25" customHeight="1">
      <c r="A10" s="4" t="s">
        <v>7</v>
      </c>
    </row>
    <row r="11" ht="14.25" customHeight="1">
      <c r="A11" s="4" t="s">
        <v>8</v>
      </c>
    </row>
    <row r="12" ht="14.25" customHeight="1">
      <c r="A12" s="4" t="s">
        <v>9</v>
      </c>
    </row>
    <row r="13" ht="14.25" customHeight="1">
      <c r="A13" s="4"/>
    </row>
    <row r="14" ht="14.25" customHeight="1">
      <c r="A14" s="5" t="s">
        <v>10</v>
      </c>
    </row>
    <row r="15" ht="14.25" customHeight="1">
      <c r="A15" s="4" t="s">
        <v>11</v>
      </c>
    </row>
    <row r="16" ht="14.25" customHeight="1">
      <c r="A16" s="4" t="s">
        <v>7</v>
      </c>
    </row>
    <row r="17" ht="14.25" customHeight="1">
      <c r="A17" s="4" t="s">
        <v>8</v>
      </c>
    </row>
    <row r="18" ht="14.25" customHeight="1">
      <c r="A18" s="4" t="s">
        <v>12</v>
      </c>
    </row>
    <row r="19" ht="14.25" customHeight="1">
      <c r="A19" s="4" t="s">
        <v>13</v>
      </c>
    </row>
    <row r="20" ht="14.25" customHeight="1">
      <c r="A20" s="4"/>
    </row>
    <row r="21" ht="14.25" customHeight="1">
      <c r="A21" s="5" t="s">
        <v>14</v>
      </c>
    </row>
    <row r="22" ht="14.25" customHeight="1">
      <c r="A22" s="4" t="s">
        <v>15</v>
      </c>
    </row>
    <row r="23" ht="14.25" customHeight="1">
      <c r="A23" s="4" t="s">
        <v>16</v>
      </c>
    </row>
    <row r="24" ht="14.25" customHeight="1">
      <c r="A24" s="4" t="s">
        <v>17</v>
      </c>
    </row>
    <row r="25" ht="14.25" customHeight="1">
      <c r="A25" s="4"/>
    </row>
    <row r="26" ht="14.25" customHeight="1">
      <c r="A26" s="5" t="s">
        <v>18</v>
      </c>
    </row>
    <row r="27" ht="14.25" customHeight="1">
      <c r="A27" s="3" t="s">
        <v>19</v>
      </c>
    </row>
    <row r="28" ht="14.25" customHeight="1"/>
    <row r="29" ht="14.25" customHeight="1">
      <c r="A29" s="2" t="s">
        <v>20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A4"/>
    <hyperlink r:id="rId2" ref="A27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3" width="11.57"/>
    <col customWidth="1" min="4" max="4" width="11.71"/>
    <col customWidth="1" min="5" max="26" width="8.71"/>
  </cols>
  <sheetData>
    <row r="1" ht="60.0" customHeight="1">
      <c r="A1" s="6" t="s">
        <v>21</v>
      </c>
      <c r="B1" s="7" t="s">
        <v>22</v>
      </c>
      <c r="C1" s="7"/>
      <c r="D1" s="7"/>
      <c r="E1" s="7"/>
      <c r="F1" s="7"/>
      <c r="G1" s="7"/>
      <c r="H1" s="7"/>
      <c r="I1" s="7"/>
      <c r="J1" s="7"/>
    </row>
    <row r="2" ht="14.25" customHeight="1">
      <c r="A2" s="8" t="s">
        <v>23</v>
      </c>
      <c r="B2" s="9"/>
      <c r="C2" s="9"/>
      <c r="D2" s="10"/>
    </row>
    <row r="3" ht="14.25" customHeight="1">
      <c r="B3" s="11" t="s">
        <v>24</v>
      </c>
    </row>
    <row r="4" ht="14.25" customHeight="1">
      <c r="B4" s="2">
        <v>2022.0</v>
      </c>
      <c r="C4" s="2">
        <v>2021.0</v>
      </c>
      <c r="D4" s="2">
        <v>2020.0</v>
      </c>
    </row>
    <row r="5" ht="14.25" customHeight="1">
      <c r="A5" s="12" t="s">
        <v>25</v>
      </c>
    </row>
    <row r="6" ht="14.25" customHeight="1">
      <c r="A6" s="4" t="s">
        <v>26</v>
      </c>
      <c r="B6" s="13">
        <v>316199.0</v>
      </c>
      <c r="C6" s="14">
        <v>297392.0</v>
      </c>
      <c r="D6" s="13">
        <v>220747.0</v>
      </c>
    </row>
    <row r="7" ht="14.25" customHeight="1">
      <c r="A7" s="4" t="s">
        <v>27</v>
      </c>
      <c r="B7" s="13">
        <v>78129.0</v>
      </c>
      <c r="C7" s="13">
        <v>68425.0</v>
      </c>
      <c r="D7" s="13">
        <v>53768.0</v>
      </c>
    </row>
    <row r="8" ht="14.25" customHeight="1">
      <c r="A8" s="15" t="s">
        <v>28</v>
      </c>
      <c r="B8" s="16">
        <v>394328.0</v>
      </c>
      <c r="C8" s="16">
        <v>365817.0</v>
      </c>
      <c r="D8" s="17">
        <f>+D6+D7</f>
        <v>274515</v>
      </c>
    </row>
    <row r="9" ht="14.25" customHeight="1">
      <c r="A9" s="18"/>
      <c r="B9" s="19"/>
      <c r="C9" s="20"/>
      <c r="D9" s="21"/>
    </row>
    <row r="10" ht="14.25" customHeight="1">
      <c r="A10" s="12" t="s">
        <v>29</v>
      </c>
      <c r="B10" s="13"/>
      <c r="C10" s="22"/>
      <c r="D10" s="13"/>
    </row>
    <row r="11" ht="14.25" customHeight="1">
      <c r="A11" s="4" t="s">
        <v>26</v>
      </c>
      <c r="B11" s="13">
        <v>201471.0</v>
      </c>
      <c r="C11" s="13">
        <v>192266.0</v>
      </c>
      <c r="D11" s="13">
        <v>151286.0</v>
      </c>
    </row>
    <row r="12" ht="14.25" customHeight="1">
      <c r="A12" s="4" t="s">
        <v>27</v>
      </c>
      <c r="B12" s="13">
        <v>22075.0</v>
      </c>
      <c r="C12" s="13">
        <v>20715.0</v>
      </c>
      <c r="D12" s="13">
        <v>18273.0</v>
      </c>
    </row>
    <row r="13" ht="14.25" customHeight="1">
      <c r="A13" s="15" t="s">
        <v>30</v>
      </c>
      <c r="B13" s="17">
        <f t="shared" ref="B13:D13" si="1">+B11+B12</f>
        <v>223546</v>
      </c>
      <c r="C13" s="17">
        <f t="shared" si="1"/>
        <v>212981</v>
      </c>
      <c r="D13" s="17">
        <f t="shared" si="1"/>
        <v>169559</v>
      </c>
    </row>
    <row r="14" ht="14.25" customHeight="1">
      <c r="A14" s="15" t="s">
        <v>31</v>
      </c>
      <c r="B14" s="17">
        <f t="shared" ref="B14:D14" si="2">+B8-B13</f>
        <v>170782</v>
      </c>
      <c r="C14" s="17">
        <f t="shared" si="2"/>
        <v>152836</v>
      </c>
      <c r="D14" s="17">
        <f t="shared" si="2"/>
        <v>104956</v>
      </c>
    </row>
    <row r="15" ht="14.25" customHeight="1">
      <c r="A15" s="2"/>
    </row>
    <row r="16" ht="14.25" customHeight="1">
      <c r="A16" s="12" t="s">
        <v>32</v>
      </c>
      <c r="B16" s="13"/>
      <c r="C16" s="13"/>
      <c r="D16" s="13"/>
    </row>
    <row r="17" ht="14.25" customHeight="1">
      <c r="A17" s="23" t="s">
        <v>33</v>
      </c>
      <c r="B17" s="13">
        <v>26251.0</v>
      </c>
      <c r="C17" s="13">
        <v>21914.0</v>
      </c>
      <c r="D17" s="13">
        <v>18752.0</v>
      </c>
    </row>
    <row r="18" ht="14.25" customHeight="1">
      <c r="A18" s="4" t="s">
        <v>34</v>
      </c>
      <c r="B18" s="13">
        <v>25094.0</v>
      </c>
      <c r="C18" s="13">
        <v>21973.0</v>
      </c>
      <c r="D18" s="13">
        <v>19916.0</v>
      </c>
    </row>
    <row r="19" ht="14.25" customHeight="1">
      <c r="A19" s="15" t="s">
        <v>35</v>
      </c>
      <c r="B19" s="17">
        <f t="shared" ref="B19:D19" si="3">+B17+B18</f>
        <v>51345</v>
      </c>
      <c r="C19" s="17">
        <f t="shared" si="3"/>
        <v>43887</v>
      </c>
      <c r="D19" s="17">
        <f t="shared" si="3"/>
        <v>38668</v>
      </c>
    </row>
    <row r="20" ht="14.25" customHeight="1">
      <c r="A20" s="15" t="s">
        <v>12</v>
      </c>
      <c r="B20" s="17">
        <f t="shared" ref="B20:D20" si="4">+B14-B19</f>
        <v>119437</v>
      </c>
      <c r="C20" s="17">
        <f t="shared" si="4"/>
        <v>108949</v>
      </c>
      <c r="D20" s="17">
        <f t="shared" si="4"/>
        <v>66288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12" t="s">
        <v>36</v>
      </c>
      <c r="B22" s="13">
        <v>-334.0</v>
      </c>
      <c r="C22" s="13">
        <v>258.0</v>
      </c>
      <c r="D22" s="13">
        <v>803.0</v>
      </c>
    </row>
    <row r="23" ht="14.25" customHeight="1">
      <c r="A23" s="15" t="s">
        <v>37</v>
      </c>
      <c r="B23" s="17">
        <f t="shared" ref="B23:D23" si="5">+B20+B22</f>
        <v>119103</v>
      </c>
      <c r="C23" s="17">
        <f t="shared" si="5"/>
        <v>109207</v>
      </c>
      <c r="D23" s="17">
        <f t="shared" si="5"/>
        <v>67091</v>
      </c>
    </row>
    <row r="24" ht="14.25" customHeight="1">
      <c r="A24" s="12" t="s">
        <v>38</v>
      </c>
      <c r="B24" s="13">
        <v>19300.0</v>
      </c>
      <c r="C24" s="13">
        <v>14527.0</v>
      </c>
      <c r="D24" s="13">
        <v>9680.0</v>
      </c>
    </row>
    <row r="25" ht="14.25" customHeight="1">
      <c r="A25" s="24" t="s">
        <v>39</v>
      </c>
      <c r="B25" s="25">
        <f t="shared" ref="B25:D25" si="6">+B23-B24</f>
        <v>99803</v>
      </c>
      <c r="C25" s="25">
        <f t="shared" si="6"/>
        <v>94680</v>
      </c>
      <c r="D25" s="25">
        <f t="shared" si="6"/>
        <v>57411</v>
      </c>
    </row>
    <row r="26" ht="14.25" customHeight="1">
      <c r="A26" s="12" t="s">
        <v>40</v>
      </c>
    </row>
    <row r="27" ht="14.25" customHeight="1">
      <c r="A27" s="4" t="s">
        <v>41</v>
      </c>
      <c r="B27" s="26">
        <v>6.15</v>
      </c>
      <c r="C27" s="26">
        <v>5.67</v>
      </c>
      <c r="D27" s="26">
        <v>3.31</v>
      </c>
    </row>
    <row r="28" ht="14.25" customHeight="1">
      <c r="A28" s="4" t="s">
        <v>42</v>
      </c>
      <c r="B28" s="26">
        <v>6.11</v>
      </c>
      <c r="C28" s="26">
        <v>5.61</v>
      </c>
      <c r="D28" s="26">
        <v>3.28</v>
      </c>
    </row>
    <row r="29" ht="14.25" customHeight="1">
      <c r="A29" s="12" t="s">
        <v>43</v>
      </c>
    </row>
    <row r="30" ht="14.25" customHeight="1">
      <c r="A30" s="4" t="s">
        <v>41</v>
      </c>
      <c r="B30" s="27">
        <v>1.6215963E7</v>
      </c>
      <c r="C30" s="27">
        <v>1.6701272E7</v>
      </c>
      <c r="D30" s="27">
        <v>1.7352119E7</v>
      </c>
    </row>
    <row r="31" ht="14.25" customHeight="1">
      <c r="A31" s="4" t="s">
        <v>42</v>
      </c>
      <c r="B31" s="27">
        <v>1.6325819E7</v>
      </c>
      <c r="C31" s="27">
        <v>1.6864919E7</v>
      </c>
      <c r="D31" s="27">
        <v>1.7528214E7</v>
      </c>
    </row>
    <row r="32" ht="14.25" customHeight="1"/>
    <row r="33" ht="14.25" customHeight="1"/>
    <row r="34" ht="14.25" customHeight="1">
      <c r="A34" s="8" t="s">
        <v>44</v>
      </c>
      <c r="B34" s="9"/>
      <c r="C34" s="9"/>
      <c r="D34" s="10"/>
    </row>
    <row r="35" ht="14.25" customHeight="1">
      <c r="B35" s="11" t="s">
        <v>45</v>
      </c>
    </row>
    <row r="36" ht="14.25" customHeight="1">
      <c r="B36" s="2">
        <f t="shared" ref="B36:D36" si="7">+B4</f>
        <v>2022</v>
      </c>
      <c r="C36" s="2">
        <f t="shared" si="7"/>
        <v>2021</v>
      </c>
      <c r="D36" s="2">
        <f t="shared" si="7"/>
        <v>2020</v>
      </c>
    </row>
    <row r="37" ht="14.25" customHeight="1"/>
    <row r="38" ht="14.25" customHeight="1">
      <c r="A38" s="12" t="s">
        <v>46</v>
      </c>
    </row>
    <row r="39" ht="14.25" customHeight="1">
      <c r="A39" s="4" t="s">
        <v>47</v>
      </c>
      <c r="B39" s="13">
        <v>23646.0</v>
      </c>
      <c r="C39" s="13">
        <v>34940.0</v>
      </c>
      <c r="D39" s="13">
        <v>38016.0</v>
      </c>
      <c r="E39" s="12">
        <f>B39/B59</f>
        <v>0.1535634035</v>
      </c>
    </row>
    <row r="40" ht="14.25" customHeight="1">
      <c r="A40" s="4" t="s">
        <v>48</v>
      </c>
      <c r="B40" s="13">
        <v>24658.0</v>
      </c>
      <c r="C40" s="13">
        <v>27699.0</v>
      </c>
      <c r="D40" s="13">
        <v>52927.0</v>
      </c>
    </row>
    <row r="41" ht="14.25" customHeight="1">
      <c r="A41" s="4" t="s">
        <v>49</v>
      </c>
      <c r="B41" s="13">
        <v>28184.0</v>
      </c>
      <c r="C41" s="13">
        <v>26278.0</v>
      </c>
      <c r="D41" s="13">
        <v>16120.0</v>
      </c>
    </row>
    <row r="42" ht="14.25" customHeight="1">
      <c r="A42" s="4" t="s">
        <v>50</v>
      </c>
      <c r="B42" s="13">
        <v>4946.0</v>
      </c>
      <c r="C42" s="13">
        <v>6580.0</v>
      </c>
      <c r="D42" s="13">
        <v>4061.0</v>
      </c>
    </row>
    <row r="43" ht="14.25" customHeight="1">
      <c r="A43" s="4" t="s">
        <v>51</v>
      </c>
      <c r="B43" s="13">
        <v>32748.0</v>
      </c>
      <c r="C43" s="13">
        <v>25228.0</v>
      </c>
      <c r="D43" s="13">
        <v>21325.0</v>
      </c>
    </row>
    <row r="44" ht="14.25" customHeight="1">
      <c r="A44" s="4" t="s">
        <v>52</v>
      </c>
      <c r="B44" s="13">
        <v>21223.0</v>
      </c>
      <c r="C44" s="13">
        <v>14111.0</v>
      </c>
      <c r="D44" s="13">
        <v>11264.0</v>
      </c>
    </row>
    <row r="45" ht="14.25" customHeight="1">
      <c r="A45" s="15" t="s">
        <v>53</v>
      </c>
      <c r="B45" s="17">
        <f t="shared" ref="B45:D45" si="8">+SUM(B39:B44)</f>
        <v>135405</v>
      </c>
      <c r="C45" s="17">
        <f t="shared" si="8"/>
        <v>134836</v>
      </c>
      <c r="D45" s="17">
        <f t="shared" si="8"/>
        <v>143713</v>
      </c>
    </row>
    <row r="46" ht="14.25" customHeight="1">
      <c r="A46" s="12" t="s">
        <v>54</v>
      </c>
      <c r="B46" s="13"/>
      <c r="C46" s="13"/>
      <c r="D46" s="13"/>
    </row>
    <row r="47" ht="14.25" customHeight="1">
      <c r="A47" s="4" t="s">
        <v>48</v>
      </c>
      <c r="B47" s="13">
        <v>120805.0</v>
      </c>
      <c r="C47" s="13">
        <v>127877.0</v>
      </c>
      <c r="D47" s="13">
        <v>100887.0</v>
      </c>
    </row>
    <row r="48" ht="14.25" customHeight="1">
      <c r="A48" s="4" t="s">
        <v>55</v>
      </c>
      <c r="B48" s="13">
        <v>42117.0</v>
      </c>
      <c r="C48" s="13">
        <v>39440.0</v>
      </c>
      <c r="D48" s="13">
        <v>36766.0</v>
      </c>
    </row>
    <row r="49" ht="14.25" customHeight="1">
      <c r="A49" s="4" t="s">
        <v>56</v>
      </c>
      <c r="B49" s="13">
        <v>54428.0</v>
      </c>
      <c r="C49" s="13">
        <v>48849.0</v>
      </c>
      <c r="D49" s="13">
        <v>42522.0</v>
      </c>
    </row>
    <row r="50" ht="14.25" customHeight="1">
      <c r="A50" s="15" t="s">
        <v>57</v>
      </c>
      <c r="B50" s="17">
        <f t="shared" ref="B50:D50" si="9">+SUM(B47:B49)</f>
        <v>217350</v>
      </c>
      <c r="C50" s="17">
        <f t="shared" si="9"/>
        <v>216166</v>
      </c>
      <c r="D50" s="17">
        <f t="shared" si="9"/>
        <v>180175</v>
      </c>
    </row>
    <row r="51" ht="14.25" customHeight="1">
      <c r="A51" s="24" t="s">
        <v>58</v>
      </c>
      <c r="B51" s="25">
        <f t="shared" ref="B51:D51" si="10">+B45+B50</f>
        <v>352755</v>
      </c>
      <c r="C51" s="25">
        <f t="shared" si="10"/>
        <v>351002</v>
      </c>
      <c r="D51" s="25">
        <f t="shared" si="10"/>
        <v>323888</v>
      </c>
    </row>
    <row r="52" ht="14.25" customHeight="1"/>
    <row r="53" ht="14.25" customHeight="1">
      <c r="A53" s="12" t="s">
        <v>59</v>
      </c>
    </row>
    <row r="54" ht="14.25" customHeight="1">
      <c r="A54" s="4" t="s">
        <v>60</v>
      </c>
      <c r="B54" s="13">
        <v>64115.0</v>
      </c>
      <c r="C54" s="13">
        <v>54763.0</v>
      </c>
      <c r="D54" s="13">
        <v>42296.0</v>
      </c>
    </row>
    <row r="55" ht="14.25" customHeight="1">
      <c r="A55" s="4" t="s">
        <v>61</v>
      </c>
      <c r="B55" s="13">
        <v>60845.0</v>
      </c>
      <c r="C55" s="13">
        <v>47493.0</v>
      </c>
      <c r="D55" s="13">
        <v>42684.0</v>
      </c>
    </row>
    <row r="56" ht="14.25" customHeight="1">
      <c r="A56" s="4" t="s">
        <v>62</v>
      </c>
      <c r="B56" s="13">
        <v>7912.0</v>
      </c>
      <c r="C56" s="13">
        <v>7612.0</v>
      </c>
      <c r="D56" s="13">
        <v>6643.0</v>
      </c>
    </row>
    <row r="57" ht="14.25" customHeight="1">
      <c r="A57" s="4" t="s">
        <v>63</v>
      </c>
      <c r="B57" s="13">
        <v>9982.0</v>
      </c>
      <c r="C57" s="13">
        <v>6000.0</v>
      </c>
      <c r="D57" s="13">
        <v>4996.0</v>
      </c>
    </row>
    <row r="58" ht="14.25" customHeight="1">
      <c r="A58" s="4" t="s">
        <v>64</v>
      </c>
      <c r="B58" s="13">
        <v>11128.0</v>
      </c>
      <c r="C58" s="13">
        <v>9613.0</v>
      </c>
      <c r="D58" s="13">
        <v>8773.0</v>
      </c>
    </row>
    <row r="59" ht="14.25" customHeight="1">
      <c r="A59" s="15" t="s">
        <v>65</v>
      </c>
      <c r="B59" s="17">
        <f t="shared" ref="B59:D59" si="11">+SUM(B54:B58)</f>
        <v>153982</v>
      </c>
      <c r="C59" s="17">
        <f t="shared" si="11"/>
        <v>125481</v>
      </c>
      <c r="D59" s="17">
        <f t="shared" si="11"/>
        <v>105392</v>
      </c>
    </row>
    <row r="60" ht="14.25" customHeight="1">
      <c r="A60" s="12" t="s">
        <v>66</v>
      </c>
      <c r="B60" s="13"/>
      <c r="C60" s="13"/>
      <c r="D60" s="13">
        <f>D45/D59</f>
        <v>1.363604448</v>
      </c>
    </row>
    <row r="61" ht="14.25" customHeight="1">
      <c r="A61" s="4" t="s">
        <v>62</v>
      </c>
      <c r="B61" s="13"/>
      <c r="C61" s="13"/>
      <c r="D61" s="13"/>
    </row>
    <row r="62" ht="14.25" customHeight="1">
      <c r="A62" s="4" t="s">
        <v>64</v>
      </c>
      <c r="B62" s="13">
        <v>98959.0</v>
      </c>
      <c r="C62" s="13">
        <v>109106.0</v>
      </c>
      <c r="D62" s="13">
        <v>98667.0</v>
      </c>
    </row>
    <row r="63" ht="14.25" customHeight="1">
      <c r="A63" s="4" t="s">
        <v>67</v>
      </c>
      <c r="B63" s="13">
        <v>49142.0</v>
      </c>
      <c r="C63" s="13">
        <v>53325.0</v>
      </c>
      <c r="D63" s="13">
        <v>54490.0</v>
      </c>
    </row>
    <row r="64" ht="14.25" customHeight="1">
      <c r="A64" s="28" t="s">
        <v>68</v>
      </c>
      <c r="B64" s="29">
        <f t="shared" ref="B64:D64" si="12">+B62+B63</f>
        <v>148101</v>
      </c>
      <c r="C64" s="29">
        <f t="shared" si="12"/>
        <v>162431</v>
      </c>
      <c r="D64" s="29">
        <f t="shared" si="12"/>
        <v>153157</v>
      </c>
    </row>
    <row r="65" ht="14.25" customHeight="1">
      <c r="A65" s="15" t="s">
        <v>69</v>
      </c>
      <c r="B65" s="17">
        <f t="shared" ref="B65:D65" si="13">+B59+B64</f>
        <v>302083</v>
      </c>
      <c r="C65" s="17">
        <f t="shared" si="13"/>
        <v>287912</v>
      </c>
      <c r="D65" s="17">
        <f t="shared" si="13"/>
        <v>258549</v>
      </c>
    </row>
    <row r="66" ht="14.25" customHeight="1"/>
    <row r="67" ht="14.25" customHeight="1">
      <c r="A67" s="12" t="s">
        <v>70</v>
      </c>
      <c r="B67" s="13"/>
      <c r="C67" s="13"/>
      <c r="D67" s="13"/>
    </row>
    <row r="68" ht="14.25" customHeight="1">
      <c r="A68" s="4" t="s">
        <v>71</v>
      </c>
      <c r="B68" s="13">
        <v>64849.0</v>
      </c>
      <c r="C68" s="13">
        <v>57365.0</v>
      </c>
      <c r="D68" s="13">
        <v>50779.0</v>
      </c>
    </row>
    <row r="69" ht="14.25" customHeight="1">
      <c r="A69" s="4" t="s">
        <v>72</v>
      </c>
      <c r="B69" s="13">
        <v>-3068.0</v>
      </c>
      <c r="C69" s="13">
        <v>5562.0</v>
      </c>
      <c r="D69" s="13">
        <v>14966.0</v>
      </c>
    </row>
    <row r="70" ht="14.25" customHeight="1">
      <c r="A70" s="4" t="s">
        <v>73</v>
      </c>
      <c r="B70" s="13">
        <v>-11109.0</v>
      </c>
      <c r="C70" s="13">
        <v>163.0</v>
      </c>
      <c r="D70" s="13">
        <v>-406.0</v>
      </c>
    </row>
    <row r="71" ht="14.25" customHeight="1">
      <c r="A71" s="15" t="s">
        <v>74</v>
      </c>
      <c r="B71" s="17">
        <f t="shared" ref="B71:D71" si="14">+SUM(B68:B70)</f>
        <v>50672</v>
      </c>
      <c r="C71" s="17">
        <f t="shared" si="14"/>
        <v>63090</v>
      </c>
      <c r="D71" s="17">
        <f t="shared" si="14"/>
        <v>65339</v>
      </c>
    </row>
    <row r="72" ht="14.25" customHeight="1">
      <c r="A72" s="24" t="s">
        <v>75</v>
      </c>
      <c r="B72" s="25">
        <f t="shared" ref="B72:D72" si="15">+B71+B65</f>
        <v>352755</v>
      </c>
      <c r="C72" s="25">
        <f t="shared" si="15"/>
        <v>351002</v>
      </c>
      <c r="D72" s="25">
        <f t="shared" si="15"/>
        <v>323888</v>
      </c>
    </row>
    <row r="73" ht="14.25" customHeight="1"/>
    <row r="74" ht="14.25" customHeight="1">
      <c r="A74" s="8" t="s">
        <v>76</v>
      </c>
      <c r="B74" s="9"/>
      <c r="C74" s="9"/>
      <c r="D74" s="10"/>
    </row>
    <row r="75" ht="14.25" customHeight="1">
      <c r="B75" s="11" t="s">
        <v>24</v>
      </c>
    </row>
    <row r="76" ht="14.25" customHeight="1">
      <c r="B76" s="2">
        <f t="shared" ref="B76:D76" si="16">+B36</f>
        <v>2022</v>
      </c>
      <c r="C76" s="2">
        <f t="shared" si="16"/>
        <v>2021</v>
      </c>
      <c r="D76" s="2">
        <f t="shared" si="16"/>
        <v>2020</v>
      </c>
    </row>
    <row r="77" ht="14.25" customHeight="1">
      <c r="B77" s="30"/>
      <c r="C77" s="30"/>
      <c r="D77" s="30"/>
    </row>
    <row r="78" ht="14.25" customHeight="1">
      <c r="A78" s="2" t="s">
        <v>77</v>
      </c>
      <c r="B78" s="21"/>
      <c r="C78" s="21"/>
      <c r="D78" s="21"/>
    </row>
    <row r="79" ht="14.25" customHeight="1">
      <c r="A79" s="12" t="s">
        <v>78</v>
      </c>
      <c r="B79" s="13">
        <f t="shared" ref="B79:D79" si="17">+B25</f>
        <v>99803</v>
      </c>
      <c r="C79" s="13">
        <f t="shared" si="17"/>
        <v>94680</v>
      </c>
      <c r="D79" s="13">
        <f t="shared" si="17"/>
        <v>57411</v>
      </c>
    </row>
    <row r="80" ht="14.25" customHeight="1">
      <c r="A80" s="5" t="s">
        <v>39</v>
      </c>
      <c r="B80" s="21"/>
      <c r="C80" s="21"/>
      <c r="D80" s="21"/>
    </row>
    <row r="81" ht="14.25" customHeight="1">
      <c r="A81" s="4" t="s">
        <v>79</v>
      </c>
      <c r="B81" s="13"/>
      <c r="C81" s="13"/>
      <c r="D81" s="13"/>
    </row>
    <row r="82" ht="14.25" customHeight="1">
      <c r="A82" s="4" t="s">
        <v>80</v>
      </c>
      <c r="B82" s="13">
        <v>11104.0</v>
      </c>
      <c r="C82" s="13">
        <v>11284.0</v>
      </c>
      <c r="D82" s="13">
        <v>11056.0</v>
      </c>
    </row>
    <row r="83" ht="14.25" customHeight="1">
      <c r="A83" s="4" t="s">
        <v>81</v>
      </c>
      <c r="B83" s="13">
        <v>9038.0</v>
      </c>
      <c r="C83" s="13">
        <v>7906.0</v>
      </c>
      <c r="D83" s="13">
        <v>6829.0</v>
      </c>
    </row>
    <row r="84" ht="14.25" customHeight="1">
      <c r="A84" s="4" t="s">
        <v>82</v>
      </c>
      <c r="B84" s="13">
        <v>895.0</v>
      </c>
      <c r="C84" s="13">
        <v>-4774.0</v>
      </c>
      <c r="D84" s="13">
        <v>-215.0</v>
      </c>
    </row>
    <row r="85" ht="14.25" customHeight="1">
      <c r="A85" s="4" t="s">
        <v>83</v>
      </c>
      <c r="B85" s="13">
        <v>111.0</v>
      </c>
      <c r="C85" s="13">
        <v>-147.0</v>
      </c>
      <c r="D85" s="13">
        <v>-97.0</v>
      </c>
    </row>
    <row r="86" ht="14.25" customHeight="1">
      <c r="A86" s="12" t="s">
        <v>84</v>
      </c>
    </row>
    <row r="87" ht="14.25" customHeight="1">
      <c r="A87" s="4" t="s">
        <v>49</v>
      </c>
      <c r="B87" s="13">
        <v>-1823.0</v>
      </c>
      <c r="C87" s="13">
        <v>-10125.0</v>
      </c>
      <c r="D87" s="13">
        <v>6917.0</v>
      </c>
    </row>
    <row r="88" ht="14.25" customHeight="1">
      <c r="A88" s="4" t="s">
        <v>50</v>
      </c>
      <c r="B88" s="13">
        <v>1484.0</v>
      </c>
      <c r="C88" s="13">
        <v>-2642.0</v>
      </c>
      <c r="D88" s="13">
        <v>-127.0</v>
      </c>
    </row>
    <row r="89" ht="14.25" customHeight="1">
      <c r="A89" s="4" t="s">
        <v>51</v>
      </c>
      <c r="B89" s="13">
        <v>-7520.0</v>
      </c>
      <c r="C89" s="13">
        <v>-3903.0</v>
      </c>
      <c r="D89" s="13">
        <v>1553.0</v>
      </c>
    </row>
    <row r="90" ht="14.25" customHeight="1">
      <c r="A90" s="4" t="s">
        <v>85</v>
      </c>
      <c r="B90" s="13">
        <v>-6499.0</v>
      </c>
      <c r="C90" s="13">
        <v>-8042.0</v>
      </c>
      <c r="D90" s="13">
        <v>-9588.0</v>
      </c>
    </row>
    <row r="91" ht="14.25" customHeight="1">
      <c r="A91" s="4" t="s">
        <v>60</v>
      </c>
      <c r="B91" s="13">
        <v>9448.0</v>
      </c>
      <c r="C91" s="13">
        <v>12326.0</v>
      </c>
      <c r="D91" s="13">
        <v>-4062.0</v>
      </c>
    </row>
    <row r="92" ht="14.25" customHeight="1">
      <c r="A92" s="4" t="s">
        <v>62</v>
      </c>
      <c r="B92" s="13">
        <v>478.0</v>
      </c>
      <c r="C92" s="13">
        <v>1676.0</v>
      </c>
      <c r="D92" s="13">
        <v>2081.0</v>
      </c>
    </row>
    <row r="93" ht="14.25" customHeight="1">
      <c r="A93" s="4" t="s">
        <v>86</v>
      </c>
      <c r="B93" s="13">
        <v>5632.0</v>
      </c>
      <c r="C93" s="13">
        <v>5799.0</v>
      </c>
      <c r="D93" s="13">
        <v>8916.0</v>
      </c>
    </row>
    <row r="94" ht="14.25" customHeight="1">
      <c r="A94" s="15" t="s">
        <v>87</v>
      </c>
      <c r="B94" s="17">
        <f t="shared" ref="B94:D94" si="18">+SUM(B79:B93)</f>
        <v>122151</v>
      </c>
      <c r="C94" s="17">
        <f t="shared" si="18"/>
        <v>104038</v>
      </c>
      <c r="D94" s="17">
        <f t="shared" si="18"/>
        <v>80674</v>
      </c>
    </row>
    <row r="95" ht="14.25" customHeight="1">
      <c r="A95" s="2" t="s">
        <v>88</v>
      </c>
      <c r="B95" s="13"/>
      <c r="C95" s="13"/>
      <c r="D95" s="13"/>
    </row>
    <row r="96" ht="14.25" customHeight="1">
      <c r="A96" s="4" t="s">
        <v>89</v>
      </c>
      <c r="B96" s="13">
        <v>-76923.0</v>
      </c>
      <c r="C96" s="13">
        <v>-109558.0</v>
      </c>
      <c r="D96" s="13">
        <v>-114938.0</v>
      </c>
    </row>
    <row r="97" ht="14.25" customHeight="1">
      <c r="A97" s="4" t="s">
        <v>90</v>
      </c>
      <c r="B97" s="13">
        <v>29917.0</v>
      </c>
      <c r="C97" s="13">
        <v>59023.0</v>
      </c>
      <c r="D97" s="13">
        <v>69918.0</v>
      </c>
    </row>
    <row r="98" ht="14.25" customHeight="1">
      <c r="A98" s="4" t="s">
        <v>91</v>
      </c>
      <c r="B98" s="13">
        <v>37446.0</v>
      </c>
      <c r="C98" s="13">
        <v>47460.0</v>
      </c>
      <c r="D98" s="13">
        <v>50473.0</v>
      </c>
    </row>
    <row r="99" ht="14.25" customHeight="1">
      <c r="A99" s="4" t="s">
        <v>92</v>
      </c>
      <c r="B99" s="13">
        <v>-10708.0</v>
      </c>
      <c r="C99" s="13">
        <v>-11085.0</v>
      </c>
      <c r="D99" s="13">
        <v>-7309.0</v>
      </c>
    </row>
    <row r="100" ht="14.25" customHeight="1">
      <c r="A100" s="4" t="s">
        <v>93</v>
      </c>
      <c r="B100" s="13">
        <v>-306.0</v>
      </c>
      <c r="C100" s="13">
        <v>-33.0</v>
      </c>
      <c r="D100" s="13">
        <v>-1524.0</v>
      </c>
    </row>
    <row r="101" ht="14.25" customHeight="1">
      <c r="A101" s="4" t="s">
        <v>83</v>
      </c>
      <c r="B101" s="13">
        <v>-1780.0</v>
      </c>
      <c r="C101" s="13">
        <v>-352.0</v>
      </c>
      <c r="D101" s="13">
        <v>-909.0</v>
      </c>
    </row>
    <row r="102" ht="14.25" customHeight="1">
      <c r="A102" s="15" t="s">
        <v>94</v>
      </c>
      <c r="B102" s="17">
        <f t="shared" ref="B102:D102" si="19">+SUM(B96:B101)</f>
        <v>-22354</v>
      </c>
      <c r="C102" s="17">
        <f t="shared" si="19"/>
        <v>-14545</v>
      </c>
      <c r="D102" s="17">
        <f t="shared" si="19"/>
        <v>-4289</v>
      </c>
    </row>
    <row r="103" ht="14.25" customHeight="1">
      <c r="A103" s="2" t="s">
        <v>95</v>
      </c>
      <c r="B103" s="13"/>
      <c r="C103" s="13"/>
      <c r="D103" s="13"/>
    </row>
    <row r="104" ht="14.25" customHeight="1">
      <c r="A104" s="4" t="s">
        <v>96</v>
      </c>
      <c r="B104" s="13">
        <v>-6223.0</v>
      </c>
      <c r="C104" s="13">
        <v>-6556.0</v>
      </c>
      <c r="D104" s="13">
        <v>-3634.0</v>
      </c>
    </row>
    <row r="105" ht="14.25" customHeight="1">
      <c r="A105" s="4" t="s">
        <v>97</v>
      </c>
      <c r="B105" s="13">
        <v>-14841.0</v>
      </c>
      <c r="C105" s="13">
        <v>-14467.0</v>
      </c>
      <c r="D105" s="13">
        <v>-14081.0</v>
      </c>
    </row>
    <row r="106" ht="14.25" customHeight="1">
      <c r="A106" s="4" t="s">
        <v>98</v>
      </c>
      <c r="B106" s="13">
        <v>-89402.0</v>
      </c>
      <c r="C106" s="13">
        <v>-85971.0</v>
      </c>
      <c r="D106" s="13">
        <v>-72358.0</v>
      </c>
    </row>
    <row r="107" ht="14.25" customHeight="1">
      <c r="A107" s="4" t="s">
        <v>99</v>
      </c>
      <c r="B107" s="13">
        <v>5465.0</v>
      </c>
      <c r="C107" s="13">
        <v>20393.0</v>
      </c>
      <c r="D107" s="13">
        <v>16091.0</v>
      </c>
    </row>
    <row r="108" ht="14.25" customHeight="1">
      <c r="A108" s="4" t="s">
        <v>100</v>
      </c>
      <c r="B108" s="13">
        <v>-9543.0</v>
      </c>
      <c r="C108" s="13">
        <v>-8750.0</v>
      </c>
      <c r="D108" s="13">
        <v>-12629.0</v>
      </c>
    </row>
    <row r="109" ht="14.25" customHeight="1">
      <c r="A109" s="4" t="s">
        <v>101</v>
      </c>
      <c r="B109" s="13">
        <v>3955.0</v>
      </c>
      <c r="C109" s="13">
        <v>1022.0</v>
      </c>
      <c r="D109" s="13">
        <v>-963.0</v>
      </c>
    </row>
    <row r="110" ht="14.25" customHeight="1">
      <c r="A110" s="4" t="s">
        <v>83</v>
      </c>
      <c r="B110" s="13">
        <v>-160.0</v>
      </c>
      <c r="C110" s="13">
        <v>976.0</v>
      </c>
      <c r="D110" s="13">
        <v>754.0</v>
      </c>
    </row>
    <row r="111" ht="14.25" customHeight="1">
      <c r="A111" s="15" t="s">
        <v>102</v>
      </c>
      <c r="B111" s="17">
        <f t="shared" ref="B111:D111" si="20">+SUM(B104:B110)</f>
        <v>-110749</v>
      </c>
      <c r="C111" s="17">
        <f t="shared" si="20"/>
        <v>-93353</v>
      </c>
      <c r="D111" s="17">
        <f t="shared" si="20"/>
        <v>-86820</v>
      </c>
    </row>
    <row r="112" ht="14.25" customHeight="1">
      <c r="A112" s="15" t="s">
        <v>103</v>
      </c>
      <c r="B112" s="17">
        <f t="shared" ref="B112:D112" si="21">+B94+B102+B111</f>
        <v>-10952</v>
      </c>
      <c r="C112" s="17">
        <f t="shared" si="21"/>
        <v>-3860</v>
      </c>
      <c r="D112" s="17">
        <f t="shared" si="21"/>
        <v>-10435</v>
      </c>
    </row>
    <row r="113" ht="14.25" customHeight="1">
      <c r="A113" s="24" t="s">
        <v>104</v>
      </c>
      <c r="B113" s="25">
        <v>24977.0</v>
      </c>
      <c r="C113" s="25">
        <v>35929.0</v>
      </c>
      <c r="D113" s="25">
        <v>39789.0</v>
      </c>
    </row>
    <row r="114" ht="14.25" customHeight="1">
      <c r="B114" s="13"/>
      <c r="C114" s="13"/>
      <c r="D114" s="13"/>
    </row>
    <row r="115" ht="14.25" customHeight="1">
      <c r="A115" s="12" t="s">
        <v>105</v>
      </c>
      <c r="B115" s="13"/>
      <c r="C115" s="13"/>
      <c r="D115" s="13"/>
    </row>
    <row r="116" ht="14.25" customHeight="1">
      <c r="A116" s="12" t="s">
        <v>106</v>
      </c>
      <c r="B116" s="13">
        <v>19573.0</v>
      </c>
      <c r="C116" s="13">
        <v>25385.0</v>
      </c>
      <c r="D116" s="13">
        <v>9501.0</v>
      </c>
    </row>
    <row r="117" ht="14.25" customHeight="1">
      <c r="A117" s="12" t="s">
        <v>107</v>
      </c>
      <c r="B117" s="13">
        <v>2865.0</v>
      </c>
      <c r="C117" s="13">
        <v>2687.0</v>
      </c>
      <c r="D117" s="13">
        <v>3002.0</v>
      </c>
    </row>
    <row r="118" ht="14.25" customHeight="1"/>
    <row r="119" ht="14.25" customHeight="1">
      <c r="B119" s="13"/>
      <c r="C119" s="13"/>
      <c r="D119" s="13"/>
    </row>
    <row r="120" ht="14.25" customHeight="1">
      <c r="B120" s="31"/>
      <c r="C120" s="31"/>
      <c r="D120" s="31"/>
    </row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6">
    <mergeCell ref="A2:D2"/>
    <mergeCell ref="B3:D3"/>
    <mergeCell ref="A34:D34"/>
    <mergeCell ref="B35:D35"/>
    <mergeCell ref="A74:D74"/>
    <mergeCell ref="B75:D7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4.86"/>
    <col customWidth="1" min="3" max="26" width="8.71"/>
  </cols>
  <sheetData>
    <row r="1" ht="60.0" customHeight="1">
      <c r="A1" s="6"/>
      <c r="B1" s="32" t="s">
        <v>21</v>
      </c>
      <c r="C1" s="33"/>
      <c r="D1" s="33"/>
      <c r="E1" s="33"/>
      <c r="F1" s="33"/>
      <c r="G1" s="33"/>
      <c r="H1" s="33"/>
      <c r="I1" s="33"/>
      <c r="J1" s="33"/>
    </row>
    <row r="2" ht="14.25" customHeight="1">
      <c r="C2" s="11" t="s">
        <v>24</v>
      </c>
    </row>
    <row r="3" ht="14.25" customHeight="1">
      <c r="C3" s="2">
        <f>+'Financial Statements'!B4</f>
        <v>2022</v>
      </c>
      <c r="D3" s="2">
        <f>+'Financial Statements'!C4</f>
        <v>2021</v>
      </c>
      <c r="E3" s="2">
        <f>+'Financial Statements'!D4</f>
        <v>2020</v>
      </c>
    </row>
    <row r="4" ht="14.25" customHeight="1">
      <c r="A4" s="34">
        <v>1.0</v>
      </c>
      <c r="B4" s="2" t="s">
        <v>108</v>
      </c>
    </row>
    <row r="5" ht="14.25" customHeight="1">
      <c r="A5" s="34">
        <f t="shared" ref="A5:A13" si="1">+A4+0.1</f>
        <v>1.1</v>
      </c>
      <c r="B5" s="4" t="s">
        <v>109</v>
      </c>
      <c r="C5" s="35">
        <v>0.87</v>
      </c>
      <c r="D5" s="35">
        <v>1.07</v>
      </c>
      <c r="E5" s="35">
        <v>1.36</v>
      </c>
    </row>
    <row r="6" ht="14.25" customHeight="1">
      <c r="A6" s="34">
        <f t="shared" si="1"/>
        <v>1.2</v>
      </c>
      <c r="B6" s="4" t="s">
        <v>110</v>
      </c>
      <c r="C6" s="31">
        <v>48304.0</v>
      </c>
      <c r="D6" s="31">
        <v>62639.0</v>
      </c>
      <c r="E6" s="31">
        <v>90943.0</v>
      </c>
    </row>
    <row r="7" ht="14.25" customHeight="1">
      <c r="A7" s="34">
        <f t="shared" si="1"/>
        <v>1.3</v>
      </c>
      <c r="B7" s="4" t="s">
        <v>111</v>
      </c>
      <c r="C7" s="35">
        <v>0.15356</v>
      </c>
      <c r="D7" s="35">
        <v>0.27844</v>
      </c>
      <c r="E7" s="35">
        <v>0.36071</v>
      </c>
    </row>
    <row r="8" ht="14.25" customHeight="1">
      <c r="A8" s="34">
        <f t="shared" si="1"/>
        <v>1.4</v>
      </c>
      <c r="B8" s="4" t="s">
        <v>112</v>
      </c>
      <c r="C8" s="35">
        <v>543.8</v>
      </c>
      <c r="D8" s="35">
        <v>739.8</v>
      </c>
      <c r="E8" s="36">
        <v>1010.8</v>
      </c>
    </row>
    <row r="9" ht="14.25" customHeight="1">
      <c r="A9" s="34">
        <f t="shared" si="1"/>
        <v>1.5</v>
      </c>
      <c r="B9" s="4" t="s">
        <v>113</v>
      </c>
      <c r="C9" s="35">
        <v>8.07</v>
      </c>
      <c r="D9" s="35">
        <v>11.27</v>
      </c>
      <c r="E9" s="35">
        <v>8.64</v>
      </c>
    </row>
    <row r="10" ht="14.25" customHeight="1">
      <c r="A10" s="34">
        <f t="shared" si="1"/>
        <v>1.6</v>
      </c>
      <c r="B10" s="4" t="s">
        <v>114</v>
      </c>
      <c r="C10" s="12">
        <f>'Financial Statements'!B54/'Financial Statements'!B13*365</f>
        <v>104.6852773</v>
      </c>
      <c r="D10" s="12">
        <f>'Financial Statements'!C54/'Financial Statements'!C13*365</f>
        <v>93.85107122</v>
      </c>
      <c r="E10" s="12">
        <f>'Financial Statements'!D54/'Financial Statements'!D13*365</f>
        <v>91.04818972</v>
      </c>
    </row>
    <row r="11" ht="14.25" customHeight="1">
      <c r="A11" s="34">
        <f t="shared" si="1"/>
        <v>1.7</v>
      </c>
      <c r="B11" s="4" t="s">
        <v>115</v>
      </c>
      <c r="C11" s="37">
        <f>'Financial Statements'!B41/'Financial Statements'!B8*365</f>
        <v>26.08782536</v>
      </c>
      <c r="D11" s="38">
        <f>'Financial Statements'!C41/'Financial Statements'!C8*365</f>
        <v>26.21931184</v>
      </c>
      <c r="E11" s="37">
        <f>'Financial Statements'!D41/'Financial Statements'!D8*365</f>
        <v>21.43343715</v>
      </c>
    </row>
    <row r="12" ht="14.25" customHeight="1">
      <c r="A12" s="34">
        <f t="shared" si="1"/>
        <v>1.8</v>
      </c>
      <c r="B12" s="4" t="s">
        <v>116</v>
      </c>
      <c r="C12" s="39">
        <f>'Financial Statements'!B41+'Financial Statements'!B42-'Financial Statements'!B54</f>
        <v>-30985</v>
      </c>
      <c r="D12" s="39">
        <f>'Financial Statements'!C42+'Financial Statements'!C41-'Financial Statements'!C54</f>
        <v>-21905</v>
      </c>
      <c r="E12" s="39">
        <f>'Financial Statements'!D41+'Financial Statements'!D42-'Financial Statements'!D54</f>
        <v>-22115</v>
      </c>
    </row>
    <row r="13" ht="14.25" customHeight="1">
      <c r="A13" s="34">
        <f t="shared" si="1"/>
        <v>1.9</v>
      </c>
      <c r="B13" s="4" t="s">
        <v>117</v>
      </c>
      <c r="C13" s="40">
        <v>0.0471</v>
      </c>
      <c r="D13" s="40">
        <v>0.0255</v>
      </c>
      <c r="E13" s="40">
        <v>0.1395</v>
      </c>
    </row>
    <row r="14" ht="14.25" customHeight="1">
      <c r="A14" s="34"/>
      <c r="B14" s="4" t="s">
        <v>118</v>
      </c>
      <c r="C14" s="31">
        <v>18577.0</v>
      </c>
      <c r="D14" s="39">
        <f>'Financial Statements'!C45-'Financial Statements'!C59</f>
        <v>9355</v>
      </c>
      <c r="E14" s="39">
        <f>'Financial Statements'!D45-'Financial Statements'!D59</f>
        <v>38321</v>
      </c>
    </row>
    <row r="15" ht="14.25" customHeight="1">
      <c r="A15" s="34"/>
    </row>
    <row r="16" ht="14.25" customHeight="1">
      <c r="A16" s="34">
        <f>+A4+1</f>
        <v>2</v>
      </c>
      <c r="B16" s="5" t="s">
        <v>119</v>
      </c>
    </row>
    <row r="17" ht="14.25" customHeight="1">
      <c r="A17" s="34">
        <f t="shared" ref="A17:A18" si="2">+A16+0.1</f>
        <v>2.1</v>
      </c>
      <c r="B17" s="4" t="s">
        <v>31</v>
      </c>
      <c r="C17" s="22">
        <f>'Financial Statements'!B14/'Financial Statements'!B8</f>
        <v>0.4330963056</v>
      </c>
      <c r="D17" s="22">
        <f>'Financial Statements'!C14/'Financial Statements'!C8</f>
        <v>0.4177935963</v>
      </c>
      <c r="E17" s="22">
        <f>'Financial Statements'!D14/'Financial Statements'!D8</f>
        <v>0.3823324773</v>
      </c>
    </row>
    <row r="18" ht="14.25" customHeight="1">
      <c r="A18" s="34">
        <f t="shared" si="2"/>
        <v>2.2</v>
      </c>
      <c r="B18" s="4" t="s">
        <v>120</v>
      </c>
      <c r="C18" s="40">
        <v>0.331</v>
      </c>
      <c r="D18" s="40">
        <v>0.3286</v>
      </c>
      <c r="E18" s="40">
        <v>0.2817</v>
      </c>
    </row>
    <row r="19" ht="14.25" customHeight="1">
      <c r="A19" s="34"/>
      <c r="B19" s="4" t="s">
        <v>121</v>
      </c>
      <c r="C19" s="13">
        <f>'Financial Statements'!B82+'Financial Statements'!B20</f>
        <v>130541</v>
      </c>
      <c r="D19" s="13">
        <f>'Financial Statements'!C82+'Financial Statements'!C20</f>
        <v>120233</v>
      </c>
      <c r="E19" s="13">
        <f>'Financial Statements'!D82+'Financial Statements'!D20</f>
        <v>77344</v>
      </c>
    </row>
    <row r="20" ht="14.25" customHeight="1">
      <c r="A20" s="34">
        <f>+A18+0.1</f>
        <v>2.3</v>
      </c>
      <c r="B20" s="4" t="s">
        <v>122</v>
      </c>
      <c r="C20" s="40">
        <v>0.3093</v>
      </c>
      <c r="D20" s="40">
        <v>0.3059</v>
      </c>
      <c r="E20" s="40">
        <v>0.2552</v>
      </c>
    </row>
    <row r="21" ht="14.25" customHeight="1">
      <c r="A21" s="34"/>
      <c r="B21" s="4" t="s">
        <v>123</v>
      </c>
      <c r="C21" s="31">
        <v>121968.0</v>
      </c>
      <c r="D21" s="31">
        <v>111894.0</v>
      </c>
      <c r="E21" s="31">
        <v>70093.0</v>
      </c>
    </row>
    <row r="22" ht="14.25" customHeight="1">
      <c r="A22" s="34">
        <f>+A20+0.1</f>
        <v>2.4</v>
      </c>
      <c r="B22" s="4" t="s">
        <v>124</v>
      </c>
      <c r="C22" s="30">
        <f>'Financial Statements'!B25/'Financial Statements'!B8</f>
        <v>0.2530964071</v>
      </c>
      <c r="D22" s="30">
        <f>'Financial Statements'!C25/'Financial Statements'!C8</f>
        <v>0.2588179336</v>
      </c>
      <c r="E22" s="30">
        <f>'Financial Statements'!D25/'Financial Statements'!D8</f>
        <v>0.2091361128</v>
      </c>
    </row>
    <row r="23" ht="14.25" customHeight="1">
      <c r="A23" s="34"/>
    </row>
    <row r="24" ht="14.25" customHeight="1">
      <c r="A24" s="34">
        <f>+A16+1</f>
        <v>3</v>
      </c>
      <c r="B24" s="2" t="s">
        <v>125</v>
      </c>
    </row>
    <row r="25" ht="14.25" customHeight="1">
      <c r="A25" s="34">
        <f t="shared" ref="A25:A30" si="3">+A24+0.1</f>
        <v>3.1</v>
      </c>
      <c r="B25" s="4" t="s">
        <v>126</v>
      </c>
      <c r="C25" s="41">
        <f>'Financial Statements'!B65/'Financial Statements'!B71</f>
        <v>5.961536943</v>
      </c>
      <c r="D25" s="41">
        <f>'Financial Statements'!C65/'Financial Statements'!C71</f>
        <v>4.563512443</v>
      </c>
      <c r="E25" s="41">
        <f>'Financial Statements'!D65/'Financial Statements'!D71</f>
        <v>3.95703944</v>
      </c>
    </row>
    <row r="26" ht="14.25" customHeight="1">
      <c r="A26" s="34">
        <f t="shared" si="3"/>
        <v>3.2</v>
      </c>
      <c r="B26" s="4" t="s">
        <v>127</v>
      </c>
      <c r="C26" s="37">
        <f>'Financial Statements'!B65/'Financial Statements'!B51</f>
        <v>0.8563535598</v>
      </c>
      <c r="D26" s="37">
        <f>'Financial Statements'!C65/'Financial Statements'!C51</f>
        <v>0.8202574344</v>
      </c>
      <c r="E26" s="37">
        <f>'Financial Statements'!D65/'Financial Statements'!D51</f>
        <v>0.7982666848</v>
      </c>
    </row>
    <row r="27" ht="14.25" customHeight="1">
      <c r="A27" s="34">
        <f t="shared" si="3"/>
        <v>3.3</v>
      </c>
      <c r="B27" s="4" t="s">
        <v>128</v>
      </c>
      <c r="C27" s="40">
        <v>0.6614</v>
      </c>
      <c r="D27" s="40">
        <v>0.6338</v>
      </c>
      <c r="E27" s="40">
        <v>0.6017</v>
      </c>
    </row>
    <row r="28" ht="14.25" customHeight="1">
      <c r="A28" s="34">
        <f t="shared" si="3"/>
        <v>3.4</v>
      </c>
      <c r="B28" s="4" t="s">
        <v>129</v>
      </c>
      <c r="C28" s="35">
        <v>41.7</v>
      </c>
      <c r="D28" s="35">
        <v>40.56</v>
      </c>
      <c r="E28" s="35">
        <v>22.09</v>
      </c>
    </row>
    <row r="29" ht="14.25" customHeight="1">
      <c r="A29" s="34">
        <f t="shared" si="3"/>
        <v>3.5</v>
      </c>
      <c r="B29" s="4" t="s">
        <v>130</v>
      </c>
      <c r="C29" s="35">
        <v>1.02</v>
      </c>
      <c r="D29" s="35">
        <v>0.83</v>
      </c>
      <c r="E29" s="35">
        <v>0.72</v>
      </c>
    </row>
    <row r="30" ht="14.25" customHeight="1">
      <c r="A30" s="34">
        <f t="shared" si="3"/>
        <v>3.6</v>
      </c>
      <c r="B30" s="4" t="s">
        <v>131</v>
      </c>
      <c r="C30" s="35">
        <v>6.62</v>
      </c>
      <c r="D30" s="35">
        <v>6.26</v>
      </c>
      <c r="E30" s="35">
        <v>4.43</v>
      </c>
    </row>
    <row r="31" ht="14.25" customHeight="1">
      <c r="A31" s="34"/>
      <c r="B31" s="4" t="s">
        <v>132</v>
      </c>
      <c r="C31" s="31">
        <v>107365.0</v>
      </c>
      <c r="D31" s="31">
        <v>104596.0</v>
      </c>
      <c r="E31" s="31">
        <v>76827.0</v>
      </c>
    </row>
    <row r="32" ht="14.25" customHeight="1">
      <c r="A32" s="34"/>
    </row>
    <row r="33" ht="14.25" customHeight="1">
      <c r="A33" s="34">
        <f>+A24+1</f>
        <v>4</v>
      </c>
      <c r="B33" s="5" t="s">
        <v>133</v>
      </c>
    </row>
    <row r="34" ht="14.25" customHeight="1">
      <c r="A34" s="34">
        <f t="shared" ref="A34:A37" si="4">+A33+0.1</f>
        <v>4.1</v>
      </c>
      <c r="B34" s="4" t="s">
        <v>134</v>
      </c>
      <c r="C34" s="35">
        <v>1.12</v>
      </c>
      <c r="D34" s="35">
        <v>1.08</v>
      </c>
      <c r="E34" s="35">
        <v>0.85</v>
      </c>
    </row>
    <row r="35" ht="14.25" customHeight="1">
      <c r="A35" s="34">
        <f t="shared" si="4"/>
        <v>4.2</v>
      </c>
      <c r="B35" s="4" t="s">
        <v>135</v>
      </c>
      <c r="C35" s="35">
        <v>9.67</v>
      </c>
      <c r="D35" s="35">
        <v>9.61</v>
      </c>
      <c r="E35" s="35">
        <v>7.47</v>
      </c>
    </row>
    <row r="36" ht="14.25" customHeight="1">
      <c r="A36" s="34">
        <f t="shared" si="4"/>
        <v>4.3</v>
      </c>
      <c r="B36" s="4" t="s">
        <v>136</v>
      </c>
      <c r="C36" s="35">
        <v>38.8</v>
      </c>
      <c r="D36" s="35">
        <v>40.0</v>
      </c>
      <c r="E36" s="35">
        <v>41.7</v>
      </c>
    </row>
    <row r="37" ht="14.25" customHeight="1">
      <c r="A37" s="34">
        <f t="shared" si="4"/>
        <v>4.4</v>
      </c>
      <c r="B37" s="4" t="s">
        <v>137</v>
      </c>
      <c r="C37" s="40">
        <v>0.284</v>
      </c>
      <c r="D37" s="40">
        <v>0.28</v>
      </c>
      <c r="E37" s="40">
        <v>0.177</v>
      </c>
    </row>
    <row r="38" ht="14.25" customHeight="1">
      <c r="A38" s="34"/>
    </row>
    <row r="39" ht="14.25" customHeight="1">
      <c r="A39" s="34">
        <f>+A33+1</f>
        <v>5</v>
      </c>
      <c r="B39" s="5" t="s">
        <v>138</v>
      </c>
    </row>
    <row r="40" ht="14.25" customHeight="1">
      <c r="A40" s="34">
        <f t="shared" ref="A40:A44" si="5">+A39+0.1</f>
        <v>5.1</v>
      </c>
      <c r="B40" s="4" t="s">
        <v>139</v>
      </c>
      <c r="C40" s="35">
        <v>24.55</v>
      </c>
      <c r="D40" s="35">
        <v>24.96</v>
      </c>
      <c r="E40" s="35">
        <v>36.59</v>
      </c>
    </row>
    <row r="41" ht="14.25" customHeight="1">
      <c r="A41" s="34">
        <f t="shared" si="5"/>
        <v>5.2</v>
      </c>
      <c r="B41" s="4" t="s">
        <v>140</v>
      </c>
      <c r="C41" s="35">
        <v>6.15</v>
      </c>
      <c r="D41" s="35">
        <v>5.67</v>
      </c>
      <c r="E41" s="35">
        <v>3.31</v>
      </c>
    </row>
    <row r="42" ht="14.25" customHeight="1">
      <c r="A42" s="34">
        <f t="shared" si="5"/>
        <v>5.3</v>
      </c>
      <c r="B42" s="4" t="s">
        <v>141</v>
      </c>
      <c r="C42" s="35">
        <v>11.41</v>
      </c>
      <c r="D42" s="35">
        <v>13.26</v>
      </c>
      <c r="E42" s="35">
        <v>13.74</v>
      </c>
    </row>
    <row r="43" ht="14.25" customHeight="1">
      <c r="A43" s="34">
        <f t="shared" si="5"/>
        <v>5.4</v>
      </c>
      <c r="B43" s="4" t="s">
        <v>142</v>
      </c>
      <c r="C43" s="35">
        <v>11.42</v>
      </c>
      <c r="D43" s="35">
        <v>13.25</v>
      </c>
      <c r="E43" s="35">
        <v>12.21</v>
      </c>
    </row>
    <row r="44" ht="14.25" customHeight="1">
      <c r="A44" s="34">
        <f t="shared" si="5"/>
        <v>5.5</v>
      </c>
      <c r="B44" s="4" t="s">
        <v>143</v>
      </c>
      <c r="C44" s="40">
        <v>0.149</v>
      </c>
      <c r="D44" s="40">
        <v>0.153</v>
      </c>
      <c r="E44" s="40">
        <v>0.245</v>
      </c>
    </row>
    <row r="45" ht="14.25" customHeight="1">
      <c r="A45" s="34"/>
      <c r="B45" s="4" t="s">
        <v>144</v>
      </c>
      <c r="C45" s="35">
        <v>0.92</v>
      </c>
      <c r="D45" s="35">
        <v>0.87</v>
      </c>
      <c r="E45" s="35">
        <v>0.81</v>
      </c>
    </row>
    <row r="46" ht="14.25" customHeight="1">
      <c r="A46" s="34">
        <f t="shared" ref="A46:A50" si="6">+A44+0.1</f>
        <v>5.6</v>
      </c>
      <c r="B46" s="4" t="s">
        <v>145</v>
      </c>
      <c r="C46" s="40">
        <v>0.0092</v>
      </c>
      <c r="D46" s="40">
        <v>0.0097</v>
      </c>
      <c r="E46" s="40">
        <v>0.0095</v>
      </c>
    </row>
    <row r="47" ht="14.25" customHeight="1">
      <c r="A47" s="34">
        <f t="shared" si="6"/>
        <v>0.1</v>
      </c>
      <c r="B47" s="4" t="s">
        <v>146</v>
      </c>
      <c r="C47" s="30">
        <v>1.9695887275023682</v>
      </c>
      <c r="D47" s="30">
        <v>1.5007132667617689</v>
      </c>
      <c r="E47" s="30">
        <v>0.8786635853012749</v>
      </c>
    </row>
    <row r="48" ht="14.25" customHeight="1">
      <c r="A48" s="34">
        <f t="shared" si="6"/>
        <v>5.7</v>
      </c>
      <c r="B48" s="4" t="s">
        <v>147</v>
      </c>
      <c r="C48" s="12">
        <v>0.6136044633828538</v>
      </c>
      <c r="D48" s="12">
        <v>0.4961577857494424</v>
      </c>
      <c r="E48" s="12">
        <v>0.3207976347393087</v>
      </c>
    </row>
    <row r="49" ht="14.25" customHeight="1">
      <c r="A49" s="34">
        <f t="shared" si="6"/>
        <v>0.2</v>
      </c>
      <c r="B49" s="4" t="s">
        <v>137</v>
      </c>
      <c r="C49" s="30">
        <v>0.2829244092925685</v>
      </c>
      <c r="D49" s="30">
        <v>0.26974205275183616</v>
      </c>
      <c r="E49" s="30">
        <v>0.1772557180259843</v>
      </c>
    </row>
    <row r="50" ht="14.25" customHeight="1">
      <c r="A50" s="34">
        <f t="shared" si="6"/>
        <v>5.8</v>
      </c>
      <c r="B50" s="4" t="s">
        <v>148</v>
      </c>
      <c r="C50" s="35">
        <v>5.25</v>
      </c>
      <c r="D50" s="35">
        <v>7.72</v>
      </c>
      <c r="E50" s="35">
        <v>12.21</v>
      </c>
    </row>
    <row r="51" ht="14.25" customHeight="1">
      <c r="A51" s="34"/>
      <c r="B51" s="4" t="s">
        <v>149</v>
      </c>
      <c r="C51" s="31">
        <v>9.1136395E8</v>
      </c>
      <c r="D51" s="31">
        <v>9.2702495E8</v>
      </c>
      <c r="E51" s="31">
        <v>9.458347E8</v>
      </c>
    </row>
    <row r="52" ht="14.25" customHeight="1"/>
    <row r="53" ht="14.25" customHeight="1"/>
    <row r="54" ht="14.25" customHeight="1"/>
    <row r="55" ht="14.25" customHeight="1">
      <c r="B55" s="42" t="s">
        <v>150</v>
      </c>
      <c r="C55" s="20"/>
      <c r="D55" s="20"/>
    </row>
    <row r="56" ht="14.25" customHeight="1">
      <c r="B56" s="4" t="s">
        <v>6</v>
      </c>
      <c r="C56" s="40">
        <v>0.0779</v>
      </c>
      <c r="D56" s="40">
        <v>0.3325</v>
      </c>
    </row>
    <row r="57" ht="14.25" customHeight="1">
      <c r="B57" s="4" t="s">
        <v>26</v>
      </c>
      <c r="C57" s="40">
        <v>0.0631</v>
      </c>
      <c r="D57" s="40">
        <v>0.3467</v>
      </c>
    </row>
    <row r="58" ht="14.25" customHeight="1">
      <c r="B58" s="4" t="s">
        <v>27</v>
      </c>
      <c r="C58" s="40">
        <v>0.1419</v>
      </c>
      <c r="D58" s="40">
        <v>0.2723</v>
      </c>
    </row>
    <row r="59" ht="14.25" customHeight="1">
      <c r="B59" s="38" t="s">
        <v>28</v>
      </c>
      <c r="C59" s="40">
        <v>0.0778</v>
      </c>
      <c r="D59" s="40">
        <v>0.3325</v>
      </c>
    </row>
    <row r="60" ht="14.25" customHeight="1">
      <c r="B60" s="4" t="s">
        <v>7</v>
      </c>
      <c r="C60" s="40">
        <v>0.1174</v>
      </c>
      <c r="D60" s="40">
        <v>0.4565</v>
      </c>
      <c r="E60" s="40"/>
    </row>
    <row r="61" ht="14.25" customHeight="1">
      <c r="B61" s="23" t="s">
        <v>151</v>
      </c>
      <c r="C61" s="40"/>
      <c r="D61" s="40"/>
      <c r="E61" s="40"/>
    </row>
    <row r="62" ht="14.25" customHeight="1">
      <c r="B62" s="4" t="s">
        <v>152</v>
      </c>
      <c r="C62" s="40">
        <v>0.1978</v>
      </c>
      <c r="D62" s="40">
        <v>0.1686</v>
      </c>
      <c r="E62" s="40"/>
    </row>
    <row r="63" ht="14.25" customHeight="1">
      <c r="B63" s="4" t="s">
        <v>34</v>
      </c>
      <c r="C63" s="40">
        <v>0.1422</v>
      </c>
      <c r="D63" s="40">
        <v>0.1032</v>
      </c>
      <c r="E63" s="40"/>
    </row>
    <row r="64" ht="14.25" customHeight="1">
      <c r="B64" s="23" t="s">
        <v>153</v>
      </c>
    </row>
    <row r="65" ht="14.25" customHeight="1">
      <c r="B65" s="35" t="s">
        <v>154</v>
      </c>
      <c r="C65" s="40">
        <v>0.1704</v>
      </c>
      <c r="D65" s="40">
        <v>0.135</v>
      </c>
    </row>
    <row r="66" ht="14.25" customHeight="1">
      <c r="B66" s="35" t="s">
        <v>155</v>
      </c>
      <c r="C66" s="40">
        <v>-0.3231</v>
      </c>
      <c r="D66" s="40">
        <v>-0.0809</v>
      </c>
    </row>
    <row r="67" ht="14.25" customHeight="1">
      <c r="B67" s="35" t="s">
        <v>156</v>
      </c>
      <c r="C67" s="40">
        <v>0.0724</v>
      </c>
      <c r="D67" s="40">
        <v>0.6295</v>
      </c>
    </row>
    <row r="68" ht="14.25" customHeight="1">
      <c r="B68" s="35" t="s">
        <v>50</v>
      </c>
      <c r="C68" s="40">
        <v>-0.2483</v>
      </c>
      <c r="D68" s="40">
        <v>0.62</v>
      </c>
    </row>
    <row r="69" ht="14.25" customHeight="1">
      <c r="B69" s="35" t="s">
        <v>157</v>
      </c>
      <c r="C69" s="40">
        <v>0.0042</v>
      </c>
      <c r="D69" s="40">
        <v>-0.0618</v>
      </c>
    </row>
    <row r="70" ht="14.25" customHeight="1">
      <c r="B70" s="35" t="s">
        <v>158</v>
      </c>
      <c r="C70" s="40">
        <v>0.0055</v>
      </c>
      <c r="D70" s="40">
        <v>0.2</v>
      </c>
    </row>
    <row r="71" ht="14.25" customHeight="1">
      <c r="B71" s="35" t="s">
        <v>159</v>
      </c>
      <c r="C71" s="40">
        <v>0.005</v>
      </c>
      <c r="D71" s="40">
        <v>0.0838</v>
      </c>
    </row>
    <row r="72" ht="14.25" customHeight="1">
      <c r="B72" s="35" t="s">
        <v>160</v>
      </c>
      <c r="C72" s="40">
        <v>0.1707</v>
      </c>
      <c r="D72" s="40">
        <v>0.2949</v>
      </c>
    </row>
    <row r="73" ht="14.25" customHeight="1">
      <c r="B73" s="35" t="s">
        <v>161</v>
      </c>
      <c r="C73" s="40">
        <v>0.2269</v>
      </c>
      <c r="D73" s="40">
        <v>0.1906</v>
      </c>
    </row>
    <row r="74" ht="14.25" customHeight="1">
      <c r="B74" s="35" t="s">
        <v>162</v>
      </c>
      <c r="C74" s="40">
        <v>-0.0885</v>
      </c>
      <c r="D74" s="40">
        <v>0.0606</v>
      </c>
    </row>
    <row r="75" ht="14.25" customHeight="1">
      <c r="B75" s="35" t="s">
        <v>163</v>
      </c>
      <c r="C75" s="40">
        <v>0.0492</v>
      </c>
      <c r="D75" s="40">
        <v>0.1137</v>
      </c>
    </row>
    <row r="76" ht="14.25" customHeight="1">
      <c r="B76" s="35" t="s">
        <v>164</v>
      </c>
      <c r="C76" s="40">
        <v>-0.1972</v>
      </c>
      <c r="D76" s="40">
        <v>-0.0344</v>
      </c>
    </row>
    <row r="77" ht="14.25" customHeight="1"/>
    <row r="78" ht="14.25" customHeight="1"/>
    <row r="79" ht="14.25" customHeight="1">
      <c r="B79" s="42" t="s">
        <v>165</v>
      </c>
    </row>
    <row r="80" ht="14.25" customHeight="1">
      <c r="B80" s="4" t="s">
        <v>11</v>
      </c>
      <c r="C80" s="40">
        <v>0.5669</v>
      </c>
      <c r="D80" s="30">
        <f>'Financial Statements'!C13/'Financial Statements'!C8</f>
        <v>0.5822064037</v>
      </c>
      <c r="E80" s="40">
        <v>0.6177</v>
      </c>
    </row>
    <row r="81" ht="14.25" customHeight="1">
      <c r="B81" s="4" t="s">
        <v>7</v>
      </c>
      <c r="C81" s="40">
        <v>0.4331</v>
      </c>
      <c r="D81" s="40">
        <v>0.4178</v>
      </c>
      <c r="E81" s="40">
        <v>0.3823</v>
      </c>
    </row>
    <row r="82" ht="14.25" customHeight="1">
      <c r="B82" s="23" t="s">
        <v>151</v>
      </c>
    </row>
    <row r="83" ht="14.25" customHeight="1">
      <c r="B83" s="4" t="s">
        <v>152</v>
      </c>
      <c r="C83" s="40">
        <v>0.0665</v>
      </c>
      <c r="D83" s="40">
        <v>0.0599</v>
      </c>
      <c r="E83" s="40">
        <v>0.0683</v>
      </c>
    </row>
    <row r="84" ht="14.25" customHeight="1">
      <c r="B84" s="4" t="s">
        <v>34</v>
      </c>
      <c r="C84" s="40">
        <v>0.0636</v>
      </c>
      <c r="D84" s="40">
        <v>0.06</v>
      </c>
      <c r="E84" s="40">
        <v>0.0725</v>
      </c>
    </row>
    <row r="85" ht="14.25" customHeight="1">
      <c r="B85" s="4" t="s">
        <v>12</v>
      </c>
      <c r="C85" s="22">
        <f>'Financial Statements'!B20/'Financial Statements'!B8</f>
        <v>0.302887444</v>
      </c>
      <c r="D85" s="22">
        <f>'Financial Statements'!C20/'Financial Statements'!C8</f>
        <v>0.2978237753</v>
      </c>
      <c r="E85" s="22">
        <f>'Financial Statements'!D20/'Financial Statements'!D8</f>
        <v>0.2414731435</v>
      </c>
    </row>
    <row r="86" ht="14.25" customHeight="1">
      <c r="B86" s="4" t="s">
        <v>13</v>
      </c>
      <c r="C86" s="40">
        <v>0.253</v>
      </c>
      <c r="D86" s="40">
        <v>0.2588</v>
      </c>
      <c r="E86" s="40">
        <v>0.2091</v>
      </c>
    </row>
    <row r="87" ht="14.25" customHeight="1"/>
    <row r="88" ht="14.25" customHeight="1">
      <c r="B88" s="4" t="s">
        <v>15</v>
      </c>
      <c r="C88" s="40">
        <v>0.162</v>
      </c>
      <c r="D88" s="40">
        <v>0.133</v>
      </c>
      <c r="E88" s="40">
        <v>0.1442</v>
      </c>
    </row>
    <row r="89" ht="14.25" customHeight="1">
      <c r="B89" s="4" t="s">
        <v>16</v>
      </c>
      <c r="C89" s="40">
        <v>0.0271</v>
      </c>
      <c r="D89" s="43">
        <v>0.03</v>
      </c>
      <c r="E89" s="40">
        <v>0.0266</v>
      </c>
    </row>
    <row r="90" ht="14.25" customHeight="1">
      <c r="B90" s="4" t="s">
        <v>17</v>
      </c>
      <c r="C90" s="40">
        <v>0.254</v>
      </c>
      <c r="D90" s="40">
        <v>0.281</v>
      </c>
      <c r="E90" s="40">
        <v>0.1987</v>
      </c>
    </row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</sheetData>
  <mergeCells count="1">
    <mergeCell ref="C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</cp:coreProperties>
</file>