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l\Downloads\"/>
    </mc:Choice>
  </mc:AlternateContent>
  <xr:revisionPtr revIDLastSave="0" documentId="8_{F2DE56C1-07AC-458A-8336-36F70AFEC15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3" l="1"/>
  <c r="D92" i="3"/>
  <c r="E92" i="3"/>
  <c r="C91" i="3"/>
  <c r="D91" i="3"/>
  <c r="E91" i="3"/>
  <c r="C94" i="3"/>
  <c r="D94" i="3"/>
  <c r="E94" i="3"/>
  <c r="C90" i="3"/>
  <c r="D90" i="3"/>
  <c r="E90" i="3"/>
  <c r="C88" i="3"/>
  <c r="D88" i="3"/>
  <c r="E88" i="3"/>
  <c r="C87" i="3"/>
  <c r="D87" i="3"/>
  <c r="E87" i="3"/>
  <c r="C86" i="3"/>
  <c r="D86" i="3"/>
  <c r="E86" i="3"/>
  <c r="C85" i="3"/>
  <c r="D85" i="3"/>
  <c r="E85" i="3"/>
  <c r="C84" i="3"/>
  <c r="D84" i="3"/>
  <c r="E84" i="3"/>
  <c r="C83" i="3"/>
  <c r="D83" i="3"/>
  <c r="E83" i="3"/>
  <c r="C80" i="3"/>
  <c r="D80" i="3"/>
  <c r="C81" i="3"/>
  <c r="D81" i="3"/>
  <c r="C79" i="3"/>
  <c r="D79" i="3"/>
  <c r="C78" i="3"/>
  <c r="D78" i="3"/>
  <c r="C77" i="3"/>
  <c r="D77" i="3"/>
  <c r="C73" i="3"/>
  <c r="D73" i="3"/>
  <c r="C74" i="3"/>
  <c r="D74" i="3"/>
  <c r="C75" i="3"/>
  <c r="D75" i="3"/>
  <c r="C76" i="3"/>
  <c r="D76" i="3"/>
  <c r="C72" i="3"/>
  <c r="D72" i="3"/>
  <c r="C70" i="3"/>
  <c r="D70" i="3"/>
  <c r="C71" i="3"/>
  <c r="D71" i="3"/>
  <c r="C69" i="3"/>
  <c r="D69" i="3"/>
  <c r="C64" i="3"/>
  <c r="D64" i="3"/>
  <c r="C65" i="3"/>
  <c r="D65" i="3"/>
  <c r="C66" i="3"/>
  <c r="D66" i="3"/>
  <c r="C67" i="3"/>
  <c r="D67" i="3"/>
  <c r="C68" i="3"/>
  <c r="D68" i="3"/>
  <c r="C63" i="3"/>
  <c r="D63" i="3"/>
  <c r="C61" i="3"/>
  <c r="D61" i="3"/>
  <c r="C60" i="3"/>
  <c r="D60" i="3"/>
  <c r="C58" i="3"/>
  <c r="D58" i="3"/>
  <c r="D57" i="3"/>
  <c r="C57" i="3"/>
  <c r="D56" i="3"/>
  <c r="C56" i="3"/>
  <c r="D55" i="3"/>
  <c r="C55" i="3"/>
  <c r="E21" i="3"/>
  <c r="D21" i="3"/>
  <c r="D20" i="3" s="1"/>
  <c r="C21" i="3"/>
  <c r="C28" i="3" s="1"/>
  <c r="E19" i="3"/>
  <c r="D19" i="3"/>
  <c r="C19" i="3"/>
  <c r="D51" i="3"/>
  <c r="E51" i="3"/>
  <c r="C51" i="3"/>
  <c r="D48" i="3"/>
  <c r="E48" i="3"/>
  <c r="C48" i="3"/>
  <c r="D45" i="3"/>
  <c r="D46" i="3" s="1"/>
  <c r="E45" i="3"/>
  <c r="E46" i="3" s="1"/>
  <c r="C45" i="3"/>
  <c r="D43" i="3"/>
  <c r="D42" i="3" s="1"/>
  <c r="E43" i="3"/>
  <c r="E42" i="3" s="1"/>
  <c r="C43" i="3"/>
  <c r="C42" i="3" s="1"/>
  <c r="D41" i="3"/>
  <c r="D40" i="3" s="1"/>
  <c r="E41" i="3"/>
  <c r="E40" i="3" s="1"/>
  <c r="C41" i="3"/>
  <c r="C40" i="3" s="1"/>
  <c r="D47" i="3"/>
  <c r="E47" i="3"/>
  <c r="C47" i="3"/>
  <c r="D37" i="3"/>
  <c r="D49" i="3" s="1"/>
  <c r="E37" i="3"/>
  <c r="E49" i="3" s="1"/>
  <c r="C37" i="3"/>
  <c r="C49" i="3" s="1"/>
  <c r="C36" i="3"/>
  <c r="D36" i="3"/>
  <c r="E36" i="3"/>
  <c r="D35" i="3"/>
  <c r="E35" i="3"/>
  <c r="C35" i="3"/>
  <c r="D34" i="3"/>
  <c r="E34" i="3"/>
  <c r="C34" i="3"/>
  <c r="D31" i="3"/>
  <c r="D30" i="3" s="1"/>
  <c r="E31" i="3"/>
  <c r="E30" i="3" s="1"/>
  <c r="C31" i="3"/>
  <c r="C30" i="3" s="1"/>
  <c r="D29" i="3"/>
  <c r="E29" i="3"/>
  <c r="C29" i="3"/>
  <c r="D27" i="3"/>
  <c r="E27" i="3"/>
  <c r="C27" i="3"/>
  <c r="D26" i="3"/>
  <c r="E26" i="3"/>
  <c r="C26" i="3"/>
  <c r="B91" i="1"/>
  <c r="D25" i="3"/>
  <c r="E25" i="3"/>
  <c r="C25" i="3"/>
  <c r="D22" i="3"/>
  <c r="E22" i="3"/>
  <c r="C22" i="3"/>
  <c r="E20" i="3"/>
  <c r="D17" i="3"/>
  <c r="E17" i="3"/>
  <c r="C17" i="3"/>
  <c r="E13" i="3"/>
  <c r="D14" i="3"/>
  <c r="D13" i="3" s="1"/>
  <c r="E14" i="3"/>
  <c r="C14" i="3"/>
  <c r="C13" i="3" s="1"/>
  <c r="C6" i="3"/>
  <c r="D6" i="3"/>
  <c r="E6" i="3"/>
  <c r="D11" i="3"/>
  <c r="E11" i="3"/>
  <c r="C11" i="3"/>
  <c r="D10" i="3"/>
  <c r="E10" i="3"/>
  <c r="C10" i="3"/>
  <c r="D9" i="3"/>
  <c r="E9" i="3"/>
  <c r="C9" i="3"/>
  <c r="D8" i="3"/>
  <c r="E8" i="3"/>
  <c r="C8" i="3"/>
  <c r="D7" i="3"/>
  <c r="E7" i="3"/>
  <c r="C7" i="3"/>
  <c r="D5" i="3"/>
  <c r="E5" i="3"/>
  <c r="C5" i="3"/>
  <c r="D108" i="1"/>
  <c r="C108" i="1"/>
  <c r="B108" i="1"/>
  <c r="D99" i="1"/>
  <c r="C99" i="1"/>
  <c r="B99" i="1"/>
  <c r="C20" i="3" l="1"/>
  <c r="C50" i="3"/>
  <c r="C44" i="3"/>
  <c r="D44" i="3"/>
  <c r="E50" i="3"/>
  <c r="E18" i="3"/>
  <c r="E44" i="3"/>
  <c r="D50" i="3"/>
  <c r="E12" i="3"/>
  <c r="C46" i="3"/>
  <c r="C12" i="3"/>
  <c r="D12" i="3"/>
  <c r="D18" i="3"/>
  <c r="C18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B13" i="1" l="1"/>
  <c r="B18" i="1"/>
  <c r="B20" i="1" s="1"/>
  <c r="B22" i="1" s="1"/>
  <c r="B76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<sst xmlns="http://schemas.openxmlformats.org/spreadsheetml/2006/main" count="215" uniqueCount="161">
  <si>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</si>
  <si>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</si>
  <si>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</si>
  <si>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</si>
  <si>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</si>
  <si>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</si>
  <si>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</si>
  <si>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</si>
  <si>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</si>
  <si>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</si>
  <si>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</si>
  <si>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</si>
  <si>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</si>
  <si>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</si>
  <si>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</si>
  <si>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</si>
  <si>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</si>
  <si>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</si>
  <si>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</si>
  <si>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</si>
  <si>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</si>
  <si>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</si>
  <si>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</si>
  <si>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</si>
  <si>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</si>
  <si>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</si>
  <si>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</si>
  <si>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</si>
  <si>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</si>
  <si>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</si>
  <si>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</si>
  <si>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</si>
  <si>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</si>
  <si>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</si>
  <si>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</si>
  <si>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</si>
  <si>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</si>
  <si>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</si>
  <si>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</si>
  <si>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</si>
  <si>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</si>
  <si>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</si>
  <si>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</si>
  <si>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</si>
  <si>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</si>
  <si>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</si>
  <si>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</si>
  <si>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</si>
  <si>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</si>
  <si>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</si>
  <si>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</si>
  <si>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</si>
  <si>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</si>
  <si>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</si>
  <si>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</si>
  <si>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</si>
  <si>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</si>
  <si>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</si>
  <si>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</si>
  <si>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</si>
  <si>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</si>
  <si>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</si>
  <si>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</si>
  <si>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</si>
  <si>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</si>
  <si>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</si>
  <si>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</si>
  <si>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</si>
  <si>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</si>
  <si>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</si>
  <si>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</si>
  <si>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</si>
  <si>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</si>
  <si>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</si>
  <si>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</si>
  <si>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</si>
  <si>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</si>
  <si>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</si>
  <si>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</si>
  <si>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</si>
  <si>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</si>
  <si>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</si>
  <si>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</si>
  <si>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</si>
  <si>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</si>
  <si>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</si>
  <si>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</si>
  <si>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</si>
  <si>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</si>
  <si>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</si>
  <si>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</si>
  <si>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</si>
  <si>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</si>
  <si>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</si>
  <si>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</si>
  <si>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</si>
  <si>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</si>
  <si>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</si>
  <si>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</si>
  <si>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</si>
  <si>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</si>
  <si>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</si>
  <si>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</si>
  <si>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</si>
  <si>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</si>
  <si>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</si>
  <si>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</si>
  <si>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</si>
  <si>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</si>
  <si>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</si>
  <si>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</si>
  <si>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</si>
  <si>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</si>
  <si>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</si>
  <si>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</si>
  <si>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</si>
  <si>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</si>
  <si>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</si>
  <si>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</si>
  <si>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</si>
  <si>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</si>
  <si>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</si>
  <si>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</si>
  <si>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</si>
  <si>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</si>
  <si>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</si>
  <si>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</si>
  <si>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</si>
  <si>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</si>
  <si>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</si>
  <si>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</si>
  <si>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</si>
  <si>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</si>
  <si>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</si>
  <si>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</si>
  <si>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</si>
  <si>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</si>
  <si>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</si>
  <si>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</si>
  <si>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</si>
  <si>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</si>
  <si>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</si>
  <si>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</si>
  <si>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</si>
  <si>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</si>
  <si>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</si>
  <si>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</si>
  <si>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</si>
  <si>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</si>
  <si>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 </t>
  </si>
  <si>
    <t>Defensive Interval (days)</t>
  </si>
  <si>
    <t>**** Share price as of 30th September 2022,2021 and 2019 respectively</t>
  </si>
  <si>
    <t>Growth rates</t>
  </si>
  <si>
    <t>Gross profit</t>
  </si>
  <si>
    <t>Product Sales</t>
  </si>
  <si>
    <t>Services Sales</t>
  </si>
  <si>
    <t>Net Sales</t>
  </si>
  <si>
    <t>Each line of Operating Expenses</t>
  </si>
  <si>
    <t>Balance sheet line items</t>
  </si>
  <si>
    <t>Term debt- Non Current Liabilities</t>
  </si>
  <si>
    <t>CAPEX*****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</si>
</sst>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\x"/>
    <numFmt numFmtId="168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67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4" xfId="0" applyBorder="1"/>
    <xf numFmtId="0" fontId="2" fillId="0" borderId="4" xfId="0" applyFont="1" applyBorder="1"/>
    <xf numFmtId="0" fontId="0" fillId="0" borderId="4" xfId="0" applyBorder="1" applyAlignment="1">
      <alignment horizontal="left" indent="1"/>
    </xf>
    <xf numFmtId="167" fontId="0" fillId="0" borderId="4" xfId="0" applyNumberFormat="1" applyBorder="1"/>
    <xf numFmtId="2" fontId="0" fillId="0" borderId="4" xfId="0" applyNumberFormat="1" applyBorder="1"/>
    <xf numFmtId="9" fontId="0" fillId="0" borderId="4" xfId="3" applyFont="1" applyBorder="1"/>
    <xf numFmtId="0" fontId="0" fillId="0" borderId="4" xfId="0" applyBorder="1" applyAlignment="1">
      <alignment horizontal="left" indent="2"/>
    </xf>
    <xf numFmtId="165" fontId="0" fillId="0" borderId="4" xfId="1" applyNumberFormat="1" applyFont="1" applyBorder="1"/>
    <xf numFmtId="0" fontId="2" fillId="0" borderId="4" xfId="0" applyFont="1" applyBorder="1" applyAlignment="1">
      <alignment horizontal="left"/>
    </xf>
    <xf numFmtId="168" fontId="0" fillId="0" borderId="4" xfId="0" applyNumberFormat="1" applyBorder="1"/>
    <xf numFmtId="164" fontId="0" fillId="0" borderId="4" xfId="1" applyFont="1" applyBorder="1"/>
    <xf numFmtId="0" fontId="8" fillId="0" borderId="4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4" xfId="0" applyBorder="1" applyAlignment="1">
      <alignment horizontal="left" wrapText="1" indent="1"/>
    </xf>
    <xf numFmtId="0" fontId="0" fillId="0" borderId="0" xfId="0" applyFill="1" applyBorder="1" applyAlignment="1">
      <alignment horizontal="left" inden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8" workbookViewId="0">
      <selection activeCell="A21" sqref="A21:A24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140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147</v>
      </c>
    </row>
    <row r="7" spans="1:1" x14ac:dyDescent="0.25">
      <c r="A7" s="1"/>
    </row>
    <row r="8" spans="1:1" x14ac:dyDescent="0.25">
      <c r="A8" s="17" t="s">
        <v>148</v>
      </c>
    </row>
    <row r="9" spans="1:1" x14ac:dyDescent="0.25">
      <c r="A9" s="1" t="s">
        <v>144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145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143</v>
      </c>
    </row>
    <row r="27" spans="1:1" x14ac:dyDescent="0.25">
      <c r="A27" s="16" t="s">
        <v>142</v>
      </c>
    </row>
    <row r="29" spans="1:1" x14ac:dyDescent="0.25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8" workbookViewId="0">
      <selection activeCell="A102" sqref="A102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7" t="s">
        <v>1</v>
      </c>
      <c r="B2" s="27"/>
      <c r="C2" s="27"/>
      <c r="D2" s="27"/>
    </row>
    <row r="3" spans="1:10" x14ac:dyDescent="0.25">
      <c r="B3" s="26" t="s">
        <v>23</v>
      </c>
      <c r="C3" s="26"/>
      <c r="D3" s="26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  <c r="B5" t="s">
        <v>149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27" t="s">
        <v>24</v>
      </c>
      <c r="B31" s="27"/>
      <c r="C31" s="27"/>
      <c r="D31" s="27"/>
    </row>
    <row r="32" spans="1:4" x14ac:dyDescent="0.25">
      <c r="B32" s="26" t="s">
        <v>141</v>
      </c>
      <c r="C32" s="26"/>
      <c r="D32" s="26"/>
    </row>
    <row r="33" spans="1:5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5" x14ac:dyDescent="0.25">
      <c r="A35" t="s">
        <v>25</v>
      </c>
    </row>
    <row r="36" spans="1:5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5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25">
      <c r="A38" s="1" t="s">
        <v>28</v>
      </c>
      <c r="B38" s="12">
        <v>28184</v>
      </c>
      <c r="C38" s="12">
        <v>26278</v>
      </c>
      <c r="D38" s="12">
        <v>16120</v>
      </c>
      <c r="E38" s="25"/>
    </row>
    <row r="39" spans="1:5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5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5" x14ac:dyDescent="0.25">
      <c r="A43" t="s">
        <v>48</v>
      </c>
      <c r="B43" s="12"/>
      <c r="C43" s="12"/>
      <c r="D43" s="12"/>
    </row>
    <row r="44" spans="1:5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5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5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7" t="s">
        <v>55</v>
      </c>
      <c r="B71" s="27"/>
      <c r="C71" s="27"/>
      <c r="D71" s="27"/>
    </row>
    <row r="72" spans="1:4" x14ac:dyDescent="0.25">
      <c r="B72" s="26" t="s">
        <v>23</v>
      </c>
      <c r="C72" s="26"/>
      <c r="D72" s="26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8"/>
  <sheetViews>
    <sheetView tabSelected="1" zoomScale="115" zoomScaleNormal="115" workbookViewId="0">
      <selection activeCell="E92" sqref="C92:E92"/>
    </sheetView>
  </sheetViews>
  <sheetFormatPr defaultRowHeight="15" x14ac:dyDescent="0.25"/>
  <cols>
    <col min="1" max="1" width="4.7109375" customWidth="1"/>
    <col min="2" max="2" width="52.42578125" customWidth="1"/>
    <col min="3" max="3" width="24.28515625" customWidth="1"/>
    <col min="4" max="4" width="21.5703125" customWidth="1"/>
    <col min="5" max="5" width="18.140625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6" t="s">
        <v>23</v>
      </c>
      <c r="D2" s="26"/>
      <c r="E2" s="26"/>
    </row>
    <row r="3" spans="1:10" x14ac:dyDescent="0.25">
      <c r="B3" s="28"/>
      <c r="C3" s="29">
        <f>+'Financial Statements'!B4</f>
        <v>2022</v>
      </c>
      <c r="D3" s="29">
        <f>+'Financial Statements'!C4</f>
        <v>2021</v>
      </c>
      <c r="E3" s="29">
        <f>+'Financial Statements'!D4</f>
        <v>2020</v>
      </c>
    </row>
    <row r="4" spans="1:10" x14ac:dyDescent="0.25">
      <c r="A4" s="18">
        <v>1</v>
      </c>
      <c r="B4" s="29" t="s">
        <v>99</v>
      </c>
      <c r="C4" s="28"/>
      <c r="D4" s="28"/>
      <c r="E4" s="28"/>
    </row>
    <row r="5" spans="1:10" x14ac:dyDescent="0.25">
      <c r="A5" s="18">
        <f>+A4+0.1</f>
        <v>1.1000000000000001</v>
      </c>
      <c r="B5" s="30" t="s">
        <v>100</v>
      </c>
      <c r="C5" s="31">
        <f>'Financial Statements'!B42/'Financial Statements'!B56</f>
        <v>0.87935602862672257</v>
      </c>
      <c r="D5" s="31">
        <f>'Financial Statements'!C42/'Financial Statements'!C56</f>
        <v>1.0745531195957954</v>
      </c>
      <c r="E5" s="31">
        <f>'Financial Statements'!D42/'Financial Statements'!D56</f>
        <v>1.3636044481554577</v>
      </c>
    </row>
    <row r="6" spans="1:10" x14ac:dyDescent="0.25">
      <c r="A6" s="18">
        <f t="shared" ref="A6:A13" si="0">+A5+0.1</f>
        <v>1.2000000000000002</v>
      </c>
      <c r="B6" s="30" t="s">
        <v>101</v>
      </c>
      <c r="C6" s="31">
        <f>('Financial Statements'!B36+'Financial Statements'!B37+'Financial Statements'!B38)/'Financial Statements'!B56</f>
        <v>0.49673338442155579</v>
      </c>
      <c r="D6" s="31">
        <f>('Financial Statements'!C36+'Financial Statements'!C37+'Financial Statements'!C38)/'Financial Statements'!C56</f>
        <v>0.70860927152317876</v>
      </c>
      <c r="E6" s="31">
        <f>('Financial Statements'!D36+'Financial Statements'!D37+'Financial Statements'!D38)/'Financial Statements'!D56</f>
        <v>1.0158550933657204</v>
      </c>
    </row>
    <row r="7" spans="1:10" x14ac:dyDescent="0.25">
      <c r="A7" s="18">
        <f t="shared" si="0"/>
        <v>1.3000000000000003</v>
      </c>
      <c r="B7" s="30" t="s">
        <v>102</v>
      </c>
      <c r="C7" s="31">
        <f>'Financial Statements'!B36/'Financial Statements'!B56</f>
        <v>0.15356340351469652</v>
      </c>
      <c r="D7" s="31">
        <f>'Financial Statements'!C36/'Financial Statements'!C56</f>
        <v>0.27844853005634318</v>
      </c>
      <c r="E7" s="31">
        <f>'Financial Statements'!D36/'Financial Statements'!D56</f>
        <v>0.36071049035979963</v>
      </c>
      <c r="F7" s="24"/>
    </row>
    <row r="8" spans="1:10" x14ac:dyDescent="0.25">
      <c r="A8" s="18">
        <f t="shared" si="0"/>
        <v>1.4000000000000004</v>
      </c>
      <c r="B8" s="30" t="s">
        <v>150</v>
      </c>
      <c r="C8" s="32">
        <f>('Financial Statements'!B36+'Financial Statements'!B37+'Financial Statements'!B38)/'Financial Statements'!B17</f>
        <v>1.4896874087058136</v>
      </c>
      <c r="D8" s="32">
        <f>('Financial Statements'!C36+'Financial Statements'!C37+'Financial Statements'!C38)/'Financial Statements'!C17</f>
        <v>2.0260441588625335</v>
      </c>
      <c r="E8" s="32">
        <f>('Financial Statements'!D36+'Financial Statements'!D37+'Financial Statements'!D38)/'Financial Statements'!D17</f>
        <v>2.7687752146477709</v>
      </c>
    </row>
    <row r="9" spans="1:10" x14ac:dyDescent="0.25">
      <c r="A9" s="18">
        <f t="shared" si="0"/>
        <v>1.5000000000000004</v>
      </c>
      <c r="B9" s="30" t="s">
        <v>103</v>
      </c>
      <c r="C9" s="32">
        <f>('Financial Statements'!B39/'Financial Statements'!B12)*365</f>
        <v>8.0756980666171607</v>
      </c>
      <c r="D9" s="32">
        <f>('Financial Statements'!C39/'Financial Statements'!C12)*365</f>
        <v>11.27659274770989</v>
      </c>
      <c r="E9" s="32">
        <f>('Financial Statements'!D39/'Financial Statements'!D12)*365</f>
        <v>8.7418833562358831</v>
      </c>
    </row>
    <row r="10" spans="1:10" x14ac:dyDescent="0.25">
      <c r="A10" s="18">
        <f t="shared" si="0"/>
        <v>1.6000000000000005</v>
      </c>
      <c r="B10" s="30" t="s">
        <v>104</v>
      </c>
      <c r="C10" s="32">
        <f>('Financial Statements'!B51/'Financial Statements'!B12)*365</f>
        <v>104.68527730310539</v>
      </c>
      <c r="D10" s="32">
        <f>('Financial Statements'!C51/'Financial Statements'!C12)*365</f>
        <v>93.851071222315596</v>
      </c>
      <c r="E10" s="32">
        <f>('Financial Statements'!D51/'Financial Statements'!D12)*365</f>
        <v>91.048189715674198</v>
      </c>
    </row>
    <row r="11" spans="1:10" x14ac:dyDescent="0.25">
      <c r="A11" s="18">
        <f t="shared" si="0"/>
        <v>1.7000000000000006</v>
      </c>
      <c r="B11" s="30" t="s">
        <v>105</v>
      </c>
      <c r="C11" s="32">
        <f>(('Financial Statements'!B38+'Financial Statements'!B40)/'Financial Statements'!B8)*365</f>
        <v>56.400204905560855</v>
      </c>
      <c r="D11" s="32">
        <f>(('Financial Statements'!C38+'Financial Statements'!C40)/'Financial Statements'!C8)*365</f>
        <v>51.390968708397914</v>
      </c>
      <c r="E11" s="32">
        <f>(('Financial Statements'!D38+'Financial Statements'!D40)/'Financial Statements'!D8)*365</f>
        <v>49.78753437881354</v>
      </c>
    </row>
    <row r="12" spans="1:10" x14ac:dyDescent="0.25">
      <c r="A12" s="18">
        <f t="shared" si="0"/>
        <v>1.8000000000000007</v>
      </c>
      <c r="B12" s="30" t="s">
        <v>106</v>
      </c>
      <c r="C12" s="32">
        <f>(C9+C11)-C10</f>
        <v>-40.209374330927375</v>
      </c>
      <c r="D12" s="32">
        <f t="shared" ref="D12:E12" si="1">(D9+D11)-D10</f>
        <v>-31.183509766207791</v>
      </c>
      <c r="E12" s="32">
        <f t="shared" si="1"/>
        <v>-32.518771980624777</v>
      </c>
    </row>
    <row r="13" spans="1:10" x14ac:dyDescent="0.25">
      <c r="A13" s="18">
        <f t="shared" si="0"/>
        <v>1.9000000000000008</v>
      </c>
      <c r="B13" s="30" t="s">
        <v>107</v>
      </c>
      <c r="C13" s="33">
        <f>C14/'Financial Statements'!B8</f>
        <v>-4.711052727678481E-2</v>
      </c>
      <c r="D13" s="33">
        <f>D14/'Financial Statements'!C8</f>
        <v>2.557289573748623E-2</v>
      </c>
      <c r="E13" s="33">
        <f>E14/'Financial Statements'!D8</f>
        <v>0.13959528623208203</v>
      </c>
    </row>
    <row r="14" spans="1:10" x14ac:dyDescent="0.25">
      <c r="A14" s="18"/>
      <c r="B14" s="34" t="s">
        <v>108</v>
      </c>
      <c r="C14" s="35">
        <f>'Financial Statements'!B42-'Financial Statements'!B56</f>
        <v>-18577</v>
      </c>
      <c r="D14" s="35">
        <f>'Financial Statements'!C42-'Financial Statements'!C56</f>
        <v>9355</v>
      </c>
      <c r="E14" s="35">
        <f>'Financial Statements'!D42-'Financial Statements'!D56</f>
        <v>38321</v>
      </c>
    </row>
    <row r="15" spans="1:10" x14ac:dyDescent="0.25">
      <c r="A15" s="18"/>
      <c r="B15" s="28"/>
      <c r="C15" s="32"/>
      <c r="D15" s="32"/>
      <c r="E15" s="32"/>
    </row>
    <row r="16" spans="1:10" x14ac:dyDescent="0.25">
      <c r="A16" s="18">
        <f>+A4+1</f>
        <v>2</v>
      </c>
      <c r="B16" s="36" t="s">
        <v>109</v>
      </c>
      <c r="C16" s="32"/>
      <c r="D16" s="32"/>
      <c r="E16" s="32"/>
    </row>
    <row r="17" spans="1:5" x14ac:dyDescent="0.25">
      <c r="A17" s="18">
        <f>+A16+0.1</f>
        <v>2.1</v>
      </c>
      <c r="B17" s="30" t="s">
        <v>9</v>
      </c>
      <c r="C17" s="33">
        <f>'Financial Statements'!B13/'Financial Statements'!B8</f>
        <v>0.43309630561360085</v>
      </c>
      <c r="D17" s="33">
        <f>'Financial Statements'!C13/'Financial Statements'!C8</f>
        <v>0.41779359625167778</v>
      </c>
      <c r="E17" s="33">
        <f>'Financial Statements'!D13/'Financial Statements'!D8</f>
        <v>0.38233247727810865</v>
      </c>
    </row>
    <row r="18" spans="1:5" x14ac:dyDescent="0.25">
      <c r="A18" s="18">
        <f>+A17+0.1</f>
        <v>2.2000000000000002</v>
      </c>
      <c r="B18" s="30" t="s">
        <v>110</v>
      </c>
      <c r="C18" s="33">
        <f>C19/'Financial Statements'!B8</f>
        <v>0.3310467428130896</v>
      </c>
      <c r="D18" s="33">
        <f>D19/'Financial Statements'!C8</f>
        <v>0.32866979938056462</v>
      </c>
      <c r="E18" s="33">
        <f>E19/'Financial Statements'!D8</f>
        <v>0.2817478097736007</v>
      </c>
    </row>
    <row r="19" spans="1:5" x14ac:dyDescent="0.25">
      <c r="A19" s="18"/>
      <c r="B19" s="34" t="s">
        <v>111</v>
      </c>
      <c r="C19" s="35">
        <f>'Financial Statements'!B22+'Financial Statements'!B21+'Financial Statements'!B79-'Financial Statements'!B19</f>
        <v>130541</v>
      </c>
      <c r="D19" s="35">
        <f>'Financial Statements'!C22+'Financial Statements'!C21+'Financial Statements'!C79-'Financial Statements'!C19</f>
        <v>120233</v>
      </c>
      <c r="E19" s="35">
        <f>'Financial Statements'!D22+'Financial Statements'!D21-'Financial Statements'!D19+'Financial Statements'!D79</f>
        <v>77344</v>
      </c>
    </row>
    <row r="20" spans="1:5" x14ac:dyDescent="0.25">
      <c r="A20" s="18">
        <f>+A18+0.1</f>
        <v>2.3000000000000003</v>
      </c>
      <c r="B20" s="30" t="s">
        <v>112</v>
      </c>
      <c r="C20" s="33">
        <f>C21/'Financial Statements'!B8</f>
        <v>0.30288744395528594</v>
      </c>
      <c r="D20" s="33">
        <f>D21/'Financial Statements'!C8</f>
        <v>0.29782377527561593</v>
      </c>
      <c r="E20" s="33">
        <f>E21/'Financial Statements'!D8</f>
        <v>0.24147314354406862</v>
      </c>
    </row>
    <row r="21" spans="1:5" x14ac:dyDescent="0.25">
      <c r="A21" s="18"/>
      <c r="B21" s="34" t="s">
        <v>113</v>
      </c>
      <c r="C21" s="35">
        <f>'Financial Statements'!B22+'Financial Statements'!B21-'Financial Statements'!B19</f>
        <v>119437</v>
      </c>
      <c r="D21" s="35">
        <f>'Financial Statements'!C22+'Financial Statements'!C21-'Financial Statements'!C19</f>
        <v>108949</v>
      </c>
      <c r="E21" s="35">
        <f>'Financial Statements'!D22+'Financial Statements'!D21-'Financial Statements'!D19</f>
        <v>66288</v>
      </c>
    </row>
    <row r="22" spans="1:5" x14ac:dyDescent="0.25">
      <c r="A22" s="18">
        <f>+A20+0.1</f>
        <v>2.4000000000000004</v>
      </c>
      <c r="B22" s="30" t="s">
        <v>114</v>
      </c>
      <c r="C22" s="33">
        <f>'Financial Statements'!B22/'Financial Statements'!B8</f>
        <v>0.25309640705199732</v>
      </c>
      <c r="D22" s="33">
        <f>'Financial Statements'!C22/'Financial Statements'!C8</f>
        <v>0.25881793355694238</v>
      </c>
      <c r="E22" s="33">
        <f>'Financial Statements'!D22/'Financial Statements'!D8</f>
        <v>0.20913611278072236</v>
      </c>
    </row>
    <row r="23" spans="1:5" x14ac:dyDescent="0.25">
      <c r="A23" s="18"/>
      <c r="B23" s="28"/>
      <c r="C23" s="32"/>
      <c r="D23" s="32"/>
      <c r="E23" s="32"/>
    </row>
    <row r="24" spans="1:5" x14ac:dyDescent="0.25">
      <c r="A24" s="18">
        <f>+A16+1</f>
        <v>3</v>
      </c>
      <c r="B24" s="29" t="s">
        <v>115</v>
      </c>
      <c r="C24" s="32"/>
      <c r="D24" s="32"/>
      <c r="E24" s="32"/>
    </row>
    <row r="25" spans="1:5" x14ac:dyDescent="0.25">
      <c r="A25" s="18">
        <f>+A24+0.1</f>
        <v>3.1</v>
      </c>
      <c r="B25" s="30" t="s">
        <v>116</v>
      </c>
      <c r="C25" s="32">
        <f>('Financial Statements'!B55+'Financial Statements'!B59+'Financial Statements'!B54)/'Financial Statements'!B68</f>
        <v>2.3695334701610355</v>
      </c>
      <c r="D25" s="32">
        <f>('Financial Statements'!C55+'Financial Statements'!C59+'Financial Statements'!C54)/'Financial Statements'!C68</f>
        <v>1.9768426058012363</v>
      </c>
      <c r="E25" s="32">
        <f>('Financial Statements'!D55+'Financial Statements'!D59+'Financial Statements'!D54)/'Financial Statements'!D68</f>
        <v>1.7208099297509909</v>
      </c>
    </row>
    <row r="26" spans="1:5" x14ac:dyDescent="0.25">
      <c r="A26" s="18">
        <f t="shared" ref="A26:A30" si="2">+A25+0.1</f>
        <v>3.2</v>
      </c>
      <c r="B26" s="30" t="s">
        <v>117</v>
      </c>
      <c r="C26" s="32">
        <f>('Financial Statements'!B54+'Financial Statements'!B55+'Financial Statements'!B59)/'Financial Statements'!B48</f>
        <v>0.34037504783773442</v>
      </c>
      <c r="D26" s="32">
        <f>('Financial Statements'!C54+'Financial Statements'!C55+'Financial Statements'!C59)/'Financial Statements'!C48</f>
        <v>0.35532276169366556</v>
      </c>
      <c r="E26" s="32">
        <f>('Financial Statements'!D54+'Financial Statements'!D55+'Financial Statements'!D59)/'Financial Statements'!D48</f>
        <v>0.34714469199229364</v>
      </c>
    </row>
    <row r="27" spans="1:5" x14ac:dyDescent="0.25">
      <c r="A27" s="18">
        <f t="shared" si="2"/>
        <v>3.3000000000000003</v>
      </c>
      <c r="B27" s="30" t="s">
        <v>118</v>
      </c>
      <c r="C27" s="32">
        <f>'Financial Statements'!B59/('Financial Statements'!B59+'Financial Statements'!B68)</f>
        <v>0.66135359651409131</v>
      </c>
      <c r="D27" s="32">
        <f>'Financial Statements'!C59/('Financial Statements'!C59+'Financial Statements'!C68)</f>
        <v>0.63361518269878514</v>
      </c>
      <c r="E27" s="32">
        <f>'Financial Statements'!D59/('Financial Statements'!D59+'Financial Statements'!D68)</f>
        <v>0.60160603880345842</v>
      </c>
    </row>
    <row r="28" spans="1:5" x14ac:dyDescent="0.25">
      <c r="A28" s="18">
        <f t="shared" si="2"/>
        <v>3.4000000000000004</v>
      </c>
      <c r="B28" s="30" t="s">
        <v>119</v>
      </c>
      <c r="C28" s="31">
        <f>'List of Ratios'!C21/-'Financial Statements'!B19</f>
        <v>357.59580838323353</v>
      </c>
      <c r="D28" s="31"/>
      <c r="E28" s="31"/>
    </row>
    <row r="29" spans="1:5" x14ac:dyDescent="0.25">
      <c r="A29" s="18">
        <f t="shared" si="2"/>
        <v>3.5000000000000004</v>
      </c>
      <c r="B29" s="30" t="s">
        <v>120</v>
      </c>
      <c r="C29" s="31">
        <f>'Financial Statements'!B18/('Financial Statements'!B54+'Financial Statements'!B55+'Financial Statements'!B59)</f>
        <v>0.99473635992637566</v>
      </c>
      <c r="D29" s="31">
        <f>'Financial Statements'!C18/('Financial Statements'!C54+'Financial Statements'!C55+'Financial Statements'!C59)</f>
        <v>0.87355575333349367</v>
      </c>
      <c r="E29" s="31">
        <f>'Financial Statements'!D18/('Financial Statements'!D54+'Financial Statements'!D55+'Financial Statements'!D59)</f>
        <v>0.58956206197303351</v>
      </c>
    </row>
    <row r="30" spans="1:5" x14ac:dyDescent="0.25">
      <c r="A30" s="18">
        <f t="shared" si="2"/>
        <v>3.6000000000000005</v>
      </c>
      <c r="B30" s="30" t="s">
        <v>121</v>
      </c>
      <c r="C30" s="37">
        <f>C31/'Financial Statements'!B27</f>
        <v>6.6209450527236653E-3</v>
      </c>
      <c r="D30" s="37">
        <f>D31/'Financial Statements'!C27</f>
        <v>6.2627565133961055E-3</v>
      </c>
      <c r="E30" s="37">
        <f>E31/'Financial Statements'!D27</f>
        <v>4.4275284188634249E-3</v>
      </c>
    </row>
    <row r="31" spans="1:5" x14ac:dyDescent="0.25">
      <c r="A31" s="18"/>
      <c r="B31" s="34" t="s">
        <v>122</v>
      </c>
      <c r="C31" s="35">
        <f>'Financial Statements'!B91+'Financial Statements'!B96+('Financial Statements'!B104+'Financial Statements'!B105)</f>
        <v>107365</v>
      </c>
      <c r="D31" s="35">
        <f>'Financial Statements'!C91+'Financial Statements'!C96+('Financial Statements'!C104+'Financial Statements'!C105)</f>
        <v>104596</v>
      </c>
      <c r="E31" s="35">
        <f>'Financial Statements'!D91+'Financial Statements'!D96+('Financial Statements'!D104+'Financial Statements'!D105)</f>
        <v>76827</v>
      </c>
    </row>
    <row r="32" spans="1:5" x14ac:dyDescent="0.25">
      <c r="A32" s="18"/>
      <c r="B32" s="28"/>
      <c r="C32" s="32"/>
      <c r="D32" s="32"/>
      <c r="E32" s="32"/>
    </row>
    <row r="33" spans="1:5" x14ac:dyDescent="0.25">
      <c r="A33" s="18">
        <f>+A24+1</f>
        <v>4</v>
      </c>
      <c r="B33" s="36" t="s">
        <v>123</v>
      </c>
      <c r="C33" s="32"/>
      <c r="D33" s="32"/>
      <c r="E33" s="32"/>
    </row>
    <row r="34" spans="1:5" x14ac:dyDescent="0.25">
      <c r="A34" s="18">
        <f>+A33+0.1</f>
        <v>4.0999999999999996</v>
      </c>
      <c r="B34" s="30" t="s">
        <v>124</v>
      </c>
      <c r="C34" s="31">
        <f>'Financial Statements'!B8/'Financial Statements'!B48</f>
        <v>1.1178523337727317</v>
      </c>
      <c r="D34" s="31">
        <f>'Financial Statements'!C8/'Financial Statements'!C48</f>
        <v>1.0422077367080529</v>
      </c>
      <c r="E34" s="31">
        <f>'Financial Statements'!D8/'Financial Statements'!D48</f>
        <v>0.84756150274168851</v>
      </c>
    </row>
    <row r="35" spans="1:5" x14ac:dyDescent="0.25">
      <c r="A35" s="18">
        <f t="shared" ref="A35:A37" si="3">+A34+0.1</f>
        <v>4.1999999999999993</v>
      </c>
      <c r="B35" s="30" t="s">
        <v>125</v>
      </c>
      <c r="C35" s="31">
        <f>'Financial Statements'!B8/'Financial Statements'!B47</f>
        <v>1.8142535081665516</v>
      </c>
      <c r="D35" s="31">
        <f>'Financial Statements'!C8/'Financial Statements'!C47</f>
        <v>1.6922966608994938</v>
      </c>
      <c r="E35" s="31">
        <f>'Financial Statements'!D8/'Financial Statements'!D47</f>
        <v>1.5236020535590398</v>
      </c>
    </row>
    <row r="36" spans="1:5" x14ac:dyDescent="0.25">
      <c r="A36" s="18">
        <f t="shared" si="3"/>
        <v>4.2999999999999989</v>
      </c>
      <c r="B36" s="30" t="s">
        <v>126</v>
      </c>
      <c r="C36" s="31">
        <f>'Financial Statements'!B8/'Financial Statements'!B39</f>
        <v>79.726647796198947</v>
      </c>
      <c r="D36" s="31">
        <f>'Financial Statements'!C8/'Financial Statements'!C39</f>
        <v>55.595288753799394</v>
      </c>
      <c r="E36" s="31">
        <f>'Financial Statements'!D8/'Financial Statements'!D39</f>
        <v>67.597882295001227</v>
      </c>
    </row>
    <row r="37" spans="1:5" x14ac:dyDescent="0.25">
      <c r="A37" s="18">
        <f t="shared" si="3"/>
        <v>4.3999999999999986</v>
      </c>
      <c r="B37" s="30" t="s">
        <v>127</v>
      </c>
      <c r="C37" s="33">
        <f>'Financial Statements'!B22/'Financial Statements'!B48</f>
        <v>0.28292440929256851</v>
      </c>
      <c r="D37" s="33">
        <f>'Financial Statements'!C22/'Financial Statements'!C48</f>
        <v>0.26974205275183616</v>
      </c>
      <c r="E37" s="33">
        <f>'Financial Statements'!D22/'Financial Statements'!D48</f>
        <v>0.1772557180259843</v>
      </c>
    </row>
    <row r="38" spans="1:5" x14ac:dyDescent="0.25">
      <c r="A38" s="18"/>
      <c r="B38" s="28"/>
      <c r="C38" s="32"/>
      <c r="D38" s="32"/>
      <c r="E38" s="32"/>
    </row>
    <row r="39" spans="1:5" x14ac:dyDescent="0.25">
      <c r="A39" s="18">
        <f>+A33+1</f>
        <v>5</v>
      </c>
      <c r="B39" s="36" t="s">
        <v>128</v>
      </c>
      <c r="C39" s="32"/>
      <c r="D39" s="32"/>
      <c r="E39" s="32"/>
    </row>
    <row r="40" spans="1:5" x14ac:dyDescent="0.25">
      <c r="A40" s="18">
        <f>+A39+0.1</f>
        <v>5.0999999999999996</v>
      </c>
      <c r="B40" s="30" t="s">
        <v>129</v>
      </c>
      <c r="C40" s="32">
        <f>C52/C41</f>
        <v>22.321463252006453</v>
      </c>
      <c r="D40" s="32">
        <f t="shared" ref="D40:E40" si="4">D52/D41</f>
        <v>24.674418328686098</v>
      </c>
      <c r="E40" s="32">
        <f t="shared" si="4"/>
        <v>34.380232642699134</v>
      </c>
    </row>
    <row r="41" spans="1:5" x14ac:dyDescent="0.25">
      <c r="A41" s="18">
        <f t="shared" ref="A41:A44" si="5">+A40+0.1</f>
        <v>5.1999999999999993</v>
      </c>
      <c r="B41" s="34" t="s">
        <v>130</v>
      </c>
      <c r="C41" s="32">
        <f>('Financial Statements'!B22/'Financial Statements'!B27)*1000</f>
        <v>6.1546144376377772</v>
      </c>
      <c r="D41" s="32">
        <f>('Financial Statements'!C22/'Financial Statements'!C27)*1000</f>
        <v>5.6690292811230192</v>
      </c>
      <c r="E41" s="32">
        <f>('Financial Statements'!D22/'Financial Statements'!D27)*1000</f>
        <v>3.3085872682177895</v>
      </c>
    </row>
    <row r="42" spans="1:5" x14ac:dyDescent="0.25">
      <c r="A42" s="18">
        <f t="shared" si="5"/>
        <v>5.2999999999999989</v>
      </c>
      <c r="B42" s="30" t="s">
        <v>131</v>
      </c>
      <c r="C42" s="32">
        <f>C52/C43</f>
        <v>44.26193981330912</v>
      </c>
      <c r="D42" s="32">
        <f t="shared" ref="D42:E42" si="6">D52/D43</f>
        <v>37.392056898399112</v>
      </c>
      <c r="E42" s="32">
        <f t="shared" si="6"/>
        <v>30.515225860512096</v>
      </c>
    </row>
    <row r="43" spans="1:5" x14ac:dyDescent="0.25">
      <c r="A43" s="18">
        <f t="shared" si="5"/>
        <v>5.3999999999999986</v>
      </c>
      <c r="B43" s="34" t="s">
        <v>132</v>
      </c>
      <c r="C43" s="32">
        <f>('Financial Statements'!B68/'Financial Statements'!B28)*1000</f>
        <v>3.1037952827971451</v>
      </c>
      <c r="D43" s="32">
        <f>('Financial Statements'!C68/'Financial Statements'!C28)*1000</f>
        <v>3.740901453484597</v>
      </c>
      <c r="E43" s="32">
        <f>('Financial Statements'!D68/'Financial Statements'!D28)*1000</f>
        <v>3.7276473233382479</v>
      </c>
    </row>
    <row r="44" spans="1:5" x14ac:dyDescent="0.25">
      <c r="A44" s="18">
        <f t="shared" si="5"/>
        <v>5.4999999999999982</v>
      </c>
      <c r="B44" s="30" t="s">
        <v>133</v>
      </c>
      <c r="C44" s="32">
        <f>C45/C41</f>
        <v>0.14870294480125848</v>
      </c>
      <c r="D44" s="32">
        <f t="shared" ref="D44:E44" si="7">D45/D41</f>
        <v>0.15279890156316012</v>
      </c>
      <c r="E44" s="32">
        <f t="shared" si="7"/>
        <v>0.2452665865426486</v>
      </c>
    </row>
    <row r="45" spans="1:5" x14ac:dyDescent="0.25">
      <c r="A45" s="18"/>
      <c r="B45" s="34" t="s">
        <v>134</v>
      </c>
      <c r="C45" s="32">
        <f>(-'Financial Statements'!B102/'Financial Statements'!B27)*1000</f>
        <v>0.91520929099307891</v>
      </c>
      <c r="D45" s="32">
        <f>(-'Financial Statements'!C102/'Financial Statements'!C27)*1000</f>
        <v>0.86622144708498849</v>
      </c>
      <c r="E45" s="32">
        <f>(-'Financial Statements'!D102/'Financial Statements'!D27)*1000</f>
        <v>0.81148590555424382</v>
      </c>
    </row>
    <row r="46" spans="1:5" x14ac:dyDescent="0.25">
      <c r="A46" s="18">
        <f>+A44+0.1</f>
        <v>5.5999999999999979</v>
      </c>
      <c r="B46" s="30" t="s">
        <v>135</v>
      </c>
      <c r="C46" s="32">
        <f>C45/C52</f>
        <v>6.661881576598333E-3</v>
      </c>
      <c r="D46" s="32">
        <f t="shared" ref="D46:E46" si="8">D45/D52</f>
        <v>6.1926039968901092E-3</v>
      </c>
      <c r="E46" s="32">
        <f t="shared" si="8"/>
        <v>7.1339420268504948E-3</v>
      </c>
    </row>
    <row r="47" spans="1:5" x14ac:dyDescent="0.25">
      <c r="A47" s="18">
        <f t="shared" ref="A47:A50" si="9">+A45+0.1</f>
        <v>0.1</v>
      </c>
      <c r="B47" s="30" t="s">
        <v>136</v>
      </c>
      <c r="C47" s="33">
        <f>'Financial Statements'!B22/'Financial Statements'!B68</f>
        <v>1.9695887275023682</v>
      </c>
      <c r="D47" s="33">
        <f>'Financial Statements'!C22/'Financial Statements'!C68</f>
        <v>1.5007132667617689</v>
      </c>
      <c r="E47" s="33">
        <f>'Financial Statements'!D22/'Financial Statements'!D68</f>
        <v>0.87866358530127486</v>
      </c>
    </row>
    <row r="48" spans="1:5" x14ac:dyDescent="0.25">
      <c r="A48" s="18">
        <f t="shared" si="9"/>
        <v>5.6999999999999975</v>
      </c>
      <c r="B48" s="30" t="s">
        <v>137</v>
      </c>
      <c r="C48" s="33">
        <f>'Financial Statements'!B18/('Financial Statements'!B48-'Financial Statements'!B56)</f>
        <v>0.60087134570590572</v>
      </c>
      <c r="D48" s="33">
        <f>'Financial Statements'!C18/('Financial Statements'!C48-'Financial Statements'!C56)</f>
        <v>0.48309913489209433</v>
      </c>
      <c r="E48" s="33">
        <f>'Financial Statements'!D18/('Financial Statements'!D48-'Financial Statements'!D56)</f>
        <v>0.30338312829525482</v>
      </c>
    </row>
    <row r="49" spans="1:7" x14ac:dyDescent="0.25">
      <c r="A49" s="18">
        <f t="shared" si="9"/>
        <v>0.2</v>
      </c>
      <c r="B49" s="30" t="s">
        <v>127</v>
      </c>
      <c r="C49" s="33">
        <f>C37</f>
        <v>0.28292440929256851</v>
      </c>
      <c r="D49" s="33">
        <f t="shared" ref="D49:E49" si="10">D37</f>
        <v>0.26974205275183616</v>
      </c>
      <c r="E49" s="33">
        <f t="shared" si="10"/>
        <v>0.1772557180259843</v>
      </c>
    </row>
    <row r="50" spans="1:7" x14ac:dyDescent="0.25">
      <c r="A50" s="18">
        <f t="shared" si="9"/>
        <v>5.7999999999999972</v>
      </c>
      <c r="B50" s="30" t="s">
        <v>138</v>
      </c>
      <c r="C50" s="38">
        <f>C51/C19</f>
        <v>17181.123249722306</v>
      </c>
      <c r="D50" s="38">
        <f t="shared" ref="D50:E50" si="11">D51/D19</f>
        <v>19620.777002678133</v>
      </c>
      <c r="E50" s="38">
        <f t="shared" si="11"/>
        <v>25778.784986062266</v>
      </c>
    </row>
    <row r="51" spans="1:7" x14ac:dyDescent="0.25">
      <c r="A51" s="18"/>
      <c r="B51" s="34" t="s">
        <v>139</v>
      </c>
      <c r="C51" s="38">
        <f>(C52*'Financial Statements'!B28)+('Financial Statements'!B104+'Financial Statements'!B105)/1000</f>
        <v>2242841010.1419997</v>
      </c>
      <c r="D51" s="38">
        <f>(D52*'Financial Statements'!C28)+('Financial Statements'!C104+'Financial Statements'!C105)/1000</f>
        <v>2359064881.3629999</v>
      </c>
      <c r="E51" s="38">
        <f>(E52*'Financial Statements'!D28)+('Financial Statements'!D104+'Financial Statements'!D105)/1000</f>
        <v>1993834345.9619999</v>
      </c>
    </row>
    <row r="52" spans="1:7" x14ac:dyDescent="0.25">
      <c r="B52" s="39" t="s">
        <v>151</v>
      </c>
      <c r="C52" s="28">
        <v>137.38</v>
      </c>
      <c r="D52" s="28">
        <v>139.88</v>
      </c>
      <c r="E52" s="28">
        <v>113.75</v>
      </c>
    </row>
    <row r="53" spans="1:7" x14ac:dyDescent="0.25">
      <c r="B53" s="28"/>
      <c r="C53" s="28"/>
      <c r="D53" s="28"/>
      <c r="E53" s="28"/>
    </row>
    <row r="54" spans="1:7" x14ac:dyDescent="0.25">
      <c r="A54">
        <v>6</v>
      </c>
      <c r="B54" s="29" t="s">
        <v>152</v>
      </c>
      <c r="C54" s="32"/>
      <c r="D54" s="32"/>
      <c r="E54" s="32"/>
      <c r="F54" s="23"/>
      <c r="G54" s="23"/>
    </row>
    <row r="55" spans="1:7" x14ac:dyDescent="0.25">
      <c r="B55" s="28" t="s">
        <v>154</v>
      </c>
      <c r="C55" s="33">
        <f>-('Financial Statements'!C6-'Financial Statements'!B6)/'Financial Statements'!C6</f>
        <v>6.3239764351428418E-2</v>
      </c>
      <c r="D55" s="33">
        <f>-('Financial Statements'!D6-'Financial Statements'!C6)/'Financial Statements'!D6</f>
        <v>0.34720743656765435</v>
      </c>
      <c r="E55" s="33"/>
      <c r="F55" s="23"/>
      <c r="G55" s="23"/>
    </row>
    <row r="56" spans="1:7" x14ac:dyDescent="0.25">
      <c r="B56" s="28" t="s">
        <v>155</v>
      </c>
      <c r="C56" s="33">
        <f>-('Financial Statements'!C7-'Financial Statements'!B7)/'Financial Statements'!C7</f>
        <v>0.14181951041286078</v>
      </c>
      <c r="D56" s="33">
        <f>-('Financial Statements'!D7-'Financial Statements'!C7)/'Financial Statements'!D7</f>
        <v>0.27259708376729652</v>
      </c>
      <c r="E56" s="32"/>
      <c r="F56" s="23"/>
      <c r="G56" s="23"/>
    </row>
    <row r="57" spans="1:7" x14ac:dyDescent="0.25">
      <c r="B57" s="28" t="s">
        <v>156</v>
      </c>
      <c r="C57" s="33">
        <f>-('Financial Statements'!C8-'Financial Statements'!B8)/'Financial Statements'!C8</f>
        <v>7.7937876041846058E-2</v>
      </c>
      <c r="D57" s="33">
        <f>-('Financial Statements'!D8-'Financial Statements'!C8)/'Financial Statements'!D8</f>
        <v>0.33259384733074693</v>
      </c>
      <c r="E57" s="32"/>
      <c r="F57" s="23"/>
      <c r="G57" s="23"/>
    </row>
    <row r="58" spans="1:7" x14ac:dyDescent="0.25">
      <c r="B58" s="28" t="s">
        <v>153</v>
      </c>
      <c r="C58" s="33">
        <f>-('Financial Statements'!C13-'Financial Statements'!B13)/'Financial Statements'!C13</f>
        <v>0.11741997958596143</v>
      </c>
      <c r="D58" s="33">
        <f>-('Financial Statements'!D13-'Financial Statements'!C13)/'Financial Statements'!D13</f>
        <v>0.45619116582186819</v>
      </c>
      <c r="E58" s="32"/>
      <c r="F58" s="23"/>
      <c r="G58" s="23"/>
    </row>
    <row r="59" spans="1:7" x14ac:dyDescent="0.25">
      <c r="B59" s="29" t="s">
        <v>157</v>
      </c>
      <c r="C59" s="33"/>
      <c r="D59" s="33"/>
      <c r="E59" s="32"/>
      <c r="F59" s="23"/>
      <c r="G59" s="23"/>
    </row>
    <row r="60" spans="1:7" x14ac:dyDescent="0.25">
      <c r="B60" s="30" t="s">
        <v>11</v>
      </c>
      <c r="C60" s="33">
        <f>-('Financial Statements'!C15-'Financial Statements'!B15)/'Financial Statements'!C15</f>
        <v>0.19791001186456147</v>
      </c>
      <c r="D60" s="33">
        <f>-('Financial Statements'!D15-'Financial Statements'!C15)/'Financial Statements'!D15</f>
        <v>0.16862201365187712</v>
      </c>
      <c r="E60" s="32"/>
      <c r="F60" s="23"/>
      <c r="G60" s="23"/>
    </row>
    <row r="61" spans="1:7" x14ac:dyDescent="0.25">
      <c r="B61" s="30" t="s">
        <v>12</v>
      </c>
      <c r="C61" s="33">
        <f>-('Financial Statements'!C16-'Financial Statements'!B16)/'Financial Statements'!C16</f>
        <v>0.14203795567287125</v>
      </c>
      <c r="D61" s="33">
        <f>-('Financial Statements'!D16-'Financial Statements'!C16)/'Financial Statements'!D16</f>
        <v>0.10328379192608958</v>
      </c>
      <c r="E61" s="32"/>
      <c r="F61" s="23"/>
      <c r="G61" s="23"/>
    </row>
    <row r="62" spans="1:7" x14ac:dyDescent="0.25">
      <c r="B62" s="40" t="s">
        <v>158</v>
      </c>
      <c r="C62" s="32"/>
      <c r="D62" s="32"/>
      <c r="E62" s="32"/>
      <c r="F62" s="23"/>
      <c r="G62" s="23"/>
    </row>
    <row r="63" spans="1:7" x14ac:dyDescent="0.25">
      <c r="B63" s="30" t="s">
        <v>26</v>
      </c>
      <c r="C63" s="33">
        <f>-('Financial Statements'!C36-'Financial Statements'!B36)/'Financial Statements'!C36</f>
        <v>-0.32323983972524328</v>
      </c>
      <c r="D63" s="33">
        <f>-('Financial Statements'!D36-'Financial Statements'!C36)/'Financial Statements'!D36</f>
        <v>-8.0913299663299659E-2</v>
      </c>
      <c r="E63" s="32"/>
      <c r="F63" s="23"/>
      <c r="G63" s="23"/>
    </row>
    <row r="64" spans="1:7" x14ac:dyDescent="0.25">
      <c r="B64" s="30" t="s">
        <v>27</v>
      </c>
      <c r="C64" s="33">
        <f>-('Financial Statements'!C37-'Financial Statements'!B37)/'Financial Statements'!C37</f>
        <v>-0.10978735694429402</v>
      </c>
      <c r="D64" s="33">
        <f>-('Financial Statements'!D37-'Financial Statements'!C37)/'Financial Statements'!D37</f>
        <v>-0.47665652691442933</v>
      </c>
      <c r="E64" s="32"/>
      <c r="F64" s="23"/>
      <c r="G64" s="23"/>
    </row>
    <row r="65" spans="2:7" x14ac:dyDescent="0.25">
      <c r="B65" s="30" t="s">
        <v>28</v>
      </c>
      <c r="C65" s="33">
        <f>-('Financial Statements'!C38-'Financial Statements'!B38)/'Financial Statements'!C38</f>
        <v>7.2532156176269125E-2</v>
      </c>
      <c r="D65" s="33">
        <f>-('Financial Statements'!D38-'Financial Statements'!C38)/'Financial Statements'!D38</f>
        <v>0.63014888337468977</v>
      </c>
      <c r="E65" s="32"/>
      <c r="F65" s="23"/>
      <c r="G65" s="23"/>
    </row>
    <row r="66" spans="2:7" x14ac:dyDescent="0.25">
      <c r="B66" s="30" t="s">
        <v>29</v>
      </c>
      <c r="C66" s="33">
        <f>-('Financial Statements'!C39-'Financial Statements'!B39)/'Financial Statements'!C39</f>
        <v>-0.24832826747720366</v>
      </c>
      <c r="D66" s="33">
        <f>-('Financial Statements'!D39-'Financial Statements'!C39)/'Financial Statements'!D39</f>
        <v>0.62029056882541245</v>
      </c>
      <c r="E66" s="32"/>
      <c r="F66" s="23"/>
      <c r="G66" s="23"/>
    </row>
    <row r="67" spans="2:7" x14ac:dyDescent="0.25">
      <c r="B67" s="30" t="s">
        <v>47</v>
      </c>
      <c r="C67" s="33">
        <f>-('Financial Statements'!C40-'Financial Statements'!B40)/'Financial Statements'!C40</f>
        <v>0.29808149674964324</v>
      </c>
      <c r="D67" s="33">
        <f>-('Financial Statements'!D40-'Financial Statements'!C40)/'Financial Statements'!D40</f>
        <v>0.18302461899179367</v>
      </c>
      <c r="E67" s="32"/>
      <c r="F67" s="23"/>
      <c r="G67" s="23"/>
    </row>
    <row r="68" spans="2:7" x14ac:dyDescent="0.25">
      <c r="B68" s="30" t="s">
        <v>30</v>
      </c>
      <c r="C68" s="33">
        <f>-('Financial Statements'!C41-'Financial Statements'!B41)/'Financial Statements'!C41</f>
        <v>0.50400396853518536</v>
      </c>
      <c r="D68" s="33">
        <f>-('Financial Statements'!D41-'Financial Statements'!C41)/'Financial Statements'!D41</f>
        <v>0.25275213068181818</v>
      </c>
      <c r="E68" s="32"/>
      <c r="F68" s="23"/>
      <c r="G68" s="23"/>
    </row>
    <row r="69" spans="2:7" x14ac:dyDescent="0.25">
      <c r="B69" s="30" t="s">
        <v>27</v>
      </c>
      <c r="C69" s="33">
        <f>-('Financial Statements'!C44-'Financial Statements'!B44)/'Financial Statements'!C44</f>
        <v>-5.5303142863845724E-2</v>
      </c>
      <c r="D69" s="33">
        <f>-('Financial Statements'!D44-'Financial Statements'!C44)/'Financial Statements'!D44</f>
        <v>0.26752703519779553</v>
      </c>
      <c r="E69" s="32"/>
      <c r="F69" s="23"/>
      <c r="G69" s="23"/>
    </row>
    <row r="70" spans="2:7" x14ac:dyDescent="0.25">
      <c r="B70" s="30" t="s">
        <v>32</v>
      </c>
      <c r="C70" s="33">
        <f>-('Financial Statements'!C45-'Financial Statements'!B45)/'Financial Statements'!C45</f>
        <v>6.7875253549695744E-2</v>
      </c>
      <c r="D70" s="33">
        <f>-('Financial Statements'!D45-'Financial Statements'!C45)/'Financial Statements'!D45</f>
        <v>7.2730239895555673E-2</v>
      </c>
      <c r="E70" s="32"/>
      <c r="F70" s="23"/>
      <c r="G70" s="23"/>
    </row>
    <row r="71" spans="2:7" x14ac:dyDescent="0.25">
      <c r="B71" s="30" t="s">
        <v>49</v>
      </c>
      <c r="C71" s="33">
        <f>-('Financial Statements'!C46-'Financial Statements'!B46)/'Financial Statements'!C46</f>
        <v>0.11420909332842023</v>
      </c>
      <c r="D71" s="33">
        <f>-('Financial Statements'!D46-'Financial Statements'!C46)/'Financial Statements'!D46</f>
        <v>0.1487935656836461</v>
      </c>
      <c r="E71" s="32"/>
      <c r="F71" s="23"/>
      <c r="G71" s="23"/>
    </row>
    <row r="72" spans="2:7" x14ac:dyDescent="0.25">
      <c r="B72" s="30" t="s">
        <v>35</v>
      </c>
      <c r="C72" s="33">
        <f>-('Financial Statements'!C51-'Financial Statements'!B51)/'Financial Statements'!C51</f>
        <v>0.17077223672917846</v>
      </c>
      <c r="D72" s="33">
        <f>-('Financial Statements'!D51-'Financial Statements'!C51)/'Financial Statements'!D51</f>
        <v>0.29475600529600909</v>
      </c>
      <c r="E72" s="32"/>
      <c r="F72" s="23"/>
      <c r="G72" s="23"/>
    </row>
    <row r="73" spans="2:7" x14ac:dyDescent="0.25">
      <c r="B73" s="30" t="s">
        <v>36</v>
      </c>
      <c r="C73" s="33">
        <f>-('Financial Statements'!C52-'Financial Statements'!B52)/'Financial Statements'!C52</f>
        <v>0.28113616743520098</v>
      </c>
      <c r="D73" s="33">
        <f>-('Financial Statements'!D52-'Financial Statements'!C52)/'Financial Statements'!D52</f>
        <v>0.1126651672757942</v>
      </c>
      <c r="E73" s="32"/>
      <c r="F73" s="23"/>
      <c r="G73" s="23"/>
    </row>
    <row r="74" spans="2:7" x14ac:dyDescent="0.25">
      <c r="B74" s="30" t="s">
        <v>37</v>
      </c>
      <c r="C74" s="33">
        <f>-('Financial Statements'!C53-'Financial Statements'!B53)/'Financial Statements'!C53</f>
        <v>3.9411455596426698E-2</v>
      </c>
      <c r="D74" s="33">
        <f>-('Financial Statements'!D53-'Financial Statements'!C53)/'Financial Statements'!D53</f>
        <v>0.14586783079933766</v>
      </c>
      <c r="E74" s="32"/>
      <c r="F74" s="23"/>
      <c r="G74" s="23"/>
    </row>
    <row r="75" spans="2:7" x14ac:dyDescent="0.25">
      <c r="B75" s="30" t="s">
        <v>38</v>
      </c>
      <c r="C75" s="33">
        <f>-('Financial Statements'!C54-'Financial Statements'!B54)/'Financial Statements'!C54</f>
        <v>0.66366666666666663</v>
      </c>
      <c r="D75" s="33">
        <f>-('Financial Statements'!D54-'Financial Statements'!C54)/'Financial Statements'!D54</f>
        <v>0.20096076861489193</v>
      </c>
      <c r="E75" s="32"/>
      <c r="F75" s="23"/>
      <c r="G75" s="23"/>
    </row>
    <row r="76" spans="2:7" x14ac:dyDescent="0.25">
      <c r="B76" s="30" t="s">
        <v>39</v>
      </c>
      <c r="C76" s="33">
        <f>-('Financial Statements'!C55-'Financial Statements'!B55)/'Financial Statements'!C55</f>
        <v>0.15759908457297409</v>
      </c>
      <c r="D76" s="33">
        <f>-('Financial Statements'!D55-'Financial Statements'!C55)/'Financial Statements'!D55</f>
        <v>9.5748318705117977E-2</v>
      </c>
      <c r="E76" s="32"/>
      <c r="F76" s="23"/>
      <c r="G76" s="23"/>
    </row>
    <row r="77" spans="2:7" x14ac:dyDescent="0.25">
      <c r="B77" s="30" t="s">
        <v>159</v>
      </c>
      <c r="C77" s="33">
        <f>-('Financial Statements'!C59-'Financial Statements'!B59)/'Financial Statements'!C59</f>
        <v>-9.3001301486627677E-2</v>
      </c>
      <c r="D77" s="33">
        <f>-('Financial Statements'!D59-'Financial Statements'!C59)/'Financial Statements'!D59</f>
        <v>0.1058003182421681</v>
      </c>
      <c r="E77" s="32"/>
      <c r="F77" s="23"/>
      <c r="G77" s="23"/>
    </row>
    <row r="78" spans="2:7" x14ac:dyDescent="0.25">
      <c r="B78" s="30" t="s">
        <v>52</v>
      </c>
      <c r="C78" s="33">
        <f>-('Financial Statements'!C60-'Financial Statements'!B60)/'Financial Statements'!C60</f>
        <v>-7.8443506797937171E-2</v>
      </c>
      <c r="D78" s="33">
        <f>-('Financial Statements'!D60-'Financial Statements'!C60)/'Financial Statements'!D60</f>
        <v>-2.1380069737566527E-2</v>
      </c>
      <c r="E78" s="32"/>
      <c r="F78" s="23"/>
      <c r="G78" s="23"/>
    </row>
    <row r="79" spans="2:7" ht="45" x14ac:dyDescent="0.25">
      <c r="B79" s="41" t="s">
        <v>54</v>
      </c>
      <c r="C79" s="33">
        <f>-('Financial Statements'!C65-'Financial Statements'!B65)/'Financial Statements'!C65</f>
        <v>0.1304628257648392</v>
      </c>
      <c r="D79" s="33">
        <f>-('Financial Statements'!D65-'Financial Statements'!C65)/'Financial Statements'!D65</f>
        <v>0.12969928513755685</v>
      </c>
      <c r="E79" s="32"/>
      <c r="F79" s="23"/>
      <c r="G79" s="23"/>
    </row>
    <row r="80" spans="2:7" x14ac:dyDescent="0.25">
      <c r="B80" s="30" t="s">
        <v>43</v>
      </c>
      <c r="C80" s="33">
        <f>-('Financial Statements'!C66-'Financial Statements'!B66)/'Financial Statements'!C66</f>
        <v>-1.5516001438331535</v>
      </c>
      <c r="D80" s="33">
        <f>-('Financial Statements'!D66-'Financial Statements'!C66)/'Financial Statements'!D66</f>
        <v>-0.62835761058399042</v>
      </c>
      <c r="E80" s="32"/>
      <c r="F80" s="23"/>
      <c r="G80" s="23"/>
    </row>
    <row r="81" spans="2:7" x14ac:dyDescent="0.25">
      <c r="B81" s="30" t="s">
        <v>44</v>
      </c>
      <c r="C81" s="33">
        <f>-('Financial Statements'!C67-'Financial Statements'!B67)/'Financial Statements'!C67</f>
        <v>-69.153374233128829</v>
      </c>
      <c r="D81" s="33">
        <f>-('Financial Statements'!D67-'Financial Statements'!C67)/'Financial Statements'!D67</f>
        <v>-1.4014778325123152</v>
      </c>
      <c r="E81" s="32"/>
      <c r="F81" s="23"/>
      <c r="G81" s="23"/>
    </row>
    <row r="82" spans="2:7" x14ac:dyDescent="0.25">
      <c r="B82" s="36" t="s">
        <v>92</v>
      </c>
      <c r="C82" s="32"/>
      <c r="D82" s="32"/>
      <c r="E82" s="32"/>
      <c r="F82" s="23"/>
      <c r="G82" s="23"/>
    </row>
    <row r="83" spans="2:7" x14ac:dyDescent="0.25">
      <c r="B83" s="30" t="s">
        <v>145</v>
      </c>
      <c r="C83" s="33">
        <f>'Financial Statements'!B12/'Financial Statements'!B8</f>
        <v>0.56690369438639909</v>
      </c>
      <c r="D83" s="33">
        <f>'Financial Statements'!C12/'Financial Statements'!C8</f>
        <v>0.58220640374832222</v>
      </c>
      <c r="E83" s="33">
        <f>'Financial Statements'!D12/'Financial Statements'!D8</f>
        <v>0.61766752272189129</v>
      </c>
      <c r="F83" s="23"/>
      <c r="G83" s="23"/>
    </row>
    <row r="84" spans="2:7" x14ac:dyDescent="0.25">
      <c r="B84" s="30" t="s">
        <v>89</v>
      </c>
      <c r="C84" s="33">
        <f>'Financial Statements'!B13/'Financial Statements'!B8</f>
        <v>0.43309630561360085</v>
      </c>
      <c r="D84" s="33">
        <f>'Financial Statements'!C13/'Financial Statements'!C8</f>
        <v>0.41779359625167778</v>
      </c>
      <c r="E84" s="33">
        <f>'Financial Statements'!D13/'Financial Statements'!D8</f>
        <v>0.38233247727810865</v>
      </c>
      <c r="F84" s="23"/>
      <c r="G84" s="23"/>
    </row>
    <row r="85" spans="2:7" x14ac:dyDescent="0.25">
      <c r="B85" s="30" t="s">
        <v>11</v>
      </c>
      <c r="C85" s="33">
        <f>'Financial Statements'!B15/'Financial Statements'!B8</f>
        <v>6.657148363798665E-2</v>
      </c>
      <c r="D85" s="33">
        <f>'Financial Statements'!C15/'Financial Statements'!C8</f>
        <v>5.9904269074427925E-2</v>
      </c>
      <c r="E85" s="33">
        <f>'Financial Statements'!D15/'Financial Statements'!D8</f>
        <v>6.8309564140393061E-2</v>
      </c>
      <c r="F85" s="23"/>
      <c r="G85" s="23"/>
    </row>
    <row r="86" spans="2:7" x14ac:dyDescent="0.25">
      <c r="B86" s="30" t="s">
        <v>12</v>
      </c>
      <c r="C86" s="33">
        <f>'Financial Statements'!B16/'Financial Statements'!B8</f>
        <v>6.3637378020328261E-2</v>
      </c>
      <c r="D86" s="33">
        <f>'Financial Statements'!C16/'Financial Statements'!C8</f>
        <v>6.006555190163388E-2</v>
      </c>
      <c r="E86" s="33">
        <f>'Financial Statements'!D16/'Financial Statements'!D8</f>
        <v>7.2549769593646979E-2</v>
      </c>
      <c r="F86" s="23"/>
      <c r="G86" s="23"/>
    </row>
    <row r="87" spans="2:7" x14ac:dyDescent="0.25">
      <c r="B87" s="30" t="s">
        <v>14</v>
      </c>
      <c r="C87" s="33">
        <f>'Financial Statements'!B18/'Financial Statements'!B8</f>
        <v>0.30288744395528594</v>
      </c>
      <c r="D87" s="33">
        <f>'Financial Statements'!C18/'Financial Statements'!C8</f>
        <v>0.29782377527561593</v>
      </c>
      <c r="E87" s="33">
        <f>'Financial Statements'!D18/'Financial Statements'!D8</f>
        <v>0.24147314354406862</v>
      </c>
      <c r="F87" s="23"/>
      <c r="G87" s="23"/>
    </row>
    <row r="88" spans="2:7" x14ac:dyDescent="0.25">
      <c r="B88" s="30" t="s">
        <v>93</v>
      </c>
      <c r="C88" s="33">
        <f>'Financial Statements'!B22/'Financial Statements'!B8</f>
        <v>0.25309640705199732</v>
      </c>
      <c r="D88" s="33">
        <f>'Financial Statements'!C22/'Financial Statements'!C8</f>
        <v>0.25881793355694238</v>
      </c>
      <c r="E88" s="33">
        <f>'Financial Statements'!D22/'Financial Statements'!D8</f>
        <v>0.20913611278072236</v>
      </c>
      <c r="F88" s="23"/>
      <c r="G88" s="23"/>
    </row>
    <row r="89" spans="2:7" x14ac:dyDescent="0.25">
      <c r="B89" s="36" t="s">
        <v>98</v>
      </c>
      <c r="C89" s="32"/>
      <c r="D89" s="32"/>
      <c r="E89" s="32"/>
      <c r="F89" s="23"/>
      <c r="G89" s="23"/>
    </row>
    <row r="90" spans="2:7" x14ac:dyDescent="0.25">
      <c r="B90" s="30" t="s">
        <v>94</v>
      </c>
      <c r="C90" s="33">
        <f>'Financial Statements'!B21/'Financial Statements'!B20</f>
        <v>0.16204461684424407</v>
      </c>
      <c r="D90" s="33">
        <f>'Financial Statements'!C21/'Financial Statements'!C20</f>
        <v>0.13302260844085087</v>
      </c>
      <c r="E90" s="33">
        <f>'Financial Statements'!D21/'Financial Statements'!D20</f>
        <v>0.14428164731484103</v>
      </c>
      <c r="F90" s="23"/>
      <c r="G90" s="23"/>
    </row>
    <row r="91" spans="2:7" x14ac:dyDescent="0.25">
      <c r="B91" s="30" t="s">
        <v>95</v>
      </c>
      <c r="C91" s="33">
        <f>C94/'Financial Statements'!B8</f>
        <v>2.7931062465764541E-2</v>
      </c>
      <c r="D91" s="33">
        <f>D94/'Financial Statements'!C8</f>
        <v>3.0392245302979359E-2</v>
      </c>
      <c r="E91" s="33">
        <f>E94/'Financial Statements'!D8</f>
        <v>3.2176748082982716E-2</v>
      </c>
      <c r="F91" s="23"/>
      <c r="G91" s="23"/>
    </row>
    <row r="92" spans="2:7" x14ac:dyDescent="0.25">
      <c r="B92" s="30" t="s">
        <v>96</v>
      </c>
      <c r="C92" s="33">
        <f>C94/'Financial Statements'!B47</f>
        <v>5.0674028065332416E-2</v>
      </c>
      <c r="D92" s="33">
        <f>D94/'Financial Statements'!C47</f>
        <v>5.1432695243470293E-2</v>
      </c>
      <c r="E92" s="33">
        <f>E94/'Financial Statements'!D47</f>
        <v>4.902455945608436E-2</v>
      </c>
      <c r="F92" s="23"/>
      <c r="G92" s="23"/>
    </row>
    <row r="93" spans="2:7" x14ac:dyDescent="0.25">
      <c r="C93" s="23"/>
      <c r="D93" s="23"/>
      <c r="E93" s="23"/>
      <c r="F93" s="23"/>
      <c r="G93" s="23"/>
    </row>
    <row r="94" spans="2:7" x14ac:dyDescent="0.25">
      <c r="B94" s="42" t="s">
        <v>160</v>
      </c>
      <c r="C94" s="12">
        <f>-('Financial Statements'!B96+'Financial Statements'!B97)</f>
        <v>11014</v>
      </c>
      <c r="D94" s="12">
        <f>-('Financial Statements'!C96+'Financial Statements'!C97)</f>
        <v>11118</v>
      </c>
      <c r="E94" s="12">
        <f>-('Financial Statements'!D96+'Financial Statements'!D97)</f>
        <v>8833</v>
      </c>
      <c r="F94" s="23"/>
      <c r="G94" s="23"/>
    </row>
    <row r="95" spans="2:7" x14ac:dyDescent="0.25">
      <c r="C95" s="23"/>
      <c r="D95" s="23"/>
      <c r="E95" s="23"/>
      <c r="F95" s="23"/>
      <c r="G95" s="23"/>
    </row>
    <row r="96" spans="2:7" x14ac:dyDescent="0.25">
      <c r="C96" s="23"/>
      <c r="D96" s="23"/>
      <c r="E96" s="23"/>
      <c r="F96" s="23"/>
      <c r="G96" s="23"/>
    </row>
    <row r="97" spans="3:7" x14ac:dyDescent="0.25">
      <c r="C97" s="23"/>
      <c r="D97" s="23"/>
      <c r="E97" s="23"/>
      <c r="F97" s="23"/>
      <c r="G97" s="23"/>
    </row>
    <row r="98" spans="3:7" x14ac:dyDescent="0.25">
      <c r="C98" s="23"/>
      <c r="D98" s="23"/>
      <c r="E98" s="23"/>
      <c r="F98" s="23"/>
      <c r="G98" s="23"/>
    </row>
    <row r="99" spans="3:7" x14ac:dyDescent="0.25">
      <c r="C99" s="23"/>
      <c r="D99" s="23"/>
      <c r="E99" s="23"/>
      <c r="F99" s="23"/>
      <c r="G99" s="23"/>
    </row>
    <row r="100" spans="3:7" x14ac:dyDescent="0.25">
      <c r="C100" s="23"/>
      <c r="D100" s="23"/>
      <c r="E100" s="23"/>
      <c r="F100" s="23"/>
      <c r="G100" s="23"/>
    </row>
    <row r="101" spans="3:7" x14ac:dyDescent="0.25">
      <c r="C101" s="23"/>
      <c r="D101" s="23"/>
      <c r="E101" s="23"/>
      <c r="F101" s="23"/>
      <c r="G101" s="23"/>
    </row>
    <row r="102" spans="3:7" x14ac:dyDescent="0.25">
      <c r="C102" s="23"/>
      <c r="D102" s="23"/>
      <c r="E102" s="23"/>
      <c r="F102" s="23"/>
      <c r="G102" s="23"/>
    </row>
    <row r="103" spans="3:7" x14ac:dyDescent="0.25">
      <c r="C103" s="23"/>
      <c r="D103" s="23"/>
      <c r="E103" s="23"/>
      <c r="F103" s="23"/>
      <c r="G103" s="23"/>
    </row>
    <row r="104" spans="3:7" x14ac:dyDescent="0.25">
      <c r="C104" s="23"/>
      <c r="D104" s="23"/>
      <c r="E104" s="23"/>
      <c r="F104" s="23"/>
      <c r="G104" s="23"/>
    </row>
    <row r="105" spans="3:7" x14ac:dyDescent="0.25">
      <c r="C105" s="23"/>
      <c r="D105" s="23"/>
      <c r="E105" s="23"/>
      <c r="F105" s="23"/>
      <c r="G105" s="23"/>
    </row>
    <row r="106" spans="3:7" x14ac:dyDescent="0.25">
      <c r="C106" s="23"/>
      <c r="D106" s="23"/>
      <c r="E106" s="23"/>
      <c r="F106" s="23"/>
      <c r="G106" s="23"/>
    </row>
    <row r="107" spans="3:7" x14ac:dyDescent="0.25">
      <c r="C107" s="23"/>
      <c r="D107" s="23"/>
      <c r="E107" s="23"/>
      <c r="F107" s="23"/>
      <c r="G107" s="23"/>
    </row>
    <row r="108" spans="3:7" x14ac:dyDescent="0.25">
      <c r="C108" s="23"/>
      <c r="D108" s="23"/>
      <c r="E108" s="23"/>
      <c r="F108" s="23"/>
      <c r="G108" s="23"/>
    </row>
    <row r="109" spans="3:7" x14ac:dyDescent="0.25">
      <c r="C109" s="23"/>
      <c r="D109" s="23"/>
      <c r="E109" s="23"/>
      <c r="F109" s="23"/>
      <c r="G109" s="23"/>
    </row>
    <row r="110" spans="3:7" x14ac:dyDescent="0.25">
      <c r="C110" s="23"/>
      <c r="D110" s="23"/>
      <c r="E110" s="23"/>
      <c r="F110" s="23"/>
      <c r="G110" s="23"/>
    </row>
    <row r="111" spans="3:7" x14ac:dyDescent="0.25">
      <c r="C111" s="23"/>
      <c r="D111" s="23"/>
      <c r="E111" s="23"/>
      <c r="F111" s="23"/>
      <c r="G111" s="23"/>
    </row>
    <row r="112" spans="3:7" x14ac:dyDescent="0.25">
      <c r="C112" s="23"/>
      <c r="D112" s="23"/>
      <c r="E112" s="23"/>
      <c r="F112" s="23"/>
      <c r="G112" s="23"/>
    </row>
    <row r="113" spans="3:7" x14ac:dyDescent="0.25">
      <c r="C113" s="23"/>
      <c r="D113" s="23"/>
      <c r="E113" s="23"/>
      <c r="F113" s="23"/>
      <c r="G113" s="23"/>
    </row>
    <row r="114" spans="3:7" x14ac:dyDescent="0.25">
      <c r="C114" s="23"/>
      <c r="D114" s="23"/>
      <c r="E114" s="23"/>
      <c r="F114" s="23"/>
      <c r="G114" s="23"/>
    </row>
    <row r="115" spans="3:7" x14ac:dyDescent="0.25">
      <c r="C115" s="23"/>
      <c r="D115" s="23"/>
      <c r="E115" s="23"/>
      <c r="F115" s="23"/>
      <c r="G115" s="23"/>
    </row>
    <row r="116" spans="3:7" x14ac:dyDescent="0.25">
      <c r="C116" s="23"/>
      <c r="D116" s="23"/>
      <c r="E116" s="23"/>
      <c r="F116" s="23"/>
      <c r="G116" s="23"/>
    </row>
    <row r="117" spans="3:7" x14ac:dyDescent="0.25">
      <c r="C117" s="23"/>
      <c r="D117" s="23"/>
      <c r="E117" s="23"/>
      <c r="F117" s="23"/>
      <c r="G117" s="23"/>
    </row>
    <row r="118" spans="3:7" x14ac:dyDescent="0.25">
      <c r="C118" s="23"/>
      <c r="D118" s="23"/>
      <c r="E118" s="23"/>
      <c r="F118" s="23"/>
      <c r="G118" s="23"/>
    </row>
    <row r="119" spans="3:7" x14ac:dyDescent="0.25">
      <c r="C119" s="23"/>
      <c r="D119" s="23"/>
      <c r="E119" s="23"/>
      <c r="F119" s="23"/>
      <c r="G119" s="23"/>
    </row>
    <row r="120" spans="3:7" x14ac:dyDescent="0.25">
      <c r="C120" s="23"/>
      <c r="D120" s="23"/>
      <c r="E120" s="23"/>
      <c r="F120" s="23"/>
      <c r="G120" s="23"/>
    </row>
    <row r="121" spans="3:7" x14ac:dyDescent="0.25">
      <c r="C121" s="23"/>
      <c r="D121" s="23"/>
      <c r="E121" s="23"/>
      <c r="F121" s="23"/>
      <c r="G121" s="23"/>
    </row>
    <row r="122" spans="3:7" x14ac:dyDescent="0.25">
      <c r="C122" s="23"/>
      <c r="D122" s="23"/>
      <c r="E122" s="23"/>
      <c r="F122" s="23"/>
      <c r="G122" s="23"/>
    </row>
    <row r="123" spans="3:7" x14ac:dyDescent="0.25">
      <c r="C123" s="23"/>
      <c r="D123" s="23"/>
      <c r="E123" s="23"/>
      <c r="F123" s="23"/>
      <c r="G123" s="23"/>
    </row>
    <row r="124" spans="3:7" x14ac:dyDescent="0.25">
      <c r="C124" s="23"/>
      <c r="D124" s="23"/>
      <c r="E124" s="23"/>
      <c r="F124" s="23"/>
      <c r="G124" s="23"/>
    </row>
    <row r="125" spans="3:7" x14ac:dyDescent="0.25">
      <c r="C125" s="23"/>
      <c r="D125" s="23"/>
      <c r="E125" s="23"/>
      <c r="F125" s="23"/>
      <c r="G125" s="23"/>
    </row>
    <row r="126" spans="3:7" x14ac:dyDescent="0.25">
      <c r="C126" s="23"/>
      <c r="D126" s="23"/>
      <c r="E126" s="23"/>
      <c r="F126" s="23"/>
      <c r="G126" s="23"/>
    </row>
    <row r="127" spans="3:7" x14ac:dyDescent="0.25">
      <c r="C127" s="23"/>
      <c r="D127" s="23"/>
      <c r="E127" s="23"/>
      <c r="F127" s="23"/>
      <c r="G127" s="23"/>
    </row>
    <row r="128" spans="3:7" x14ac:dyDescent="0.25">
      <c r="C128" s="23"/>
      <c r="D128" s="23"/>
      <c r="E128" s="23"/>
      <c r="F128" s="23"/>
      <c r="G128" s="23"/>
    </row>
    <row r="129" spans="3:7" x14ac:dyDescent="0.25">
      <c r="C129" s="23"/>
      <c r="D129" s="23"/>
      <c r="E129" s="23"/>
      <c r="F129" s="23"/>
      <c r="G129" s="23"/>
    </row>
    <row r="130" spans="3:7" x14ac:dyDescent="0.25">
      <c r="C130" s="23"/>
      <c r="D130" s="23"/>
      <c r="E130" s="23"/>
      <c r="F130" s="23"/>
      <c r="G130" s="23"/>
    </row>
    <row r="131" spans="3:7" x14ac:dyDescent="0.25">
      <c r="C131" s="23"/>
      <c r="D131" s="23"/>
      <c r="E131" s="23"/>
      <c r="F131" s="23"/>
      <c r="G131" s="23"/>
    </row>
    <row r="132" spans="3:7" x14ac:dyDescent="0.25">
      <c r="C132" s="23"/>
      <c r="D132" s="23"/>
      <c r="E132" s="23"/>
      <c r="F132" s="23"/>
      <c r="G132" s="23"/>
    </row>
    <row r="133" spans="3:7" x14ac:dyDescent="0.25">
      <c r="C133" s="23"/>
      <c r="D133" s="23"/>
      <c r="E133" s="23"/>
      <c r="F133" s="23"/>
      <c r="G133" s="23"/>
    </row>
    <row r="134" spans="3:7" x14ac:dyDescent="0.25">
      <c r="C134" s="23"/>
      <c r="D134" s="23"/>
      <c r="E134" s="23"/>
      <c r="F134" s="23"/>
      <c r="G134" s="23"/>
    </row>
    <row r="135" spans="3:7" x14ac:dyDescent="0.25">
      <c r="C135" s="23"/>
      <c r="D135" s="23"/>
      <c r="E135" s="23"/>
      <c r="F135" s="23"/>
      <c r="G135" s="23"/>
    </row>
    <row r="136" spans="3:7" x14ac:dyDescent="0.25">
      <c r="C136" s="23"/>
      <c r="D136" s="23"/>
      <c r="E136" s="23"/>
      <c r="F136" s="23"/>
      <c r="G136" s="23"/>
    </row>
    <row r="137" spans="3:7" x14ac:dyDescent="0.25">
      <c r="C137" s="23"/>
      <c r="D137" s="23"/>
      <c r="E137" s="23"/>
      <c r="F137" s="23"/>
      <c r="G137" s="23"/>
    </row>
    <row r="138" spans="3:7" x14ac:dyDescent="0.25">
      <c r="C138" s="23"/>
      <c r="D138" s="23"/>
      <c r="E138" s="23"/>
      <c r="F138" s="23"/>
      <c r="G138" s="23"/>
    </row>
    <row r="139" spans="3:7" x14ac:dyDescent="0.25">
      <c r="C139" s="23"/>
      <c r="D139" s="23"/>
      <c r="E139" s="23"/>
      <c r="F139" s="23"/>
      <c r="G139" s="23"/>
    </row>
    <row r="140" spans="3:7" x14ac:dyDescent="0.25">
      <c r="C140" s="23"/>
      <c r="D140" s="23"/>
      <c r="E140" s="23"/>
      <c r="F140" s="23"/>
      <c r="G140" s="23"/>
    </row>
    <row r="141" spans="3:7" x14ac:dyDescent="0.25">
      <c r="C141" s="23"/>
      <c r="D141" s="23"/>
      <c r="E141" s="23"/>
      <c r="F141" s="23"/>
      <c r="G141" s="23"/>
    </row>
    <row r="142" spans="3:7" x14ac:dyDescent="0.25">
      <c r="C142" s="23"/>
      <c r="D142" s="23"/>
      <c r="E142" s="23"/>
      <c r="F142" s="23"/>
      <c r="G142" s="23"/>
    </row>
    <row r="143" spans="3:7" x14ac:dyDescent="0.25">
      <c r="C143" s="23"/>
      <c r="D143" s="23"/>
      <c r="E143" s="23"/>
      <c r="F143" s="23"/>
      <c r="G143" s="23"/>
    </row>
    <row r="144" spans="3:7" x14ac:dyDescent="0.25">
      <c r="C144" s="23"/>
      <c r="D144" s="23"/>
      <c r="E144" s="23"/>
      <c r="F144" s="23"/>
      <c r="G144" s="23"/>
    </row>
    <row r="145" spans="3:7" x14ac:dyDescent="0.25">
      <c r="C145" s="23"/>
      <c r="D145" s="23"/>
      <c r="E145" s="23"/>
      <c r="F145" s="23"/>
      <c r="G145" s="23"/>
    </row>
    <row r="146" spans="3:7" x14ac:dyDescent="0.25">
      <c r="C146" s="23"/>
      <c r="D146" s="23"/>
      <c r="E146" s="23"/>
      <c r="F146" s="23"/>
      <c r="G146" s="23"/>
    </row>
    <row r="147" spans="3:7" x14ac:dyDescent="0.25">
      <c r="C147" s="23"/>
      <c r="D147" s="23"/>
      <c r="E147" s="23"/>
      <c r="F147" s="23"/>
      <c r="G147" s="23"/>
    </row>
    <row r="148" spans="3:7" x14ac:dyDescent="0.25">
      <c r="C148" s="23"/>
      <c r="D148" s="23"/>
      <c r="E148" s="23"/>
      <c r="F148" s="23"/>
      <c r="G148" s="23"/>
    </row>
    <row r="149" spans="3:7" x14ac:dyDescent="0.25">
      <c r="C149" s="23"/>
      <c r="D149" s="23"/>
      <c r="E149" s="23"/>
      <c r="F149" s="23"/>
      <c r="G149" s="23"/>
    </row>
    <row r="150" spans="3:7" x14ac:dyDescent="0.25">
      <c r="C150" s="23"/>
      <c r="D150" s="23"/>
      <c r="E150" s="23"/>
      <c r="F150" s="23"/>
      <c r="G150" s="23"/>
    </row>
    <row r="151" spans="3:7" x14ac:dyDescent="0.25">
      <c r="C151" s="23"/>
      <c r="D151" s="23"/>
      <c r="E151" s="23"/>
      <c r="F151" s="23"/>
      <c r="G151" s="23"/>
    </row>
    <row r="152" spans="3:7" x14ac:dyDescent="0.25">
      <c r="C152" s="23"/>
      <c r="D152" s="23"/>
      <c r="E152" s="23"/>
      <c r="F152" s="23"/>
      <c r="G152" s="23"/>
    </row>
    <row r="153" spans="3:7" x14ac:dyDescent="0.25">
      <c r="C153" s="23"/>
      <c r="D153" s="23"/>
      <c r="E153" s="23"/>
      <c r="F153" s="23"/>
      <c r="G153" s="23"/>
    </row>
    <row r="154" spans="3:7" x14ac:dyDescent="0.25">
      <c r="C154" s="23"/>
      <c r="D154" s="23"/>
      <c r="E154" s="23"/>
      <c r="F154" s="23"/>
      <c r="G154" s="23"/>
    </row>
    <row r="155" spans="3:7" x14ac:dyDescent="0.25">
      <c r="C155" s="23"/>
      <c r="D155" s="23"/>
      <c r="E155" s="23"/>
      <c r="F155" s="23"/>
      <c r="G155" s="23"/>
    </row>
    <row r="156" spans="3:7" x14ac:dyDescent="0.25">
      <c r="C156" s="23"/>
      <c r="D156" s="23"/>
      <c r="E156" s="23"/>
      <c r="F156" s="23"/>
      <c r="G156" s="23"/>
    </row>
    <row r="157" spans="3:7" x14ac:dyDescent="0.25">
      <c r="C157" s="23"/>
      <c r="D157" s="23"/>
      <c r="E157" s="23"/>
      <c r="F157" s="23"/>
      <c r="G157" s="23"/>
    </row>
    <row r="158" spans="3:7" x14ac:dyDescent="0.25">
      <c r="C158" s="23"/>
      <c r="D158" s="23"/>
      <c r="E158" s="23"/>
      <c r="F158" s="23"/>
      <c r="G158" s="23"/>
    </row>
    <row r="159" spans="3:7" x14ac:dyDescent="0.25">
      <c r="C159" s="23"/>
      <c r="D159" s="23"/>
      <c r="E159" s="23"/>
      <c r="F159" s="23"/>
      <c r="G159" s="23"/>
    </row>
    <row r="160" spans="3:7" x14ac:dyDescent="0.25">
      <c r="C160" s="23"/>
      <c r="D160" s="23"/>
      <c r="E160" s="23"/>
      <c r="F160" s="23"/>
      <c r="G160" s="23"/>
    </row>
    <row r="161" spans="3:7" x14ac:dyDescent="0.25">
      <c r="C161" s="23"/>
      <c r="D161" s="23"/>
      <c r="E161" s="23"/>
      <c r="F161" s="23"/>
      <c r="G161" s="23"/>
    </row>
    <row r="162" spans="3:7" x14ac:dyDescent="0.25">
      <c r="C162" s="23"/>
      <c r="D162" s="23"/>
      <c r="E162" s="23"/>
      <c r="F162" s="23"/>
      <c r="G162" s="23"/>
    </row>
    <row r="163" spans="3:7" x14ac:dyDescent="0.25">
      <c r="C163" s="23"/>
      <c r="D163" s="23"/>
      <c r="E163" s="23"/>
      <c r="F163" s="23"/>
      <c r="G163" s="23"/>
    </row>
    <row r="164" spans="3:7" x14ac:dyDescent="0.25">
      <c r="C164" s="23"/>
      <c r="D164" s="23"/>
      <c r="E164" s="23"/>
      <c r="F164" s="23"/>
      <c r="G164" s="23"/>
    </row>
    <row r="165" spans="3:7" x14ac:dyDescent="0.25">
      <c r="C165" s="23"/>
      <c r="D165" s="23"/>
      <c r="E165" s="23"/>
      <c r="F165" s="23"/>
      <c r="G165" s="23"/>
    </row>
    <row r="166" spans="3:7" x14ac:dyDescent="0.25">
      <c r="C166" s="23"/>
      <c r="D166" s="23"/>
      <c r="E166" s="23"/>
      <c r="F166" s="23"/>
      <c r="G166" s="23"/>
    </row>
    <row r="167" spans="3:7" x14ac:dyDescent="0.25">
      <c r="C167" s="23"/>
      <c r="D167" s="23"/>
      <c r="E167" s="23"/>
      <c r="F167" s="23"/>
      <c r="G167" s="23"/>
    </row>
    <row r="168" spans="3:7" x14ac:dyDescent="0.25">
      <c r="C168" s="23"/>
      <c r="D168" s="23"/>
      <c r="E168" s="23"/>
      <c r="F168" s="23"/>
      <c r="G168" s="23"/>
    </row>
    <row r="169" spans="3:7" x14ac:dyDescent="0.25">
      <c r="C169" s="23"/>
      <c r="D169" s="23"/>
      <c r="E169" s="23"/>
      <c r="F169" s="23"/>
      <c r="G169" s="23"/>
    </row>
    <row r="170" spans="3:7" x14ac:dyDescent="0.25">
      <c r="C170" s="23"/>
      <c r="D170" s="23"/>
      <c r="E170" s="23"/>
      <c r="F170" s="23"/>
      <c r="G170" s="23"/>
    </row>
    <row r="171" spans="3:7" x14ac:dyDescent="0.25">
      <c r="C171" s="23"/>
      <c r="D171" s="23"/>
      <c r="E171" s="23"/>
      <c r="F171" s="23"/>
      <c r="G171" s="23"/>
    </row>
    <row r="172" spans="3:7" x14ac:dyDescent="0.25">
      <c r="C172" s="23"/>
      <c r="D172" s="23"/>
      <c r="E172" s="23"/>
      <c r="F172" s="23"/>
      <c r="G172" s="23"/>
    </row>
    <row r="173" spans="3:7" x14ac:dyDescent="0.25">
      <c r="C173" s="23"/>
      <c r="D173" s="23"/>
      <c r="E173" s="23"/>
      <c r="F173" s="23"/>
      <c r="G173" s="23"/>
    </row>
    <row r="174" spans="3:7" x14ac:dyDescent="0.25">
      <c r="C174" s="23"/>
      <c r="D174" s="23"/>
      <c r="E174" s="23"/>
      <c r="F174" s="23"/>
      <c r="G174" s="23"/>
    </row>
    <row r="175" spans="3:7" x14ac:dyDescent="0.25">
      <c r="C175" s="23"/>
      <c r="D175" s="23"/>
      <c r="E175" s="23"/>
      <c r="F175" s="23"/>
      <c r="G175" s="23"/>
    </row>
    <row r="176" spans="3:7" x14ac:dyDescent="0.25">
      <c r="C176" s="23"/>
      <c r="D176" s="23"/>
      <c r="E176" s="23"/>
      <c r="F176" s="23"/>
      <c r="G176" s="23"/>
    </row>
    <row r="177" spans="3:7" x14ac:dyDescent="0.25">
      <c r="C177" s="23"/>
      <c r="D177" s="23"/>
      <c r="E177" s="23"/>
      <c r="F177" s="23"/>
      <c r="G177" s="23"/>
    </row>
    <row r="178" spans="3:7" x14ac:dyDescent="0.25">
      <c r="C178" s="23"/>
      <c r="D178" s="23"/>
      <c r="E178" s="23"/>
      <c r="F178" s="23"/>
      <c r="G178" s="23"/>
    </row>
    <row r="179" spans="3:7" x14ac:dyDescent="0.25">
      <c r="C179" s="23"/>
      <c r="D179" s="23"/>
      <c r="E179" s="23"/>
      <c r="F179" s="23"/>
      <c r="G179" s="23"/>
    </row>
    <row r="180" spans="3:7" x14ac:dyDescent="0.25">
      <c r="C180" s="23"/>
      <c r="D180" s="23"/>
      <c r="E180" s="23"/>
      <c r="F180" s="23"/>
      <c r="G180" s="23"/>
    </row>
    <row r="181" spans="3:7" x14ac:dyDescent="0.25">
      <c r="C181" s="23"/>
      <c r="D181" s="23"/>
      <c r="E181" s="23"/>
      <c r="F181" s="23"/>
      <c r="G181" s="23"/>
    </row>
    <row r="182" spans="3:7" x14ac:dyDescent="0.25">
      <c r="C182" s="23"/>
      <c r="D182" s="23"/>
      <c r="E182" s="23"/>
      <c r="F182" s="23"/>
      <c r="G182" s="23"/>
    </row>
    <row r="183" spans="3:7" x14ac:dyDescent="0.25">
      <c r="C183" s="23"/>
      <c r="D183" s="23"/>
      <c r="E183" s="23"/>
      <c r="F183" s="23"/>
      <c r="G183" s="23"/>
    </row>
    <row r="184" spans="3:7" x14ac:dyDescent="0.25">
      <c r="C184" s="23"/>
      <c r="D184" s="23"/>
      <c r="E184" s="23"/>
      <c r="F184" s="23"/>
      <c r="G184" s="23"/>
    </row>
    <row r="185" spans="3:7" x14ac:dyDescent="0.25">
      <c r="C185" s="23"/>
      <c r="D185" s="23"/>
      <c r="E185" s="23"/>
      <c r="F185" s="23"/>
      <c r="G185" s="23"/>
    </row>
    <row r="186" spans="3:7" x14ac:dyDescent="0.25">
      <c r="C186" s="23"/>
      <c r="D186" s="23"/>
      <c r="E186" s="23"/>
      <c r="F186" s="23"/>
      <c r="G186" s="23"/>
    </row>
    <row r="187" spans="3:7" x14ac:dyDescent="0.25">
      <c r="C187" s="23"/>
      <c r="D187" s="23"/>
      <c r="E187" s="23"/>
      <c r="F187" s="23"/>
      <c r="G187" s="23"/>
    </row>
    <row r="188" spans="3:7" x14ac:dyDescent="0.25">
      <c r="C188" s="23"/>
      <c r="D188" s="23"/>
      <c r="E188" s="23"/>
      <c r="F188" s="23"/>
      <c r="G188" s="23"/>
    </row>
    <row r="189" spans="3:7" x14ac:dyDescent="0.25">
      <c r="C189" s="23"/>
      <c r="D189" s="23"/>
      <c r="E189" s="23"/>
      <c r="F189" s="23"/>
      <c r="G189" s="23"/>
    </row>
    <row r="190" spans="3:7" x14ac:dyDescent="0.25">
      <c r="C190" s="23"/>
      <c r="D190" s="23"/>
      <c r="E190" s="23"/>
      <c r="F190" s="23"/>
      <c r="G190" s="23"/>
    </row>
    <row r="191" spans="3:7" x14ac:dyDescent="0.25">
      <c r="C191" s="23"/>
      <c r="D191" s="23"/>
      <c r="E191" s="23"/>
      <c r="F191" s="23"/>
      <c r="G191" s="23"/>
    </row>
    <row r="192" spans="3:7" x14ac:dyDescent="0.25">
      <c r="C192" s="23"/>
      <c r="D192" s="23"/>
      <c r="E192" s="23"/>
      <c r="F192" s="23"/>
      <c r="G192" s="23"/>
    </row>
    <row r="193" spans="3:7" x14ac:dyDescent="0.25">
      <c r="C193" s="23"/>
      <c r="D193" s="23"/>
      <c r="E193" s="23"/>
      <c r="F193" s="23"/>
      <c r="G193" s="23"/>
    </row>
    <row r="194" spans="3:7" x14ac:dyDescent="0.25">
      <c r="C194" s="23"/>
      <c r="D194" s="23"/>
      <c r="E194" s="23"/>
      <c r="F194" s="23"/>
      <c r="G194" s="23"/>
    </row>
    <row r="195" spans="3:7" x14ac:dyDescent="0.25">
      <c r="C195" s="23"/>
      <c r="D195" s="23"/>
      <c r="E195" s="23"/>
      <c r="F195" s="23"/>
      <c r="G195" s="23"/>
    </row>
    <row r="196" spans="3:7" x14ac:dyDescent="0.25">
      <c r="C196" s="23"/>
      <c r="D196" s="23"/>
      <c r="E196" s="23"/>
      <c r="F196" s="23"/>
      <c r="G196" s="23"/>
    </row>
    <row r="197" spans="3:7" x14ac:dyDescent="0.25">
      <c r="C197" s="23"/>
      <c r="D197" s="23"/>
      <c r="E197" s="23"/>
      <c r="F197" s="23"/>
      <c r="G197" s="23"/>
    </row>
    <row r="198" spans="3:7" x14ac:dyDescent="0.25">
      <c r="C198" s="23"/>
      <c r="D198" s="23"/>
      <c r="E198" s="23"/>
      <c r="F198" s="23"/>
      <c r="G198" s="23"/>
    </row>
    <row r="199" spans="3:7" x14ac:dyDescent="0.25">
      <c r="C199" s="23"/>
      <c r="D199" s="23"/>
      <c r="E199" s="23"/>
      <c r="F199" s="23"/>
      <c r="G199" s="23"/>
    </row>
    <row r="200" spans="3:7" x14ac:dyDescent="0.25">
      <c r="C200" s="23"/>
      <c r="D200" s="23"/>
      <c r="E200" s="23"/>
      <c r="F200" s="23"/>
      <c r="G200" s="23"/>
    </row>
    <row r="201" spans="3:7" x14ac:dyDescent="0.25">
      <c r="C201" s="23"/>
      <c r="D201" s="23"/>
      <c r="E201" s="23"/>
      <c r="F201" s="23"/>
      <c r="G201" s="23"/>
    </row>
    <row r="202" spans="3:7" x14ac:dyDescent="0.25">
      <c r="C202" s="23"/>
      <c r="D202" s="23"/>
      <c r="E202" s="23"/>
      <c r="F202" s="23"/>
      <c r="G202" s="23"/>
    </row>
    <row r="203" spans="3:7" x14ac:dyDescent="0.25">
      <c r="C203" s="23"/>
      <c r="D203" s="23"/>
      <c r="E203" s="23"/>
      <c r="F203" s="23"/>
      <c r="G203" s="23"/>
    </row>
    <row r="204" spans="3:7" x14ac:dyDescent="0.25">
      <c r="C204" s="23"/>
      <c r="D204" s="23"/>
      <c r="E204" s="23"/>
      <c r="F204" s="23"/>
      <c r="G204" s="23"/>
    </row>
    <row r="205" spans="3:7" x14ac:dyDescent="0.25">
      <c r="C205" s="23"/>
      <c r="D205" s="23"/>
      <c r="E205" s="23"/>
      <c r="F205" s="23"/>
      <c r="G205" s="23"/>
    </row>
    <row r="206" spans="3:7" x14ac:dyDescent="0.25">
      <c r="C206" s="23"/>
      <c r="D206" s="23"/>
      <c r="E206" s="23"/>
      <c r="F206" s="23"/>
      <c r="G206" s="23"/>
    </row>
    <row r="207" spans="3:7" x14ac:dyDescent="0.25">
      <c r="C207" s="23"/>
      <c r="D207" s="23"/>
      <c r="E207" s="23"/>
      <c r="F207" s="23"/>
      <c r="G207" s="23"/>
    </row>
    <row r="208" spans="3:7" x14ac:dyDescent="0.25">
      <c r="C208" s="23"/>
      <c r="D208" s="23"/>
      <c r="E208" s="23"/>
      <c r="F208" s="23"/>
      <c r="G208" s="23"/>
    </row>
    <row r="209" spans="3:7" x14ac:dyDescent="0.25">
      <c r="C209" s="23"/>
      <c r="D209" s="23"/>
      <c r="E209" s="23"/>
      <c r="F209" s="23"/>
      <c r="G209" s="23"/>
    </row>
    <row r="210" spans="3:7" x14ac:dyDescent="0.25">
      <c r="C210" s="23"/>
      <c r="D210" s="23"/>
      <c r="E210" s="23"/>
      <c r="F210" s="23"/>
      <c r="G210" s="23"/>
    </row>
    <row r="211" spans="3:7" x14ac:dyDescent="0.25">
      <c r="C211" s="23"/>
      <c r="D211" s="23"/>
      <c r="E211" s="23"/>
      <c r="F211" s="23"/>
      <c r="G211" s="23"/>
    </row>
    <row r="212" spans="3:7" x14ac:dyDescent="0.25">
      <c r="C212" s="23"/>
      <c r="D212" s="23"/>
      <c r="E212" s="23"/>
      <c r="F212" s="23"/>
      <c r="G212" s="23"/>
    </row>
    <row r="213" spans="3:7" x14ac:dyDescent="0.25">
      <c r="C213" s="23"/>
      <c r="D213" s="23"/>
      <c r="E213" s="23"/>
      <c r="F213" s="23"/>
      <c r="G213" s="23"/>
    </row>
    <row r="214" spans="3:7" x14ac:dyDescent="0.25">
      <c r="C214" s="23"/>
      <c r="D214" s="23"/>
      <c r="E214" s="23"/>
      <c r="F214" s="23"/>
      <c r="G214" s="23"/>
    </row>
    <row r="215" spans="3:7" x14ac:dyDescent="0.25">
      <c r="C215" s="23"/>
      <c r="D215" s="23"/>
      <c r="E215" s="23"/>
      <c r="F215" s="23"/>
      <c r="G215" s="23"/>
    </row>
    <row r="216" spans="3:7" x14ac:dyDescent="0.25">
      <c r="C216" s="23"/>
      <c r="D216" s="23"/>
      <c r="E216" s="23"/>
      <c r="F216" s="23"/>
      <c r="G216" s="23"/>
    </row>
    <row r="217" spans="3:7" x14ac:dyDescent="0.25">
      <c r="C217" s="23"/>
      <c r="D217" s="23"/>
      <c r="E217" s="23"/>
      <c r="F217" s="23"/>
      <c r="G217" s="23"/>
    </row>
    <row r="218" spans="3:7" x14ac:dyDescent="0.25">
      <c r="C218" s="23"/>
      <c r="D218" s="23"/>
      <c r="E218" s="23"/>
      <c r="F218" s="23"/>
      <c r="G218" s="23"/>
    </row>
    <row r="219" spans="3:7" x14ac:dyDescent="0.25">
      <c r="C219" s="23"/>
      <c r="D219" s="23"/>
      <c r="E219" s="23"/>
      <c r="F219" s="23"/>
      <c r="G219" s="23"/>
    </row>
    <row r="220" spans="3:7" x14ac:dyDescent="0.25">
      <c r="C220" s="23"/>
      <c r="D220" s="23"/>
      <c r="E220" s="23"/>
      <c r="F220" s="23"/>
      <c r="G220" s="23"/>
    </row>
    <row r="221" spans="3:7" x14ac:dyDescent="0.25">
      <c r="C221" s="23"/>
      <c r="D221" s="23"/>
      <c r="E221" s="23"/>
      <c r="F221" s="23"/>
      <c r="G221" s="23"/>
    </row>
    <row r="222" spans="3:7" x14ac:dyDescent="0.25">
      <c r="C222" s="23"/>
      <c r="D222" s="23"/>
      <c r="E222" s="23"/>
      <c r="F222" s="23"/>
      <c r="G222" s="23"/>
    </row>
    <row r="223" spans="3:7" x14ac:dyDescent="0.25">
      <c r="C223" s="23"/>
      <c r="D223" s="23"/>
      <c r="E223" s="23"/>
      <c r="F223" s="23"/>
      <c r="G223" s="23"/>
    </row>
    <row r="224" spans="3:7" x14ac:dyDescent="0.25">
      <c r="C224" s="23"/>
      <c r="D224" s="23"/>
      <c r="E224" s="23"/>
      <c r="F224" s="23"/>
      <c r="G224" s="23"/>
    </row>
    <row r="225" spans="3:7" x14ac:dyDescent="0.25">
      <c r="C225" s="23"/>
      <c r="D225" s="23"/>
      <c r="E225" s="23"/>
      <c r="F225" s="23"/>
      <c r="G225" s="23"/>
    </row>
    <row r="226" spans="3:7" x14ac:dyDescent="0.25">
      <c r="C226" s="23"/>
      <c r="D226" s="23"/>
      <c r="E226" s="23"/>
      <c r="F226" s="23"/>
      <c r="G226" s="23"/>
    </row>
    <row r="227" spans="3:7" x14ac:dyDescent="0.25">
      <c r="C227" s="23"/>
      <c r="D227" s="23"/>
      <c r="E227" s="23"/>
      <c r="F227" s="23"/>
      <c r="G227" s="23"/>
    </row>
    <row r="228" spans="3:7" x14ac:dyDescent="0.25">
      <c r="C228" s="23"/>
      <c r="D228" s="23"/>
      <c r="E228" s="23"/>
      <c r="F228" s="23"/>
      <c r="G228" s="23"/>
    </row>
    <row r="229" spans="3:7" x14ac:dyDescent="0.25">
      <c r="C229" s="23"/>
      <c r="D229" s="23"/>
      <c r="E229" s="23"/>
      <c r="F229" s="23"/>
      <c r="G229" s="23"/>
    </row>
    <row r="230" spans="3:7" x14ac:dyDescent="0.25">
      <c r="C230" s="23"/>
      <c r="D230" s="23"/>
      <c r="E230" s="23"/>
      <c r="F230" s="23"/>
      <c r="G230" s="23"/>
    </row>
    <row r="231" spans="3:7" x14ac:dyDescent="0.25">
      <c r="C231" s="23"/>
      <c r="D231" s="23"/>
      <c r="E231" s="23"/>
      <c r="F231" s="23"/>
      <c r="G231" s="23"/>
    </row>
    <row r="232" spans="3:7" x14ac:dyDescent="0.25">
      <c r="C232" s="23"/>
      <c r="D232" s="23"/>
      <c r="E232" s="23"/>
      <c r="F232" s="23"/>
      <c r="G232" s="23"/>
    </row>
    <row r="233" spans="3:7" x14ac:dyDescent="0.25">
      <c r="C233" s="23"/>
      <c r="D233" s="23"/>
      <c r="E233" s="23"/>
      <c r="F233" s="23"/>
      <c r="G233" s="23"/>
    </row>
    <row r="234" spans="3:7" x14ac:dyDescent="0.25">
      <c r="C234" s="23"/>
      <c r="D234" s="23"/>
      <c r="E234" s="23"/>
      <c r="F234" s="23"/>
      <c r="G234" s="23"/>
    </row>
    <row r="235" spans="3:7" x14ac:dyDescent="0.25">
      <c r="C235" s="23"/>
      <c r="D235" s="23"/>
      <c r="E235" s="23"/>
      <c r="F235" s="23"/>
      <c r="G235" s="23"/>
    </row>
    <row r="236" spans="3:7" x14ac:dyDescent="0.25">
      <c r="C236" s="23"/>
      <c r="D236" s="23"/>
      <c r="E236" s="23"/>
      <c r="F236" s="23"/>
      <c r="G236" s="23"/>
    </row>
    <row r="237" spans="3:7" x14ac:dyDescent="0.25">
      <c r="C237" s="23"/>
      <c r="D237" s="23"/>
      <c r="E237" s="23"/>
      <c r="F237" s="23"/>
      <c r="G237" s="23"/>
    </row>
    <row r="238" spans="3:7" x14ac:dyDescent="0.25">
      <c r="C238" s="23"/>
      <c r="D238" s="23"/>
      <c r="E238" s="23"/>
      <c r="F238" s="23"/>
      <c r="G238" s="23"/>
    </row>
    <row r="239" spans="3:7" x14ac:dyDescent="0.25">
      <c r="C239" s="23"/>
      <c r="D239" s="23"/>
      <c r="E239" s="23"/>
      <c r="F239" s="23"/>
      <c r="G239" s="23"/>
    </row>
    <row r="240" spans="3:7" x14ac:dyDescent="0.25">
      <c r="C240" s="23"/>
      <c r="D240" s="23"/>
      <c r="E240" s="23"/>
      <c r="F240" s="23"/>
      <c r="G240" s="23"/>
    </row>
    <row r="241" spans="3:7" x14ac:dyDescent="0.25">
      <c r="C241" s="23"/>
      <c r="D241" s="23"/>
      <c r="E241" s="23"/>
      <c r="F241" s="23"/>
      <c r="G241" s="23"/>
    </row>
    <row r="242" spans="3:7" x14ac:dyDescent="0.25">
      <c r="C242" s="23"/>
      <c r="D242" s="23"/>
      <c r="E242" s="23"/>
      <c r="F242" s="23"/>
      <c r="G242" s="23"/>
    </row>
    <row r="243" spans="3:7" x14ac:dyDescent="0.25">
      <c r="C243" s="23"/>
      <c r="D243" s="23"/>
      <c r="E243" s="23"/>
      <c r="F243" s="23"/>
      <c r="G243" s="23"/>
    </row>
    <row r="244" spans="3:7" x14ac:dyDescent="0.25">
      <c r="C244" s="23"/>
      <c r="D244" s="23"/>
      <c r="E244" s="23"/>
      <c r="F244" s="23"/>
      <c r="G244" s="23"/>
    </row>
    <row r="245" spans="3:7" x14ac:dyDescent="0.25">
      <c r="C245" s="23"/>
      <c r="D245" s="23"/>
      <c r="E245" s="23"/>
      <c r="F245" s="23"/>
      <c r="G245" s="23"/>
    </row>
    <row r="246" spans="3:7" x14ac:dyDescent="0.25">
      <c r="C246" s="23"/>
      <c r="D246" s="23"/>
      <c r="E246" s="23"/>
      <c r="F246" s="23"/>
      <c r="G246" s="23"/>
    </row>
    <row r="247" spans="3:7" x14ac:dyDescent="0.25">
      <c r="C247" s="23"/>
      <c r="D247" s="23"/>
      <c r="E247" s="23"/>
      <c r="F247" s="23"/>
      <c r="G247" s="23"/>
    </row>
    <row r="248" spans="3:7" x14ac:dyDescent="0.25">
      <c r="C248" s="23"/>
      <c r="D248" s="23"/>
      <c r="E248" s="23"/>
      <c r="F248" s="23"/>
      <c r="G248" s="23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Doyinsola Babalola</cp:lastModifiedBy>
  <dcterms:created xsi:type="dcterms:W3CDTF">2020-05-18T16:32:37Z</dcterms:created>
  <dcterms:modified xsi:type="dcterms:W3CDTF">2023-09-03T20:25:14Z</dcterms:modified>
</cp:coreProperties>
</file>