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A98BDD54-C0FD-4171-B30D-85C280AC570A}"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2" i="3" l="1"/>
  <c r="K142" i="3"/>
  <c r="L142" i="3"/>
  <c r="M142" i="3"/>
  <c r="N142" i="3"/>
  <c r="J138" i="3"/>
  <c r="K138" i="3"/>
  <c r="L138" i="3"/>
  <c r="M138" i="3"/>
  <c r="N138" i="3"/>
  <c r="J134" i="3"/>
  <c r="K134" i="3"/>
  <c r="L134" i="3"/>
  <c r="M134" i="3"/>
  <c r="N134" i="3"/>
  <c r="J132" i="3"/>
  <c r="J130" i="3"/>
  <c r="K130" i="3"/>
  <c r="L130" i="3"/>
  <c r="M130" i="3"/>
  <c r="N130" i="3"/>
  <c r="J111" i="3"/>
  <c r="K111" i="3"/>
  <c r="L111" i="3"/>
  <c r="M111" i="3"/>
  <c r="N111" i="3"/>
  <c r="J107" i="3"/>
  <c r="K107" i="3"/>
  <c r="L107" i="3"/>
  <c r="M107" i="3"/>
  <c r="N107" i="3"/>
  <c r="J103" i="3"/>
  <c r="K103" i="3"/>
  <c r="L103" i="3"/>
  <c r="M103" i="3"/>
  <c r="N103" i="3"/>
  <c r="I95" i="3"/>
  <c r="J84" i="3"/>
  <c r="K84" i="3"/>
  <c r="L84" i="3"/>
  <c r="M84" i="3"/>
  <c r="N84" i="3"/>
  <c r="J80" i="3"/>
  <c r="K80" i="3"/>
  <c r="L80" i="3"/>
  <c r="M80" i="3"/>
  <c r="N80" i="3"/>
  <c r="C80" i="3"/>
  <c r="D80" i="3"/>
  <c r="E80" i="3"/>
  <c r="F80" i="3"/>
  <c r="G80" i="3"/>
  <c r="H80" i="3"/>
  <c r="I80" i="3"/>
  <c r="B80" i="3"/>
  <c r="J76" i="3"/>
  <c r="K76" i="3"/>
  <c r="L76" i="3"/>
  <c r="M76" i="3"/>
  <c r="N76" i="3"/>
  <c r="C5" i="3"/>
  <c r="C7" i="3" s="1"/>
  <c r="F5" i="3"/>
  <c r="F7" i="3" s="1"/>
  <c r="G5" i="3"/>
  <c r="G7" i="3" s="1"/>
  <c r="C59" i="3"/>
  <c r="J57" i="3"/>
  <c r="K57" i="3"/>
  <c r="L57" i="3"/>
  <c r="M57" i="3"/>
  <c r="N57" i="3"/>
  <c r="J53" i="3"/>
  <c r="K53" i="3"/>
  <c r="L53" i="3"/>
  <c r="M53" i="3"/>
  <c r="N53" i="3"/>
  <c r="J49" i="3"/>
  <c r="K49" i="3"/>
  <c r="L49" i="3"/>
  <c r="M49" i="3"/>
  <c r="N49" i="3"/>
  <c r="I35" i="3"/>
  <c r="J30" i="3"/>
  <c r="K30" i="3"/>
  <c r="L30" i="3"/>
  <c r="M30" i="3"/>
  <c r="N30" i="3"/>
  <c r="I30" i="3"/>
  <c r="J26" i="3"/>
  <c r="K26" i="3"/>
  <c r="L26" i="3"/>
  <c r="M26" i="3"/>
  <c r="N26" i="3"/>
  <c r="J22" i="3"/>
  <c r="K22" i="3"/>
  <c r="L22" i="3"/>
  <c r="M22" i="3"/>
  <c r="N22" i="3"/>
  <c r="J14" i="3"/>
  <c r="C14" i="3"/>
  <c r="D14" i="3"/>
  <c r="D16" i="3" s="1"/>
  <c r="E14" i="3"/>
  <c r="F14" i="3"/>
  <c r="G14" i="3"/>
  <c r="H14" i="3"/>
  <c r="I14" i="3"/>
  <c r="B14" i="3"/>
  <c r="C11" i="3"/>
  <c r="D11" i="3"/>
  <c r="D12" i="3" s="1"/>
  <c r="E11" i="3"/>
  <c r="F11" i="3"/>
  <c r="F13" i="3" s="1"/>
  <c r="G11" i="3"/>
  <c r="G13" i="3" s="1"/>
  <c r="H11" i="3"/>
  <c r="H5" i="3" s="1"/>
  <c r="H7" i="3" s="1"/>
  <c r="I11" i="3"/>
  <c r="B11" i="3"/>
  <c r="E16" i="3"/>
  <c r="I15" i="3"/>
  <c r="H15" i="3"/>
  <c r="F15" i="3"/>
  <c r="C13" i="3"/>
  <c r="C12" i="3"/>
  <c r="B12" i="3"/>
  <c r="E10" i="3"/>
  <c r="D10" i="3"/>
  <c r="C10" i="3"/>
  <c r="H9" i="3"/>
  <c r="C8" i="3"/>
  <c r="C9" i="3" s="1"/>
  <c r="D8" i="3"/>
  <c r="E8" i="3"/>
  <c r="F8" i="3"/>
  <c r="F9" i="3" s="1"/>
  <c r="G8" i="3"/>
  <c r="H8" i="3"/>
  <c r="I8" i="3"/>
  <c r="B8" i="3"/>
  <c r="C205" i="1"/>
  <c r="D205" i="1"/>
  <c r="E205" i="1"/>
  <c r="F205" i="1"/>
  <c r="G205" i="1"/>
  <c r="H205" i="1"/>
  <c r="I205" i="1"/>
  <c r="B205" i="1"/>
  <c r="C185" i="3"/>
  <c r="D185" i="3"/>
  <c r="E185" i="3"/>
  <c r="I185" i="3"/>
  <c r="C183" i="3"/>
  <c r="D183" i="3"/>
  <c r="E183" i="3"/>
  <c r="F183" i="3"/>
  <c r="G183" i="3"/>
  <c r="H183" i="3"/>
  <c r="I183" i="3"/>
  <c r="B183" i="3"/>
  <c r="B185" i="3" s="1"/>
  <c r="I182" i="3"/>
  <c r="B182" i="3"/>
  <c r="C179" i="3"/>
  <c r="D179" i="3"/>
  <c r="G176" i="3"/>
  <c r="C180" i="3"/>
  <c r="C182" i="3" s="1"/>
  <c r="D180" i="3"/>
  <c r="D182" i="3" s="1"/>
  <c r="E180" i="3"/>
  <c r="E182" i="3" s="1"/>
  <c r="F180" i="3"/>
  <c r="F182" i="3" s="1"/>
  <c r="G180" i="3"/>
  <c r="G174" i="3" s="1"/>
  <c r="H180" i="3"/>
  <c r="I180" i="3"/>
  <c r="B180" i="3"/>
  <c r="C177" i="3"/>
  <c r="C174" i="3" s="1"/>
  <c r="C176" i="3" s="1"/>
  <c r="D177" i="3"/>
  <c r="E177" i="3"/>
  <c r="E179" i="3" s="1"/>
  <c r="F177" i="3"/>
  <c r="F174" i="3" s="1"/>
  <c r="G177" i="3"/>
  <c r="G179" i="3" s="1"/>
  <c r="H177" i="3"/>
  <c r="H179" i="3" s="1"/>
  <c r="I177" i="3"/>
  <c r="I179" i="3" s="1"/>
  <c r="B177" i="3"/>
  <c r="B179" i="3" s="1"/>
  <c r="C172" i="3"/>
  <c r="D172" i="3"/>
  <c r="E172" i="3"/>
  <c r="F172" i="3"/>
  <c r="F176" i="3" s="1"/>
  <c r="G172" i="3"/>
  <c r="H172" i="3"/>
  <c r="H173" i="3" s="1"/>
  <c r="I172" i="3"/>
  <c r="B172" i="3"/>
  <c r="C173" i="3" s="1"/>
  <c r="D170" i="3"/>
  <c r="E170" i="3"/>
  <c r="I170" i="3"/>
  <c r="B170" i="3"/>
  <c r="C168" i="3"/>
  <c r="D168" i="3"/>
  <c r="E168" i="3"/>
  <c r="F168" i="3"/>
  <c r="G168" i="3"/>
  <c r="H168" i="3"/>
  <c r="H170" i="3" s="1"/>
  <c r="I168" i="3"/>
  <c r="B168" i="3"/>
  <c r="B163" i="3"/>
  <c r="D164" i="3"/>
  <c r="E164" i="3"/>
  <c r="F164" i="3"/>
  <c r="F167" i="3"/>
  <c r="C165" i="3"/>
  <c r="D165" i="3"/>
  <c r="D167" i="3" s="1"/>
  <c r="E165" i="3"/>
  <c r="F165" i="3"/>
  <c r="G165" i="3"/>
  <c r="H165" i="3"/>
  <c r="H167" i="3" s="1"/>
  <c r="I165" i="3"/>
  <c r="I159" i="3" s="1"/>
  <c r="I161" i="3" s="1"/>
  <c r="B165" i="3"/>
  <c r="C162" i="3"/>
  <c r="D162" i="3"/>
  <c r="E162" i="3"/>
  <c r="F162" i="3"/>
  <c r="G162" i="3"/>
  <c r="H162" i="3"/>
  <c r="H164" i="3" s="1"/>
  <c r="I162" i="3"/>
  <c r="B162" i="3"/>
  <c r="A171" i="3"/>
  <c r="H174" i="3"/>
  <c r="H176" i="3" s="1"/>
  <c r="E174" i="3"/>
  <c r="E176" i="3" s="1"/>
  <c r="D174" i="3"/>
  <c r="D176" i="3" s="1"/>
  <c r="E173" i="3"/>
  <c r="D173" i="3"/>
  <c r="B173" i="3"/>
  <c r="K171" i="3"/>
  <c r="L171" i="3" s="1"/>
  <c r="M171" i="3" s="1"/>
  <c r="N171" i="3" s="1"/>
  <c r="J171" i="3"/>
  <c r="H171" i="3"/>
  <c r="G171" i="3" s="1"/>
  <c r="F171" i="3" s="1"/>
  <c r="E171" i="3" s="1"/>
  <c r="D171" i="3" s="1"/>
  <c r="C171" i="3" s="1"/>
  <c r="B171" i="3" s="1"/>
  <c r="H159" i="3"/>
  <c r="H161" i="3" s="1"/>
  <c r="D159" i="3"/>
  <c r="D161" i="3" s="1"/>
  <c r="C157" i="3"/>
  <c r="C167" i="3" s="1"/>
  <c r="D157" i="3"/>
  <c r="E157" i="3"/>
  <c r="E158" i="3" s="1"/>
  <c r="F157" i="3"/>
  <c r="F158" i="3" s="1"/>
  <c r="G157" i="3"/>
  <c r="G170" i="3" s="1"/>
  <c r="H157" i="3"/>
  <c r="I157" i="3"/>
  <c r="B157" i="3"/>
  <c r="H158" i="3"/>
  <c r="B142" i="3"/>
  <c r="C138" i="3"/>
  <c r="D138" i="3"/>
  <c r="E138" i="3"/>
  <c r="F138" i="3"/>
  <c r="G138" i="3"/>
  <c r="H138" i="3"/>
  <c r="I138" i="3"/>
  <c r="B138" i="3"/>
  <c r="C134" i="3"/>
  <c r="D134" i="3"/>
  <c r="E134" i="3"/>
  <c r="F134" i="3"/>
  <c r="G134" i="3"/>
  <c r="H134" i="3"/>
  <c r="I134" i="3"/>
  <c r="B134" i="3"/>
  <c r="C130" i="3"/>
  <c r="D130" i="3"/>
  <c r="E130" i="3"/>
  <c r="F130" i="3"/>
  <c r="G130" i="3"/>
  <c r="H130" i="3"/>
  <c r="I130" i="3"/>
  <c r="B130" i="3"/>
  <c r="A156" i="3"/>
  <c r="J156" i="3"/>
  <c r="K156" i="3" s="1"/>
  <c r="L156" i="3" s="1"/>
  <c r="M156" i="3" s="1"/>
  <c r="N156" i="3" s="1"/>
  <c r="H156" i="3"/>
  <c r="G156" i="3" s="1"/>
  <c r="F156" i="3" s="1"/>
  <c r="E156" i="3" s="1"/>
  <c r="D156" i="3" s="1"/>
  <c r="C156" i="3" s="1"/>
  <c r="B156" i="3" s="1"/>
  <c r="C153" i="3"/>
  <c r="D153" i="3"/>
  <c r="E153" i="3"/>
  <c r="F153" i="3"/>
  <c r="G153" i="3"/>
  <c r="H153" i="3"/>
  <c r="H155" i="3" s="1"/>
  <c r="I153" i="3"/>
  <c r="B153" i="3"/>
  <c r="C150" i="3"/>
  <c r="C144" i="3" s="1"/>
  <c r="D150" i="3"/>
  <c r="D152" i="3" s="1"/>
  <c r="E150" i="3"/>
  <c r="F150" i="3"/>
  <c r="F152" i="3" s="1"/>
  <c r="G150" i="3"/>
  <c r="H150" i="3"/>
  <c r="I150" i="3"/>
  <c r="B150" i="3"/>
  <c r="B152" i="3" s="1"/>
  <c r="C147" i="3"/>
  <c r="D147" i="3"/>
  <c r="D149" i="3" s="1"/>
  <c r="E147" i="3"/>
  <c r="F147" i="3"/>
  <c r="G147" i="3"/>
  <c r="H147" i="3"/>
  <c r="I147" i="3"/>
  <c r="I144" i="3" s="1"/>
  <c r="I146" i="3" s="1"/>
  <c r="B147" i="3"/>
  <c r="B144" i="3" s="1"/>
  <c r="B145" i="3" s="1"/>
  <c r="C142" i="3"/>
  <c r="D142" i="3"/>
  <c r="E142" i="3"/>
  <c r="F142" i="3"/>
  <c r="G142" i="3"/>
  <c r="H142" i="3"/>
  <c r="I142" i="3"/>
  <c r="C140" i="3"/>
  <c r="D140" i="3"/>
  <c r="D141" i="3" s="1"/>
  <c r="E140" i="3"/>
  <c r="E141" i="3" s="1"/>
  <c r="F140" i="3"/>
  <c r="F141" i="3" s="1"/>
  <c r="G140" i="3"/>
  <c r="H141" i="3" s="1"/>
  <c r="H140" i="3"/>
  <c r="I140" i="3"/>
  <c r="I141" i="3" s="1"/>
  <c r="B140" i="3"/>
  <c r="B141" i="3" s="1"/>
  <c r="C136" i="3"/>
  <c r="D137" i="3" s="1"/>
  <c r="D136" i="3"/>
  <c r="E136" i="3"/>
  <c r="E137" i="3" s="1"/>
  <c r="F136" i="3"/>
  <c r="G136" i="3"/>
  <c r="H136" i="3"/>
  <c r="H137" i="3" s="1"/>
  <c r="I136" i="3"/>
  <c r="I137" i="3" s="1"/>
  <c r="B136" i="3"/>
  <c r="C132" i="3"/>
  <c r="D132" i="3"/>
  <c r="E132" i="3"/>
  <c r="F132" i="3"/>
  <c r="G132" i="3"/>
  <c r="H133" i="3" s="1"/>
  <c r="H132" i="3"/>
  <c r="I132" i="3"/>
  <c r="I133" i="3" s="1"/>
  <c r="B132" i="3"/>
  <c r="C128" i="3"/>
  <c r="D128" i="3"/>
  <c r="D129" i="3" s="1"/>
  <c r="E128" i="3"/>
  <c r="E129" i="3" s="1"/>
  <c r="F128" i="3"/>
  <c r="G128" i="3"/>
  <c r="H128" i="3"/>
  <c r="I128" i="3"/>
  <c r="B128" i="3"/>
  <c r="C126" i="3"/>
  <c r="D126" i="3"/>
  <c r="E126" i="3"/>
  <c r="E127" i="3" s="1"/>
  <c r="F126" i="3"/>
  <c r="G126" i="3"/>
  <c r="H126" i="3"/>
  <c r="I126" i="3"/>
  <c r="B126" i="3"/>
  <c r="D155" i="3"/>
  <c r="H144" i="3"/>
  <c r="D133" i="3"/>
  <c r="H129" i="3"/>
  <c r="H127" i="3"/>
  <c r="D127" i="3"/>
  <c r="A125" i="3"/>
  <c r="J125" i="3"/>
  <c r="K125" i="3" s="1"/>
  <c r="L125" i="3" s="1"/>
  <c r="M125" i="3" s="1"/>
  <c r="N125" i="3" s="1"/>
  <c r="H125" i="3"/>
  <c r="G125" i="3" s="1"/>
  <c r="F125" i="3" s="1"/>
  <c r="E125" i="3" s="1"/>
  <c r="D125" i="3" s="1"/>
  <c r="C125" i="3" s="1"/>
  <c r="B125" i="3" s="1"/>
  <c r="C3" i="3"/>
  <c r="D3" i="3"/>
  <c r="D13" i="3" s="1"/>
  <c r="E3" i="3"/>
  <c r="F3" i="3"/>
  <c r="F4" i="3" s="1"/>
  <c r="G3" i="3"/>
  <c r="G4" i="3" s="1"/>
  <c r="H3" i="3"/>
  <c r="I3" i="3"/>
  <c r="B3" i="3"/>
  <c r="B13" i="3" s="1"/>
  <c r="J98" i="3"/>
  <c r="K98" i="3" s="1"/>
  <c r="L98" i="3" s="1"/>
  <c r="M98" i="3" s="1"/>
  <c r="N98" i="3" s="1"/>
  <c r="J71" i="3"/>
  <c r="K71" i="3" s="1"/>
  <c r="L71" i="3" s="1"/>
  <c r="M71" i="3" s="1"/>
  <c r="N71" i="3" s="1"/>
  <c r="J44" i="3"/>
  <c r="K44" i="3" s="1"/>
  <c r="L44" i="3" s="1"/>
  <c r="M44" i="3" s="1"/>
  <c r="N44" i="3" s="1"/>
  <c r="H98" i="3"/>
  <c r="G98" i="3" s="1"/>
  <c r="F98" i="3" s="1"/>
  <c r="E98" i="3" s="1"/>
  <c r="D98" i="3" s="1"/>
  <c r="C98" i="3" s="1"/>
  <c r="B98" i="3" s="1"/>
  <c r="H71" i="3"/>
  <c r="G71" i="3" s="1"/>
  <c r="F71" i="3" s="1"/>
  <c r="E71" i="3" s="1"/>
  <c r="D71" i="3" s="1"/>
  <c r="C71" i="3" s="1"/>
  <c r="B71" i="3" s="1"/>
  <c r="H44" i="3"/>
  <c r="G44" i="3" s="1"/>
  <c r="F44" i="3" s="1"/>
  <c r="E44" i="3" s="1"/>
  <c r="D44" i="3" s="1"/>
  <c r="C44" i="3" s="1"/>
  <c r="B44" i="3" s="1"/>
  <c r="C122" i="3"/>
  <c r="D122" i="3"/>
  <c r="E122" i="3"/>
  <c r="F122" i="3"/>
  <c r="G122" i="3"/>
  <c r="H122" i="3"/>
  <c r="I122" i="3"/>
  <c r="B122" i="3"/>
  <c r="B123" i="3" s="1"/>
  <c r="C119" i="3"/>
  <c r="D119" i="3"/>
  <c r="E119" i="3"/>
  <c r="F119" i="3"/>
  <c r="G119" i="3"/>
  <c r="H119" i="3"/>
  <c r="I119" i="3"/>
  <c r="B119" i="3"/>
  <c r="C116" i="3"/>
  <c r="D116" i="3"/>
  <c r="E116" i="3"/>
  <c r="F116" i="3"/>
  <c r="G116" i="3"/>
  <c r="H116" i="3"/>
  <c r="I116" i="3"/>
  <c r="B116" i="3"/>
  <c r="C111" i="3"/>
  <c r="D111" i="3"/>
  <c r="E111" i="3"/>
  <c r="F111" i="3"/>
  <c r="G111" i="3"/>
  <c r="H111" i="3"/>
  <c r="I111" i="3"/>
  <c r="B111" i="3"/>
  <c r="C107" i="3"/>
  <c r="D107" i="3"/>
  <c r="E107" i="3"/>
  <c r="F107" i="3"/>
  <c r="G107" i="3"/>
  <c r="H107" i="3"/>
  <c r="I107" i="3"/>
  <c r="B107" i="3"/>
  <c r="D103" i="3"/>
  <c r="C103" i="3"/>
  <c r="E103" i="3"/>
  <c r="F103" i="3"/>
  <c r="G103" i="3"/>
  <c r="H103" i="3"/>
  <c r="I103" i="3"/>
  <c r="B103" i="3"/>
  <c r="C109" i="3"/>
  <c r="D109" i="3"/>
  <c r="E109" i="3"/>
  <c r="E110" i="3" s="1"/>
  <c r="F109" i="3"/>
  <c r="G109" i="3"/>
  <c r="H109" i="3"/>
  <c r="I109" i="3"/>
  <c r="B109" i="3"/>
  <c r="B110" i="3" s="1"/>
  <c r="C105" i="3"/>
  <c r="D105" i="3"/>
  <c r="E105" i="3"/>
  <c r="F105" i="3"/>
  <c r="G105" i="3"/>
  <c r="H105" i="3"/>
  <c r="I105" i="3"/>
  <c r="I106" i="3" s="1"/>
  <c r="B105" i="3"/>
  <c r="B106" i="3" s="1"/>
  <c r="C101" i="3"/>
  <c r="D101" i="3"/>
  <c r="E101" i="3"/>
  <c r="E102" i="3" s="1"/>
  <c r="F101" i="3"/>
  <c r="G101" i="3"/>
  <c r="H101" i="3"/>
  <c r="I101" i="3"/>
  <c r="B101" i="3"/>
  <c r="B102" i="3" s="1"/>
  <c r="C99" i="3"/>
  <c r="D99" i="3"/>
  <c r="E99" i="3"/>
  <c r="E100" i="3" s="1"/>
  <c r="F99" i="3"/>
  <c r="G99" i="3"/>
  <c r="H99" i="3"/>
  <c r="I99" i="3"/>
  <c r="B99" i="3"/>
  <c r="B100" i="3" s="1"/>
  <c r="A98" i="3"/>
  <c r="C95" i="3"/>
  <c r="D95" i="3"/>
  <c r="E95" i="3"/>
  <c r="F95" i="3"/>
  <c r="G95" i="3"/>
  <c r="H95" i="3"/>
  <c r="B95" i="3"/>
  <c r="B68" i="3"/>
  <c r="B69" i="3" s="1"/>
  <c r="C68" i="3"/>
  <c r="D68" i="3"/>
  <c r="E68" i="3"/>
  <c r="F68" i="3"/>
  <c r="G68" i="3"/>
  <c r="H68" i="3"/>
  <c r="I68" i="3"/>
  <c r="B41" i="3"/>
  <c r="C92" i="3"/>
  <c r="D92" i="3"/>
  <c r="E92" i="3"/>
  <c r="F92" i="3"/>
  <c r="G92" i="3"/>
  <c r="H92" i="3"/>
  <c r="H86" i="3" s="1"/>
  <c r="I92" i="3"/>
  <c r="B92" i="3"/>
  <c r="C89" i="3"/>
  <c r="D89" i="3"/>
  <c r="E89" i="3"/>
  <c r="F89" i="3"/>
  <c r="G89" i="3"/>
  <c r="H89" i="3"/>
  <c r="I89" i="3"/>
  <c r="B89" i="3"/>
  <c r="C84" i="3"/>
  <c r="D84" i="3"/>
  <c r="E84" i="3"/>
  <c r="F84" i="3"/>
  <c r="G84" i="3"/>
  <c r="H84" i="3"/>
  <c r="I84" i="3"/>
  <c r="B84" i="3"/>
  <c r="C82" i="3"/>
  <c r="D82" i="3"/>
  <c r="E82" i="3"/>
  <c r="F82" i="3"/>
  <c r="G82" i="3"/>
  <c r="H82" i="3"/>
  <c r="H83" i="3" s="1"/>
  <c r="I82" i="3"/>
  <c r="B82" i="3"/>
  <c r="B83" i="3" s="1"/>
  <c r="C78" i="3"/>
  <c r="D78" i="3"/>
  <c r="E78" i="3"/>
  <c r="F78" i="3"/>
  <c r="G78" i="3"/>
  <c r="H78" i="3"/>
  <c r="I78" i="3"/>
  <c r="B78" i="3"/>
  <c r="B79" i="3" s="1"/>
  <c r="B81" i="3" s="1"/>
  <c r="C76" i="3"/>
  <c r="D76" i="3"/>
  <c r="E76" i="3"/>
  <c r="F76" i="3"/>
  <c r="G76" i="3"/>
  <c r="H76" i="3"/>
  <c r="I76" i="3"/>
  <c r="B76" i="3"/>
  <c r="C74" i="3"/>
  <c r="D74" i="3"/>
  <c r="E74" i="3"/>
  <c r="F74" i="3"/>
  <c r="G74" i="3"/>
  <c r="H74" i="3"/>
  <c r="I74" i="3"/>
  <c r="B74" i="3"/>
  <c r="B75" i="3" s="1"/>
  <c r="C72" i="3"/>
  <c r="D72" i="3"/>
  <c r="E72" i="3"/>
  <c r="F72" i="3"/>
  <c r="G72" i="3"/>
  <c r="H72" i="3"/>
  <c r="I72" i="3"/>
  <c r="B72" i="3"/>
  <c r="B73" i="3" s="1"/>
  <c r="E79" i="3"/>
  <c r="A71" i="3"/>
  <c r="J17" i="3"/>
  <c r="K17" i="3" s="1"/>
  <c r="L17" i="3" s="1"/>
  <c r="M17" i="3" s="1"/>
  <c r="N17" i="3" s="1"/>
  <c r="H17" i="3"/>
  <c r="G17" i="3" s="1"/>
  <c r="F17" i="3" s="1"/>
  <c r="E17" i="3" s="1"/>
  <c r="D17" i="3" s="1"/>
  <c r="C17" i="3" s="1"/>
  <c r="B17" i="3" s="1"/>
  <c r="J1" i="3"/>
  <c r="C65" i="3"/>
  <c r="D65" i="3"/>
  <c r="D59" i="3" s="1"/>
  <c r="E65" i="3"/>
  <c r="E59" i="3" s="1"/>
  <c r="F65" i="3"/>
  <c r="F59" i="3" s="1"/>
  <c r="G65" i="3"/>
  <c r="G59" i="3" s="1"/>
  <c r="H65" i="3"/>
  <c r="H59" i="3" s="1"/>
  <c r="I65" i="3"/>
  <c r="B65" i="3"/>
  <c r="B59" i="3" s="1"/>
  <c r="C62" i="3"/>
  <c r="D62" i="3"/>
  <c r="E62" i="3"/>
  <c r="F62" i="3"/>
  <c r="G62" i="3"/>
  <c r="H62" i="3"/>
  <c r="I62" i="3"/>
  <c r="B62" i="3"/>
  <c r="B18" i="3"/>
  <c r="B19" i="3" s="1"/>
  <c r="B47" i="3"/>
  <c r="B48" i="3" s="1"/>
  <c r="C57" i="3"/>
  <c r="D57" i="3"/>
  <c r="E57" i="3"/>
  <c r="F57" i="3"/>
  <c r="G57" i="3"/>
  <c r="H57" i="3"/>
  <c r="I57" i="3"/>
  <c r="B57" i="3"/>
  <c r="C55" i="3"/>
  <c r="C56" i="3" s="1"/>
  <c r="D55" i="3"/>
  <c r="E55" i="3"/>
  <c r="F55" i="3"/>
  <c r="F56" i="3" s="1"/>
  <c r="G55" i="3"/>
  <c r="H55" i="3"/>
  <c r="I55" i="3"/>
  <c r="B55" i="3"/>
  <c r="B56" i="3" s="1"/>
  <c r="C53" i="3"/>
  <c r="D53" i="3"/>
  <c r="E53" i="3"/>
  <c r="F53" i="3"/>
  <c r="G53" i="3"/>
  <c r="H53" i="3"/>
  <c r="I53" i="3"/>
  <c r="B53" i="3"/>
  <c r="C51" i="3"/>
  <c r="D51" i="3"/>
  <c r="E51" i="3"/>
  <c r="F51" i="3"/>
  <c r="G51" i="3"/>
  <c r="G52" i="3" s="1"/>
  <c r="H51" i="3"/>
  <c r="I51" i="3"/>
  <c r="B51" i="3"/>
  <c r="B52" i="3" s="1"/>
  <c r="C49" i="3"/>
  <c r="D49" i="3"/>
  <c r="E49" i="3"/>
  <c r="F49" i="3"/>
  <c r="G49" i="3"/>
  <c r="H49" i="3"/>
  <c r="I49" i="3"/>
  <c r="B49" i="3"/>
  <c r="B22" i="3"/>
  <c r="C47" i="3"/>
  <c r="D47" i="3"/>
  <c r="E47" i="3"/>
  <c r="F47" i="3"/>
  <c r="F48" i="3" s="1"/>
  <c r="G47" i="3"/>
  <c r="H47" i="3"/>
  <c r="I47" i="3"/>
  <c r="B20" i="3"/>
  <c r="C45" i="3"/>
  <c r="D45" i="3"/>
  <c r="E45" i="3"/>
  <c r="E46" i="3" s="1"/>
  <c r="F45" i="3"/>
  <c r="G45" i="3"/>
  <c r="H45" i="3"/>
  <c r="I45" i="3"/>
  <c r="I46" i="3" s="1"/>
  <c r="B45" i="3"/>
  <c r="B67" i="3" s="1"/>
  <c r="G97" i="1"/>
  <c r="F97" i="1"/>
  <c r="E97" i="1"/>
  <c r="D97" i="1"/>
  <c r="C97" i="1"/>
  <c r="B97" i="1"/>
  <c r="D94" i="1"/>
  <c r="I92" i="1"/>
  <c r="H92" i="1"/>
  <c r="G92" i="1"/>
  <c r="E92" i="1"/>
  <c r="D92" i="1"/>
  <c r="C92" i="1"/>
  <c r="B92" i="1"/>
  <c r="I83" i="1"/>
  <c r="H83" i="1"/>
  <c r="G83" i="1"/>
  <c r="F83" i="1"/>
  <c r="E83" i="1"/>
  <c r="D83" i="1"/>
  <c r="C83" i="1"/>
  <c r="B83" i="1"/>
  <c r="G76" i="1"/>
  <c r="G94" i="1" s="1"/>
  <c r="F76" i="1"/>
  <c r="E76" i="1"/>
  <c r="E94" i="1" s="1"/>
  <c r="D76" i="1"/>
  <c r="C76" i="1"/>
  <c r="C94" i="1" s="1"/>
  <c r="B76" i="1"/>
  <c r="B94" i="1" s="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D12" i="1"/>
  <c r="D20" i="1" s="1"/>
  <c r="I10" i="1"/>
  <c r="I12" i="1" s="1"/>
  <c r="E10" i="1"/>
  <c r="E12" i="1" s="1"/>
  <c r="E20" i="1" s="1"/>
  <c r="I7" i="1"/>
  <c r="H7" i="1"/>
  <c r="G7" i="1"/>
  <c r="F7" i="1"/>
  <c r="F10" i="1" s="1"/>
  <c r="F12" i="1" s="1"/>
  <c r="F20" i="1" s="1"/>
  <c r="E7" i="1"/>
  <c r="D7" i="1"/>
  <c r="C7" i="1"/>
  <c r="C10" i="1" s="1"/>
  <c r="C12" i="1" s="1"/>
  <c r="C20" i="1" s="1"/>
  <c r="B7" i="1"/>
  <c r="I4" i="1"/>
  <c r="H4" i="1"/>
  <c r="H10" i="1" s="1"/>
  <c r="H12" i="1" s="1"/>
  <c r="G4" i="1"/>
  <c r="G10" i="1" s="1"/>
  <c r="G12" i="1" s="1"/>
  <c r="G20" i="1" s="1"/>
  <c r="E4" i="1"/>
  <c r="D4" i="1"/>
  <c r="B4" i="1"/>
  <c r="B10" i="1" s="1"/>
  <c r="B12" i="1" s="1"/>
  <c r="B20" i="1" s="1"/>
  <c r="F175" i="1"/>
  <c r="F176" i="1" s="1"/>
  <c r="I172" i="1"/>
  <c r="I175" i="1" s="1"/>
  <c r="I176" i="1" s="1"/>
  <c r="H172" i="1"/>
  <c r="H175" i="1" s="1"/>
  <c r="H176" i="1" s="1"/>
  <c r="G172" i="1"/>
  <c r="G175" i="1" s="1"/>
  <c r="G176" i="1" s="1"/>
  <c r="F172" i="1"/>
  <c r="E172" i="1"/>
  <c r="E175" i="1" s="1"/>
  <c r="E176" i="1" s="1"/>
  <c r="B172" i="1"/>
  <c r="B175" i="1" s="1"/>
  <c r="B176" i="1" s="1"/>
  <c r="D168" i="1"/>
  <c r="D172" i="1" s="1"/>
  <c r="D175" i="1" s="1"/>
  <c r="D176" i="1" s="1"/>
  <c r="C168" i="1"/>
  <c r="C172" i="1" s="1"/>
  <c r="C175" i="1" s="1"/>
  <c r="C176" i="1" s="1"/>
  <c r="B168" i="1"/>
  <c r="F163" i="1"/>
  <c r="F164" i="1" s="1"/>
  <c r="F165" i="1" s="1"/>
  <c r="E163" i="1"/>
  <c r="E164" i="1" s="1"/>
  <c r="E165" i="1" s="1"/>
  <c r="I161" i="1"/>
  <c r="H161" i="1"/>
  <c r="G161" i="1"/>
  <c r="E161" i="1"/>
  <c r="D161" i="1"/>
  <c r="D157" i="1"/>
  <c r="C157" i="1"/>
  <c r="C161" i="1" s="1"/>
  <c r="B157" i="1"/>
  <c r="B161" i="1" s="1"/>
  <c r="I150" i="1"/>
  <c r="I153" i="1" s="1"/>
  <c r="I154" i="1" s="1"/>
  <c r="H150" i="1"/>
  <c r="H153" i="1" s="1"/>
  <c r="H154" i="1" s="1"/>
  <c r="G150" i="1"/>
  <c r="G153" i="1" s="1"/>
  <c r="G154" i="1" s="1"/>
  <c r="F150" i="1"/>
  <c r="F153" i="1" s="1"/>
  <c r="F154" i="1" s="1"/>
  <c r="E150" i="1"/>
  <c r="E153" i="1" s="1"/>
  <c r="E154" i="1" s="1"/>
  <c r="D150" i="1"/>
  <c r="D153" i="1" s="1"/>
  <c r="D154" i="1" s="1"/>
  <c r="C150" i="1"/>
  <c r="C153" i="1" s="1"/>
  <c r="C154" i="1" s="1"/>
  <c r="D146" i="1"/>
  <c r="C146" i="1"/>
  <c r="B146" i="1"/>
  <c r="B150" i="1" s="1"/>
  <c r="B153" i="1" s="1"/>
  <c r="B154" i="1" s="1"/>
  <c r="I139" i="1"/>
  <c r="I142" i="1" s="1"/>
  <c r="I143" i="1" s="1"/>
  <c r="H139" i="1"/>
  <c r="H142" i="1" s="1"/>
  <c r="G139" i="1"/>
  <c r="G142" i="1" s="1"/>
  <c r="F139" i="1"/>
  <c r="F142" i="1" s="1"/>
  <c r="E139" i="1"/>
  <c r="E142" i="1" s="1"/>
  <c r="E143" i="1" s="1"/>
  <c r="D139" i="1"/>
  <c r="D142" i="1" s="1"/>
  <c r="D143" i="1" s="1"/>
  <c r="B139" i="1"/>
  <c r="B142" i="1" s="1"/>
  <c r="C135" i="1"/>
  <c r="C139" i="1" s="1"/>
  <c r="C142" i="1" s="1"/>
  <c r="B135" i="1"/>
  <c r="I125" i="1"/>
  <c r="H125" i="1"/>
  <c r="G125" i="1"/>
  <c r="F125" i="1"/>
  <c r="E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I124" i="1" s="1"/>
  <c r="I131" i="1" s="1"/>
  <c r="I132" i="1" s="1"/>
  <c r="H107" i="1"/>
  <c r="H124" i="1" s="1"/>
  <c r="H131" i="1" s="1"/>
  <c r="H132" i="1" s="1"/>
  <c r="G107" i="1"/>
  <c r="G124" i="1" s="1"/>
  <c r="G131" i="1" s="1"/>
  <c r="G132" i="1" s="1"/>
  <c r="F107" i="1"/>
  <c r="F124" i="1" s="1"/>
  <c r="F131" i="1" s="1"/>
  <c r="F132" i="1" s="1"/>
  <c r="E107" i="1"/>
  <c r="E124" i="1" s="1"/>
  <c r="E131" i="1" s="1"/>
  <c r="E132" i="1" s="1"/>
  <c r="D107" i="1"/>
  <c r="D124" i="1" s="1"/>
  <c r="D131" i="1" s="1"/>
  <c r="D132" i="1" s="1"/>
  <c r="C107" i="1"/>
  <c r="C124" i="1" s="1"/>
  <c r="C131" i="1" s="1"/>
  <c r="C132" i="1" s="1"/>
  <c r="B107" i="1"/>
  <c r="B124" i="1" s="1"/>
  <c r="B131" i="1" s="1"/>
  <c r="B132" i="1" s="1"/>
  <c r="J153" i="3" l="1"/>
  <c r="H16" i="3"/>
  <c r="H10" i="3"/>
  <c r="H4" i="3"/>
  <c r="G149" i="3"/>
  <c r="C146" i="3"/>
  <c r="I174" i="3"/>
  <c r="I176" i="3" s="1"/>
  <c r="H185" i="3"/>
  <c r="I9" i="3"/>
  <c r="I5" i="3"/>
  <c r="I10" i="3"/>
  <c r="D15" i="3"/>
  <c r="E13" i="3"/>
  <c r="E12" i="3"/>
  <c r="J8" i="3"/>
  <c r="J133" i="3"/>
  <c r="J135" i="3" s="1"/>
  <c r="G159" i="3"/>
  <c r="G161" i="3" s="1"/>
  <c r="G167" i="3"/>
  <c r="I167" i="3"/>
  <c r="F10" i="3"/>
  <c r="E15" i="3"/>
  <c r="C164" i="3"/>
  <c r="C159" i="3"/>
  <c r="C161" i="3" s="1"/>
  <c r="C86" i="3"/>
  <c r="E149" i="3"/>
  <c r="C158" i="3"/>
  <c r="B159" i="3"/>
  <c r="B161" i="3" s="1"/>
  <c r="B164" i="3"/>
  <c r="G10" i="3"/>
  <c r="H13" i="3"/>
  <c r="E159" i="3"/>
  <c r="E161" i="3" s="1"/>
  <c r="E167" i="3"/>
  <c r="B15" i="3"/>
  <c r="B16" i="3"/>
  <c r="J45" i="3"/>
  <c r="B5" i="3"/>
  <c r="B9" i="3"/>
  <c r="B10" i="3"/>
  <c r="I16" i="3"/>
  <c r="B113" i="3"/>
  <c r="H146" i="3"/>
  <c r="B4" i="3"/>
  <c r="E5" i="3"/>
  <c r="E9" i="3"/>
  <c r="I100" i="3"/>
  <c r="J99" i="3"/>
  <c r="I13" i="3"/>
  <c r="C4" i="3"/>
  <c r="F143" i="3"/>
  <c r="F154" i="3"/>
  <c r="F170" i="3"/>
  <c r="G173" i="3"/>
  <c r="I4" i="3"/>
  <c r="J3" i="3" s="1"/>
  <c r="H6" i="3"/>
  <c r="D9" i="3"/>
  <c r="D5" i="3"/>
  <c r="F12" i="3"/>
  <c r="J105" i="3"/>
  <c r="J136" i="3"/>
  <c r="I149" i="3"/>
  <c r="H110" i="3"/>
  <c r="I152" i="3"/>
  <c r="B167" i="3"/>
  <c r="I164" i="3"/>
  <c r="G185" i="3"/>
  <c r="E4" i="3"/>
  <c r="C6" i="3"/>
  <c r="H12" i="3"/>
  <c r="G16" i="3"/>
  <c r="J47" i="3"/>
  <c r="I110" i="3"/>
  <c r="J109" i="3"/>
  <c r="I127" i="3"/>
  <c r="J126" i="3" s="1"/>
  <c r="K14" i="3"/>
  <c r="H102" i="3"/>
  <c r="H152" i="3"/>
  <c r="F173" i="3"/>
  <c r="H182" i="3"/>
  <c r="F184" i="3"/>
  <c r="F185" i="3"/>
  <c r="D4" i="3"/>
  <c r="I12" i="3"/>
  <c r="J11" i="3" s="1"/>
  <c r="F16" i="3"/>
  <c r="C16" i="3"/>
  <c r="C15" i="3"/>
  <c r="C52" i="3"/>
  <c r="H56" i="3"/>
  <c r="H58" i="3" s="1"/>
  <c r="I59" i="3"/>
  <c r="F129" i="3"/>
  <c r="G144" i="3"/>
  <c r="G146" i="3" s="1"/>
  <c r="C155" i="3"/>
  <c r="D158" i="3"/>
  <c r="I173" i="3"/>
  <c r="J172" i="3" s="1"/>
  <c r="G164" i="3"/>
  <c r="C170" i="3"/>
  <c r="G9" i="3"/>
  <c r="J15" i="3"/>
  <c r="J140" i="3"/>
  <c r="F179" i="3"/>
  <c r="H106" i="3"/>
  <c r="F137" i="3"/>
  <c r="F139" i="3" s="1"/>
  <c r="H149" i="3"/>
  <c r="G182" i="3"/>
  <c r="I102" i="3"/>
  <c r="J101" i="3" s="1"/>
  <c r="E106" i="3"/>
  <c r="D144" i="3"/>
  <c r="D146" i="3" s="1"/>
  <c r="F149" i="3"/>
  <c r="I129" i="3"/>
  <c r="J128" i="3" s="1"/>
  <c r="J129" i="3" s="1"/>
  <c r="E133" i="3"/>
  <c r="C149" i="3"/>
  <c r="G155" i="3"/>
  <c r="I158" i="3"/>
  <c r="J157" i="3" s="1"/>
  <c r="G15" i="3"/>
  <c r="G6" i="3"/>
  <c r="G12" i="3"/>
  <c r="B184" i="3"/>
  <c r="B174" i="3"/>
  <c r="B176" i="3" s="1"/>
  <c r="F159" i="3"/>
  <c r="F161" i="3" s="1"/>
  <c r="B178" i="3"/>
  <c r="B181" i="3"/>
  <c r="G175" i="3"/>
  <c r="C178" i="3"/>
  <c r="G178" i="3"/>
  <c r="C181" i="3"/>
  <c r="G181" i="3"/>
  <c r="C184" i="3"/>
  <c r="G184" i="3"/>
  <c r="F175" i="3"/>
  <c r="F178" i="3"/>
  <c r="F181" i="3"/>
  <c r="D175" i="3"/>
  <c r="H175" i="3"/>
  <c r="D178" i="3"/>
  <c r="H178" i="3"/>
  <c r="D181" i="3"/>
  <c r="H181" i="3"/>
  <c r="D184" i="3"/>
  <c r="H184" i="3"/>
  <c r="E175" i="3"/>
  <c r="E178" i="3"/>
  <c r="I178" i="3"/>
  <c r="J177" i="3" s="1"/>
  <c r="E181" i="3"/>
  <c r="I181" i="3"/>
  <c r="J180" i="3" s="1"/>
  <c r="E184" i="3"/>
  <c r="I184" i="3"/>
  <c r="J183" i="3" s="1"/>
  <c r="E160" i="3"/>
  <c r="I160" i="3"/>
  <c r="E163" i="3"/>
  <c r="I163" i="3"/>
  <c r="J162" i="3" s="1"/>
  <c r="E166" i="3"/>
  <c r="I166" i="3"/>
  <c r="J165" i="3" s="1"/>
  <c r="E169" i="3"/>
  <c r="I169" i="3"/>
  <c r="J168" i="3" s="1"/>
  <c r="B160" i="3"/>
  <c r="F163" i="3"/>
  <c r="B166" i="3"/>
  <c r="F166" i="3"/>
  <c r="B169" i="3"/>
  <c r="F169" i="3"/>
  <c r="C163" i="3"/>
  <c r="G163" i="3"/>
  <c r="C166" i="3"/>
  <c r="G166" i="3"/>
  <c r="C169" i="3"/>
  <c r="G169" i="3"/>
  <c r="H160" i="3"/>
  <c r="D163" i="3"/>
  <c r="H163" i="3"/>
  <c r="D166" i="3"/>
  <c r="H166" i="3"/>
  <c r="D169" i="3"/>
  <c r="H169" i="3"/>
  <c r="G152" i="3"/>
  <c r="C152" i="3"/>
  <c r="D70" i="3"/>
  <c r="E144" i="3"/>
  <c r="E146" i="3" s="1"/>
  <c r="E152" i="3"/>
  <c r="B158" i="3"/>
  <c r="B146" i="3"/>
  <c r="B149" i="3"/>
  <c r="G70" i="3"/>
  <c r="D73" i="3"/>
  <c r="H75" i="3"/>
  <c r="H77" i="3" s="1"/>
  <c r="D75" i="3"/>
  <c r="D77" i="3" s="1"/>
  <c r="D79" i="3"/>
  <c r="D81" i="3" s="1"/>
  <c r="I69" i="3"/>
  <c r="J68" i="3" s="1"/>
  <c r="E69" i="3"/>
  <c r="G158" i="3"/>
  <c r="F144" i="3"/>
  <c r="F146" i="3" s="1"/>
  <c r="G141" i="3"/>
  <c r="G143" i="3" s="1"/>
  <c r="C141" i="3"/>
  <c r="C143" i="3" s="1"/>
  <c r="D143" i="3"/>
  <c r="H143" i="3"/>
  <c r="B143" i="3"/>
  <c r="E143" i="3"/>
  <c r="I143" i="3"/>
  <c r="I86" i="3"/>
  <c r="I88" i="3" s="1"/>
  <c r="E118" i="3"/>
  <c r="I121" i="3"/>
  <c r="I56" i="3"/>
  <c r="E56" i="3"/>
  <c r="H88" i="3"/>
  <c r="C79" i="3"/>
  <c r="I79" i="3"/>
  <c r="I81" i="3" s="1"/>
  <c r="E86" i="3"/>
  <c r="F124" i="3"/>
  <c r="F94" i="3"/>
  <c r="I113" i="3"/>
  <c r="I115" i="3" s="1"/>
  <c r="G124" i="3"/>
  <c r="C124" i="3"/>
  <c r="E83" i="3"/>
  <c r="E85" i="3" s="1"/>
  <c r="H91" i="3"/>
  <c r="D91" i="3"/>
  <c r="H94" i="3"/>
  <c r="D94" i="3"/>
  <c r="D100" i="3"/>
  <c r="H61" i="3"/>
  <c r="G75" i="3"/>
  <c r="H69" i="3"/>
  <c r="D69" i="3"/>
  <c r="H97" i="3"/>
  <c r="I118" i="3"/>
  <c r="H124" i="3"/>
  <c r="D124" i="3"/>
  <c r="C46" i="3"/>
  <c r="I75" i="3"/>
  <c r="J74" i="3" s="1"/>
  <c r="E75" i="3"/>
  <c r="E77" i="3" s="1"/>
  <c r="B91" i="3"/>
  <c r="F91" i="3"/>
  <c r="G97" i="3"/>
  <c r="H113" i="3"/>
  <c r="H115" i="3" s="1"/>
  <c r="D113" i="3"/>
  <c r="D115" i="3" s="1"/>
  <c r="C64" i="3"/>
  <c r="C75" i="3"/>
  <c r="C77" i="3" s="1"/>
  <c r="G46" i="3"/>
  <c r="F64" i="3"/>
  <c r="F73" i="3"/>
  <c r="F70" i="3"/>
  <c r="G100" i="3"/>
  <c r="G102" i="3"/>
  <c r="G104" i="3" s="1"/>
  <c r="G118" i="3"/>
  <c r="G56" i="3"/>
  <c r="G58" i="3" s="1"/>
  <c r="E64" i="3"/>
  <c r="D83" i="3"/>
  <c r="D85" i="3" s="1"/>
  <c r="D86" i="3"/>
  <c r="D88" i="3" s="1"/>
  <c r="H93" i="3"/>
  <c r="D97" i="3"/>
  <c r="G83" i="3"/>
  <c r="G85" i="3" s="1"/>
  <c r="B94" i="3"/>
  <c r="B97" i="3"/>
  <c r="F97" i="3"/>
  <c r="B115" i="3"/>
  <c r="F118" i="3"/>
  <c r="B121" i="3"/>
  <c r="F121" i="3"/>
  <c r="B124" i="3"/>
  <c r="G64" i="3"/>
  <c r="C63" i="3"/>
  <c r="D67" i="3"/>
  <c r="C70" i="3"/>
  <c r="G106" i="3"/>
  <c r="G108" i="3" s="1"/>
  <c r="G110" i="3"/>
  <c r="G112" i="3" s="1"/>
  <c r="C118" i="3"/>
  <c r="G121" i="3"/>
  <c r="H46" i="3"/>
  <c r="D46" i="3"/>
  <c r="B46" i="3"/>
  <c r="H48" i="3"/>
  <c r="H50" i="3" s="1"/>
  <c r="D48" i="3"/>
  <c r="D50" i="3" s="1"/>
  <c r="H52" i="3"/>
  <c r="H54" i="3" s="1"/>
  <c r="D52" i="3"/>
  <c r="D56" i="3"/>
  <c r="D58" i="3" s="1"/>
  <c r="H63" i="3"/>
  <c r="D63" i="3"/>
  <c r="B63" i="3"/>
  <c r="C73" i="3"/>
  <c r="H79" i="3"/>
  <c r="H81" i="3" s="1"/>
  <c r="I83" i="3"/>
  <c r="I85" i="3" s="1"/>
  <c r="I91" i="3"/>
  <c r="E91" i="3"/>
  <c r="I94" i="3"/>
  <c r="E94" i="3"/>
  <c r="C100" i="3"/>
  <c r="H100" i="3"/>
  <c r="D121" i="3"/>
  <c r="D102" i="3"/>
  <c r="D104" i="3" s="1"/>
  <c r="D106" i="3"/>
  <c r="D108" i="3" s="1"/>
  <c r="D110" i="3"/>
  <c r="D112" i="3" s="1"/>
  <c r="I124" i="3"/>
  <c r="E124" i="3"/>
  <c r="D61" i="3"/>
  <c r="C58" i="3"/>
  <c r="B58" i="3"/>
  <c r="F58" i="3"/>
  <c r="E67" i="3"/>
  <c r="I63" i="3"/>
  <c r="J62" i="3" s="1"/>
  <c r="I64" i="3"/>
  <c r="C127" i="3"/>
  <c r="B127" i="3"/>
  <c r="F127" i="3"/>
  <c r="G127" i="3"/>
  <c r="B129" i="3"/>
  <c r="B131" i="3" s="1"/>
  <c r="C129" i="3"/>
  <c r="C131" i="3" s="1"/>
  <c r="B133" i="3"/>
  <c r="B135" i="3" s="1"/>
  <c r="C133" i="3"/>
  <c r="C135" i="3" s="1"/>
  <c r="F133" i="3"/>
  <c r="F135" i="3" s="1"/>
  <c r="G133" i="3"/>
  <c r="G135" i="3" s="1"/>
  <c r="B137" i="3"/>
  <c r="B139" i="3" s="1"/>
  <c r="C137" i="3"/>
  <c r="C139" i="3" s="1"/>
  <c r="E58" i="3"/>
  <c r="H67" i="3"/>
  <c r="F63" i="3"/>
  <c r="H64" i="3"/>
  <c r="C88" i="3"/>
  <c r="B70" i="3"/>
  <c r="C69" i="3"/>
  <c r="C97" i="3"/>
  <c r="C96" i="3"/>
  <c r="I67" i="3"/>
  <c r="G67" i="3"/>
  <c r="C66" i="3"/>
  <c r="E63" i="3"/>
  <c r="I70" i="3"/>
  <c r="G91" i="3"/>
  <c r="C91" i="3"/>
  <c r="G94" i="3"/>
  <c r="C94" i="3"/>
  <c r="E70" i="3"/>
  <c r="C121" i="3"/>
  <c r="C113" i="3"/>
  <c r="C115" i="3" s="1"/>
  <c r="G137" i="3"/>
  <c r="G139" i="3" s="1"/>
  <c r="C67" i="3"/>
  <c r="D64" i="3"/>
  <c r="G69" i="3"/>
  <c r="H70" i="3"/>
  <c r="H73" i="3"/>
  <c r="G113" i="3"/>
  <c r="G115" i="3" s="1"/>
  <c r="E108" i="3"/>
  <c r="E121" i="3"/>
  <c r="G129" i="3"/>
  <c r="G131" i="3" s="1"/>
  <c r="D118" i="3"/>
  <c r="I48" i="3"/>
  <c r="I50" i="3" s="1"/>
  <c r="E48" i="3"/>
  <c r="F50" i="3"/>
  <c r="F52" i="3"/>
  <c r="F54" i="3" s="1"/>
  <c r="F66" i="3"/>
  <c r="B64" i="3"/>
  <c r="G86" i="3"/>
  <c r="G88" i="3" s="1"/>
  <c r="G73" i="3"/>
  <c r="B118" i="3"/>
  <c r="E155" i="3"/>
  <c r="I155" i="3"/>
  <c r="G79" i="3"/>
  <c r="G81" i="3" s="1"/>
  <c r="H118" i="3"/>
  <c r="H121" i="3"/>
  <c r="E50" i="3"/>
  <c r="I52" i="3"/>
  <c r="I54" i="3" s="1"/>
  <c r="E52" i="3"/>
  <c r="E54" i="3" s="1"/>
  <c r="G63" i="3"/>
  <c r="I73" i="3"/>
  <c r="J72" i="3" s="1"/>
  <c r="E73" i="3"/>
  <c r="F75" i="3"/>
  <c r="F77" i="3" s="1"/>
  <c r="F123" i="3"/>
  <c r="F155" i="3"/>
  <c r="B155" i="3"/>
  <c r="D131" i="3"/>
  <c r="H131" i="3"/>
  <c r="D135" i="3"/>
  <c r="H135" i="3"/>
  <c r="D139" i="3"/>
  <c r="H139" i="3"/>
  <c r="E131" i="3"/>
  <c r="I131" i="3"/>
  <c r="E135" i="3"/>
  <c r="I135" i="3"/>
  <c r="E139" i="3"/>
  <c r="I139" i="3"/>
  <c r="F131" i="3"/>
  <c r="F145" i="3"/>
  <c r="F148" i="3"/>
  <c r="F151" i="3"/>
  <c r="C145" i="3"/>
  <c r="G145" i="3"/>
  <c r="C148" i="3"/>
  <c r="G148" i="3"/>
  <c r="C151" i="3"/>
  <c r="G151" i="3"/>
  <c r="C154" i="3"/>
  <c r="G154" i="3"/>
  <c r="B148" i="3"/>
  <c r="B151" i="3"/>
  <c r="B154" i="3"/>
  <c r="D145" i="3"/>
  <c r="H145" i="3"/>
  <c r="D148" i="3"/>
  <c r="H148" i="3"/>
  <c r="D151" i="3"/>
  <c r="H151" i="3"/>
  <c r="D154" i="3"/>
  <c r="H154" i="3"/>
  <c r="E145" i="3"/>
  <c r="I145" i="3"/>
  <c r="E148" i="3"/>
  <c r="I148" i="3"/>
  <c r="J147" i="3" s="1"/>
  <c r="E151" i="3"/>
  <c r="I151" i="3"/>
  <c r="J150" i="3" s="1"/>
  <c r="E154" i="3"/>
  <c r="I154" i="3"/>
  <c r="E113" i="3"/>
  <c r="E115" i="3" s="1"/>
  <c r="F113" i="3"/>
  <c r="B114" i="3"/>
  <c r="F110" i="3"/>
  <c r="F112" i="3" s="1"/>
  <c r="C110" i="3"/>
  <c r="C112" i="3" s="1"/>
  <c r="F106" i="3"/>
  <c r="F108" i="3" s="1"/>
  <c r="C106" i="3"/>
  <c r="C108" i="3" s="1"/>
  <c r="E104" i="3"/>
  <c r="F102" i="3"/>
  <c r="F104" i="3" s="1"/>
  <c r="I104" i="3"/>
  <c r="C102" i="3"/>
  <c r="C104" i="3" s="1"/>
  <c r="F100" i="3"/>
  <c r="H112" i="3"/>
  <c r="I108" i="3"/>
  <c r="E112" i="3"/>
  <c r="I112" i="3"/>
  <c r="H104" i="3"/>
  <c r="B104" i="3"/>
  <c r="B108" i="3"/>
  <c r="B112" i="3"/>
  <c r="H108" i="3"/>
  <c r="B117" i="3"/>
  <c r="B120" i="3"/>
  <c r="C117" i="3"/>
  <c r="G117" i="3"/>
  <c r="C120" i="3"/>
  <c r="G120" i="3"/>
  <c r="C123" i="3"/>
  <c r="G123" i="3"/>
  <c r="H114" i="3"/>
  <c r="D117" i="3"/>
  <c r="H117" i="3"/>
  <c r="D120" i="3"/>
  <c r="H120" i="3"/>
  <c r="D123" i="3"/>
  <c r="H123" i="3"/>
  <c r="F117" i="3"/>
  <c r="F120" i="3"/>
  <c r="E117" i="3"/>
  <c r="I117" i="3"/>
  <c r="J116" i="3" s="1"/>
  <c r="E120" i="3"/>
  <c r="I120" i="3"/>
  <c r="J119" i="3" s="1"/>
  <c r="E123" i="3"/>
  <c r="I123" i="3"/>
  <c r="J122" i="3" s="1"/>
  <c r="F69" i="3"/>
  <c r="B86" i="3"/>
  <c r="B88" i="3" s="1"/>
  <c r="F86" i="3"/>
  <c r="F88" i="3" s="1"/>
  <c r="F83" i="3"/>
  <c r="F85" i="3" s="1"/>
  <c r="C83" i="3"/>
  <c r="C85" i="3" s="1"/>
  <c r="F79" i="3"/>
  <c r="F81" i="3" s="1"/>
  <c r="E97" i="3"/>
  <c r="I97" i="3"/>
  <c r="B77" i="3"/>
  <c r="B85" i="3"/>
  <c r="G77" i="3"/>
  <c r="C81" i="3"/>
  <c r="H85" i="3"/>
  <c r="I77" i="3"/>
  <c r="E81" i="3"/>
  <c r="B90" i="3"/>
  <c r="F90" i="3"/>
  <c r="B93" i="3"/>
  <c r="F93" i="3"/>
  <c r="B96" i="3"/>
  <c r="F96" i="3"/>
  <c r="C90" i="3"/>
  <c r="G90" i="3"/>
  <c r="C93" i="3"/>
  <c r="G93" i="3"/>
  <c r="G96" i="3"/>
  <c r="D90" i="3"/>
  <c r="D93" i="3"/>
  <c r="D96" i="3"/>
  <c r="H96" i="3"/>
  <c r="H90" i="3"/>
  <c r="E90" i="3"/>
  <c r="I90" i="3"/>
  <c r="J89" i="3" s="1"/>
  <c r="E93" i="3"/>
  <c r="I93" i="3"/>
  <c r="J92" i="3" s="1"/>
  <c r="E96" i="3"/>
  <c r="I96" i="3"/>
  <c r="J95" i="3" s="1"/>
  <c r="F67" i="3"/>
  <c r="B66" i="3"/>
  <c r="G66" i="3"/>
  <c r="D66" i="3"/>
  <c r="H66" i="3"/>
  <c r="E66" i="3"/>
  <c r="I66" i="3"/>
  <c r="J65" i="3" s="1"/>
  <c r="B50" i="3"/>
  <c r="B54" i="3"/>
  <c r="D54" i="3"/>
  <c r="G54" i="3"/>
  <c r="C54" i="3"/>
  <c r="G48" i="3"/>
  <c r="G50" i="3" s="1"/>
  <c r="C48" i="3"/>
  <c r="C50" i="3" s="1"/>
  <c r="F46" i="3"/>
  <c r="F60" i="1"/>
  <c r="C60" i="1"/>
  <c r="G60" i="1"/>
  <c r="B60" i="1"/>
  <c r="I64" i="1"/>
  <c r="I76" i="1" s="1"/>
  <c r="I94" i="1" s="1"/>
  <c r="I20" i="1"/>
  <c r="D60" i="1"/>
  <c r="H60" i="1"/>
  <c r="H20" i="1"/>
  <c r="H64" i="1"/>
  <c r="H76" i="1" s="1"/>
  <c r="H94" i="1" s="1"/>
  <c r="H96" i="1" s="1"/>
  <c r="E60" i="1"/>
  <c r="I60" i="1"/>
  <c r="C143" i="1"/>
  <c r="F143" i="1"/>
  <c r="B143" i="1"/>
  <c r="G143" i="1"/>
  <c r="H143" i="1"/>
  <c r="B163" i="1"/>
  <c r="B164" i="1" s="1"/>
  <c r="B165" i="1" s="1"/>
  <c r="C163" i="1"/>
  <c r="C164" i="1" s="1"/>
  <c r="C165" i="1" s="1"/>
  <c r="I164" i="1"/>
  <c r="I165" i="1" s="1"/>
  <c r="G163" i="1"/>
  <c r="G164" i="1" s="1"/>
  <c r="G165" i="1" s="1"/>
  <c r="I163" i="1"/>
  <c r="D163" i="1"/>
  <c r="D164" i="1" s="1"/>
  <c r="D165" i="1" s="1"/>
  <c r="H163" i="1"/>
  <c r="H164" i="1" s="1"/>
  <c r="H165" i="1" s="1"/>
  <c r="J12" i="3" l="1"/>
  <c r="K11" i="3"/>
  <c r="J13" i="3"/>
  <c r="K177" i="3"/>
  <c r="J178" i="3"/>
  <c r="J179" i="3"/>
  <c r="J173" i="3"/>
  <c r="K172" i="3" s="1"/>
  <c r="K173" i="3" s="1"/>
  <c r="L172" i="3" s="1"/>
  <c r="L173" i="3" s="1"/>
  <c r="M172" i="3" s="1"/>
  <c r="J73" i="3"/>
  <c r="K72" i="3"/>
  <c r="K73" i="3" s="1"/>
  <c r="L72" i="3" s="1"/>
  <c r="L73" i="3" s="1"/>
  <c r="M72" i="3" s="1"/>
  <c r="J96" i="3"/>
  <c r="K95" i="3" s="1"/>
  <c r="J97" i="3"/>
  <c r="J148" i="3"/>
  <c r="K147" i="3"/>
  <c r="J149" i="3"/>
  <c r="J86" i="3"/>
  <c r="J94" i="3"/>
  <c r="J93" i="3"/>
  <c r="K92" i="3"/>
  <c r="J167" i="3"/>
  <c r="J166" i="3"/>
  <c r="K165" i="3"/>
  <c r="J90" i="3"/>
  <c r="K89" i="3" s="1"/>
  <c r="J91" i="3"/>
  <c r="J159" i="3"/>
  <c r="J163" i="3"/>
  <c r="K162" i="3" s="1"/>
  <c r="J164" i="3"/>
  <c r="J4" i="3"/>
  <c r="K3" i="3" s="1"/>
  <c r="K4" i="3" s="1"/>
  <c r="L3" i="3" s="1"/>
  <c r="J16" i="3"/>
  <c r="J75" i="3"/>
  <c r="J77" i="3" s="1"/>
  <c r="K74" i="3"/>
  <c r="K75" i="3" s="1"/>
  <c r="J64" i="3"/>
  <c r="J63" i="3"/>
  <c r="K62" i="3" s="1"/>
  <c r="J174" i="3"/>
  <c r="J181" i="3"/>
  <c r="K180" i="3"/>
  <c r="J182" i="3"/>
  <c r="J123" i="3"/>
  <c r="K122" i="3" s="1"/>
  <c r="J124" i="3"/>
  <c r="J170" i="3"/>
  <c r="J169" i="3"/>
  <c r="K168" i="3" s="1"/>
  <c r="J113" i="3"/>
  <c r="J121" i="3"/>
  <c r="J120" i="3"/>
  <c r="K119" i="3" s="1"/>
  <c r="J185" i="3"/>
  <c r="J184" i="3"/>
  <c r="K183" i="3"/>
  <c r="J127" i="3"/>
  <c r="K126" i="3" s="1"/>
  <c r="K127" i="3" s="1"/>
  <c r="L126" i="3" s="1"/>
  <c r="L127" i="3" s="1"/>
  <c r="M126" i="3" s="1"/>
  <c r="E6" i="3"/>
  <c r="E7" i="3"/>
  <c r="J144" i="3"/>
  <c r="J152" i="3"/>
  <c r="J151" i="3"/>
  <c r="K150" i="3" s="1"/>
  <c r="I175" i="3"/>
  <c r="J158" i="3"/>
  <c r="K157" i="3"/>
  <c r="K158" i="3" s="1"/>
  <c r="L157" i="3" s="1"/>
  <c r="K45" i="3"/>
  <c r="J46" i="3"/>
  <c r="J5" i="3"/>
  <c r="J10" i="3"/>
  <c r="J9" i="3"/>
  <c r="K8" i="3"/>
  <c r="G160" i="3"/>
  <c r="K132" i="3"/>
  <c r="K133" i="3" s="1"/>
  <c r="K47" i="3"/>
  <c r="K48" i="3" s="1"/>
  <c r="J48" i="3"/>
  <c r="J50" i="3" s="1"/>
  <c r="J154" i="3"/>
  <c r="J155" i="3"/>
  <c r="K153" i="3"/>
  <c r="J59" i="3"/>
  <c r="J61" i="3" s="1"/>
  <c r="J67" i="3"/>
  <c r="F87" i="3"/>
  <c r="C160" i="3"/>
  <c r="F6" i="3"/>
  <c r="J141" i="3"/>
  <c r="J143" i="3" s="1"/>
  <c r="K140" i="3"/>
  <c r="K141" i="3" s="1"/>
  <c r="J137" i="3"/>
  <c r="J139" i="3" s="1"/>
  <c r="K136" i="3"/>
  <c r="K137" i="3" s="1"/>
  <c r="K128" i="3"/>
  <c r="K129" i="3" s="1"/>
  <c r="J131" i="3"/>
  <c r="K16" i="3"/>
  <c r="J78" i="3"/>
  <c r="J106" i="3"/>
  <c r="J108" i="3" s="1"/>
  <c r="D160" i="3"/>
  <c r="J100" i="3"/>
  <c r="K99" i="3"/>
  <c r="K100" i="3" s="1"/>
  <c r="L99" i="3" s="1"/>
  <c r="L100" i="3" s="1"/>
  <c r="M99" i="3" s="1"/>
  <c r="I7" i="3"/>
  <c r="I6" i="3"/>
  <c r="J69" i="3"/>
  <c r="K68" i="3"/>
  <c r="J70" i="3"/>
  <c r="I58" i="3"/>
  <c r="J55" i="3"/>
  <c r="J56" i="3" s="1"/>
  <c r="J66" i="3"/>
  <c r="K65" i="3" s="1"/>
  <c r="J110" i="3"/>
  <c r="J112" i="3" s="1"/>
  <c r="D7" i="3"/>
  <c r="D6" i="3"/>
  <c r="B6" i="3"/>
  <c r="B7" i="3"/>
  <c r="J51" i="3"/>
  <c r="J118" i="3"/>
  <c r="J117" i="3"/>
  <c r="K116" i="3" s="1"/>
  <c r="H87" i="3"/>
  <c r="F160" i="3"/>
  <c r="C175" i="3"/>
  <c r="J102" i="3"/>
  <c r="J104" i="3" s="1"/>
  <c r="K101" i="3"/>
  <c r="K102" i="3" s="1"/>
  <c r="K15" i="3"/>
  <c r="L14" i="3" s="1"/>
  <c r="J82" i="3"/>
  <c r="L158" i="3"/>
  <c r="M157" i="3" s="1"/>
  <c r="L4" i="3"/>
  <c r="M3" i="3" s="1"/>
  <c r="B175" i="3"/>
  <c r="E88" i="3"/>
  <c r="G114" i="3"/>
  <c r="I87" i="3"/>
  <c r="I114" i="3"/>
  <c r="E87" i="3"/>
  <c r="C114" i="3"/>
  <c r="G87" i="3"/>
  <c r="F60" i="3"/>
  <c r="D87" i="3"/>
  <c r="G61" i="3"/>
  <c r="G60" i="3"/>
  <c r="H60" i="3"/>
  <c r="B60" i="3"/>
  <c r="B61" i="3"/>
  <c r="F61" i="3"/>
  <c r="C87" i="3"/>
  <c r="B87" i="3"/>
  <c r="D114" i="3"/>
  <c r="I60" i="3"/>
  <c r="I61" i="3"/>
  <c r="E60" i="3"/>
  <c r="E61" i="3"/>
  <c r="C61" i="3"/>
  <c r="C60" i="3"/>
  <c r="D60" i="3"/>
  <c r="E114" i="3"/>
  <c r="F115" i="3"/>
  <c r="F114" i="3"/>
  <c r="H97" i="1"/>
  <c r="I95" i="1"/>
  <c r="I96" i="1"/>
  <c r="I97" i="1" s="1"/>
  <c r="K97" i="3" l="1"/>
  <c r="K96" i="3"/>
  <c r="L95" i="3" s="1"/>
  <c r="K91" i="3"/>
  <c r="K90" i="3"/>
  <c r="L89" i="3" s="1"/>
  <c r="L16" i="3"/>
  <c r="L15" i="3"/>
  <c r="M14" i="3"/>
  <c r="K64" i="3"/>
  <c r="K63" i="3"/>
  <c r="L62" i="3" s="1"/>
  <c r="K121" i="3"/>
  <c r="K120" i="3"/>
  <c r="L119" i="3" s="1"/>
  <c r="K113" i="3"/>
  <c r="K152" i="3"/>
  <c r="K151" i="3"/>
  <c r="L150" i="3" s="1"/>
  <c r="K144" i="3"/>
  <c r="K59" i="3"/>
  <c r="K66" i="3"/>
  <c r="L65" i="3" s="1"/>
  <c r="K67" i="3"/>
  <c r="K118" i="3"/>
  <c r="K117" i="3"/>
  <c r="L116" i="3"/>
  <c r="K170" i="3"/>
  <c r="K169" i="3"/>
  <c r="L168" i="3" s="1"/>
  <c r="K105" i="3"/>
  <c r="K106" i="3" s="1"/>
  <c r="K86" i="3"/>
  <c r="K94" i="3"/>
  <c r="K93" i="3"/>
  <c r="L92" i="3" s="1"/>
  <c r="L74" i="3"/>
  <c r="L75" i="3" s="1"/>
  <c r="K77" i="3"/>
  <c r="K55" i="3"/>
  <c r="K56" i="3" s="1"/>
  <c r="J58" i="3"/>
  <c r="J79" i="3"/>
  <c r="J81" i="3" s="1"/>
  <c r="L101" i="3"/>
  <c r="L102" i="3" s="1"/>
  <c r="K104" i="3"/>
  <c r="J115" i="3"/>
  <c r="J114" i="3"/>
  <c r="K109" i="3"/>
  <c r="K110" i="3" s="1"/>
  <c r="J7" i="3"/>
  <c r="J6" i="3"/>
  <c r="K124" i="3"/>
  <c r="K123" i="3"/>
  <c r="L122" i="3" s="1"/>
  <c r="J87" i="3"/>
  <c r="J88" i="3"/>
  <c r="L47" i="3"/>
  <c r="L48" i="3" s="1"/>
  <c r="K50" i="3"/>
  <c r="K167" i="3"/>
  <c r="K166" i="3"/>
  <c r="L165" i="3" s="1"/>
  <c r="K159" i="3"/>
  <c r="K10" i="3"/>
  <c r="K5" i="3"/>
  <c r="K9" i="3"/>
  <c r="L8" i="3" s="1"/>
  <c r="K155" i="3"/>
  <c r="K154" i="3"/>
  <c r="L153" i="3" s="1"/>
  <c r="K185" i="3"/>
  <c r="K184" i="3"/>
  <c r="L183" i="3" s="1"/>
  <c r="K164" i="3"/>
  <c r="L162" i="3"/>
  <c r="K163" i="3"/>
  <c r="K174" i="3"/>
  <c r="K179" i="3"/>
  <c r="K178" i="3"/>
  <c r="L177" i="3" s="1"/>
  <c r="K70" i="3"/>
  <c r="K69" i="3"/>
  <c r="L68" i="3" s="1"/>
  <c r="J52" i="3"/>
  <c r="J54" i="3" s="1"/>
  <c r="K51" i="3"/>
  <c r="K52" i="3" s="1"/>
  <c r="L128" i="3"/>
  <c r="L129" i="3" s="1"/>
  <c r="K131" i="3"/>
  <c r="K182" i="3"/>
  <c r="K181" i="3"/>
  <c r="L180" i="3" s="1"/>
  <c r="J161" i="3"/>
  <c r="J160" i="3"/>
  <c r="K149" i="3"/>
  <c r="K148" i="3"/>
  <c r="L147" i="3"/>
  <c r="J146" i="3"/>
  <c r="J145" i="3"/>
  <c r="L136" i="3"/>
  <c r="L137" i="3" s="1"/>
  <c r="K139" i="3"/>
  <c r="K12" i="3"/>
  <c r="L11" i="3" s="1"/>
  <c r="K13" i="3"/>
  <c r="L140" i="3"/>
  <c r="L141" i="3" s="1"/>
  <c r="K143" i="3"/>
  <c r="L132" i="3"/>
  <c r="L133" i="3" s="1"/>
  <c r="K135" i="3"/>
  <c r="K46" i="3"/>
  <c r="L45" i="3" s="1"/>
  <c r="J60" i="3"/>
  <c r="J83" i="3"/>
  <c r="J85" i="3" s="1"/>
  <c r="K82" i="3"/>
  <c r="K83" i="3" s="1"/>
  <c r="J176" i="3"/>
  <c r="J175" i="3"/>
  <c r="M173" i="3"/>
  <c r="N172" i="3" s="1"/>
  <c r="N173" i="3" s="1"/>
  <c r="M158" i="3"/>
  <c r="N157" i="3" s="1"/>
  <c r="N158" i="3" s="1"/>
  <c r="M127" i="3"/>
  <c r="N126" i="3" s="1"/>
  <c r="N127" i="3" s="1"/>
  <c r="M100" i="3"/>
  <c r="N99" i="3" s="1"/>
  <c r="N100" i="3" s="1"/>
  <c r="M73" i="3"/>
  <c r="N72" i="3" s="1"/>
  <c r="N73" i="3" s="1"/>
  <c r="K60" i="3"/>
  <c r="K61" i="3"/>
  <c r="M4" i="3"/>
  <c r="N3" i="3" s="1"/>
  <c r="N4" i="3" s="1"/>
  <c r="A17" i="3"/>
  <c r="A44" i="3"/>
  <c r="H41" i="3"/>
  <c r="G41" i="3"/>
  <c r="F41" i="3"/>
  <c r="E41" i="3"/>
  <c r="D41" i="3"/>
  <c r="E42" i="3" s="1"/>
  <c r="C41" i="3"/>
  <c r="I41" i="3"/>
  <c r="H35" i="3"/>
  <c r="G35" i="3"/>
  <c r="F35" i="3"/>
  <c r="E35" i="3"/>
  <c r="D35" i="3"/>
  <c r="C35" i="3"/>
  <c r="B35" i="3"/>
  <c r="B37" i="3" s="1"/>
  <c r="H38" i="3"/>
  <c r="G38" i="3"/>
  <c r="F38" i="3"/>
  <c r="E38" i="3"/>
  <c r="D38" i="3"/>
  <c r="C38" i="3"/>
  <c r="B38" i="3"/>
  <c r="B39" i="3" s="1"/>
  <c r="I38" i="3"/>
  <c r="B30" i="3"/>
  <c r="C30" i="3"/>
  <c r="D30" i="3"/>
  <c r="E30" i="3"/>
  <c r="F30" i="3"/>
  <c r="G30" i="3"/>
  <c r="H30" i="3"/>
  <c r="I26" i="3"/>
  <c r="H26" i="3"/>
  <c r="G26" i="3"/>
  <c r="F26" i="3"/>
  <c r="E26" i="3"/>
  <c r="D26" i="3"/>
  <c r="C26" i="3"/>
  <c r="B26" i="3"/>
  <c r="H22" i="3"/>
  <c r="G22" i="3"/>
  <c r="F22" i="3"/>
  <c r="E22" i="3"/>
  <c r="D22" i="3"/>
  <c r="C22" i="3"/>
  <c r="I22" i="3"/>
  <c r="I28" i="3"/>
  <c r="H28" i="3"/>
  <c r="G28" i="3"/>
  <c r="F28" i="3"/>
  <c r="E28" i="3"/>
  <c r="D28" i="3"/>
  <c r="C28" i="3"/>
  <c r="B28" i="3"/>
  <c r="B29" i="3" s="1"/>
  <c r="I24" i="3"/>
  <c r="H24" i="3"/>
  <c r="G24" i="3"/>
  <c r="F24" i="3"/>
  <c r="E24" i="3"/>
  <c r="D24" i="3"/>
  <c r="C24" i="3"/>
  <c r="B24" i="3"/>
  <c r="B25" i="3" s="1"/>
  <c r="C20" i="3"/>
  <c r="C21" i="3" s="1"/>
  <c r="D20" i="3"/>
  <c r="E20" i="3"/>
  <c r="F20" i="3"/>
  <c r="G20" i="3"/>
  <c r="H20" i="3"/>
  <c r="I20" i="3"/>
  <c r="K1" i="3"/>
  <c r="L1" i="3" s="1"/>
  <c r="M1" i="3" s="1"/>
  <c r="N1" i="3" s="1"/>
  <c r="H1" i="3"/>
  <c r="G1" i="3" s="1"/>
  <c r="F1" i="3" s="1"/>
  <c r="E1" i="3" s="1"/>
  <c r="D1" i="3" s="1"/>
  <c r="C1" i="3" s="1"/>
  <c r="B1" i="3" s="1"/>
  <c r="L12" i="3" l="1"/>
  <c r="M11" i="3" s="1"/>
  <c r="L13" i="3"/>
  <c r="L59" i="3"/>
  <c r="L60" i="3" s="1"/>
  <c r="L66" i="3"/>
  <c r="M65" i="3"/>
  <c r="L67" i="3"/>
  <c r="L93" i="3"/>
  <c r="L94" i="3"/>
  <c r="L86" i="3"/>
  <c r="M92" i="3"/>
  <c r="L46" i="3"/>
  <c r="M45" i="3" s="1"/>
  <c r="L178" i="3"/>
  <c r="L179" i="3"/>
  <c r="M177" i="3"/>
  <c r="K115" i="3"/>
  <c r="K114" i="3"/>
  <c r="L82" i="3"/>
  <c r="L83" i="3" s="1"/>
  <c r="K85" i="3"/>
  <c r="L155" i="3"/>
  <c r="L154" i="3"/>
  <c r="M153" i="3" s="1"/>
  <c r="L124" i="3"/>
  <c r="L123" i="3"/>
  <c r="M122" i="3" s="1"/>
  <c r="L55" i="3"/>
  <c r="L56" i="3" s="1"/>
  <c r="K58" i="3"/>
  <c r="M101" i="3"/>
  <c r="M102" i="3" s="1"/>
  <c r="L104" i="3"/>
  <c r="L117" i="3"/>
  <c r="L118" i="3"/>
  <c r="M116" i="3"/>
  <c r="L64" i="3"/>
  <c r="L63" i="3"/>
  <c r="M62" i="3" s="1"/>
  <c r="C32" i="3"/>
  <c r="L70" i="3"/>
  <c r="L69" i="3"/>
  <c r="M68" i="3" s="1"/>
  <c r="M15" i="3"/>
  <c r="M16" i="3"/>
  <c r="N14" i="3"/>
  <c r="M47" i="3"/>
  <c r="M48" i="3" s="1"/>
  <c r="L50" i="3"/>
  <c r="K78" i="3"/>
  <c r="K79" i="3" s="1"/>
  <c r="L148" i="3"/>
  <c r="L149" i="3"/>
  <c r="M147" i="3"/>
  <c r="L5" i="3"/>
  <c r="L10" i="3"/>
  <c r="L9" i="3"/>
  <c r="M8" i="3" s="1"/>
  <c r="M74" i="3"/>
  <c r="M75" i="3" s="1"/>
  <c r="L77" i="3"/>
  <c r="L170" i="3"/>
  <c r="L169" i="3"/>
  <c r="M168" i="3" s="1"/>
  <c r="L121" i="3"/>
  <c r="L113" i="3"/>
  <c r="L120" i="3"/>
  <c r="M119" i="3" s="1"/>
  <c r="M136" i="3"/>
  <c r="M137" i="3" s="1"/>
  <c r="L139" i="3"/>
  <c r="E32" i="3"/>
  <c r="K7" i="3"/>
  <c r="K6" i="3"/>
  <c r="I32" i="3"/>
  <c r="L51" i="3"/>
  <c r="L52" i="3" s="1"/>
  <c r="K54" i="3"/>
  <c r="M132" i="3"/>
  <c r="M133" i="3" s="1"/>
  <c r="L135" i="3"/>
  <c r="L109" i="3"/>
  <c r="L110" i="3" s="1"/>
  <c r="K112" i="3"/>
  <c r="L91" i="3"/>
  <c r="L90" i="3"/>
  <c r="M89" i="3" s="1"/>
  <c r="J41" i="3"/>
  <c r="K160" i="3"/>
  <c r="K161" i="3"/>
  <c r="K146" i="3"/>
  <c r="K145" i="3"/>
  <c r="M128" i="3"/>
  <c r="M129" i="3" s="1"/>
  <c r="L131" i="3"/>
  <c r="J28" i="3"/>
  <c r="J29" i="3" s="1"/>
  <c r="J24" i="3"/>
  <c r="M140" i="3"/>
  <c r="M141" i="3" s="1"/>
  <c r="L143" i="3"/>
  <c r="K176" i="3"/>
  <c r="K175" i="3"/>
  <c r="L167" i="3"/>
  <c r="L159" i="3"/>
  <c r="L166" i="3"/>
  <c r="M165" i="3" s="1"/>
  <c r="K88" i="3"/>
  <c r="K87" i="3"/>
  <c r="L152" i="3"/>
  <c r="L151" i="3"/>
  <c r="M150" i="3" s="1"/>
  <c r="L144" i="3"/>
  <c r="L97" i="3"/>
  <c r="L96" i="3"/>
  <c r="M95" i="3" s="1"/>
  <c r="L163" i="3"/>
  <c r="M162" i="3" s="1"/>
  <c r="L164" i="3"/>
  <c r="L185" i="3"/>
  <c r="L184" i="3"/>
  <c r="M183" i="3" s="1"/>
  <c r="D32" i="3"/>
  <c r="D33" i="3" s="1"/>
  <c r="F32" i="3"/>
  <c r="G32" i="3"/>
  <c r="H32" i="3"/>
  <c r="L182" i="3"/>
  <c r="L181" i="3"/>
  <c r="M180" i="3" s="1"/>
  <c r="L174" i="3"/>
  <c r="L105" i="3"/>
  <c r="L106" i="3" s="1"/>
  <c r="K108" i="3"/>
  <c r="L61" i="3"/>
  <c r="F39" i="3"/>
  <c r="C23" i="3"/>
  <c r="B32" i="3"/>
  <c r="B34" i="3" s="1"/>
  <c r="G21" i="3"/>
  <c r="G23" i="3" s="1"/>
  <c r="E25" i="3"/>
  <c r="E27" i="3" s="1"/>
  <c r="I25" i="3"/>
  <c r="I27" i="3" s="1"/>
  <c r="E29" i="3"/>
  <c r="E31" i="3" s="1"/>
  <c r="I29" i="3"/>
  <c r="I31" i="3" s="1"/>
  <c r="B31" i="3"/>
  <c r="H21" i="3"/>
  <c r="H23" i="3" s="1"/>
  <c r="D21" i="3"/>
  <c r="D23" i="3" s="1"/>
  <c r="C25" i="3"/>
  <c r="C27" i="3" s="1"/>
  <c r="G25" i="3"/>
  <c r="G27" i="3" s="1"/>
  <c r="C29" i="3"/>
  <c r="C31" i="3" s="1"/>
  <c r="G29" i="3"/>
  <c r="G31" i="3" s="1"/>
  <c r="C42" i="3"/>
  <c r="G42" i="3"/>
  <c r="I21" i="3"/>
  <c r="I23" i="3" s="1"/>
  <c r="E21" i="3"/>
  <c r="E23" i="3" s="1"/>
  <c r="B27" i="3"/>
  <c r="F25" i="3"/>
  <c r="F27" i="3" s="1"/>
  <c r="F29" i="3"/>
  <c r="F31" i="3" s="1"/>
  <c r="B21" i="3"/>
  <c r="B23" i="3" s="1"/>
  <c r="I42" i="3"/>
  <c r="D25" i="3"/>
  <c r="D27" i="3" s="1"/>
  <c r="H25" i="3"/>
  <c r="H27" i="3" s="1"/>
  <c r="D29" i="3"/>
  <c r="D31" i="3" s="1"/>
  <c r="H29" i="3"/>
  <c r="H31" i="3" s="1"/>
  <c r="C39" i="3"/>
  <c r="G39" i="3"/>
  <c r="F42" i="3"/>
  <c r="B42" i="3"/>
  <c r="C36" i="3"/>
  <c r="G36" i="3"/>
  <c r="D36" i="3"/>
  <c r="H36" i="3"/>
  <c r="D39" i="3"/>
  <c r="H39" i="3"/>
  <c r="D42" i="3"/>
  <c r="H42" i="3"/>
  <c r="F21" i="3"/>
  <c r="F23" i="3" s="1"/>
  <c r="B36" i="3"/>
  <c r="F36" i="3"/>
  <c r="E36" i="3"/>
  <c r="I36" i="3"/>
  <c r="J35" i="3" s="1"/>
  <c r="E39" i="3"/>
  <c r="I39" i="3"/>
  <c r="J38" i="3" s="1"/>
  <c r="M46" i="3" l="1"/>
  <c r="N45" i="3"/>
  <c r="N46" i="3" s="1"/>
  <c r="J39" i="3"/>
  <c r="K38" i="3" s="1"/>
  <c r="J32" i="3"/>
  <c r="M163" i="3"/>
  <c r="M164" i="3"/>
  <c r="N162" i="3"/>
  <c r="M13" i="3"/>
  <c r="M12" i="3"/>
  <c r="N11" i="3" s="1"/>
  <c r="M124" i="3"/>
  <c r="M123" i="3"/>
  <c r="N122" i="3" s="1"/>
  <c r="L7" i="3"/>
  <c r="L6" i="3"/>
  <c r="M182" i="3"/>
  <c r="M181" i="3"/>
  <c r="N180" i="3" s="1"/>
  <c r="M174" i="3"/>
  <c r="N140" i="3"/>
  <c r="N141" i="3" s="1"/>
  <c r="N143" i="3" s="1"/>
  <c r="M143" i="3"/>
  <c r="N136" i="3"/>
  <c r="N137" i="3" s="1"/>
  <c r="N139" i="3" s="1"/>
  <c r="M139" i="3"/>
  <c r="M63" i="3"/>
  <c r="N62" i="3" s="1"/>
  <c r="M64" i="3"/>
  <c r="M97" i="3"/>
  <c r="M96" i="3"/>
  <c r="N95" i="3" s="1"/>
  <c r="L145" i="3"/>
  <c r="L146" i="3"/>
  <c r="J25" i="3"/>
  <c r="J27" i="3" s="1"/>
  <c r="K24" i="3"/>
  <c r="K25" i="3" s="1"/>
  <c r="M109" i="3"/>
  <c r="M110" i="3" s="1"/>
  <c r="L112" i="3"/>
  <c r="M121" i="3"/>
  <c r="M120" i="3"/>
  <c r="N119" i="3" s="1"/>
  <c r="M113" i="3"/>
  <c r="M93" i="3"/>
  <c r="N92" i="3" s="1"/>
  <c r="M94" i="3"/>
  <c r="M86" i="3"/>
  <c r="M152" i="3"/>
  <c r="M151" i="3"/>
  <c r="N150" i="3" s="1"/>
  <c r="M144" i="3"/>
  <c r="K28" i="3"/>
  <c r="K29" i="3" s="1"/>
  <c r="J31" i="3"/>
  <c r="L114" i="3"/>
  <c r="L115" i="3"/>
  <c r="J20" i="3"/>
  <c r="M117" i="3"/>
  <c r="N116" i="3" s="1"/>
  <c r="M118" i="3"/>
  <c r="M82" i="3"/>
  <c r="M83" i="3" s="1"/>
  <c r="L85" i="3"/>
  <c r="N132" i="3"/>
  <c r="N133" i="3" s="1"/>
  <c r="N135" i="3" s="1"/>
  <c r="M135" i="3"/>
  <c r="M59" i="3"/>
  <c r="M60" i="3" s="1"/>
  <c r="M66" i="3"/>
  <c r="N65" i="3"/>
  <c r="M67" i="3"/>
  <c r="L88" i="3"/>
  <c r="L87" i="3"/>
  <c r="J36" i="3"/>
  <c r="K35" i="3" s="1"/>
  <c r="N128" i="3"/>
  <c r="N129" i="3" s="1"/>
  <c r="N131" i="3" s="1"/>
  <c r="M131" i="3"/>
  <c r="M170" i="3"/>
  <c r="M169" i="3"/>
  <c r="N168" i="3" s="1"/>
  <c r="M91" i="3"/>
  <c r="M90" i="3"/>
  <c r="N89" i="3" s="1"/>
  <c r="M51" i="3"/>
  <c r="M52" i="3" s="1"/>
  <c r="L54" i="3"/>
  <c r="N47" i="3"/>
  <c r="N48" i="3" s="1"/>
  <c r="N50" i="3" s="1"/>
  <c r="M50" i="3"/>
  <c r="M178" i="3"/>
  <c r="M179" i="3"/>
  <c r="N177" i="3"/>
  <c r="M70" i="3"/>
  <c r="M69" i="3"/>
  <c r="N68" i="3" s="1"/>
  <c r="N16" i="3"/>
  <c r="N15" i="3"/>
  <c r="N101" i="3"/>
  <c r="N102" i="3" s="1"/>
  <c r="N104" i="3" s="1"/>
  <c r="M104" i="3"/>
  <c r="M105" i="3"/>
  <c r="M106" i="3" s="1"/>
  <c r="L108" i="3"/>
  <c r="M155" i="3"/>
  <c r="M154" i="3"/>
  <c r="N153" i="3" s="1"/>
  <c r="M167" i="3"/>
  <c r="M166" i="3"/>
  <c r="N165" i="3" s="1"/>
  <c r="M159" i="3"/>
  <c r="L160" i="3"/>
  <c r="L161" i="3"/>
  <c r="N74" i="3"/>
  <c r="N75" i="3" s="1"/>
  <c r="N77" i="3" s="1"/>
  <c r="M77" i="3"/>
  <c r="J42" i="3"/>
  <c r="K41" i="3" s="1"/>
  <c r="L176" i="3"/>
  <c r="L175" i="3"/>
  <c r="M148" i="3"/>
  <c r="M149" i="3"/>
  <c r="N147" i="3"/>
  <c r="L78" i="3"/>
  <c r="L79" i="3" s="1"/>
  <c r="K81" i="3"/>
  <c r="M185" i="3"/>
  <c r="M184" i="3"/>
  <c r="N183" i="3" s="1"/>
  <c r="M5" i="3"/>
  <c r="M10" i="3"/>
  <c r="M9" i="3"/>
  <c r="N8" i="3" s="1"/>
  <c r="M55" i="3"/>
  <c r="M56" i="3" s="1"/>
  <c r="L58" i="3"/>
  <c r="G33" i="3"/>
  <c r="H33" i="3"/>
  <c r="B33" i="3"/>
  <c r="C33" i="3"/>
  <c r="E33" i="3"/>
  <c r="I33" i="3"/>
  <c r="F33" i="3"/>
  <c r="H18" i="3"/>
  <c r="G18" i="3"/>
  <c r="F18" i="3"/>
  <c r="E18" i="3"/>
  <c r="E34" i="3" s="1"/>
  <c r="D18" i="3"/>
  <c r="C18" i="3"/>
  <c r="C19" i="3" s="1"/>
  <c r="I18" i="3"/>
  <c r="N94" i="3" l="1"/>
  <c r="N93" i="3"/>
  <c r="N86" i="3"/>
  <c r="N118" i="3"/>
  <c r="N117" i="3"/>
  <c r="K36" i="3"/>
  <c r="L35" i="3" s="1"/>
  <c r="N13" i="3"/>
  <c r="N12" i="3"/>
  <c r="N63" i="3"/>
  <c r="N64" i="3"/>
  <c r="N164" i="3"/>
  <c r="N163" i="3"/>
  <c r="N105" i="3"/>
  <c r="N106" i="3" s="1"/>
  <c r="N108" i="3" s="1"/>
  <c r="M108" i="3"/>
  <c r="N90" i="3"/>
  <c r="N91" i="3"/>
  <c r="N184" i="3"/>
  <c r="N185" i="3"/>
  <c r="L28" i="3"/>
  <c r="L29" i="3" s="1"/>
  <c r="K31" i="3"/>
  <c r="N120" i="3"/>
  <c r="N121" i="3"/>
  <c r="N113" i="3"/>
  <c r="M7" i="3"/>
  <c r="M6" i="3"/>
  <c r="N51" i="3"/>
  <c r="N52" i="3" s="1"/>
  <c r="N54" i="3" s="1"/>
  <c r="M54" i="3"/>
  <c r="N109" i="3"/>
  <c r="N110" i="3" s="1"/>
  <c r="N112" i="3" s="1"/>
  <c r="M112" i="3"/>
  <c r="M78" i="3"/>
  <c r="M79" i="3" s="1"/>
  <c r="L81" i="3"/>
  <c r="N151" i="3"/>
  <c r="N152" i="3"/>
  <c r="N144" i="3"/>
  <c r="N181" i="3"/>
  <c r="N182" i="3"/>
  <c r="N174" i="3"/>
  <c r="N55" i="3"/>
  <c r="N56" i="3" s="1"/>
  <c r="N58" i="3" s="1"/>
  <c r="M58" i="3"/>
  <c r="M61" i="3"/>
  <c r="J21" i="3"/>
  <c r="J23" i="3" s="1"/>
  <c r="K20" i="3"/>
  <c r="K21" i="3" s="1"/>
  <c r="N169" i="3"/>
  <c r="N170" i="3"/>
  <c r="N82" i="3"/>
  <c r="N83" i="3" s="1"/>
  <c r="N85" i="3" s="1"/>
  <c r="M85" i="3"/>
  <c r="M88" i="3"/>
  <c r="M87" i="3"/>
  <c r="K32" i="3"/>
  <c r="K39" i="3"/>
  <c r="L38" i="3" s="1"/>
  <c r="K42" i="3"/>
  <c r="L41" i="3" s="1"/>
  <c r="N66" i="3"/>
  <c r="N59" i="3"/>
  <c r="N60" i="3" s="1"/>
  <c r="N67" i="3"/>
  <c r="N69" i="3"/>
  <c r="N70" i="3"/>
  <c r="M146" i="3"/>
  <c r="M145" i="3"/>
  <c r="M176" i="3"/>
  <c r="M175" i="3"/>
  <c r="M160" i="3"/>
  <c r="M161" i="3"/>
  <c r="N149" i="3"/>
  <c r="N148" i="3"/>
  <c r="N179" i="3"/>
  <c r="N178" i="3"/>
  <c r="N96" i="3"/>
  <c r="N97" i="3"/>
  <c r="N9" i="3"/>
  <c r="N5" i="3"/>
  <c r="N7" i="3" s="1"/>
  <c r="N10" i="3"/>
  <c r="M115" i="3"/>
  <c r="M114" i="3"/>
  <c r="L24" i="3"/>
  <c r="L25" i="3" s="1"/>
  <c r="K27" i="3"/>
  <c r="N166" i="3"/>
  <c r="N167" i="3"/>
  <c r="N159" i="3"/>
  <c r="N154" i="3"/>
  <c r="N155" i="3"/>
  <c r="N123" i="3"/>
  <c r="N124" i="3"/>
  <c r="J33" i="3"/>
  <c r="I19" i="3"/>
  <c r="J18" i="3" s="1"/>
  <c r="H19" i="3"/>
  <c r="C43" i="3"/>
  <c r="C40" i="3"/>
  <c r="C34" i="3"/>
  <c r="C37" i="3"/>
  <c r="D19" i="3"/>
  <c r="D37" i="3"/>
  <c r="D34" i="3"/>
  <c r="D40" i="3"/>
  <c r="D43" i="3"/>
  <c r="I43" i="3"/>
  <c r="I40" i="3"/>
  <c r="I37" i="3"/>
  <c r="E19" i="3"/>
  <c r="E43" i="3"/>
  <c r="E37" i="3"/>
  <c r="E40" i="3"/>
  <c r="H40" i="3"/>
  <c r="H43" i="3"/>
  <c r="H34" i="3"/>
  <c r="H37" i="3"/>
  <c r="B40" i="3"/>
  <c r="B43" i="3"/>
  <c r="F40" i="3"/>
  <c r="F19" i="3"/>
  <c r="F43" i="3"/>
  <c r="F37" i="3"/>
  <c r="F34" i="3"/>
  <c r="I34" i="3"/>
  <c r="G19" i="3"/>
  <c r="G40" i="3"/>
  <c r="G43" i="3"/>
  <c r="G37" i="3"/>
  <c r="G34" i="3"/>
  <c r="J43" i="3" l="1"/>
  <c r="J37" i="3"/>
  <c r="J40" i="3"/>
  <c r="J34" i="3"/>
  <c r="L42" i="3"/>
  <c r="M41" i="3"/>
  <c r="N160" i="3"/>
  <c r="N161" i="3"/>
  <c r="N146" i="3"/>
  <c r="N145" i="3"/>
  <c r="M28" i="3"/>
  <c r="M29" i="3" s="1"/>
  <c r="L31" i="3"/>
  <c r="L36" i="3"/>
  <c r="M35" i="3" s="1"/>
  <c r="L20" i="3"/>
  <c r="L21" i="3" s="1"/>
  <c r="K23" i="3"/>
  <c r="N115" i="3"/>
  <c r="N114" i="3"/>
  <c r="N61" i="3"/>
  <c r="L32" i="3"/>
  <c r="L39" i="3"/>
  <c r="M38" i="3" s="1"/>
  <c r="M24" i="3"/>
  <c r="M25" i="3" s="1"/>
  <c r="L27" i="3"/>
  <c r="N88" i="3"/>
  <c r="N87" i="3"/>
  <c r="N6" i="3"/>
  <c r="N78" i="3"/>
  <c r="N79" i="3" s="1"/>
  <c r="N81" i="3" s="1"/>
  <c r="M81" i="3"/>
  <c r="N175" i="3"/>
  <c r="N176" i="3"/>
  <c r="K33" i="3"/>
  <c r="J19" i="3"/>
  <c r="K18" i="3" s="1"/>
  <c r="H1" i="1"/>
  <c r="G1" i="1" s="1"/>
  <c r="F1" i="1" s="1"/>
  <c r="E1" i="1" s="1"/>
  <c r="D1" i="1" s="1"/>
  <c r="C1" i="1" s="1"/>
  <c r="B1" i="1" s="1"/>
  <c r="N24" i="3" l="1"/>
  <c r="N25" i="3" s="1"/>
  <c r="N27" i="3" s="1"/>
  <c r="M27" i="3"/>
  <c r="N28" i="3"/>
  <c r="N29" i="3" s="1"/>
  <c r="N31" i="3" s="1"/>
  <c r="M31" i="3"/>
  <c r="M42" i="3"/>
  <c r="N41" i="3" s="1"/>
  <c r="K19" i="3"/>
  <c r="L18" i="3" s="1"/>
  <c r="K40" i="3"/>
  <c r="K43" i="3"/>
  <c r="K37" i="3"/>
  <c r="K34" i="3"/>
  <c r="M32" i="3"/>
  <c r="M39" i="3"/>
  <c r="N38" i="3" s="1"/>
  <c r="M20" i="3"/>
  <c r="M21" i="3" s="1"/>
  <c r="L23" i="3"/>
  <c r="M36" i="3"/>
  <c r="N35" i="3" s="1"/>
  <c r="L33" i="3"/>
  <c r="L37" i="3" l="1"/>
  <c r="L43" i="3"/>
  <c r="L40" i="3"/>
  <c r="L19" i="3"/>
  <c r="M18" i="3" s="1"/>
  <c r="N36" i="3"/>
  <c r="N20" i="3"/>
  <c r="N21" i="3" s="1"/>
  <c r="N23" i="3" s="1"/>
  <c r="M23" i="3"/>
  <c r="L34" i="3"/>
  <c r="N42" i="3"/>
  <c r="N32" i="3"/>
  <c r="N39" i="3"/>
  <c r="M33" i="3"/>
  <c r="M43" i="3" l="1"/>
  <c r="M40" i="3"/>
  <c r="M37" i="3"/>
  <c r="M34" i="3"/>
  <c r="M19" i="3"/>
  <c r="N18" i="3"/>
  <c r="N33" i="3"/>
  <c r="N19" i="3" l="1"/>
  <c r="N40" i="3"/>
  <c r="N37" i="3"/>
  <c r="N43" i="3"/>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856809B6-1EA4-4505-9985-36810CD729D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<sst xmlns="http://schemas.openxmlformats.org/spreadsheetml/2006/main" count="402" uniqueCount="154">
  <si>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</si>
  <si>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</si>
  <si>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</si>
  <si>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</si>
  <si>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</si>
  <si>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</si>
  <si>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</si>
  <si>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</si>
  <si>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</si>
  <si>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</si>
  <si>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</si>
  <si>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</si>
  <si>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</si>
  <si>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</si>
  <si>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</si>
  <si>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</si>
  <si>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</si>
  <si>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</si>
  <si>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</si>
  <si>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</si>
  <si>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</si>
  <si>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</si>
  <si>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</si>
  <si>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</si>
  <si>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</si>
  <si>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</si>
  <si>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</si>
  <si>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</si>
  <si>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</si>
  <si>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</si>
  <si>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</si>
  <si>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</si>
  <si>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</si>
  <si>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</si>
  <si>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</si>
  <si>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</si>
  <si>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</si>
  <si>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</si>
  <si>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</si>
  <si>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</si>
  <si>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</si>
  <si>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</si>
  <si>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</si>
  <si>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</si>
  <si>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</si>
  <si>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</si>
  <si>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</si>
  <si>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</si>
  <si>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</si>
  <si>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</si>
  <si>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</si>
  <si>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</si>
  <si>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</si>
  <si>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</si>
  <si>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</si>
  <si>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</si>
  <si>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</si>
  <si>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</si>
  <si>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</si>
  <si>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</si>
  <si>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</si>
  <si>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</si>
  <si>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</si>
  <si>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</si>
  <si>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</si>
  <si>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</si>
  <si>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</si>
  <si>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</si>
  <si>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</si>
  <si>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</si>
  <si>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</si>
  <si>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</si>
  <si>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</si>
  <si>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</si>
  <si>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</si>
  <si>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</si>
  <si>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</si>
  <si>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</si>
  <si>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</si>
  <si>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</si>
  <si>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</si>
  <si>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</si>
  <si>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</si>
  <si>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</si>
  <si>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</si>
  <si>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</si>
  <si>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</si>
  <si>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</si>
  <si>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</si>
  <si>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</si>
  <si>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</si>
  <si>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</si>
  <si>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</si>
  <si>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</si>
  <si>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</si>
  <si>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</si>
  <si>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</si>
  <si>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</si>
  <si>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</si>
  <si>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</si>
  <si>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</si>
  <si>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</si>
  <si>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</si>
  <si>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</si>
  <si>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</si>
  <si>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</si>
  <si>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</si>
  <si>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</si>
  <si>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</si>
  <si>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</si>
  <si>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</si>
  <si>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</si>
  <si>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</si>
  <si>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</si>
  <si>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</si>
  <si>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</si>
  <si>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</si>
  <si>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</si>
  <si>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</si>
  <si>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</si>
  <si>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</si>
  <si>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</si>
  <si>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</si>
  <si>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</si>
  <si>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</si>
  <si>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</si>
  <si>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</si>
  <si>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</si>
  <si>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</si>
  <si>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</si>
  <si>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</si>
  <si>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</si>
  <si>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</si>
  <si>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</si>
  <si>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</si>
  <si>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</si>
  <si>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</si>
  <si>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</si>
  <si>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</si>
  <si>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</si>
  <si>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</si>
  <si>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</si>
  <si>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</si>
  <si>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</si>
  <si>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</si>
  <si>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t>
  </si>
  <si>
    <t>Others</t>
  </si>
  <si>
    <t>Group EBITDA</t>
  </si>
  <si>
    <t>Added D&amp;A and EBIT</t>
  </si>
  <si>
    <t>Keep Columns J - N Blank. Please note the feedback is for Columns B -I</t>
  </si>
  <si>
    <t>EBITDA - D&amp;A</t>
  </si>
  <si>
    <t>Should be the addition of below segments - North America, Europe, Asia etc.</t>
  </si>
  <si>
    <t>Should be the addition of below sub-segments, Footwear, Apparel &amp; Equipment - Follow the same for all other segment revenues</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</si>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</sst>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4"/>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12" fillId="0" borderId="1" xfId="0" applyFont="1" applyBorder="1"/>
    <xf numFmtId="165" fontId="2" fillId="0" borderId="0" xfId="1" applyNumberFormat="1" applyFont="1" applyAlignment="1">
      <alignment horizontal="left" indent="1"/>
    </xf>
    <xf numFmtId="167" fontId="2" fillId="0" borderId="0" xfId="0" applyNumberFormat="1" applyFont="1"/>
    <xf numFmtId="1" fontId="2" fillId="0" borderId="0" xfId="0" applyNumberFormat="1" applyFont="1"/>
    <xf numFmtId="165" fontId="2" fillId="0" borderId="0" xfId="0" applyNumberFormat="1" applyFont="1" applyFill="1"/>
    <xf numFmtId="0" fontId="14" fillId="2" borderId="0" xfId="0" applyFont="1" applyFill="1" applyAlignment="1">
      <alignment horizont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4" sqref="A4"/>
    </sheetView>
  </sheetViews>
  <sheetFormatPr defaultRowHeight="14.4" x14ac:dyDescent="0.3"/>
  <cols>
    <col min="1" max="1" width="176.109375" style="19" customWidth="1"/>
  </cols>
  <sheetData>
    <row r="1" spans="1:1" ht="23.4" x14ac:dyDescent="0.45">
      <c r="A1" s="18" t="s">
        <v>21</v>
      </c>
    </row>
    <row r="2" spans="1:1" x14ac:dyDescent="0.3">
      <c r="A2" s="37" t="s">
        <v>141</v>
      </c>
    </row>
    <row r="3" spans="1:1" x14ac:dyDescent="0.3">
      <c r="A3" s="20" t="s">
        <v>142</v>
      </c>
    </row>
    <row r="4" spans="1:1" x14ac:dyDescent="0.3">
      <c r="A4" s="37" t="s">
        <v>20</v>
      </c>
    </row>
    <row r="5" spans="1:1" x14ac:dyDescent="0.3">
      <c r="A5" s="19" t="s">
        <v>143</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workbookViewId="0">
      <pane ySplit="1" topLeftCell="A176" activePane="bottomLeft" state="frozen"/>
      <selection pane="bottomLeft" activeCell="N180" sqref="N180"/>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+B2-B3</f>
        <v>14067</v>
      </c>
      <c r="C4" s="9">
        <v>14971</v>
      </c>
      <c r="D4" s="9">
        <f>+D2-D3</f>
        <v>15312</v>
      </c>
      <c r="E4" s="9">
        <f>+E2-E3</f>
        <v>15956</v>
      </c>
      <c r="F4" s="9">
        <v>17474</v>
      </c>
      <c r="G4" s="9">
        <f>+G2-G3</f>
        <v>16241</v>
      </c>
      <c r="H4" s="9">
        <f>+H2-H3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I7" si="1">+B5+B6</f>
        <v>9892</v>
      </c>
      <c r="C7" s="21">
        <f t="shared" si="1"/>
        <v>10469</v>
      </c>
      <c r="D7" s="21">
        <f t="shared" si="1"/>
        <v>10563</v>
      </c>
      <c r="E7" s="21">
        <f t="shared" si="1"/>
        <v>11511</v>
      </c>
      <c r="F7" s="21">
        <f t="shared" si="1"/>
        <v>12702</v>
      </c>
      <c r="G7" s="21">
        <f t="shared" si="1"/>
        <v>13126</v>
      </c>
      <c r="H7" s="21">
        <f t="shared" si="1"/>
        <v>13025</v>
      </c>
      <c r="I7" s="21">
        <f t="shared" si="1"/>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+B4-B7-B8-B9</f>
        <v>4205</v>
      </c>
      <c r="C10" s="5">
        <f>+C4-C7-C8-C9</f>
        <v>4623</v>
      </c>
      <c r="D10" s="5">
        <v>4886</v>
      </c>
      <c r="E10" s="5">
        <f>+E4-E7-E8-E9</f>
        <v>4325</v>
      </c>
      <c r="F10" s="5">
        <f>+F4-F7-F8-F9</f>
        <v>4801</v>
      </c>
      <c r="G10" s="5">
        <f>+G4-G7-G8-G9</f>
        <v>2887</v>
      </c>
      <c r="H10" s="5">
        <f>+H4-H7-H8-H9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I12" si="2">+B10-B11</f>
        <v>3273</v>
      </c>
      <c r="C12" s="7">
        <f t="shared" si="2"/>
        <v>3760</v>
      </c>
      <c r="D12" s="7">
        <f t="shared" si="2"/>
        <v>4240</v>
      </c>
      <c r="E12" s="7">
        <f t="shared" si="2"/>
        <v>1933</v>
      </c>
      <c r="F12" s="7">
        <f t="shared" si="2"/>
        <v>4029</v>
      </c>
      <c r="G12" s="7">
        <f t="shared" si="2"/>
        <v>2539</v>
      </c>
      <c r="H12" s="7">
        <f t="shared" si="2"/>
        <v>5727</v>
      </c>
      <c r="I12" s="7">
        <f t="shared" si="2"/>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I20" si="3">B15-(B12/B18)</f>
        <v>-4.0705563093612618E-4</v>
      </c>
      <c r="C20" s="13">
        <f t="shared" si="3"/>
        <v>2.1807747489241969E-3</v>
      </c>
      <c r="D20" s="13">
        <f t="shared" si="3"/>
        <v>4.0898345153661531E-3</v>
      </c>
      <c r="E20" s="13">
        <f t="shared" si="3"/>
        <v>4.9104936411306088E-3</v>
      </c>
      <c r="F20" s="13">
        <f t="shared" si="3"/>
        <v>5.0420168067244475E-4</v>
      </c>
      <c r="G20" s="13">
        <f t="shared" si="3"/>
        <v>5.0505685030468594E-3</v>
      </c>
      <c r="H20" s="13">
        <f t="shared" si="3"/>
        <v>1.5310053436063953E-3</v>
      </c>
      <c r="I20" s="13">
        <f t="shared" si="3"/>
        <v>-3.4144524459898129E-3</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I30" si="4">+SUM(B25:B29)</f>
        <v>15587</v>
      </c>
      <c r="C30" s="5">
        <f t="shared" si="4"/>
        <v>15025</v>
      </c>
      <c r="D30" s="5">
        <f t="shared" si="4"/>
        <v>16061</v>
      </c>
      <c r="E30" s="5">
        <f t="shared" si="4"/>
        <v>15134</v>
      </c>
      <c r="F30" s="5">
        <f t="shared" si="4"/>
        <v>16525</v>
      </c>
      <c r="G30" s="5">
        <f t="shared" si="4"/>
        <v>20556</v>
      </c>
      <c r="H30" s="5">
        <f t="shared" si="4"/>
        <v>26291</v>
      </c>
      <c r="I30" s="5">
        <f t="shared" si="4"/>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I36" si="5">+SUM(B30:B35)</f>
        <v>21597</v>
      </c>
      <c r="C36" s="7">
        <f t="shared" si="5"/>
        <v>21396</v>
      </c>
      <c r="D36" s="7">
        <f t="shared" si="5"/>
        <v>23259</v>
      </c>
      <c r="E36" s="7">
        <f t="shared" si="5"/>
        <v>22536</v>
      </c>
      <c r="F36" s="7">
        <f t="shared" si="5"/>
        <v>23717</v>
      </c>
      <c r="G36" s="7">
        <f t="shared" si="5"/>
        <v>31342</v>
      </c>
      <c r="H36" s="7">
        <f t="shared" si="5"/>
        <v>37740</v>
      </c>
      <c r="I36" s="7">
        <f t="shared" si="5"/>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I45" si="6">+SUM(B39:B44)</f>
        <v>6332</v>
      </c>
      <c r="C45" s="5">
        <f t="shared" si="6"/>
        <v>5358</v>
      </c>
      <c r="D45" s="5">
        <f t="shared" si="6"/>
        <v>5474</v>
      </c>
      <c r="E45" s="5">
        <f t="shared" si="6"/>
        <v>6040</v>
      </c>
      <c r="F45" s="5">
        <f t="shared" si="6"/>
        <v>7866</v>
      </c>
      <c r="G45" s="5">
        <f t="shared" si="6"/>
        <v>8284</v>
      </c>
      <c r="H45" s="5">
        <f t="shared" si="6"/>
        <v>9674</v>
      </c>
      <c r="I45" s="5">
        <f t="shared" si="6"/>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t="s">
        <v>145</v>
      </c>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I58" si="7">+SUM(B53:B57)</f>
        <v>12707</v>
      </c>
      <c r="C58" s="5">
        <f t="shared" si="7"/>
        <v>12258</v>
      </c>
      <c r="D58" s="5">
        <f t="shared" si="7"/>
        <v>12407</v>
      </c>
      <c r="E58" s="5">
        <f t="shared" si="7"/>
        <v>9812</v>
      </c>
      <c r="F58" s="5">
        <f t="shared" si="7"/>
        <v>9040</v>
      </c>
      <c r="G58" s="5">
        <f t="shared" si="7"/>
        <v>8055</v>
      </c>
      <c r="H58" s="5">
        <f t="shared" si="7"/>
        <v>12767</v>
      </c>
      <c r="I58" s="5">
        <f t="shared" si="7"/>
        <v>15281</v>
      </c>
    </row>
    <row r="59" spans="1:9" ht="15" thickBot="1" x14ac:dyDescent="0.35">
      <c r="A59" s="6" t="s">
        <v>63</v>
      </c>
      <c r="B59" s="7">
        <f t="shared" ref="B59:I59" si="8">+SUM(B45:B50)+B58</f>
        <v>21597</v>
      </c>
      <c r="C59" s="7">
        <f t="shared" si="8"/>
        <v>21396</v>
      </c>
      <c r="D59" s="7">
        <f t="shared" si="8"/>
        <v>23259</v>
      </c>
      <c r="E59" s="7">
        <f t="shared" si="8"/>
        <v>22536</v>
      </c>
      <c r="F59" s="7">
        <f t="shared" si="8"/>
        <v>23717</v>
      </c>
      <c r="G59" s="7">
        <f t="shared" si="8"/>
        <v>31342</v>
      </c>
      <c r="H59" s="7">
        <f t="shared" si="8"/>
        <v>37740</v>
      </c>
      <c r="I59" s="7">
        <f t="shared" si="8"/>
        <v>40321</v>
      </c>
    </row>
    <row r="60" spans="1:9" s="12" customFormat="1" ht="15" thickTop="1" x14ac:dyDescent="0.3">
      <c r="A60" s="12" t="s">
        <v>3</v>
      </c>
      <c r="B60" s="13">
        <f>B59-B36</f>
        <v>0</v>
      </c>
      <c r="C60" s="13">
        <f t="shared" ref="C60:I60" si="9">+C59-C36</f>
        <v>0</v>
      </c>
      <c r="D60" s="13">
        <f t="shared" si="9"/>
        <v>0</v>
      </c>
      <c r="E60" s="13">
        <f t="shared" si="9"/>
        <v>0</v>
      </c>
      <c r="F60" s="13">
        <f t="shared" si="9"/>
        <v>0</v>
      </c>
      <c r="G60" s="13">
        <f t="shared" si="9"/>
        <v>0</v>
      </c>
      <c r="H60" s="13">
        <f t="shared" si="9"/>
        <v>0</v>
      </c>
      <c r="I60" s="13">
        <f t="shared" si="9"/>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I76" si="10">+SUM(B64:B75)</f>
        <v>4680</v>
      </c>
      <c r="C76" s="26">
        <f t="shared" si="10"/>
        <v>3399</v>
      </c>
      <c r="D76" s="26">
        <f t="shared" si="10"/>
        <v>3846</v>
      </c>
      <c r="E76" s="26">
        <f t="shared" si="10"/>
        <v>4955</v>
      </c>
      <c r="F76" s="26">
        <f t="shared" si="10"/>
        <v>5903</v>
      </c>
      <c r="G76" s="26">
        <f t="shared" si="10"/>
        <v>2485</v>
      </c>
      <c r="H76" s="26">
        <f t="shared" si="10"/>
        <v>6657</v>
      </c>
      <c r="I76" s="26">
        <f t="shared" si="10"/>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0</v>
      </c>
      <c r="C82" s="3">
        <v>6</v>
      </c>
      <c r="D82" s="3">
        <v>-34</v>
      </c>
      <c r="E82" s="3">
        <v>-25</v>
      </c>
      <c r="F82" s="3">
        <v>5</v>
      </c>
      <c r="G82" s="3">
        <v>31</v>
      </c>
      <c r="H82" s="3">
        <v>171</v>
      </c>
      <c r="I82" s="3">
        <v>-19</v>
      </c>
    </row>
    <row r="83" spans="1:9" x14ac:dyDescent="0.3">
      <c r="A83" s="27" t="s">
        <v>81</v>
      </c>
      <c r="B83" s="26">
        <f t="shared" ref="B83:I83" si="11">+SUM(B78:B82)</f>
        <v>-28</v>
      </c>
      <c r="C83" s="26">
        <f t="shared" si="11"/>
        <v>-1194</v>
      </c>
      <c r="D83" s="26">
        <f t="shared" si="11"/>
        <v>-1021</v>
      </c>
      <c r="E83" s="26">
        <f t="shared" si="11"/>
        <v>273</v>
      </c>
      <c r="F83" s="26">
        <f t="shared" si="11"/>
        <v>-264</v>
      </c>
      <c r="G83" s="26">
        <f t="shared" si="11"/>
        <v>-1028</v>
      </c>
      <c r="H83" s="26">
        <f t="shared" si="11"/>
        <v>-3800</v>
      </c>
      <c r="I83" s="26">
        <f t="shared" si="11"/>
        <v>-1524</v>
      </c>
    </row>
    <row r="84" spans="1:9" x14ac:dyDescent="0.3">
      <c r="A84" s="1" t="s">
        <v>82</v>
      </c>
      <c r="B84" s="3"/>
      <c r="C84" s="3"/>
      <c r="D84" s="3"/>
      <c r="E84" s="3"/>
      <c r="F84" s="3"/>
      <c r="G84" s="3"/>
      <c r="H84" s="3"/>
      <c r="I84" s="3"/>
    </row>
    <row r="85" spans="1:9" x14ac:dyDescent="0.3">
      <c r="A85" s="2" t="s">
        <v>83</v>
      </c>
      <c r="B85" s="3">
        <v>0</v>
      </c>
      <c r="C85" s="3">
        <v>981</v>
      </c>
      <c r="D85" s="3">
        <v>1482</v>
      </c>
      <c r="E85" s="3">
        <v>0</v>
      </c>
      <c r="F85" s="3"/>
      <c r="G85" s="3">
        <v>6134</v>
      </c>
      <c r="H85" s="3">
        <v>0</v>
      </c>
      <c r="I85" s="3">
        <v>0</v>
      </c>
    </row>
    <row r="86" spans="1:9" x14ac:dyDescent="0.3">
      <c r="A86" s="2" t="s">
        <v>84</v>
      </c>
      <c r="B86" s="3">
        <v>-63</v>
      </c>
      <c r="C86" s="3">
        <v>-67</v>
      </c>
      <c r="D86" s="3">
        <v>327</v>
      </c>
      <c r="E86" s="3">
        <v>13</v>
      </c>
      <c r="F86" s="3">
        <v>-325</v>
      </c>
      <c r="G86" s="3">
        <v>49</v>
      </c>
      <c r="H86" s="3">
        <v>-52</v>
      </c>
      <c r="I86" s="3">
        <v>15</v>
      </c>
    </row>
    <row r="87" spans="1:9" x14ac:dyDescent="0.3">
      <c r="A87" s="2" t="s">
        <v>85</v>
      </c>
      <c r="B87" s="3">
        <v>-19</v>
      </c>
      <c r="C87" s="3">
        <v>-7</v>
      </c>
      <c r="D87" s="3">
        <v>-17</v>
      </c>
      <c r="E87" s="3">
        <v>-23</v>
      </c>
      <c r="F87" s="3">
        <v>-6</v>
      </c>
      <c r="G87" s="3">
        <v>-6</v>
      </c>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-899</v>
      </c>
      <c r="C90" s="3">
        <v>-1022</v>
      </c>
      <c r="D90" s="3">
        <v>-1133</v>
      </c>
      <c r="E90" s="3">
        <v>-1243</v>
      </c>
      <c r="F90" s="3">
        <v>-1332</v>
      </c>
      <c r="G90" s="3">
        <v>-1452</v>
      </c>
      <c r="H90" s="3">
        <v>-1638</v>
      </c>
      <c r="I90" s="3">
        <v>-1837</v>
      </c>
    </row>
    <row r="91" spans="1:9" x14ac:dyDescent="0.3">
      <c r="A91" s="2" t="s">
        <v>88</v>
      </c>
      <c r="B91" s="3">
        <v>0</v>
      </c>
      <c r="C91" s="3">
        <v>-22</v>
      </c>
      <c r="D91" s="3">
        <v>-29</v>
      </c>
      <c r="E91" s="3">
        <v>-55</v>
      </c>
      <c r="F91" s="3">
        <v>-44</v>
      </c>
      <c r="G91" s="3">
        <v>-52</v>
      </c>
      <c r="H91" s="3">
        <v>-136</v>
      </c>
      <c r="I91" s="3">
        <v>-151</v>
      </c>
    </row>
    <row r="92" spans="1:9" x14ac:dyDescent="0.3">
      <c r="A92" s="27" t="s">
        <v>89</v>
      </c>
      <c r="B92" s="26">
        <f>+SUM(B86:B91)</f>
        <v>-3001</v>
      </c>
      <c r="C92" s="26">
        <f>+SUM(C86:C91)</f>
        <v>-3849</v>
      </c>
      <c r="D92" s="26">
        <f>+SUM(D86:D91)</f>
        <v>-3586</v>
      </c>
      <c r="E92" s="26">
        <f>+SUM(E86:E91)</f>
        <v>-4829</v>
      </c>
      <c r="F92" s="26">
        <v>-5293</v>
      </c>
      <c r="G92" s="26">
        <f>+SUM(G86:G91)</f>
        <v>-3643</v>
      </c>
      <c r="H92" s="26">
        <f>+SUM(H86:H91)</f>
        <v>-1459</v>
      </c>
      <c r="I92" s="26">
        <f>+SUM(I86:I91)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+B76+B83+B92+B93</f>
        <v>1568</v>
      </c>
      <c r="C94" s="26">
        <f>+C76+C83+C92+C93</f>
        <v>-1749</v>
      </c>
      <c r="D94" s="26">
        <f>+D76+D83+D92+D93</f>
        <v>-781</v>
      </c>
      <c r="E94" s="26">
        <f>+E76+E83+E92+E93</f>
        <v>444</v>
      </c>
      <c r="F94" s="26">
        <v>217</v>
      </c>
      <c r="G94" s="26">
        <f>+G76+G83+G92+G93</f>
        <v>-2252</v>
      </c>
      <c r="H94" s="26">
        <f>+H76+H83+H92+H93</f>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I97" si="12">+B96-B25</f>
        <v>0</v>
      </c>
      <c r="C97" s="13">
        <f t="shared" si="12"/>
        <v>0</v>
      </c>
      <c r="D97" s="13">
        <f t="shared" si="12"/>
        <v>0</v>
      </c>
      <c r="E97" s="13">
        <f t="shared" si="12"/>
        <v>0</v>
      </c>
      <c r="F97" s="13">
        <f t="shared" si="12"/>
        <v>0</v>
      </c>
      <c r="G97" s="13">
        <f t="shared" si="12"/>
        <v>0</v>
      </c>
      <c r="H97" s="13">
        <f t="shared" si="12"/>
        <v>0</v>
      </c>
      <c r="I97" s="13">
        <f t="shared" si="12"/>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10" t="s">
        <v>101</v>
      </c>
      <c r="B107" s="9">
        <f t="shared" ref="B107:I107" si="13">+SUM(B108:B110)</f>
        <v>13740</v>
      </c>
      <c r="C107" s="9">
        <f t="shared" si="13"/>
        <v>14764</v>
      </c>
      <c r="D107" s="9">
        <f t="shared" si="13"/>
        <v>15216</v>
      </c>
      <c r="E107" s="9">
        <f t="shared" si="13"/>
        <v>14855</v>
      </c>
      <c r="F107" s="9">
        <f t="shared" si="13"/>
        <v>15902</v>
      </c>
      <c r="G107" s="9">
        <f t="shared" si="13"/>
        <v>14484</v>
      </c>
      <c r="H107" s="9">
        <f t="shared" si="13"/>
        <v>17179</v>
      </c>
      <c r="I107" s="9">
        <f t="shared" si="13"/>
        <v>18353</v>
      </c>
    </row>
    <row r="108" spans="1:9" x14ac:dyDescent="0.3">
      <c r="A108" s="11" t="s">
        <v>114</v>
      </c>
      <c r="B108" s="3">
        <v>8506</v>
      </c>
      <c r="C108" s="3">
        <v>9299</v>
      </c>
      <c r="D108" s="3">
        <v>9684</v>
      </c>
      <c r="E108" s="3">
        <v>9322</v>
      </c>
      <c r="F108" s="3">
        <v>10045</v>
      </c>
      <c r="G108" s="3">
        <v>9329</v>
      </c>
      <c r="H108" s="8">
        <v>11644</v>
      </c>
      <c r="I108" s="8">
        <v>12228</v>
      </c>
    </row>
    <row r="109" spans="1:9" x14ac:dyDescent="0.3">
      <c r="A109" s="11" t="s">
        <v>115</v>
      </c>
      <c r="B109" s="3">
        <v>4410</v>
      </c>
      <c r="C109" s="3">
        <v>4746</v>
      </c>
      <c r="D109" s="3">
        <v>4886</v>
      </c>
      <c r="E109" s="3">
        <v>4938</v>
      </c>
      <c r="F109" s="3">
        <v>5260</v>
      </c>
      <c r="G109" s="3">
        <v>4639</v>
      </c>
      <c r="H109" s="8">
        <v>5028</v>
      </c>
      <c r="I109" s="8">
        <v>5492</v>
      </c>
    </row>
    <row r="110" spans="1:9" x14ac:dyDescent="0.3">
      <c r="A110" s="11" t="s">
        <v>116</v>
      </c>
      <c r="B110" s="3">
        <v>824</v>
      </c>
      <c r="C110" s="3">
        <v>719</v>
      </c>
      <c r="D110" s="3">
        <v>646</v>
      </c>
      <c r="E110" s="3">
        <v>595</v>
      </c>
      <c r="F110" s="3">
        <v>597</v>
      </c>
      <c r="G110" s="3">
        <v>516</v>
      </c>
      <c r="H110">
        <v>507</v>
      </c>
      <c r="I110">
        <v>633</v>
      </c>
    </row>
    <row r="111" spans="1:9" x14ac:dyDescent="0.3">
      <c r="A111" s="10" t="s">
        <v>102</v>
      </c>
      <c r="B111" s="9">
        <f t="shared" ref="B111:I111" si="14">+SUM(B112:B114)</f>
        <v>11779</v>
      </c>
      <c r="C111" s="9">
        <f t="shared" si="14"/>
        <v>11885</v>
      </c>
      <c r="D111" s="9">
        <f t="shared" si="14"/>
        <v>7970</v>
      </c>
      <c r="E111" s="9">
        <f t="shared" si="14"/>
        <v>9242</v>
      </c>
      <c r="F111" s="9">
        <f t="shared" si="14"/>
        <v>9812</v>
      </c>
      <c r="G111" s="9">
        <f t="shared" si="14"/>
        <v>9347</v>
      </c>
      <c r="H111" s="9">
        <f t="shared" si="14"/>
        <v>11456</v>
      </c>
      <c r="I111" s="9">
        <f t="shared" si="14"/>
        <v>12479</v>
      </c>
    </row>
    <row r="112" spans="1:9" x14ac:dyDescent="0.3">
      <c r="A112" s="11" t="s">
        <v>114</v>
      </c>
      <c r="B112" s="3">
        <v>7796</v>
      </c>
      <c r="C112" s="3">
        <v>7973</v>
      </c>
      <c r="D112" s="3">
        <v>5192</v>
      </c>
      <c r="E112" s="3">
        <v>5875</v>
      </c>
      <c r="F112" s="3">
        <v>6293</v>
      </c>
      <c r="G112" s="3">
        <v>5892</v>
      </c>
      <c r="H112" s="8">
        <v>6970</v>
      </c>
      <c r="I112" s="8">
        <v>7388</v>
      </c>
    </row>
    <row r="113" spans="1:9" x14ac:dyDescent="0.3">
      <c r="A113" s="11" t="s">
        <v>115</v>
      </c>
      <c r="B113" s="3">
        <v>3302</v>
      </c>
      <c r="C113" s="3">
        <v>3266</v>
      </c>
      <c r="D113" s="3">
        <v>2395</v>
      </c>
      <c r="E113" s="3">
        <v>2940</v>
      </c>
      <c r="F113" s="3">
        <v>3087</v>
      </c>
      <c r="G113" s="3">
        <v>3053</v>
      </c>
      <c r="H113" s="8">
        <v>3996</v>
      </c>
      <c r="I113" s="8">
        <v>4527</v>
      </c>
    </row>
    <row r="114" spans="1:9" x14ac:dyDescent="0.3">
      <c r="A114" s="11" t="s">
        <v>116</v>
      </c>
      <c r="B114" s="3">
        <v>681</v>
      </c>
      <c r="C114" s="3">
        <v>646</v>
      </c>
      <c r="D114">
        <v>383</v>
      </c>
      <c r="E114">
        <v>427</v>
      </c>
      <c r="F114">
        <v>432</v>
      </c>
      <c r="G114">
        <v>402</v>
      </c>
      <c r="H114">
        <v>490</v>
      </c>
      <c r="I114">
        <v>564</v>
      </c>
    </row>
    <row r="115" spans="1:9" x14ac:dyDescent="0.3">
      <c r="A115" s="10" t="s">
        <v>103</v>
      </c>
      <c r="B115" s="9">
        <f t="shared" ref="B115:I115" si="15">+SUM(B116:B118)</f>
        <v>3067</v>
      </c>
      <c r="C115" s="9">
        <f t="shared" si="15"/>
        <v>3785</v>
      </c>
      <c r="D115" s="9">
        <f t="shared" si="15"/>
        <v>4237</v>
      </c>
      <c r="E115" s="9">
        <f t="shared" si="15"/>
        <v>5134</v>
      </c>
      <c r="F115" s="9">
        <f t="shared" si="15"/>
        <v>6208</v>
      </c>
      <c r="G115" s="9">
        <f t="shared" si="15"/>
        <v>6679</v>
      </c>
      <c r="H115" s="9">
        <f t="shared" si="15"/>
        <v>8290</v>
      </c>
      <c r="I115" s="9">
        <f t="shared" si="15"/>
        <v>7547</v>
      </c>
    </row>
    <row r="116" spans="1:9" x14ac:dyDescent="0.3">
      <c r="A116" s="11" t="s">
        <v>114</v>
      </c>
      <c r="B116" s="3">
        <v>2016</v>
      </c>
      <c r="C116" s="3">
        <v>2599</v>
      </c>
      <c r="D116" s="3">
        <v>2920</v>
      </c>
      <c r="E116" s="3">
        <v>3496</v>
      </c>
      <c r="F116" s="3">
        <v>4262</v>
      </c>
      <c r="G116" s="3">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10" t="s">
        <v>107</v>
      </c>
      <c r="B119" s="9">
        <f t="shared" ref="B119:I119" si="16">+SUM(B120:B122)</f>
        <v>0</v>
      </c>
      <c r="C119" s="9">
        <f t="shared" si="16"/>
        <v>0</v>
      </c>
      <c r="D119" s="9">
        <f t="shared" si="16"/>
        <v>4737</v>
      </c>
      <c r="E119" s="9">
        <f t="shared" si="16"/>
        <v>5166</v>
      </c>
      <c r="F119" s="9">
        <f t="shared" si="16"/>
        <v>5254</v>
      </c>
      <c r="G119" s="9">
        <f t="shared" si="16"/>
        <v>5028</v>
      </c>
      <c r="H119" s="9">
        <f t="shared" si="16"/>
        <v>5343</v>
      </c>
      <c r="I119" s="9">
        <f t="shared" si="16"/>
        <v>5955</v>
      </c>
    </row>
    <row r="120" spans="1:9" x14ac:dyDescent="0.3">
      <c r="A120" s="11" t="s">
        <v>114</v>
      </c>
      <c r="B120" s="3">
        <v>0</v>
      </c>
      <c r="C120" s="3">
        <v>0</v>
      </c>
      <c r="D120">
        <v>3285</v>
      </c>
      <c r="E120">
        <v>3575</v>
      </c>
      <c r="F120">
        <v>3622</v>
      </c>
      <c r="G120">
        <v>3449</v>
      </c>
      <c r="H120" s="8">
        <v>3659</v>
      </c>
      <c r="I120" s="8">
        <v>4111</v>
      </c>
    </row>
    <row r="121" spans="1:9" x14ac:dyDescent="0.3">
      <c r="A121" s="11" t="s">
        <v>115</v>
      </c>
      <c r="B121" s="3">
        <v>0</v>
      </c>
      <c r="C121" s="3">
        <v>0</v>
      </c>
      <c r="D121">
        <v>1185</v>
      </c>
      <c r="E121">
        <v>1347</v>
      </c>
      <c r="F121">
        <v>1395</v>
      </c>
      <c r="G121">
        <v>1365</v>
      </c>
      <c r="H121" s="8">
        <v>1494</v>
      </c>
      <c r="I121" s="8">
        <v>1610</v>
      </c>
    </row>
    <row r="122" spans="1:9" x14ac:dyDescent="0.3">
      <c r="A122" s="11" t="s">
        <v>116</v>
      </c>
      <c r="B122" s="3">
        <v>0</v>
      </c>
      <c r="C122" s="3">
        <v>0</v>
      </c>
      <c r="D122">
        <v>267</v>
      </c>
      <c r="E122">
        <v>244</v>
      </c>
      <c r="F122">
        <v>237</v>
      </c>
      <c r="G122">
        <v>214</v>
      </c>
      <c r="H122">
        <v>190</v>
      </c>
      <c r="I122">
        <v>234</v>
      </c>
    </row>
    <row r="123" spans="1:9" x14ac:dyDescent="0.3">
      <c r="A123" s="10" t="s">
        <v>108</v>
      </c>
      <c r="B123" s="3">
        <v>115</v>
      </c>
      <c r="C123" s="3">
        <v>73</v>
      </c>
      <c r="D123" s="3">
        <v>73</v>
      </c>
      <c r="E123" s="3">
        <v>88</v>
      </c>
      <c r="F123" s="3">
        <v>42</v>
      </c>
      <c r="G123" s="3">
        <v>30</v>
      </c>
      <c r="H123" s="3">
        <v>25</v>
      </c>
      <c r="I123" s="3">
        <v>102</v>
      </c>
    </row>
    <row r="124" spans="1:9" x14ac:dyDescent="0.3">
      <c r="A124" s="4" t="s">
        <v>104</v>
      </c>
      <c r="B124" s="5">
        <f t="shared" ref="B124:I124" si="17">+B107+B111+B115+B119+B123</f>
        <v>28701</v>
      </c>
      <c r="C124" s="5">
        <f t="shared" si="17"/>
        <v>30507</v>
      </c>
      <c r="D124" s="5">
        <f t="shared" si="17"/>
        <v>32233</v>
      </c>
      <c r="E124" s="5">
        <f t="shared" si="17"/>
        <v>34485</v>
      </c>
      <c r="F124" s="5">
        <f t="shared" si="17"/>
        <v>37218</v>
      </c>
      <c r="G124" s="5">
        <f t="shared" si="17"/>
        <v>35568</v>
      </c>
      <c r="H124" s="5">
        <f t="shared" si="17"/>
        <v>42293</v>
      </c>
      <c r="I124" s="5">
        <f t="shared" si="17"/>
        <v>44436</v>
      </c>
    </row>
    <row r="125" spans="1:9" x14ac:dyDescent="0.3">
      <c r="A125" s="2" t="s">
        <v>105</v>
      </c>
      <c r="B125" s="3">
        <v>1982</v>
      </c>
      <c r="C125" s="3">
        <v>1955</v>
      </c>
      <c r="D125" s="3">
        <v>2042</v>
      </c>
      <c r="E125" s="3">
        <f>+SUM(E126:E129)</f>
        <v>1886</v>
      </c>
      <c r="F125" s="3">
        <f>+SUM(F126:F129)</f>
        <v>1906</v>
      </c>
      <c r="G125" s="3">
        <f>+SUM(G126:G129)</f>
        <v>1846</v>
      </c>
      <c r="H125" s="3">
        <f>+SUM(H126:H129)</f>
        <v>2205</v>
      </c>
      <c r="I125" s="3">
        <f>+SUM(I126:I129)</f>
        <v>2346</v>
      </c>
    </row>
    <row r="126" spans="1:9" x14ac:dyDescent="0.3">
      <c r="A126" s="11" t="s">
        <v>114</v>
      </c>
      <c r="B126" s="3">
        <v>0</v>
      </c>
      <c r="C126" s="3">
        <v>0</v>
      </c>
      <c r="D126" s="3">
        <v>0</v>
      </c>
      <c r="E126" s="3">
        <v>1611</v>
      </c>
      <c r="F126" s="3">
        <v>1658</v>
      </c>
      <c r="G126" s="3">
        <v>1642</v>
      </c>
      <c r="H126" s="3">
        <v>1986</v>
      </c>
      <c r="I126" s="3">
        <v>2094</v>
      </c>
    </row>
    <row r="127" spans="1:9" x14ac:dyDescent="0.3">
      <c r="A127" s="11" t="s">
        <v>115</v>
      </c>
      <c r="B127" s="3">
        <v>0</v>
      </c>
      <c r="C127" s="3">
        <v>0</v>
      </c>
      <c r="D127" s="3">
        <v>0</v>
      </c>
      <c r="E127" s="3">
        <v>144</v>
      </c>
      <c r="F127" s="3">
        <v>118</v>
      </c>
      <c r="G127" s="3">
        <v>89</v>
      </c>
      <c r="H127" s="3">
        <v>104</v>
      </c>
      <c r="I127" s="3">
        <v>103</v>
      </c>
    </row>
    <row r="128" spans="1:9" x14ac:dyDescent="0.3">
      <c r="A128" s="11" t="s">
        <v>116</v>
      </c>
      <c r="B128" s="3">
        <v>0</v>
      </c>
      <c r="C128" s="3">
        <v>0</v>
      </c>
      <c r="D128" s="3">
        <v>0</v>
      </c>
      <c r="E128" s="3">
        <v>28</v>
      </c>
      <c r="F128" s="3">
        <v>24</v>
      </c>
      <c r="G128" s="3">
        <v>25</v>
      </c>
      <c r="H128" s="3">
        <v>29</v>
      </c>
      <c r="I128" s="3">
        <v>26</v>
      </c>
    </row>
    <row r="129" spans="1:9" x14ac:dyDescent="0.3">
      <c r="A129" s="11" t="s">
        <v>122</v>
      </c>
      <c r="B129" s="3">
        <v>0</v>
      </c>
      <c r="C129" s="3">
        <v>0</v>
      </c>
      <c r="D129" s="3">
        <v>0</v>
      </c>
      <c r="E129" s="3">
        <v>103</v>
      </c>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I131" si="18">+B124+B125+B130</f>
        <v>30601</v>
      </c>
      <c r="C131" s="7">
        <f t="shared" si="18"/>
        <v>32376</v>
      </c>
      <c r="D131" s="7">
        <f t="shared" si="18"/>
        <v>34350</v>
      </c>
      <c r="E131" s="7">
        <f t="shared" si="18"/>
        <v>36397</v>
      </c>
      <c r="F131" s="7">
        <f t="shared" si="18"/>
        <v>39117</v>
      </c>
      <c r="G131" s="7">
        <f t="shared" si="18"/>
        <v>37403</v>
      </c>
      <c r="H131" s="7">
        <f t="shared" si="18"/>
        <v>44538</v>
      </c>
      <c r="I131" s="7">
        <f t="shared" si="18"/>
        <v>46710</v>
      </c>
    </row>
    <row r="132" spans="1:9" s="12" customFormat="1" ht="15" thickTop="1" x14ac:dyDescent="0.3">
      <c r="A132" s="12" t="s">
        <v>112</v>
      </c>
      <c r="B132" s="13">
        <f t="shared" ref="B132:I132" si="19">+B131-B2</f>
        <v>0</v>
      </c>
      <c r="C132" s="13">
        <f t="shared" si="19"/>
        <v>0</v>
      </c>
      <c r="D132" s="13">
        <f t="shared" si="19"/>
        <v>0</v>
      </c>
      <c r="E132" s="13">
        <f t="shared" si="19"/>
        <v>0</v>
      </c>
      <c r="F132" s="13">
        <f t="shared" si="19"/>
        <v>0</v>
      </c>
      <c r="G132" s="13">
        <f t="shared" si="19"/>
        <v>0</v>
      </c>
      <c r="H132" s="13">
        <f t="shared" si="19"/>
        <v>0</v>
      </c>
      <c r="I132" s="13">
        <f t="shared" si="19"/>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f>1275+249+100+818</f>
        <v>2442</v>
      </c>
      <c r="C135" s="3">
        <f>1434+289+892+174</f>
        <v>2789</v>
      </c>
      <c r="D135" s="3">
        <v>1507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v>0</v>
      </c>
      <c r="C137" s="3">
        <v>0</v>
      </c>
      <c r="D137" s="3">
        <v>980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20">+SUM(B134:B138)</f>
        <v>4813</v>
      </c>
      <c r="C139" s="5">
        <f t="shared" si="20"/>
        <v>5328</v>
      </c>
      <c r="D139" s="5">
        <f t="shared" si="20"/>
        <v>5192</v>
      </c>
      <c r="E139" s="5">
        <f t="shared" si="20"/>
        <v>5525</v>
      </c>
      <c r="F139" s="5">
        <f t="shared" si="20"/>
        <v>6357</v>
      </c>
      <c r="G139" s="5">
        <f t="shared" si="20"/>
        <v>4646</v>
      </c>
      <c r="H139" s="5">
        <f t="shared" si="20"/>
        <v>8641</v>
      </c>
      <c r="I139" s="5">
        <f t="shared" si="20"/>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I142" si="21">+SUM(B139:B141)</f>
        <v>4233</v>
      </c>
      <c r="C142" s="7">
        <f t="shared" si="21"/>
        <v>4642</v>
      </c>
      <c r="D142" s="7">
        <f t="shared" si="21"/>
        <v>4945</v>
      </c>
      <c r="E142" s="7">
        <f t="shared" si="21"/>
        <v>4379</v>
      </c>
      <c r="F142" s="7">
        <f t="shared" si="21"/>
        <v>4850</v>
      </c>
      <c r="G142" s="7">
        <f t="shared" si="21"/>
        <v>2976</v>
      </c>
      <c r="H142" s="7">
        <f t="shared" si="21"/>
        <v>6923</v>
      </c>
      <c r="I142" s="7">
        <f t="shared" si="21"/>
        <v>6856</v>
      </c>
    </row>
    <row r="143" spans="1:9" s="12" customFormat="1" ht="15" thickTop="1" x14ac:dyDescent="0.3">
      <c r="A143" s="12" t="s">
        <v>112</v>
      </c>
      <c r="B143" s="13">
        <f t="shared" ref="B143:I143" si="22">+B142-B10-B8</f>
        <v>0</v>
      </c>
      <c r="C143" s="13">
        <f t="shared" si="22"/>
        <v>0</v>
      </c>
      <c r="D143" s="13">
        <f t="shared" si="22"/>
        <v>0</v>
      </c>
      <c r="E143" s="13">
        <f t="shared" si="22"/>
        <v>0</v>
      </c>
      <c r="F143" s="13">
        <f t="shared" si="22"/>
        <v>0</v>
      </c>
      <c r="G143" s="13">
        <f t="shared" si="22"/>
        <v>0</v>
      </c>
      <c r="H143" s="13">
        <f t="shared" si="22"/>
        <v>0</v>
      </c>
      <c r="I143" s="13">
        <f t="shared" si="22"/>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f>451+47+205+103</f>
        <v>806</v>
      </c>
      <c r="C146" s="3">
        <f>589+50+223+109</f>
        <v>971</v>
      </c>
      <c r="D146" s="3">
        <f>658+48+223+120</f>
        <v>1049</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v>0</v>
      </c>
      <c r="C148" s="3">
        <v>0</v>
      </c>
      <c r="D148" s="3">
        <v>0</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I150" si="23">+SUM(B145:B149)</f>
        <v>2176</v>
      </c>
      <c r="C150" s="5">
        <f t="shared" si="23"/>
        <v>2458</v>
      </c>
      <c r="D150" s="5">
        <f t="shared" si="23"/>
        <v>2626</v>
      </c>
      <c r="E150" s="5">
        <f t="shared" si="23"/>
        <v>2889</v>
      </c>
      <c r="F150" s="5">
        <f t="shared" si="23"/>
        <v>2971</v>
      </c>
      <c r="G150" s="5">
        <f t="shared" si="23"/>
        <v>2870</v>
      </c>
      <c r="H150" s="5">
        <f t="shared" si="23"/>
        <v>2971</v>
      </c>
      <c r="I150" s="5">
        <f t="shared" si="23"/>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I153" si="24">+SUM(B150:B152)</f>
        <v>3011</v>
      </c>
      <c r="C153" s="7">
        <f t="shared" si="24"/>
        <v>3520</v>
      </c>
      <c r="D153" s="7">
        <f t="shared" si="24"/>
        <v>3989</v>
      </c>
      <c r="E153" s="7">
        <f t="shared" si="24"/>
        <v>4454</v>
      </c>
      <c r="F153" s="7">
        <f t="shared" si="24"/>
        <v>4744</v>
      </c>
      <c r="G153" s="7">
        <f t="shared" si="24"/>
        <v>4866</v>
      </c>
      <c r="H153" s="7">
        <f t="shared" si="24"/>
        <v>4904</v>
      </c>
      <c r="I153" s="7">
        <f t="shared" si="24"/>
        <v>4791</v>
      </c>
    </row>
    <row r="154" spans="1:9" ht="15" thickTop="1" x14ac:dyDescent="0.3">
      <c r="A154" s="12" t="s">
        <v>112</v>
      </c>
      <c r="B154" s="13">
        <f t="shared" ref="B154:I154" si="25">+B153-B31</f>
        <v>0</v>
      </c>
      <c r="C154" s="13">
        <f t="shared" si="25"/>
        <v>0</v>
      </c>
      <c r="D154" s="13">
        <f t="shared" si="25"/>
        <v>0</v>
      </c>
      <c r="E154" s="13">
        <f t="shared" si="25"/>
        <v>0</v>
      </c>
      <c r="F154" s="13">
        <f t="shared" si="25"/>
        <v>0</v>
      </c>
      <c r="G154" s="13">
        <f t="shared" si="25"/>
        <v>0</v>
      </c>
      <c r="H154" s="13">
        <f t="shared" si="25"/>
        <v>0</v>
      </c>
      <c r="I154" s="13">
        <f t="shared" si="25"/>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f>216+20+15+37</f>
        <v>288</v>
      </c>
      <c r="C157" s="3">
        <f>215+17+13+51</f>
        <v>296</v>
      </c>
      <c r="D157" s="3">
        <f>162+10+21+39</f>
        <v>232</v>
      </c>
      <c r="E157" s="3">
        <v>240</v>
      </c>
      <c r="F157" s="3">
        <v>233</v>
      </c>
      <c r="G157" s="3">
        <v>139</v>
      </c>
      <c r="H157" s="3">
        <v>153</v>
      </c>
      <c r="I157" s="3">
        <v>197</v>
      </c>
    </row>
    <row r="158" spans="1:9" x14ac:dyDescent="0.3">
      <c r="A158" s="2" t="s">
        <v>103</v>
      </c>
      <c r="B158" s="3">
        <v>69</v>
      </c>
      <c r="C158" s="3">
        <v>44</v>
      </c>
      <c r="D158" s="3">
        <v>51</v>
      </c>
      <c r="E158" s="3">
        <v>76</v>
      </c>
      <c r="F158" s="3">
        <v>49</v>
      </c>
      <c r="G158" s="3">
        <v>28</v>
      </c>
      <c r="H158" s="3">
        <v>94</v>
      </c>
      <c r="I158" s="3">
        <v>78</v>
      </c>
    </row>
    <row r="159" spans="1:9" x14ac:dyDescent="0.3">
      <c r="A159" s="2" t="s">
        <v>119</v>
      </c>
      <c r="B159" s="3">
        <v>0</v>
      </c>
      <c r="C159" s="3">
        <v>0</v>
      </c>
      <c r="D159" s="3">
        <v>0</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+SUM(B156:B160)</f>
        <v>790</v>
      </c>
      <c r="C161" s="5">
        <f>+SUM(C156:C160)</f>
        <v>840</v>
      </c>
      <c r="D161" s="5">
        <f>+SUM(D156:D160)</f>
        <v>784</v>
      </c>
      <c r="E161" s="5">
        <f>+SUM(E156:E160)</f>
        <v>847</v>
      </c>
      <c r="F161" s="5">
        <v>18</v>
      </c>
      <c r="G161" s="5">
        <f>+SUM(G156:G160)</f>
        <v>756</v>
      </c>
      <c r="H161" s="5">
        <f>+SUM(H156:H160)</f>
        <v>677</v>
      </c>
      <c r="I161" s="5">
        <f>+SUM(I156:I160)</f>
        <v>699</v>
      </c>
    </row>
    <row r="162" spans="1:9" x14ac:dyDescent="0.3">
      <c r="A162" s="2" t="s">
        <v>105</v>
      </c>
      <c r="B162" s="3">
        <v>69</v>
      </c>
      <c r="C162" s="3">
        <v>39</v>
      </c>
      <c r="D162" s="3">
        <v>30</v>
      </c>
      <c r="E162" s="3">
        <v>22</v>
      </c>
      <c r="F162" s="3">
        <v>333</v>
      </c>
      <c r="G162" s="3">
        <v>12</v>
      </c>
      <c r="H162" s="3">
        <v>7</v>
      </c>
      <c r="I162" s="3">
        <v>9</v>
      </c>
    </row>
    <row r="163" spans="1:9" x14ac:dyDescent="0.3">
      <c r="A163" s="2" t="s">
        <v>109</v>
      </c>
      <c r="B163" s="3">
        <f t="shared" ref="B163:I163" si="26">-(SUM(B161:B162)+B81)</f>
        <v>104</v>
      </c>
      <c r="C163" s="3">
        <f t="shared" si="26"/>
        <v>264</v>
      </c>
      <c r="D163" s="3">
        <f t="shared" si="26"/>
        <v>291</v>
      </c>
      <c r="E163" s="3">
        <f t="shared" si="26"/>
        <v>159</v>
      </c>
      <c r="F163" s="3">
        <f t="shared" si="26"/>
        <v>768</v>
      </c>
      <c r="G163" s="3">
        <f t="shared" si="26"/>
        <v>318</v>
      </c>
      <c r="H163" s="3">
        <f t="shared" si="26"/>
        <v>11</v>
      </c>
      <c r="I163" s="3">
        <f t="shared" si="26"/>
        <v>50</v>
      </c>
    </row>
    <row r="164" spans="1:9" ht="15" thickBot="1" x14ac:dyDescent="0.35">
      <c r="A164" s="6" t="s">
        <v>124</v>
      </c>
      <c r="B164" s="7">
        <f t="shared" ref="B164:I164" si="27">+SUM(B161:B163)</f>
        <v>963</v>
      </c>
      <c r="C164" s="7">
        <f t="shared" si="27"/>
        <v>1143</v>
      </c>
      <c r="D164" s="7">
        <f t="shared" si="27"/>
        <v>1105</v>
      </c>
      <c r="E164" s="7">
        <f t="shared" si="27"/>
        <v>1028</v>
      </c>
      <c r="F164" s="7">
        <f t="shared" si="27"/>
        <v>1119</v>
      </c>
      <c r="G164" s="7">
        <f t="shared" si="27"/>
        <v>1086</v>
      </c>
      <c r="H164" s="7">
        <f t="shared" si="27"/>
        <v>695</v>
      </c>
      <c r="I164" s="7">
        <f t="shared" si="27"/>
        <v>758</v>
      </c>
    </row>
    <row r="165" spans="1:9" ht="15" thickTop="1" x14ac:dyDescent="0.3">
      <c r="A165" s="12" t="s">
        <v>112</v>
      </c>
      <c r="B165" s="13">
        <f t="shared" ref="B165:I165" si="28">+B164+B81</f>
        <v>0</v>
      </c>
      <c r="C165" s="13">
        <f t="shared" si="28"/>
        <v>0</v>
      </c>
      <c r="D165" s="13">
        <f t="shared" si="28"/>
        <v>0</v>
      </c>
      <c r="E165" s="13">
        <f t="shared" si="28"/>
        <v>0</v>
      </c>
      <c r="F165" s="13">
        <f t="shared" si="28"/>
        <v>0</v>
      </c>
      <c r="G165" s="13">
        <f t="shared" si="28"/>
        <v>0</v>
      </c>
      <c r="H165" s="13">
        <f t="shared" si="28"/>
        <v>0</v>
      </c>
      <c r="I165" s="13">
        <f t="shared" si="28"/>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f>75+12+22+27</f>
        <v>136</v>
      </c>
      <c r="C168" s="3">
        <f>72+12+18+25</f>
        <v>127</v>
      </c>
      <c r="D168" s="3">
        <f>91+13+18+38</f>
        <v>160</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v>0</v>
      </c>
      <c r="C170" s="3">
        <v>0</v>
      </c>
      <c r="D170" s="3">
        <v>0</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29">+SUM(B167:B171)</f>
        <v>513</v>
      </c>
      <c r="C172" s="5">
        <f t="shared" si="29"/>
        <v>538</v>
      </c>
      <c r="D172" s="5">
        <f t="shared" si="29"/>
        <v>587</v>
      </c>
      <c r="E172" s="5">
        <f t="shared" si="29"/>
        <v>604</v>
      </c>
      <c r="F172" s="5">
        <f t="shared" si="29"/>
        <v>558</v>
      </c>
      <c r="G172" s="5">
        <f t="shared" si="29"/>
        <v>584</v>
      </c>
      <c r="H172" s="5">
        <f t="shared" si="29"/>
        <v>577</v>
      </c>
      <c r="I172" s="5">
        <f t="shared" si="29"/>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I175" si="30">+SUM(B172:B174)</f>
        <v>606</v>
      </c>
      <c r="C175" s="7">
        <f t="shared" si="30"/>
        <v>649</v>
      </c>
      <c r="D175" s="7">
        <f t="shared" si="30"/>
        <v>706</v>
      </c>
      <c r="E175" s="7">
        <f t="shared" si="30"/>
        <v>747</v>
      </c>
      <c r="F175" s="7">
        <f t="shared" si="30"/>
        <v>705</v>
      </c>
      <c r="G175" s="7">
        <f t="shared" si="30"/>
        <v>721</v>
      </c>
      <c r="H175" s="7">
        <f t="shared" si="30"/>
        <v>744</v>
      </c>
      <c r="I175" s="7">
        <f t="shared" si="30"/>
        <v>717</v>
      </c>
    </row>
    <row r="176" spans="1:9" ht="15" thickTop="1" x14ac:dyDescent="0.3">
      <c r="A176" s="12" t="s">
        <v>112</v>
      </c>
      <c r="B176" s="13">
        <f t="shared" ref="B176:I176" si="31">+B175-B66</f>
        <v>0</v>
      </c>
      <c r="C176" s="13">
        <f t="shared" si="31"/>
        <v>0</v>
      </c>
      <c r="D176" s="13">
        <f t="shared" si="31"/>
        <v>0</v>
      </c>
      <c r="E176" s="13">
        <f t="shared" si="31"/>
        <v>0</v>
      </c>
      <c r="F176" s="13">
        <f t="shared" si="31"/>
        <v>0</v>
      </c>
      <c r="G176" s="13">
        <f t="shared" si="31"/>
        <v>0</v>
      </c>
      <c r="H176" s="13">
        <f t="shared" si="31"/>
        <v>0</v>
      </c>
      <c r="I176" s="13">
        <f t="shared" si="31"/>
        <v>0</v>
      </c>
    </row>
    <row r="177" spans="1:9" x14ac:dyDescent="0.3">
      <c r="A177" s="14" t="s">
        <v>127</v>
      </c>
      <c r="B177" s="14"/>
      <c r="C177" s="14"/>
      <c r="D177" s="14"/>
      <c r="E177" s="14"/>
      <c r="F177" s="14"/>
      <c r="G177" s="14"/>
      <c r="H177" s="14"/>
      <c r="I177" s="14"/>
    </row>
    <row r="178" spans="1:9" x14ac:dyDescent="0.3">
      <c r="A178" s="28" t="s">
        <v>128</v>
      </c>
      <c r="D178" t="s">
        <v>144</v>
      </c>
    </row>
    <row r="179" spans="1:9" x14ac:dyDescent="0.3">
      <c r="A179" s="33" t="s">
        <v>101</v>
      </c>
      <c r="B179" s="34">
        <v>0.12</v>
      </c>
      <c r="C179" s="34">
        <v>0.08</v>
      </c>
      <c r="D179" s="34">
        <v>0.03</v>
      </c>
      <c r="E179" s="34">
        <v>-0.02</v>
      </c>
      <c r="F179" s="34">
        <v>7.0000000000000007E-2</v>
      </c>
      <c r="G179" s="34">
        <v>-0.09</v>
      </c>
      <c r="H179" s="34">
        <v>0.19</v>
      </c>
      <c r="I179" s="34">
        <v>7.0000000000000007E-2</v>
      </c>
    </row>
    <row r="180" spans="1:9" x14ac:dyDescent="0.3">
      <c r="A180" s="31" t="s">
        <v>114</v>
      </c>
      <c r="B180" s="30">
        <v>0.14000000000000001</v>
      </c>
      <c r="C180" s="30">
        <v>0.1</v>
      </c>
      <c r="D180" s="30">
        <v>0.04</v>
      </c>
      <c r="E180" s="30">
        <v>-0.04</v>
      </c>
      <c r="F180" s="30">
        <v>0.08</v>
      </c>
      <c r="G180" s="30">
        <v>-7.0000000000000007E-2</v>
      </c>
      <c r="H180" s="30">
        <v>0.25</v>
      </c>
      <c r="I180" s="30">
        <v>0.05</v>
      </c>
    </row>
    <row r="181" spans="1:9" x14ac:dyDescent="0.3">
      <c r="A181" s="31" t="s">
        <v>115</v>
      </c>
      <c r="B181" s="30">
        <v>0.12</v>
      </c>
      <c r="C181" s="30">
        <v>0.08</v>
      </c>
      <c r="D181" s="30">
        <v>0.03</v>
      </c>
      <c r="E181" s="30">
        <v>0.01</v>
      </c>
      <c r="F181" s="30">
        <v>7.0000000000000007E-2</v>
      </c>
      <c r="G181" s="30">
        <v>-0.12</v>
      </c>
      <c r="H181" s="30">
        <v>0.08</v>
      </c>
      <c r="I181" s="30">
        <v>0.09</v>
      </c>
    </row>
    <row r="182" spans="1:9" x14ac:dyDescent="0.3">
      <c r="A182" s="31" t="s">
        <v>116</v>
      </c>
      <c r="B182" s="30">
        <v>-0.05</v>
      </c>
      <c r="C182" s="30">
        <v>-0.13</v>
      </c>
      <c r="D182" s="30">
        <v>-0.1</v>
      </c>
      <c r="E182" s="30">
        <v>-0.08</v>
      </c>
      <c r="F182" s="30">
        <v>0</v>
      </c>
      <c r="G182" s="30">
        <v>-0.14000000000000001</v>
      </c>
      <c r="H182" s="30">
        <v>-0.02</v>
      </c>
      <c r="I182" s="30">
        <v>0.25</v>
      </c>
    </row>
    <row r="183" spans="1:9" x14ac:dyDescent="0.3">
      <c r="A183" s="33" t="s">
        <v>102</v>
      </c>
      <c r="B183" s="34">
        <v>0.53</v>
      </c>
      <c r="C183" s="34">
        <v>0.66</v>
      </c>
      <c r="D183" s="34">
        <v>0.1</v>
      </c>
      <c r="E183" s="34">
        <v>0.09</v>
      </c>
      <c r="F183" s="34">
        <v>0.11</v>
      </c>
      <c r="G183" s="34">
        <v>-0.01</v>
      </c>
      <c r="H183" s="34">
        <v>0.17</v>
      </c>
      <c r="I183" s="34">
        <v>0.12</v>
      </c>
    </row>
    <row r="184" spans="1:9" x14ac:dyDescent="0.3">
      <c r="A184" s="31" t="s">
        <v>114</v>
      </c>
      <c r="B184" s="30">
        <v>0.79</v>
      </c>
      <c r="C184" s="30">
        <v>0.85</v>
      </c>
      <c r="D184" s="30">
        <v>0.08</v>
      </c>
      <c r="E184" s="30">
        <v>0.06</v>
      </c>
      <c r="F184" s="30">
        <v>0.12</v>
      </c>
      <c r="G184" s="30">
        <v>-0.03</v>
      </c>
      <c r="H184" s="30">
        <v>0.13</v>
      </c>
      <c r="I184" s="30">
        <v>0.09</v>
      </c>
    </row>
    <row r="185" spans="1:9" x14ac:dyDescent="0.3">
      <c r="A185" s="31" t="s">
        <v>115</v>
      </c>
      <c r="B185" s="30">
        <v>0.16</v>
      </c>
      <c r="C185" s="30">
        <v>0.41</v>
      </c>
      <c r="D185" s="30">
        <v>0.17</v>
      </c>
      <c r="E185" s="30">
        <v>0.16</v>
      </c>
      <c r="F185" s="30">
        <v>0.09</v>
      </c>
      <c r="G185" s="30">
        <v>0.02</v>
      </c>
      <c r="H185" s="30">
        <v>0.25</v>
      </c>
      <c r="I185" s="30">
        <v>0.16</v>
      </c>
    </row>
    <row r="186" spans="1:9" x14ac:dyDescent="0.3">
      <c r="A186" s="31" t="s">
        <v>116</v>
      </c>
      <c r="B186" s="30">
        <v>0.28000000000000003</v>
      </c>
      <c r="C186" s="30">
        <v>0.28999999999999998</v>
      </c>
      <c r="D186" s="30">
        <v>7.0000000000000007E-2</v>
      </c>
      <c r="E186" s="30">
        <v>0.06</v>
      </c>
      <c r="F186" s="30">
        <v>0.05</v>
      </c>
      <c r="G186" s="30">
        <v>-0.03</v>
      </c>
      <c r="H186" s="30">
        <v>0.19</v>
      </c>
      <c r="I186" s="30">
        <v>0.17</v>
      </c>
    </row>
    <row r="187" spans="1:9" x14ac:dyDescent="0.3">
      <c r="A187" s="33" t="s">
        <v>103</v>
      </c>
      <c r="B187" s="34">
        <v>0.19</v>
      </c>
      <c r="C187" s="34">
        <v>0.27</v>
      </c>
      <c r="D187" s="34">
        <v>0.17</v>
      </c>
      <c r="E187" s="34">
        <v>0.18</v>
      </c>
      <c r="F187" s="34">
        <v>0.24</v>
      </c>
      <c r="G187" s="34">
        <v>0.11</v>
      </c>
      <c r="H187" s="34">
        <v>0.19</v>
      </c>
      <c r="I187" s="34">
        <v>-0.13</v>
      </c>
    </row>
    <row r="188" spans="1:9" x14ac:dyDescent="0.3">
      <c r="A188" s="31" t="s">
        <v>114</v>
      </c>
      <c r="B188" s="30">
        <v>0.28000000000000003</v>
      </c>
      <c r="C188" s="30">
        <v>0.33</v>
      </c>
      <c r="D188" s="30">
        <v>0.18</v>
      </c>
      <c r="E188" s="30">
        <v>0.16</v>
      </c>
      <c r="F188" s="30">
        <v>0.25</v>
      </c>
      <c r="G188" s="30">
        <v>0.12</v>
      </c>
      <c r="H188" s="30">
        <v>0.19</v>
      </c>
      <c r="I188" s="30">
        <v>-0.1</v>
      </c>
    </row>
    <row r="189" spans="1:9" x14ac:dyDescent="0.3">
      <c r="A189" s="31" t="s">
        <v>115</v>
      </c>
      <c r="B189" s="30">
        <v>7.0000000000000007E-2</v>
      </c>
      <c r="C189" s="30">
        <v>0.17</v>
      </c>
      <c r="D189" s="30">
        <v>0.18</v>
      </c>
      <c r="E189" s="30">
        <v>0.23</v>
      </c>
      <c r="F189" s="30">
        <v>0.23</v>
      </c>
      <c r="G189" s="30">
        <v>0.08</v>
      </c>
      <c r="H189" s="30">
        <v>0.19</v>
      </c>
      <c r="I189" s="30">
        <v>-0.21</v>
      </c>
    </row>
    <row r="190" spans="1:9" x14ac:dyDescent="0.3">
      <c r="A190" s="31" t="s">
        <v>116</v>
      </c>
      <c r="B190" s="30">
        <v>0.01</v>
      </c>
      <c r="C190" s="30">
        <v>7.0000000000000007E-2</v>
      </c>
      <c r="D190" s="30">
        <v>0.03</v>
      </c>
      <c r="E190" s="30">
        <v>-0.01</v>
      </c>
      <c r="F190" s="30">
        <v>0.08</v>
      </c>
      <c r="G190" s="30">
        <v>0.11</v>
      </c>
      <c r="H190" s="30">
        <v>0.26</v>
      </c>
      <c r="I190" s="30">
        <v>-0.06</v>
      </c>
    </row>
    <row r="191" spans="1:9" x14ac:dyDescent="0.3">
      <c r="A191" s="33" t="s">
        <v>107</v>
      </c>
      <c r="B191" s="34">
        <v>0</v>
      </c>
      <c r="C191" s="34">
        <v>0</v>
      </c>
      <c r="D191" s="34">
        <v>0.13</v>
      </c>
      <c r="E191" s="34">
        <v>0.1</v>
      </c>
      <c r="F191" s="34">
        <v>0.13</v>
      </c>
      <c r="G191" s="34">
        <v>0.01</v>
      </c>
      <c r="H191" s="34">
        <v>0.08</v>
      </c>
      <c r="I191" s="34">
        <v>0.16</v>
      </c>
    </row>
    <row r="192" spans="1:9" x14ac:dyDescent="0.3">
      <c r="A192" s="31" t="s">
        <v>114</v>
      </c>
      <c r="B192" s="30">
        <v>0</v>
      </c>
      <c r="C192" s="30">
        <v>0</v>
      </c>
      <c r="D192" s="30">
        <v>0.16</v>
      </c>
      <c r="E192" s="30">
        <v>0.09</v>
      </c>
      <c r="F192" s="30">
        <v>0.12</v>
      </c>
      <c r="G192" s="30">
        <v>0</v>
      </c>
      <c r="H192" s="30">
        <v>0.08</v>
      </c>
      <c r="I192" s="30">
        <v>0.17</v>
      </c>
    </row>
    <row r="193" spans="1:9" x14ac:dyDescent="0.3">
      <c r="A193" s="31" t="s">
        <v>115</v>
      </c>
      <c r="B193" s="30">
        <v>0</v>
      </c>
      <c r="C193" s="30">
        <v>0</v>
      </c>
      <c r="D193" s="30">
        <v>0.09</v>
      </c>
      <c r="E193" s="30">
        <v>0.15</v>
      </c>
      <c r="F193" s="30">
        <v>0.15</v>
      </c>
      <c r="G193" s="30">
        <v>0.03</v>
      </c>
      <c r="H193" s="30">
        <v>0.1</v>
      </c>
      <c r="I193" s="30">
        <v>0.12</v>
      </c>
    </row>
    <row r="194" spans="1:9" x14ac:dyDescent="0.3">
      <c r="A194" s="31" t="s">
        <v>116</v>
      </c>
      <c r="B194" s="30">
        <v>0</v>
      </c>
      <c r="C194" s="30">
        <v>0</v>
      </c>
      <c r="D194" s="30">
        <v>-0.01</v>
      </c>
      <c r="E194" s="30">
        <v>-0.08</v>
      </c>
      <c r="F194" s="30">
        <v>0.08</v>
      </c>
      <c r="G194" s="30">
        <v>-0.04</v>
      </c>
      <c r="H194" s="30">
        <v>-0.09</v>
      </c>
      <c r="I194" s="30">
        <v>0.28000000000000003</v>
      </c>
    </row>
    <row r="195" spans="1:9" x14ac:dyDescent="0.3">
      <c r="A195" s="33" t="s">
        <v>108</v>
      </c>
      <c r="B195" s="34">
        <v>-0.02</v>
      </c>
      <c r="C195" s="34">
        <v>-0.3</v>
      </c>
      <c r="D195" s="34">
        <v>0.02</v>
      </c>
      <c r="E195" s="34">
        <v>0.12</v>
      </c>
      <c r="F195" s="34">
        <v>-0.53</v>
      </c>
      <c r="G195" s="34">
        <v>0.26</v>
      </c>
      <c r="H195" s="34">
        <v>-0.17</v>
      </c>
      <c r="I195" s="34">
        <v>3.02</v>
      </c>
    </row>
    <row r="196" spans="1:9" x14ac:dyDescent="0.3">
      <c r="A196" s="47" t="s">
        <v>104</v>
      </c>
      <c r="B196" s="36">
        <v>0.14000000000000001</v>
      </c>
      <c r="C196" s="36">
        <v>0.13</v>
      </c>
      <c r="D196" s="36">
        <v>0.08</v>
      </c>
      <c r="E196" s="36">
        <v>0.05</v>
      </c>
      <c r="F196" s="36">
        <v>0.11</v>
      </c>
      <c r="G196" s="36">
        <v>-0.02</v>
      </c>
      <c r="H196" s="36">
        <v>0.17</v>
      </c>
      <c r="I196" s="36">
        <v>0.06</v>
      </c>
    </row>
    <row r="197" spans="1:9" x14ac:dyDescent="0.3">
      <c r="A197" s="33" t="s">
        <v>105</v>
      </c>
      <c r="B197" s="34">
        <v>0.21</v>
      </c>
      <c r="C197" s="34">
        <v>0.02</v>
      </c>
      <c r="D197" s="34">
        <v>0.06</v>
      </c>
      <c r="E197" s="34">
        <v>-0.11</v>
      </c>
      <c r="F197" s="34">
        <v>0.03</v>
      </c>
      <c r="G197" s="34">
        <v>-0.01</v>
      </c>
      <c r="H197" s="34">
        <v>0.16</v>
      </c>
      <c r="I197" s="34">
        <v>7.0000000000000007E-2</v>
      </c>
    </row>
    <row r="198" spans="1:9" x14ac:dyDescent="0.3">
      <c r="A198" s="31" t="s">
        <v>114</v>
      </c>
      <c r="B198" s="30">
        <v>0</v>
      </c>
      <c r="C198" s="30">
        <v>0</v>
      </c>
      <c r="D198" s="30">
        <v>0</v>
      </c>
      <c r="E198" s="30">
        <v>0</v>
      </c>
      <c r="F198" s="30">
        <v>0.05</v>
      </c>
      <c r="G198" s="30">
        <v>0.01</v>
      </c>
      <c r="H198" s="30">
        <v>0.17</v>
      </c>
      <c r="I198" s="30">
        <v>0.06</v>
      </c>
    </row>
    <row r="199" spans="1:9" x14ac:dyDescent="0.3">
      <c r="A199" s="31" t="s">
        <v>115</v>
      </c>
      <c r="B199" s="30">
        <v>0</v>
      </c>
      <c r="C199" s="30">
        <v>0</v>
      </c>
      <c r="D199" s="30">
        <v>0</v>
      </c>
      <c r="E199" s="30">
        <v>0</v>
      </c>
      <c r="F199" s="30">
        <v>-0.17</v>
      </c>
      <c r="G199" s="30">
        <v>-0.22</v>
      </c>
      <c r="H199" s="30">
        <v>0.13</v>
      </c>
      <c r="I199" s="30">
        <v>-0.03</v>
      </c>
    </row>
    <row r="200" spans="1:9" x14ac:dyDescent="0.3">
      <c r="A200" s="31" t="s">
        <v>116</v>
      </c>
      <c r="B200" s="30">
        <v>0</v>
      </c>
      <c r="C200" s="30">
        <v>0</v>
      </c>
      <c r="D200" s="30">
        <v>0</v>
      </c>
      <c r="E200" s="30">
        <v>0</v>
      </c>
      <c r="F200" s="30">
        <v>-0.13</v>
      </c>
      <c r="G200" s="30">
        <v>0.08</v>
      </c>
      <c r="H200" s="30">
        <v>0.14000000000000001</v>
      </c>
      <c r="I200" s="30">
        <v>-0.16</v>
      </c>
    </row>
    <row r="201" spans="1:9" x14ac:dyDescent="0.3">
      <c r="A201" s="31" t="s">
        <v>122</v>
      </c>
      <c r="B201" s="30">
        <v>0</v>
      </c>
      <c r="C201" s="30">
        <v>0</v>
      </c>
      <c r="D201" s="30">
        <v>0</v>
      </c>
      <c r="E201" s="30">
        <v>0</v>
      </c>
      <c r="F201" s="30">
        <v>0.04</v>
      </c>
      <c r="G201" s="30">
        <v>-0.14000000000000001</v>
      </c>
      <c r="H201" s="30">
        <v>-0.01</v>
      </c>
      <c r="I201" s="30">
        <v>0.42</v>
      </c>
    </row>
    <row r="202" spans="1:9" x14ac:dyDescent="0.3">
      <c r="A202" s="29" t="s">
        <v>109</v>
      </c>
      <c r="B202" s="30">
        <v>0</v>
      </c>
      <c r="C202" s="30">
        <v>0</v>
      </c>
      <c r="D202" s="30">
        <v>0</v>
      </c>
      <c r="E202" s="30">
        <v>0</v>
      </c>
      <c r="F202" s="30">
        <v>0</v>
      </c>
      <c r="G202" s="30">
        <v>0</v>
      </c>
      <c r="H202" s="30">
        <v>0</v>
      </c>
      <c r="I202" s="30">
        <v>0</v>
      </c>
    </row>
    <row r="203" spans="1:9" ht="15" thickBot="1" x14ac:dyDescent="0.35">
      <c r="A203" s="32" t="s">
        <v>106</v>
      </c>
      <c r="B203" s="35">
        <v>0.14000000000000001</v>
      </c>
      <c r="C203" s="35">
        <v>0.12</v>
      </c>
      <c r="D203" s="35">
        <v>0.08</v>
      </c>
      <c r="E203" s="35">
        <v>0.04</v>
      </c>
      <c r="F203" s="35">
        <v>0.11</v>
      </c>
      <c r="G203" s="35">
        <v>-0.02</v>
      </c>
      <c r="H203" s="35">
        <v>0.17</v>
      </c>
      <c r="I203" s="35">
        <v>0.06</v>
      </c>
    </row>
    <row r="204" spans="1:9" ht="15" thickTop="1" x14ac:dyDescent="0.3"/>
    <row r="205" spans="1:9" x14ac:dyDescent="0.3">
      <c r="A205" t="s">
        <v>147</v>
      </c>
      <c r="B205" s="46">
        <f>B142+B175</f>
        <v>4839</v>
      </c>
      <c r="C205" s="46">
        <f t="shared" ref="C205:I205" si="32">C142+C175</f>
        <v>5291</v>
      </c>
      <c r="D205" s="46">
        <f t="shared" si="32"/>
        <v>5651</v>
      </c>
      <c r="E205" s="46">
        <f t="shared" si="32"/>
        <v>5126</v>
      </c>
      <c r="F205" s="46">
        <f t="shared" si="32"/>
        <v>5555</v>
      </c>
      <c r="G205" s="46">
        <f t="shared" si="32"/>
        <v>3697</v>
      </c>
      <c r="H205" s="46">
        <f t="shared" si="32"/>
        <v>7667</v>
      </c>
      <c r="I205" s="46">
        <f t="shared" si="32"/>
        <v>7573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85"/>
  <sheetViews>
    <sheetView tabSelected="1" zoomScale="85" zoomScaleNormal="85" workbookViewId="0">
      <selection activeCell="O24" sqref="O24"/>
    </sheetView>
  </sheetViews>
  <sheetFormatPr defaultRowHeight="14.4" x14ac:dyDescent="0.3"/>
  <cols>
    <col min="1" max="1" width="48.6640625" customWidth="1"/>
    <col min="2" max="14" width="11.6640625" customWidth="1"/>
    <col min="15" max="15" width="43.88671875" customWidth="1"/>
  </cols>
  <sheetData>
    <row r="1" spans="1:16"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c r="O1" s="52" t="s">
        <v>153</v>
      </c>
    </row>
    <row r="2" spans="1:16" x14ac:dyDescent="0.3">
      <c r="A2" s="39" t="s">
        <v>129</v>
      </c>
      <c r="B2" s="39"/>
      <c r="C2" s="39"/>
      <c r="D2" s="39"/>
      <c r="E2" s="39"/>
      <c r="F2" s="39"/>
      <c r="G2" s="39"/>
      <c r="H2" s="39"/>
      <c r="I2" s="39"/>
      <c r="J2" s="38"/>
      <c r="K2" s="38"/>
      <c r="L2" s="38"/>
      <c r="M2" s="38"/>
      <c r="N2" s="38"/>
      <c r="O2" s="1" t="s">
        <v>149</v>
      </c>
    </row>
    <row r="3" spans="1:16" s="1" customFormat="1" x14ac:dyDescent="0.3">
      <c r="A3" s="40" t="s">
        <v>140</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c r="J3" s="49">
        <f>I3*(1+I4)</f>
        <v>48987.922672773813</v>
      </c>
      <c r="K3" s="49">
        <f t="shared" ref="K3:N3" si="2">J3*(1+J4)</f>
        <v>51376.933585820305</v>
      </c>
      <c r="L3" s="49">
        <f t="shared" si="2"/>
        <v>53882.450217649348</v>
      </c>
      <c r="M3" s="49">
        <f t="shared" si="2"/>
        <v>56510.154242812903</v>
      </c>
      <c r="N3" s="49">
        <f t="shared" si="2"/>
        <v>59266.004416044518</v>
      </c>
      <c r="O3" s="1" t="s">
        <v>151</v>
      </c>
    </row>
    <row r="4" spans="1:16" x14ac:dyDescent="0.3">
      <c r="A4" s="41" t="s">
        <v>130</v>
      </c>
      <c r="B4" s="45" t="str">
        <f>+IFERROR(B3/A3-1,"nm")</f>
        <v>nm</v>
      </c>
      <c r="C4" s="45">
        <f t="shared" ref="C4:I4" si="3">+IFERROR(C3/B3-1,"nm")</f>
        <v>5.8004640371229765E-2</v>
      </c>
      <c r="D4" s="45">
        <f t="shared" si="3"/>
        <v>6.0971089696071123E-2</v>
      </c>
      <c r="E4" s="45">
        <f t="shared" si="3"/>
        <v>5.95924308588065E-2</v>
      </c>
      <c r="F4" s="45">
        <f t="shared" si="3"/>
        <v>7.4731433909388079E-2</v>
      </c>
      <c r="G4" s="45">
        <f t="shared" si="3"/>
        <v>-4.3817266150267153E-2</v>
      </c>
      <c r="H4" s="45">
        <f t="shared" si="3"/>
        <v>0.19076009945726269</v>
      </c>
      <c r="I4" s="45">
        <f t="shared" si="3"/>
        <v>4.8767344739323759E-2</v>
      </c>
      <c r="J4" s="45">
        <f t="shared" ref="J4" si="4">+IFERROR(J3/I3-1,"nm")</f>
        <v>4.8767344739323759E-2</v>
      </c>
      <c r="K4" s="45">
        <f t="shared" ref="K4" si="5">+IFERROR(K3/J3-1,"nm")</f>
        <v>4.8767344739323759E-2</v>
      </c>
      <c r="L4" s="45">
        <f t="shared" ref="L4" si="6">+IFERROR(L3/K3-1,"nm")</f>
        <v>4.8767344739323759E-2</v>
      </c>
      <c r="M4" s="45">
        <f t="shared" ref="M4" si="7">+IFERROR(M3/L3-1,"nm")</f>
        <v>4.8767344739323759E-2</v>
      </c>
      <c r="N4" s="45">
        <f t="shared" ref="N4" si="8">+IFERROR(N3/M3-1,"nm")</f>
        <v>4.8767344739323759E-2</v>
      </c>
    </row>
    <row r="5" spans="1:16" x14ac:dyDescent="0.3">
      <c r="A5" s="40" t="s">
        <v>131</v>
      </c>
      <c r="B5" s="9">
        <f>B8+B11</f>
        <v>4839</v>
      </c>
      <c r="C5" s="9">
        <f t="shared" ref="C5:N5" si="9">C8+C11</f>
        <v>5291</v>
      </c>
      <c r="D5" s="9">
        <f t="shared" si="9"/>
        <v>5651</v>
      </c>
      <c r="E5" s="9">
        <f t="shared" si="9"/>
        <v>5126</v>
      </c>
      <c r="F5" s="9">
        <f t="shared" si="9"/>
        <v>5555</v>
      </c>
      <c r="G5" s="9">
        <f t="shared" si="9"/>
        <v>3697</v>
      </c>
      <c r="H5" s="9">
        <f t="shared" si="9"/>
        <v>7667</v>
      </c>
      <c r="I5" s="9">
        <f t="shared" si="9"/>
        <v>7573</v>
      </c>
      <c r="J5" s="9">
        <f>J8+J11</f>
        <v>7547.9701608243677</v>
      </c>
      <c r="K5" s="9">
        <f t="shared" si="9"/>
        <v>7523.8944240269211</v>
      </c>
      <c r="L5" s="9">
        <f t="shared" si="9"/>
        <v>7500.7287004603877</v>
      </c>
      <c r="M5" s="9">
        <f t="shared" si="9"/>
        <v>7478.4399640696347</v>
      </c>
      <c r="N5" s="9">
        <f t="shared" si="9"/>
        <v>7456.9963887061858</v>
      </c>
      <c r="O5" s="1" t="s">
        <v>151</v>
      </c>
      <c r="P5" s="12" t="s">
        <v>148</v>
      </c>
    </row>
    <row r="6" spans="1:16" x14ac:dyDescent="0.3">
      <c r="A6" s="41" t="s">
        <v>130</v>
      </c>
      <c r="B6" s="45" t="str">
        <f>+IFERROR(B5/A5-1,"nm")</f>
        <v>nm</v>
      </c>
      <c r="C6" s="45">
        <f t="shared" ref="C6:I6" si="10">+IFERROR(C5/B5-1,"nm")</f>
        <v>9.3407728869601137E-2</v>
      </c>
      <c r="D6" s="45">
        <f t="shared" si="10"/>
        <v>6.8040068040068125E-2</v>
      </c>
      <c r="E6" s="45">
        <f t="shared" si="10"/>
        <v>-9.2903910812245583E-2</v>
      </c>
      <c r="F6" s="45">
        <f t="shared" si="10"/>
        <v>8.3690987124463545E-2</v>
      </c>
      <c r="G6" s="45">
        <f t="shared" si="10"/>
        <v>-0.3344734473447345</v>
      </c>
      <c r="H6" s="45">
        <f t="shared" si="10"/>
        <v>1.0738436570192049</v>
      </c>
      <c r="I6" s="45">
        <f t="shared" si="10"/>
        <v>-1.2260336507108338E-2</v>
      </c>
      <c r="J6" s="45">
        <f t="shared" ref="J6" si="11">+IFERROR(J5/I5-1,"nm")</f>
        <v>-3.3051418428142743E-3</v>
      </c>
      <c r="K6" s="45">
        <f t="shared" ref="K6" si="12">+IFERROR(K5/J5-1,"nm")</f>
        <v>-3.1896968700810824E-3</v>
      </c>
      <c r="L6" s="45">
        <f t="shared" ref="L6" si="13">+IFERROR(L5/K5-1,"nm")</f>
        <v>-3.0789538317490539E-3</v>
      </c>
      <c r="M6" s="45">
        <f t="shared" ref="M6" si="14">+IFERROR(M5/L5-1,"nm")</f>
        <v>-2.9715428034858826E-3</v>
      </c>
      <c r="N6" s="45">
        <f t="shared" ref="N6" si="15">+IFERROR(N5/M5-1,"nm")</f>
        <v>-2.8673861749877183E-3</v>
      </c>
    </row>
    <row r="7" spans="1:16" x14ac:dyDescent="0.3">
      <c r="A7" s="41" t="s">
        <v>132</v>
      </c>
      <c r="B7" s="45">
        <f>+IFERROR(B5/B$3,"nm")</f>
        <v>0.15813208718669325</v>
      </c>
      <c r="C7" s="45">
        <f t="shared" ref="C7:N7" si="16">+IFERROR(C5/C$3,"nm")</f>
        <v>0.16342352359772672</v>
      </c>
      <c r="D7" s="45">
        <f t="shared" si="16"/>
        <v>0.16451237263464338</v>
      </c>
      <c r="E7" s="45">
        <f t="shared" si="16"/>
        <v>0.14083578316894249</v>
      </c>
      <c r="F7" s="45">
        <f t="shared" si="16"/>
        <v>0.14200986783240024</v>
      </c>
      <c r="G7" s="45">
        <f t="shared" si="16"/>
        <v>9.8842338849824879E-2</v>
      </c>
      <c r="H7" s="45">
        <f t="shared" si="16"/>
        <v>0.17214513449189456</v>
      </c>
      <c r="I7" s="45">
        <f t="shared" si="16"/>
        <v>0.16212802397773496</v>
      </c>
      <c r="J7" s="45">
        <f t="shared" si="16"/>
        <v>0.15407818394837405</v>
      </c>
      <c r="K7" s="45">
        <f t="shared" si="16"/>
        <v>0.14644498803064934</v>
      </c>
      <c r="L7" s="45">
        <f t="shared" si="16"/>
        <v>0.13920541234042663</v>
      </c>
      <c r="M7" s="45">
        <f t="shared" si="16"/>
        <v>0.13233798534571795</v>
      </c>
      <c r="N7" s="45">
        <f t="shared" si="16"/>
        <v>0.12582249237452264</v>
      </c>
    </row>
    <row r="8" spans="1:16" x14ac:dyDescent="0.3">
      <c r="A8" s="40" t="s">
        <v>133</v>
      </c>
      <c r="B8" s="1">
        <f>+Historicals!B175</f>
        <v>606</v>
      </c>
      <c r="C8" s="1">
        <f>+Historicals!C175</f>
        <v>649</v>
      </c>
      <c r="D8" s="1">
        <f>+Historicals!D175</f>
        <v>706</v>
      </c>
      <c r="E8" s="1">
        <f>+Historicals!E175</f>
        <v>747</v>
      </c>
      <c r="F8" s="1">
        <f>+Historicals!F175</f>
        <v>705</v>
      </c>
      <c r="G8" s="1">
        <f>+Historicals!G175</f>
        <v>721</v>
      </c>
      <c r="H8" s="1">
        <f>+Historicals!H175</f>
        <v>744</v>
      </c>
      <c r="I8" s="1">
        <f>+Historicals!I175</f>
        <v>717</v>
      </c>
      <c r="J8" s="50">
        <f>I8*(1+I9)</f>
        <v>690.97983870967744</v>
      </c>
      <c r="K8" s="50">
        <f t="shared" ref="K8:N8" si="17">J8*(1+J9)</f>
        <v>665.90395746618105</v>
      </c>
      <c r="L8" s="50">
        <f t="shared" si="17"/>
        <v>641.73808804200507</v>
      </c>
      <c r="M8" s="50">
        <f t="shared" si="17"/>
        <v>618.4492058146742</v>
      </c>
      <c r="N8" s="50">
        <f t="shared" si="17"/>
        <v>596.00548463591576</v>
      </c>
      <c r="O8" s="1" t="s">
        <v>151</v>
      </c>
    </row>
    <row r="9" spans="1:16" x14ac:dyDescent="0.3">
      <c r="A9" s="41" t="s">
        <v>130</v>
      </c>
      <c r="B9" s="45" t="str">
        <f>+IFERROR(B8/A8-1,"nm")</f>
        <v>nm</v>
      </c>
      <c r="C9" s="45">
        <f t="shared" ref="C9" si="18">+IFERROR(C8/B8-1,"nm")</f>
        <v>7.0957095709570872E-2</v>
      </c>
      <c r="D9" s="45">
        <f t="shared" ref="D9" si="19">+IFERROR(D8/C8-1,"nm")</f>
        <v>8.7827426810477727E-2</v>
      </c>
      <c r="E9" s="45">
        <f t="shared" ref="E9" si="20">+IFERROR(E8/D8-1,"nm")</f>
        <v>5.8073654390934815E-2</v>
      </c>
      <c r="F9" s="45">
        <f t="shared" ref="F9" si="21">+IFERROR(F8/E8-1,"nm")</f>
        <v>-5.6224899598393607E-2</v>
      </c>
      <c r="G9" s="45">
        <f t="shared" ref="G9" si="22">+IFERROR(G8/F8-1,"nm")</f>
        <v>2.2695035460992941E-2</v>
      </c>
      <c r="H9" s="45">
        <f t="shared" ref="H9" si="23">+IFERROR(H8/G8-1,"nm")</f>
        <v>3.1900138696255187E-2</v>
      </c>
      <c r="I9" s="45">
        <f t="shared" ref="I9" si="24">+IFERROR(I8/H8-1,"nm")</f>
        <v>-3.6290322580645129E-2</v>
      </c>
      <c r="J9" s="45">
        <f t="shared" ref="J9" si="25">+IFERROR(J8/I8-1,"nm")</f>
        <v>-3.6290322580645129E-2</v>
      </c>
      <c r="K9" s="45">
        <f t="shared" ref="K9" si="26">+IFERROR(K8/J8-1,"nm")</f>
        <v>-3.629032258064524E-2</v>
      </c>
      <c r="L9" s="45">
        <f t="shared" ref="L9" si="27">+IFERROR(L8/K8-1,"nm")</f>
        <v>-3.629032258064524E-2</v>
      </c>
      <c r="M9" s="45">
        <f t="shared" ref="M9" si="28">+IFERROR(M8/L8-1,"nm")</f>
        <v>-3.629032258064524E-2</v>
      </c>
      <c r="N9" s="45">
        <f t="shared" ref="N9" si="29">+IFERROR(N8/M8-1,"nm")</f>
        <v>-3.6290322580645351E-2</v>
      </c>
    </row>
    <row r="10" spans="1:16" x14ac:dyDescent="0.3">
      <c r="A10" s="41" t="s">
        <v>134</v>
      </c>
      <c r="B10" s="45">
        <f>+IFERROR(B8/B$3,"nm")</f>
        <v>1.9803274402797295E-2</v>
      </c>
      <c r="C10" s="45">
        <f t="shared" ref="C10:N10" si="30">+IFERROR(C8/C$3,"nm")</f>
        <v>2.0045712873733631E-2</v>
      </c>
      <c r="D10" s="45">
        <f t="shared" si="30"/>
        <v>2.0553129548762736E-2</v>
      </c>
      <c r="E10" s="45">
        <f t="shared" si="30"/>
        <v>2.0523669533203285E-2</v>
      </c>
      <c r="F10" s="45">
        <f t="shared" si="30"/>
        <v>1.8022854513382928E-2</v>
      </c>
      <c r="G10" s="45">
        <f t="shared" si="30"/>
        <v>1.9276528620698875E-2</v>
      </c>
      <c r="H10" s="45">
        <f t="shared" si="30"/>
        <v>1.6704836319547355E-2</v>
      </c>
      <c r="I10" s="45">
        <f t="shared" si="30"/>
        <v>1.5350032113037893E-2</v>
      </c>
      <c r="J10" s="45">
        <f t="shared" si="30"/>
        <v>1.410510593244048E-2</v>
      </c>
      <c r="K10" s="45">
        <f t="shared" si="30"/>
        <v>1.2961146393718721E-2</v>
      </c>
      <c r="L10" s="45">
        <f t="shared" si="30"/>
        <v>1.1909964848476805E-2</v>
      </c>
      <c r="M10" s="45">
        <f t="shared" si="30"/>
        <v>1.0944036768282756E-2</v>
      </c>
      <c r="N10" s="45">
        <f t="shared" si="30"/>
        <v>1.0056447882870351E-2</v>
      </c>
    </row>
    <row r="11" spans="1:16" x14ac:dyDescent="0.3">
      <c r="A11" s="40" t="s">
        <v>135</v>
      </c>
      <c r="B11" s="9">
        <f>Historicals!B142</f>
        <v>4233</v>
      </c>
      <c r="C11" s="9">
        <f>Historicals!C142</f>
        <v>4642</v>
      </c>
      <c r="D11" s="9">
        <f>Historicals!D142</f>
        <v>4945</v>
      </c>
      <c r="E11" s="9">
        <f>Historicals!E142</f>
        <v>4379</v>
      </c>
      <c r="F11" s="9">
        <f>Historicals!F142</f>
        <v>4850</v>
      </c>
      <c r="G11" s="9">
        <f>Historicals!G142</f>
        <v>2976</v>
      </c>
      <c r="H11" s="9">
        <f>Historicals!H142</f>
        <v>6923</v>
      </c>
      <c r="I11" s="9">
        <f>Historicals!I142</f>
        <v>6856</v>
      </c>
      <c r="J11" s="51">
        <f>I11+(1+I12)</f>
        <v>6856.9903221146906</v>
      </c>
      <c r="K11" s="51">
        <f t="shared" ref="K11:N11" si="31">J11+(1+J12)</f>
        <v>6857.9904665607401</v>
      </c>
      <c r="L11" s="51">
        <f t="shared" si="31"/>
        <v>6858.9906124183826</v>
      </c>
      <c r="M11" s="51">
        <f t="shared" si="31"/>
        <v>6859.9907582549604</v>
      </c>
      <c r="N11" s="51">
        <f t="shared" si="31"/>
        <v>6860.9909040702696</v>
      </c>
      <c r="O11" t="s">
        <v>150</v>
      </c>
    </row>
    <row r="12" spans="1:16" x14ac:dyDescent="0.3">
      <c r="A12" s="41" t="s">
        <v>130</v>
      </c>
      <c r="B12" s="45" t="str">
        <f>+IFERROR(B11/A11-1,"nm")</f>
        <v>nm</v>
      </c>
      <c r="C12" s="45">
        <f t="shared" ref="C12" si="32">+IFERROR(C11/B11-1,"nm")</f>
        <v>9.6621781242617555E-2</v>
      </c>
      <c r="D12" s="45">
        <f t="shared" ref="D12" si="33">+IFERROR(D11/C11-1,"nm")</f>
        <v>6.5273588970271357E-2</v>
      </c>
      <c r="E12" s="45">
        <f t="shared" ref="E12" si="34">+IFERROR(E11/D11-1,"nm")</f>
        <v>-0.11445904954499497</v>
      </c>
      <c r="F12" s="45">
        <f t="shared" ref="F12" si="35">+IFERROR(F11/E11-1,"nm")</f>
        <v>0.10755880337976698</v>
      </c>
      <c r="G12" s="45">
        <f t="shared" ref="G12" si="36">+IFERROR(G11/F11-1,"nm")</f>
        <v>-0.38639175257731961</v>
      </c>
      <c r="H12" s="45">
        <f t="shared" ref="H12" si="37">+IFERROR(H11/G11-1,"nm")</f>
        <v>1.32627688172043</v>
      </c>
      <c r="I12" s="45">
        <f t="shared" ref="I12" si="38">+IFERROR(I11/H11-1,"nm")</f>
        <v>-9.67788530983682E-3</v>
      </c>
      <c r="J12" s="45">
        <f t="shared" ref="J12" si="39">+IFERROR(J11/I11-1,"nm")</f>
        <v>1.4444604940067052E-4</v>
      </c>
      <c r="K12" s="45">
        <f t="shared" ref="K12" si="40">+IFERROR(K11/J11-1,"nm")</f>
        <v>1.4585764294050563E-4</v>
      </c>
      <c r="L12" s="45">
        <f t="shared" ref="L12" si="41">+IFERROR(L11/K11-1,"nm")</f>
        <v>1.4583657742295308E-4</v>
      </c>
      <c r="M12" s="45">
        <f t="shared" ref="M12" si="42">+IFERROR(M11/L11-1,"nm")</f>
        <v>1.4581530914581364E-4</v>
      </c>
      <c r="N12" s="45">
        <f t="shared" ref="N12" si="43">+IFERROR(N11/M11-1,"nm")</f>
        <v>1.4579404704084808E-4</v>
      </c>
    </row>
    <row r="13" spans="1:16" x14ac:dyDescent="0.3">
      <c r="A13" s="41" t="s">
        <v>132</v>
      </c>
      <c r="B13" s="45">
        <f>+IFERROR(B11/B$3,"nm")</f>
        <v>0.13832881278389594</v>
      </c>
      <c r="C13" s="45">
        <f t="shared" ref="C13:N13" si="44">+IFERROR(C11/C$3,"nm")</f>
        <v>0.14337781072399308</v>
      </c>
      <c r="D13" s="45">
        <f t="shared" si="44"/>
        <v>0.14395924308588065</v>
      </c>
      <c r="E13" s="45">
        <f t="shared" si="44"/>
        <v>0.12031211363573921</v>
      </c>
      <c r="F13" s="45">
        <f t="shared" si="44"/>
        <v>0.12398701331901731</v>
      </c>
      <c r="G13" s="45">
        <f t="shared" si="44"/>
        <v>7.9565810229126011E-2</v>
      </c>
      <c r="H13" s="45">
        <f t="shared" si="44"/>
        <v>0.1554402981723472</v>
      </c>
      <c r="I13" s="45">
        <f t="shared" si="44"/>
        <v>0.14677799186469706</v>
      </c>
      <c r="J13" s="45">
        <f t="shared" si="44"/>
        <v>0.13997307801593359</v>
      </c>
      <c r="K13" s="45">
        <f t="shared" si="44"/>
        <v>0.13348384163693064</v>
      </c>
      <c r="L13" s="45">
        <f t="shared" si="44"/>
        <v>0.12729544749194982</v>
      </c>
      <c r="M13" s="45">
        <f t="shared" si="44"/>
        <v>0.12139394857743518</v>
      </c>
      <c r="N13" s="45">
        <f t="shared" si="44"/>
        <v>0.11576604449165227</v>
      </c>
    </row>
    <row r="14" spans="1:16" x14ac:dyDescent="0.3">
      <c r="A14" s="40" t="s">
        <v>136</v>
      </c>
      <c r="B14" s="9">
        <f>Historicals!B164</f>
        <v>963</v>
      </c>
      <c r="C14" s="9">
        <f>Historicals!C164</f>
        <v>1143</v>
      </c>
      <c r="D14" s="9">
        <f>Historicals!D164</f>
        <v>1105</v>
      </c>
      <c r="E14" s="9">
        <f>Historicals!E164</f>
        <v>1028</v>
      </c>
      <c r="F14" s="9">
        <f>Historicals!F164</f>
        <v>1119</v>
      </c>
      <c r="G14" s="9">
        <f>Historicals!G164</f>
        <v>1086</v>
      </c>
      <c r="H14" s="9">
        <f>Historicals!H164</f>
        <v>695</v>
      </c>
      <c r="I14" s="9">
        <f>Historicals!I164</f>
        <v>758</v>
      </c>
      <c r="J14" s="49">
        <f>I14*(1+I15)</f>
        <v>826.71079136690651</v>
      </c>
      <c r="K14" s="49">
        <f t="shared" ref="K14:N14" si="45">J14*(1+J15)</f>
        <v>901.65004295843903</v>
      </c>
      <c r="L14" s="49">
        <f t="shared" si="45"/>
        <v>983.38234901078681</v>
      </c>
      <c r="M14" s="49">
        <f t="shared" si="45"/>
        <v>1072.5234828060093</v>
      </c>
      <c r="N14" s="49">
        <f t="shared" si="45"/>
        <v>1169.7450359236764</v>
      </c>
      <c r="O14" s="1" t="s">
        <v>151</v>
      </c>
    </row>
    <row r="15" spans="1:16" x14ac:dyDescent="0.3">
      <c r="A15" s="41" t="s">
        <v>130</v>
      </c>
      <c r="B15" s="45" t="str">
        <f>+IFERROR(B14/A14-1,"nm")</f>
        <v>nm</v>
      </c>
      <c r="C15" s="45">
        <f t="shared" ref="C15" si="46">+IFERROR(C14/B14-1,"nm")</f>
        <v>0.18691588785046731</v>
      </c>
      <c r="D15" s="45">
        <f t="shared" ref="D15" si="47">+IFERROR(D14/C14-1,"nm")</f>
        <v>-3.3245844269466307E-2</v>
      </c>
      <c r="E15" s="45">
        <f t="shared" ref="E15" si="48">+IFERROR(E14/D14-1,"nm")</f>
        <v>-6.9683257918552011E-2</v>
      </c>
      <c r="F15" s="45">
        <f t="shared" ref="F15" si="49">+IFERROR(F14/E14-1,"nm")</f>
        <v>8.8521400778210024E-2</v>
      </c>
      <c r="G15" s="45">
        <f t="shared" ref="G15" si="50">+IFERROR(G14/F14-1,"nm")</f>
        <v>-2.9490616621983934E-2</v>
      </c>
      <c r="H15" s="45">
        <f t="shared" ref="H15" si="51">+IFERROR(H14/G14-1,"nm")</f>
        <v>-0.36003683241252304</v>
      </c>
      <c r="I15" s="45">
        <f t="shared" ref="I15" si="52">+IFERROR(I14/H14-1,"nm")</f>
        <v>9.0647482014388547E-2</v>
      </c>
      <c r="J15" s="45">
        <f t="shared" ref="J15" si="53">+IFERROR(J14/I14-1,"nm")</f>
        <v>9.0647482014388547E-2</v>
      </c>
      <c r="K15" s="45">
        <f t="shared" ref="K15" si="54">+IFERROR(K14/J14-1,"nm")</f>
        <v>9.0647482014388547E-2</v>
      </c>
      <c r="L15" s="45">
        <f t="shared" ref="L15" si="55">+IFERROR(L14/K14-1,"nm")</f>
        <v>9.0647482014388547E-2</v>
      </c>
      <c r="M15" s="45">
        <f t="shared" ref="M15" si="56">+IFERROR(M14/L14-1,"nm")</f>
        <v>9.0647482014388547E-2</v>
      </c>
      <c r="N15" s="45">
        <f t="shared" ref="N15" si="57">+IFERROR(N14/M14-1,"nm")</f>
        <v>9.0647482014388547E-2</v>
      </c>
    </row>
    <row r="16" spans="1:16" x14ac:dyDescent="0.3">
      <c r="A16" s="41" t="s">
        <v>134</v>
      </c>
      <c r="B16" s="45">
        <f>+IFERROR(B14/B$3,"nm")</f>
        <v>3.146955981830659E-2</v>
      </c>
      <c r="C16" s="45">
        <f t="shared" ref="C16:H16" si="58">+IFERROR(C14/C$3,"nm")</f>
        <v>3.5303928836174947E-2</v>
      </c>
      <c r="D16" s="45">
        <f t="shared" si="58"/>
        <v>3.2168850072780204E-2</v>
      </c>
      <c r="E16" s="45">
        <f t="shared" si="58"/>
        <v>2.8244086051048164E-2</v>
      </c>
      <c r="F16" s="45">
        <f t="shared" si="58"/>
        <v>2.8606488227624818E-2</v>
      </c>
      <c r="G16" s="45">
        <f t="shared" si="58"/>
        <v>2.9035104136031869E-2</v>
      </c>
      <c r="H16" s="45">
        <f t="shared" si="58"/>
        <v>1.5604652207104046E-2</v>
      </c>
      <c r="I16" s="45">
        <f>+IFERROR(I14/I$3,"nm")</f>
        <v>1.6227788482123744E-2</v>
      </c>
      <c r="J16" s="45">
        <f t="shared" ref="J16:N16" si="59">+IFERROR(J14/J$3,"nm")</f>
        <v>1.6875808286240527E-2</v>
      </c>
      <c r="K16" s="45">
        <f t="shared" si="59"/>
        <v>1.754970528656246E-2</v>
      </c>
      <c r="L16" s="45">
        <f t="shared" si="59"/>
        <v>1.8250512830032314E-2</v>
      </c>
      <c r="M16" s="45">
        <f t="shared" si="59"/>
        <v>1.8979305527951473E-2</v>
      </c>
      <c r="N16" s="45">
        <f t="shared" si="59"/>
        <v>1.9737200903778195E-2</v>
      </c>
    </row>
    <row r="17" spans="1:16" x14ac:dyDescent="0.3">
      <c r="A17" s="42" t="str">
        <f>+Historicals!A107</f>
        <v>North America</v>
      </c>
      <c r="B17" s="16">
        <f t="shared" ref="B17" si="60">+C17-1</f>
        <v>2015</v>
      </c>
      <c r="C17" s="16">
        <f t="shared" ref="C17" si="61">+D17-1</f>
        <v>2016</v>
      </c>
      <c r="D17" s="16">
        <f t="shared" ref="D17" si="62">+E17-1</f>
        <v>2017</v>
      </c>
      <c r="E17" s="16">
        <f t="shared" ref="E17" si="63">+F17-1</f>
        <v>2018</v>
      </c>
      <c r="F17" s="16">
        <f t="shared" ref="F17" si="64">+G17-1</f>
        <v>2019</v>
      </c>
      <c r="G17" s="16">
        <f t="shared" ref="G17" si="65">+H17-1</f>
        <v>2020</v>
      </c>
      <c r="H17" s="16">
        <f>+I17-1</f>
        <v>2021</v>
      </c>
      <c r="I17" s="16">
        <v>2022</v>
      </c>
      <c r="J17" s="38">
        <f>+I17+1</f>
        <v>2023</v>
      </c>
      <c r="K17" s="38">
        <f t="shared" ref="K17:N17" si="66">+J17+1</f>
        <v>2024</v>
      </c>
      <c r="L17" s="38">
        <f t="shared" si="66"/>
        <v>2025</v>
      </c>
      <c r="M17" s="38">
        <f t="shared" si="66"/>
        <v>2026</v>
      </c>
      <c r="N17" s="38">
        <f t="shared" si="66"/>
        <v>2027</v>
      </c>
    </row>
    <row r="18" spans="1:16"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9">
        <f>I18*(1+I19)</f>
        <v>19607.230281157226</v>
      </c>
      <c r="K18" s="9">
        <f t="shared" ref="K18:N20" si="67">J18*(1+J19)</f>
        <v>20947.173720826508</v>
      </c>
      <c r="L18" s="9">
        <f t="shared" si="67"/>
        <v>22378.687892096681</v>
      </c>
      <c r="M18" s="9">
        <f t="shared" si="67"/>
        <v>23908.030670216565</v>
      </c>
      <c r="N18" s="9">
        <f t="shared" si="67"/>
        <v>25541.887588944912</v>
      </c>
      <c r="O18" t="s">
        <v>152</v>
      </c>
    </row>
    <row r="19" spans="1:16" x14ac:dyDescent="0.3">
      <c r="A19" s="43" t="s">
        <v>130</v>
      </c>
      <c r="B19" s="45" t="str">
        <f>+IFERROR(B18/A18-1,"nm")</f>
        <v>nm</v>
      </c>
      <c r="C19" s="45">
        <f>+IFERROR(C18/B18-1,"nm")</f>
        <v>7.4526928675400228E-2</v>
      </c>
      <c r="D19" s="45">
        <f t="shared" ref="D19:G19" si="68">+IFERROR(D18/C18-1,"nm")</f>
        <v>3.0615009482525046E-2</v>
      </c>
      <c r="E19" s="45">
        <f t="shared" si="68"/>
        <v>-2.372502628811779E-2</v>
      </c>
      <c r="F19" s="45">
        <f t="shared" si="68"/>
        <v>7.0481319421070276E-2</v>
      </c>
      <c r="G19" s="45">
        <f t="shared" si="68"/>
        <v>-8.9171173437303519E-2</v>
      </c>
      <c r="H19" s="45">
        <f>+IFERROR(H18/G18-1,"nm")</f>
        <v>0.18606738470035911</v>
      </c>
      <c r="I19" s="45">
        <f>+IFERROR(I18/H18-1,"nm")</f>
        <v>6.8339251411607238E-2</v>
      </c>
      <c r="J19" s="45">
        <f>+IFERROR(J18/I18-1,"nm")</f>
        <v>6.8339251411607238E-2</v>
      </c>
      <c r="K19" s="45">
        <f t="shared" ref="K19" si="69">+IFERROR(K18/J18-1,"nm")</f>
        <v>6.8339251411607238E-2</v>
      </c>
      <c r="L19" s="45">
        <f t="shared" ref="L19" si="70">+IFERROR(L18/K18-1,"nm")</f>
        <v>6.8339251411607238E-2</v>
      </c>
      <c r="M19" s="45">
        <f t="shared" ref="M19" si="71">+IFERROR(M18/L18-1,"nm")</f>
        <v>6.8339251411607238E-2</v>
      </c>
      <c r="N19" s="45">
        <f t="shared" ref="N19" si="72">+IFERROR(N18/M18-1,"nm")</f>
        <v>6.8339251411607238E-2</v>
      </c>
    </row>
    <row r="20" spans="1:16" s="1" customFormat="1" x14ac:dyDescent="0.3">
      <c r="A20" s="48"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9">
        <f>I20*(1+I21)</f>
        <v>12841.290278254894</v>
      </c>
      <c r="K20" s="9">
        <f t="shared" si="67"/>
        <v>13485.339876545931</v>
      </c>
      <c r="L20" s="9">
        <f t="shared" si="67"/>
        <v>14161.691515836794</v>
      </c>
      <c r="M20" s="9">
        <f t="shared" si="67"/>
        <v>14871.965291622491</v>
      </c>
      <c r="N20" s="9">
        <f t="shared" si="67"/>
        <v>15617.862554616953</v>
      </c>
    </row>
    <row r="21" spans="1:16" x14ac:dyDescent="0.3">
      <c r="A21" s="43" t="s">
        <v>130</v>
      </c>
      <c r="B21" s="45" t="str">
        <f t="shared" ref="B21" si="73">+IFERROR(B20/A20-1,"nm")</f>
        <v>nm</v>
      </c>
      <c r="C21" s="45">
        <f t="shared" ref="C21" si="74">+IFERROR(C20/B20-1,"nm")</f>
        <v>9.3228309428638578E-2</v>
      </c>
      <c r="D21" s="45">
        <f t="shared" ref="D21" si="75">+IFERROR(D20/C20-1,"nm")</f>
        <v>4.1402301322722934E-2</v>
      </c>
      <c r="E21" s="45">
        <f t="shared" ref="E21" si="76">+IFERROR(E20/D20-1,"nm")</f>
        <v>-3.7381247418422192E-2</v>
      </c>
      <c r="F21" s="45">
        <f t="shared" ref="F21" si="77">+IFERROR(F20/E20-1,"nm")</f>
        <v>7.755846384895948E-2</v>
      </c>
      <c r="G21" s="45">
        <f t="shared" ref="G21" si="78">+IFERROR(G20/F20-1,"nm")</f>
        <v>-7.1279243404678949E-2</v>
      </c>
      <c r="H21" s="45">
        <f t="shared" ref="H21" si="79">+IFERROR(H20/G20-1,"nm")</f>
        <v>0.24815092721620746</v>
      </c>
      <c r="I21" s="45">
        <f>+IFERROR(I20/H20-1,"nm")</f>
        <v>5.0154586052902683E-2</v>
      </c>
      <c r="J21" s="45">
        <f t="shared" ref="J21:N21" si="80">+IFERROR(J20/I20-1,"nm")</f>
        <v>5.0154586052902683E-2</v>
      </c>
      <c r="K21" s="45">
        <f t="shared" si="80"/>
        <v>5.0154586052902683E-2</v>
      </c>
      <c r="L21" s="45">
        <f t="shared" si="80"/>
        <v>5.0154586052902683E-2</v>
      </c>
      <c r="M21" s="45">
        <f t="shared" si="80"/>
        <v>5.0154586052902683E-2</v>
      </c>
      <c r="N21" s="45">
        <f t="shared" si="80"/>
        <v>5.0154586052902683E-2</v>
      </c>
    </row>
    <row r="22" spans="1:16" x14ac:dyDescent="0.3">
      <c r="A22" s="43" t="s">
        <v>138</v>
      </c>
      <c r="B22" s="45">
        <f>+Historicals!B180</f>
        <v>0.14000000000000001</v>
      </c>
      <c r="C22" s="45">
        <f>+Historicals!C180</f>
        <v>0.1</v>
      </c>
      <c r="D22" s="45">
        <f>+Historicals!D180</f>
        <v>0.04</v>
      </c>
      <c r="E22" s="45">
        <f>+Historicals!E180</f>
        <v>-0.04</v>
      </c>
      <c r="F22" s="45">
        <f>+Historicals!F180</f>
        <v>0.08</v>
      </c>
      <c r="G22" s="45">
        <f>+Historicals!G180</f>
        <v>-7.0000000000000007E-2</v>
      </c>
      <c r="H22" s="45">
        <f>+Historicals!H180</f>
        <v>0.25</v>
      </c>
      <c r="I22" s="45">
        <f>+Historicals!I180</f>
        <v>0.05</v>
      </c>
      <c r="J22" s="45">
        <f>+Historicals!J180</f>
        <v>0</v>
      </c>
      <c r="K22" s="45">
        <f>+Historicals!K180</f>
        <v>0</v>
      </c>
      <c r="L22" s="45">
        <f>+Historicals!L180</f>
        <v>0</v>
      </c>
      <c r="M22" s="45">
        <f>+Historicals!M180</f>
        <v>0</v>
      </c>
      <c r="N22" s="45">
        <f>+Historicals!N180</f>
        <v>0</v>
      </c>
    </row>
    <row r="23" spans="1:16" x14ac:dyDescent="0.3">
      <c r="A23" s="43" t="s">
        <v>139</v>
      </c>
      <c r="B23" s="45" t="str">
        <f t="shared" ref="B23:H23" si="81">+IFERROR(B21-B22,"nm")</f>
        <v>nm</v>
      </c>
      <c r="C23" s="45">
        <f t="shared" si="81"/>
        <v>-6.7716905713614273E-3</v>
      </c>
      <c r="D23" s="45">
        <f t="shared" si="81"/>
        <v>1.4023013227229333E-3</v>
      </c>
      <c r="E23" s="45">
        <f t="shared" si="81"/>
        <v>2.6187525815778087E-3</v>
      </c>
      <c r="F23" s="45">
        <f t="shared" si="81"/>
        <v>-2.4415361510405215E-3</v>
      </c>
      <c r="G23" s="45">
        <f t="shared" si="81"/>
        <v>-1.2792434046789425E-3</v>
      </c>
      <c r="H23" s="45">
        <f t="shared" si="81"/>
        <v>-1.849072783792538E-3</v>
      </c>
      <c r="I23" s="45">
        <f>+IFERROR(I21-I22,"nm")</f>
        <v>1.5458605290268046E-4</v>
      </c>
      <c r="J23" s="45">
        <f t="shared" ref="J23:N23" si="82">+IFERROR(J21-J22,"nm")</f>
        <v>5.0154586052902683E-2</v>
      </c>
      <c r="K23" s="45">
        <f t="shared" si="82"/>
        <v>5.0154586052902683E-2</v>
      </c>
      <c r="L23" s="45">
        <f t="shared" si="82"/>
        <v>5.0154586052902683E-2</v>
      </c>
      <c r="M23" s="45">
        <f t="shared" si="82"/>
        <v>5.0154586052902683E-2</v>
      </c>
      <c r="N23" s="45">
        <f t="shared" si="82"/>
        <v>5.0154586052902683E-2</v>
      </c>
    </row>
    <row r="24" spans="1:16" s="1" customFormat="1" x14ac:dyDescent="0.3">
      <c r="A24" s="48"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9">
        <f>I24*(1+I25)</f>
        <v>5998.8194112967376</v>
      </c>
      <c r="K24" s="9">
        <f t="shared" ref="K24:N24" si="83">J24*(1+J25)</f>
        <v>6552.409746786333</v>
      </c>
      <c r="L24" s="9">
        <f t="shared" si="83"/>
        <v>7157.0871776751274</v>
      </c>
      <c r="M24" s="9">
        <f t="shared" si="83"/>
        <v>7817.5661853205638</v>
      </c>
      <c r="N24" s="9">
        <f t="shared" si="83"/>
        <v>8538.9963185721026</v>
      </c>
    </row>
    <row r="25" spans="1:16" x14ac:dyDescent="0.3">
      <c r="A25" s="43" t="s">
        <v>130</v>
      </c>
      <c r="B25" s="45" t="str">
        <f t="shared" ref="B25" si="84">+IFERROR(B24/A24-1,"nm")</f>
        <v>nm</v>
      </c>
      <c r="C25" s="45">
        <f t="shared" ref="C25" si="85">+IFERROR(C24/B24-1,"nm")</f>
        <v>7.6190476190476142E-2</v>
      </c>
      <c r="D25" s="45">
        <f t="shared" ref="D25" si="86">+IFERROR(D24/C24-1,"nm")</f>
        <v>2.9498525073746285E-2</v>
      </c>
      <c r="E25" s="45">
        <f t="shared" ref="E25" si="87">+IFERROR(E24/D24-1,"nm")</f>
        <v>1.0642652476463343E-2</v>
      </c>
      <c r="F25" s="45">
        <f t="shared" ref="F25" si="88">+IFERROR(F24/E24-1,"nm")</f>
        <v>6.5208586472256025E-2</v>
      </c>
      <c r="G25" s="45">
        <f t="shared" ref="G25" si="89">+IFERROR(G24/F24-1,"nm")</f>
        <v>-0.11806083650190113</v>
      </c>
      <c r="H25" s="45">
        <f t="shared" ref="H25" si="90">+IFERROR(H24/G24-1,"nm")</f>
        <v>8.3854278939426541E-2</v>
      </c>
      <c r="I25" s="45">
        <f>+IFERROR(I24/H24-1,"nm")</f>
        <v>9.2283214001591007E-2</v>
      </c>
      <c r="J25" s="45">
        <f t="shared" ref="J25:N25" si="91">+IFERROR(J24/I24-1,"nm")</f>
        <v>9.2283214001591007E-2</v>
      </c>
      <c r="K25" s="45">
        <f t="shared" si="91"/>
        <v>9.2283214001591007E-2</v>
      </c>
      <c r="L25" s="45">
        <f t="shared" si="91"/>
        <v>9.2283214001591007E-2</v>
      </c>
      <c r="M25" s="45">
        <f t="shared" si="91"/>
        <v>9.2283214001591007E-2</v>
      </c>
      <c r="N25" s="45">
        <f t="shared" si="91"/>
        <v>9.2283214001591007E-2</v>
      </c>
    </row>
    <row r="26" spans="1:16" x14ac:dyDescent="0.3">
      <c r="A26" s="43" t="s">
        <v>138</v>
      </c>
      <c r="B26" s="45">
        <f>+Historicals!B184</f>
        <v>0.79</v>
      </c>
      <c r="C26" s="45">
        <f>+Historicals!C184</f>
        <v>0.85</v>
      </c>
      <c r="D26" s="45">
        <f>+Historicals!D184</f>
        <v>0.08</v>
      </c>
      <c r="E26" s="45">
        <f>+Historicals!E184</f>
        <v>0.06</v>
      </c>
      <c r="F26" s="45">
        <f>+Historicals!F184</f>
        <v>0.12</v>
      </c>
      <c r="G26" s="45">
        <f>+Historicals!G184</f>
        <v>-0.03</v>
      </c>
      <c r="H26" s="45">
        <f>+Historicals!H184</f>
        <v>0.13</v>
      </c>
      <c r="I26" s="45">
        <f>+Historicals!I184</f>
        <v>0.09</v>
      </c>
      <c r="J26" s="45">
        <f>+Historicals!J184</f>
        <v>0</v>
      </c>
      <c r="K26" s="45">
        <f>+Historicals!K184</f>
        <v>0</v>
      </c>
      <c r="L26" s="45">
        <f>+Historicals!L184</f>
        <v>0</v>
      </c>
      <c r="M26" s="45">
        <f>+Historicals!M184</f>
        <v>0</v>
      </c>
      <c r="N26" s="45">
        <f>+Historicals!N184</f>
        <v>0</v>
      </c>
    </row>
    <row r="27" spans="1:16" x14ac:dyDescent="0.3">
      <c r="A27" s="43" t="s">
        <v>139</v>
      </c>
      <c r="B27" s="45" t="str">
        <f t="shared" ref="B27" si="92">+IFERROR(B25-B26,"nm")</f>
        <v>nm</v>
      </c>
      <c r="C27" s="45">
        <f t="shared" ref="C27" si="93">+IFERROR(C25-C26,"nm")</f>
        <v>-0.77380952380952384</v>
      </c>
      <c r="D27" s="45">
        <f t="shared" ref="D27" si="94">+IFERROR(D25-D26,"nm")</f>
        <v>-5.0501474926253717E-2</v>
      </c>
      <c r="E27" s="45">
        <f t="shared" ref="E27" si="95">+IFERROR(E25-E26,"nm")</f>
        <v>-4.9357347523536654E-2</v>
      </c>
      <c r="F27" s="45">
        <f t="shared" ref="F27" si="96">+IFERROR(F25-F26,"nm")</f>
        <v>-5.4791413527743971E-2</v>
      </c>
      <c r="G27" s="45">
        <f t="shared" ref="G27" si="97">+IFERROR(G25-G26,"nm")</f>
        <v>-8.8060836501901135E-2</v>
      </c>
      <c r="H27" s="45">
        <f t="shared" ref="H27" si="98">+IFERROR(H25-H26,"nm")</f>
        <v>-4.6145721060573464E-2</v>
      </c>
      <c r="I27" s="45">
        <f>+IFERROR(I25-I26,"nm")</f>
        <v>2.2832140015910107E-3</v>
      </c>
      <c r="J27" s="45">
        <f t="shared" ref="J27:N27" si="99">+IFERROR(J25-J26,"nm")</f>
        <v>9.2283214001591007E-2</v>
      </c>
      <c r="K27" s="45">
        <f t="shared" si="99"/>
        <v>9.2283214001591007E-2</v>
      </c>
      <c r="L27" s="45">
        <f t="shared" si="99"/>
        <v>9.2283214001591007E-2</v>
      </c>
      <c r="M27" s="45">
        <f t="shared" si="99"/>
        <v>9.2283214001591007E-2</v>
      </c>
      <c r="N27" s="45">
        <f t="shared" si="99"/>
        <v>9.2283214001591007E-2</v>
      </c>
    </row>
    <row r="28" spans="1:16" s="1" customFormat="1" x14ac:dyDescent="0.3">
      <c r="A28" s="48"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9">
        <f>I28*(1+I29)</f>
        <v>790.31360946745554</v>
      </c>
      <c r="K28" s="9">
        <f t="shared" ref="K28:N28" si="100">J28*(1+J29)</f>
        <v>986.72290886173437</v>
      </c>
      <c r="L28" s="9">
        <f t="shared" si="100"/>
        <v>1231.9439868037039</v>
      </c>
      <c r="M28" s="9">
        <f t="shared" si="100"/>
        <v>1538.1075811572871</v>
      </c>
      <c r="N28" s="9">
        <f t="shared" si="100"/>
        <v>1920.3591693738908</v>
      </c>
    </row>
    <row r="29" spans="1:16" x14ac:dyDescent="0.3">
      <c r="A29" s="43" t="s">
        <v>130</v>
      </c>
      <c r="B29" s="45" t="str">
        <f t="shared" ref="B29" si="101">+IFERROR(B28/A28-1,"nm")</f>
        <v>nm</v>
      </c>
      <c r="C29" s="45">
        <f t="shared" ref="C29" si="102">+IFERROR(C28/B28-1,"nm")</f>
        <v>-0.12742718446601942</v>
      </c>
      <c r="D29" s="45">
        <f t="shared" ref="D29" si="103">+IFERROR(D28/C28-1,"nm")</f>
        <v>-0.10152990264255912</v>
      </c>
      <c r="E29" s="45">
        <f t="shared" ref="E29" si="104">+IFERROR(E28/D28-1,"nm")</f>
        <v>-7.8947368421052655E-2</v>
      </c>
      <c r="F29" s="45">
        <f t="shared" ref="F29" si="105">+IFERROR(F28/E28-1,"nm")</f>
        <v>3.3613445378151141E-3</v>
      </c>
      <c r="G29" s="45">
        <f t="shared" ref="G29" si="106">+IFERROR(G28/F28-1,"nm")</f>
        <v>-0.13567839195979903</v>
      </c>
      <c r="H29" s="45">
        <f t="shared" ref="H29" si="107">+IFERROR(H28/G28-1,"nm")</f>
        <v>-1.744186046511631E-2</v>
      </c>
      <c r="I29" s="45">
        <f>+IFERROR(I28/H28-1,"nm")</f>
        <v>0.24852071005917153</v>
      </c>
      <c r="J29" s="45">
        <f t="shared" ref="J29:N29" si="108">+IFERROR(J28/I28-1,"nm")</f>
        <v>0.24852071005917153</v>
      </c>
      <c r="K29" s="45">
        <f t="shared" si="108"/>
        <v>0.24852071005917153</v>
      </c>
      <c r="L29" s="45">
        <f t="shared" si="108"/>
        <v>0.24852071005917153</v>
      </c>
      <c r="M29" s="45">
        <f t="shared" si="108"/>
        <v>0.24852071005917153</v>
      </c>
      <c r="N29" s="45">
        <f t="shared" si="108"/>
        <v>0.24852071005917153</v>
      </c>
    </row>
    <row r="30" spans="1:16" x14ac:dyDescent="0.3">
      <c r="A30" s="43" t="s">
        <v>138</v>
      </c>
      <c r="B30" s="45">
        <f>+Historicals!B182</f>
        <v>-0.05</v>
      </c>
      <c r="C30" s="45">
        <f>+Historicals!C182</f>
        <v>-0.13</v>
      </c>
      <c r="D30" s="45">
        <f>+Historicals!D182</f>
        <v>-0.1</v>
      </c>
      <c r="E30" s="45">
        <f>+Historicals!E182</f>
        <v>-0.08</v>
      </c>
      <c r="F30" s="45">
        <f>+Historicals!F182</f>
        <v>0</v>
      </c>
      <c r="G30" s="45">
        <f>+Historicals!G182</f>
        <v>-0.14000000000000001</v>
      </c>
      <c r="H30" s="45">
        <f>+Historicals!H182</f>
        <v>-0.02</v>
      </c>
      <c r="I30" s="45">
        <f>+Historicals!I182</f>
        <v>0.25</v>
      </c>
      <c r="J30" s="45">
        <f>+Historicals!J182</f>
        <v>0</v>
      </c>
      <c r="K30" s="45">
        <f>+Historicals!K182</f>
        <v>0</v>
      </c>
      <c r="L30" s="45">
        <f>+Historicals!L182</f>
        <v>0</v>
      </c>
      <c r="M30" s="45">
        <f>+Historicals!M182</f>
        <v>0</v>
      </c>
      <c r="N30" s="45">
        <f>+Historicals!N182</f>
        <v>0</v>
      </c>
    </row>
    <row r="31" spans="1:16" x14ac:dyDescent="0.3">
      <c r="A31" s="43" t="s">
        <v>139</v>
      </c>
      <c r="B31" s="45" t="str">
        <f t="shared" ref="B31" si="109">+IFERROR(B29-B30,"nm")</f>
        <v>nm</v>
      </c>
      <c r="C31" s="45">
        <f t="shared" ref="C31" si="110">+IFERROR(C29-C30,"nm")</f>
        <v>2.572815533980588E-3</v>
      </c>
      <c r="D31" s="45">
        <f t="shared" ref="D31" si="111">+IFERROR(D29-D30,"nm")</f>
        <v>-1.5299026425591167E-3</v>
      </c>
      <c r="E31" s="45">
        <f t="shared" ref="E31" si="112">+IFERROR(E29-E30,"nm")</f>
        <v>1.0526315789473467E-3</v>
      </c>
      <c r="F31" s="45">
        <f t="shared" ref="F31" si="113">+IFERROR(F29-F30,"nm")</f>
        <v>3.3613445378151141E-3</v>
      </c>
      <c r="G31" s="45">
        <f t="shared" ref="G31" si="114">+IFERROR(G29-G30,"nm")</f>
        <v>4.321608040200986E-3</v>
      </c>
      <c r="H31" s="45">
        <f t="shared" ref="H31" si="115">+IFERROR(H29-H30,"nm")</f>
        <v>2.5581395348836904E-3</v>
      </c>
      <c r="I31" s="45">
        <f>+IFERROR(I29-I30,"nm")</f>
        <v>-1.4792899408284654E-3</v>
      </c>
      <c r="J31" s="45">
        <f t="shared" ref="J31:N31" si="116">+IFERROR(J29-J30,"nm")</f>
        <v>0.24852071005917153</v>
      </c>
      <c r="K31" s="45">
        <f t="shared" si="116"/>
        <v>0.24852071005917153</v>
      </c>
      <c r="L31" s="45">
        <f t="shared" si="116"/>
        <v>0.24852071005917153</v>
      </c>
      <c r="M31" s="45">
        <f t="shared" si="116"/>
        <v>0.24852071005917153</v>
      </c>
      <c r="N31" s="45">
        <f t="shared" si="116"/>
        <v>0.24852071005917153</v>
      </c>
    </row>
    <row r="32" spans="1:16" x14ac:dyDescent="0.3">
      <c r="A32" s="9" t="s">
        <v>131</v>
      </c>
      <c r="B32" s="46">
        <f>+B38+B35</f>
        <v>3766</v>
      </c>
      <c r="C32" s="46">
        <f t="shared" ref="C32:N32" si="117">+C38+C35</f>
        <v>3896</v>
      </c>
      <c r="D32" s="46">
        <f t="shared" si="117"/>
        <v>4015</v>
      </c>
      <c r="E32" s="46">
        <f t="shared" si="117"/>
        <v>3760</v>
      </c>
      <c r="F32" s="46">
        <f t="shared" si="117"/>
        <v>4074</v>
      </c>
      <c r="G32" s="46">
        <f t="shared" si="117"/>
        <v>3047</v>
      </c>
      <c r="H32" s="46">
        <f t="shared" si="117"/>
        <v>5219</v>
      </c>
      <c r="I32" s="46">
        <f t="shared" si="117"/>
        <v>5238</v>
      </c>
      <c r="J32" s="46">
        <f t="shared" si="117"/>
        <v>5257.3997369892832</v>
      </c>
      <c r="K32" s="46">
        <f t="shared" si="117"/>
        <v>5277.1870332330436</v>
      </c>
      <c r="L32" s="46">
        <f t="shared" si="117"/>
        <v>5297.3503038556801</v>
      </c>
      <c r="M32" s="46">
        <f t="shared" si="117"/>
        <v>5317.8785296294227</v>
      </c>
      <c r="N32" s="46">
        <f t="shared" si="117"/>
        <v>5338.7612310196046</v>
      </c>
      <c r="O32" s="12"/>
      <c r="P32" s="12" t="s">
        <v>148</v>
      </c>
    </row>
    <row r="33" spans="1:14" x14ac:dyDescent="0.3">
      <c r="A33" s="44" t="s">
        <v>130</v>
      </c>
      <c r="B33" s="45" t="str">
        <f t="shared" ref="B33" si="118">+IFERROR(B32/A32-1,"nm")</f>
        <v>nm</v>
      </c>
      <c r="C33" s="45">
        <f t="shared" ref="C33" si="119">+IFERROR(C32/B32-1,"nm")</f>
        <v>3.4519383961763239E-2</v>
      </c>
      <c r="D33" s="45">
        <f t="shared" ref="D33" si="120">+IFERROR(D32/C32-1,"nm")</f>
        <v>3.0544147843942548E-2</v>
      </c>
      <c r="E33" s="45">
        <f t="shared" ref="E33" si="121">+IFERROR(E32/D32-1,"nm")</f>
        <v>-6.3511830635118338E-2</v>
      </c>
      <c r="F33" s="45">
        <f t="shared" ref="F33" si="122">+IFERROR(F32/E32-1,"nm")</f>
        <v>8.3510638297872308E-2</v>
      </c>
      <c r="G33" s="45">
        <f t="shared" ref="G33" si="123">+IFERROR(G32/F32-1,"nm")</f>
        <v>-0.25208640157093765</v>
      </c>
      <c r="H33" s="45">
        <f t="shared" ref="H33" si="124">+IFERROR(H32/G32-1,"nm")</f>
        <v>0.71283229405973092</v>
      </c>
      <c r="I33" s="45">
        <f>+IFERROR(I32/H32-1,"nm")</f>
        <v>3.6405441655489312E-3</v>
      </c>
      <c r="J33" s="45">
        <f t="shared" ref="J33:N33" si="125">+IFERROR(J32/I32-1,"nm")</f>
        <v>3.7036534916539132E-3</v>
      </c>
      <c r="K33" s="45">
        <f t="shared" si="125"/>
        <v>3.7637039665339156E-3</v>
      </c>
      <c r="L33" s="45">
        <f t="shared" si="125"/>
        <v>3.8208368389558434E-3</v>
      </c>
      <c r="M33" s="45">
        <f t="shared" si="125"/>
        <v>3.8751875175786488E-3</v>
      </c>
      <c r="N33" s="45">
        <f t="shared" si="125"/>
        <v>3.926885744725217E-3</v>
      </c>
    </row>
    <row r="34" spans="1:14" x14ac:dyDescent="0.3">
      <c r="A34" s="44" t="s">
        <v>132</v>
      </c>
      <c r="B34" s="45">
        <f>+IFERROR(B32/B$18,"nm")</f>
        <v>0.27409024745269289</v>
      </c>
      <c r="C34" s="45">
        <f t="shared" ref="C34:H34" si="126">+IFERROR(C32/C$18,"nm")</f>
        <v>0.26388512598211866</v>
      </c>
      <c r="D34" s="45">
        <f t="shared" si="126"/>
        <v>0.26386698212407994</v>
      </c>
      <c r="E34" s="45">
        <f t="shared" si="126"/>
        <v>0.25311342982160889</v>
      </c>
      <c r="F34" s="45">
        <f t="shared" si="126"/>
        <v>0.25619418941013711</v>
      </c>
      <c r="G34" s="45">
        <f t="shared" si="126"/>
        <v>0.2103700635183651</v>
      </c>
      <c r="H34" s="45">
        <f t="shared" si="126"/>
        <v>0.30380115256999823</v>
      </c>
      <c r="I34" s="45">
        <f>+IFERROR(I32/I$18,"nm")</f>
        <v>0.28540293140086087</v>
      </c>
      <c r="J34" s="45">
        <f t="shared" ref="J34:N34" si="127">+IFERROR(J32/J$18,"nm")</f>
        <v>0.26813576734709466</v>
      </c>
      <c r="K34" s="45">
        <f t="shared" si="127"/>
        <v>0.25192835575647399</v>
      </c>
      <c r="L34" s="45">
        <f t="shared" si="127"/>
        <v>0.23671407052093107</v>
      </c>
      <c r="M34" s="45">
        <f t="shared" si="127"/>
        <v>0.22243063859936282</v>
      </c>
      <c r="N34" s="45">
        <f t="shared" si="127"/>
        <v>0.20901983897737994</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f>I35*(1+I36)</f>
        <v>118.27692307692308</v>
      </c>
      <c r="K35" s="9">
        <f t="shared" ref="K35:N35" si="128">J35*(1+J36)</f>
        <v>112.81798816568049</v>
      </c>
      <c r="L35" s="9">
        <f t="shared" si="128"/>
        <v>107.61100409649524</v>
      </c>
      <c r="M35" s="9">
        <f t="shared" si="128"/>
        <v>102.64434236896469</v>
      </c>
      <c r="N35" s="9">
        <f t="shared" si="128"/>
        <v>97.906911182704775</v>
      </c>
    </row>
    <row r="36" spans="1:14" x14ac:dyDescent="0.3">
      <c r="A36" s="44" t="s">
        <v>130</v>
      </c>
      <c r="B36" s="45" t="str">
        <f t="shared" ref="B36" si="129">+IFERROR(B35/A35-1,"nm")</f>
        <v>nm</v>
      </c>
      <c r="C36" s="45">
        <f t="shared" ref="C36" si="130">+IFERROR(C35/B35-1,"nm")</f>
        <v>9.9173553719008156E-2</v>
      </c>
      <c r="D36" s="45">
        <f t="shared" ref="D36" si="131">+IFERROR(D35/C35-1,"nm")</f>
        <v>5.2631578947368363E-2</v>
      </c>
      <c r="E36" s="45">
        <f t="shared" ref="E36" si="132">+IFERROR(E35/D35-1,"nm")</f>
        <v>0.14285714285714279</v>
      </c>
      <c r="F36" s="45">
        <f t="shared" ref="F36" si="133">+IFERROR(F35/E35-1,"nm")</f>
        <v>-6.8749999999999978E-2</v>
      </c>
      <c r="G36" s="45">
        <f t="shared" ref="G36" si="134">+IFERROR(G35/F35-1,"nm")</f>
        <v>-6.7114093959731447E-3</v>
      </c>
      <c r="H36" s="45">
        <f t="shared" ref="H36" si="135">+IFERROR(H35/G35-1,"nm")</f>
        <v>-0.1216216216216216</v>
      </c>
      <c r="I36" s="45">
        <f>+IFERROR(I35/H35-1,"nm")</f>
        <v>-4.6153846153846101E-2</v>
      </c>
      <c r="J36" s="45">
        <f t="shared" ref="J36:N36" si="136">+IFERROR(J35/I35-1,"nm")</f>
        <v>-4.6153846153846101E-2</v>
      </c>
      <c r="K36" s="45">
        <f t="shared" si="136"/>
        <v>-4.6153846153846101E-2</v>
      </c>
      <c r="L36" s="45">
        <f t="shared" si="136"/>
        <v>-4.6153846153846101E-2</v>
      </c>
      <c r="M36" s="45">
        <f t="shared" si="136"/>
        <v>-4.6153846153846212E-2</v>
      </c>
      <c r="N36" s="45">
        <f t="shared" si="136"/>
        <v>-4.6153846153846212E-2</v>
      </c>
    </row>
    <row r="37" spans="1:14" x14ac:dyDescent="0.3">
      <c r="A37" s="44" t="s">
        <v>134</v>
      </c>
      <c r="B37" s="45">
        <f>+IFERROR(B35/B$18,"nm")</f>
        <v>8.8064046579330417E-3</v>
      </c>
      <c r="C37" s="45">
        <f t="shared" ref="C37:H37" si="137">+IFERROR(C35/C$18,"nm")</f>
        <v>9.0083988079111346E-3</v>
      </c>
      <c r="D37" s="45">
        <f t="shared" si="137"/>
        <v>9.2008412197686646E-3</v>
      </c>
      <c r="E37" s="45">
        <f t="shared" si="137"/>
        <v>1.0770784247728038E-2</v>
      </c>
      <c r="F37" s="45">
        <f t="shared" si="137"/>
        <v>9.3698905798012821E-3</v>
      </c>
      <c r="G37" s="45">
        <f t="shared" si="137"/>
        <v>1.0218171775752554E-2</v>
      </c>
      <c r="H37" s="45">
        <f t="shared" si="137"/>
        <v>7.5673787764130628E-3</v>
      </c>
      <c r="I37" s="45">
        <f>+IFERROR(I35/I$18,"nm")</f>
        <v>6.7563886013185855E-3</v>
      </c>
      <c r="J37" s="45">
        <f t="shared" ref="J37:N37" si="138">+IFERROR(J35/J$18,"nm")</f>
        <v>6.0323116208100321E-3</v>
      </c>
      <c r="K37" s="45">
        <f t="shared" si="138"/>
        <v>5.385833414534219E-3</v>
      </c>
      <c r="L37" s="45">
        <f t="shared" si="138"/>
        <v>4.8086377814178924E-3</v>
      </c>
      <c r="M37" s="45">
        <f t="shared" si="138"/>
        <v>4.2932997612736834E-3</v>
      </c>
      <c r="N37" s="45">
        <f t="shared" si="138"/>
        <v>3.8331901211984439E-3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f>I38*(1+I39)</f>
        <v>5139.1228139123605</v>
      </c>
      <c r="K38" s="9">
        <f t="shared" ref="K38:N38" si="139">J38*(1+J39)</f>
        <v>5164.369045067363</v>
      </c>
      <c r="L38" s="9">
        <f t="shared" si="139"/>
        <v>5189.7392997591851</v>
      </c>
      <c r="M38" s="9">
        <f t="shared" si="139"/>
        <v>5215.2341872604584</v>
      </c>
      <c r="N38" s="9">
        <f t="shared" si="139"/>
        <v>5240.8543198368998</v>
      </c>
    </row>
    <row r="39" spans="1:14" x14ac:dyDescent="0.3">
      <c r="A39" s="44" t="s">
        <v>130</v>
      </c>
      <c r="B39" s="45" t="str">
        <f t="shared" ref="B39" si="140">+IFERROR(B38/A38-1,"nm")</f>
        <v>nm</v>
      </c>
      <c r="C39" s="45">
        <f t="shared" ref="C39" si="141">+IFERROR(C38/B38-1,"nm")</f>
        <v>3.2373113854595292E-2</v>
      </c>
      <c r="D39" s="45">
        <f t="shared" ref="D39" si="142">+IFERROR(D38/C38-1,"nm")</f>
        <v>2.9763486579856391E-2</v>
      </c>
      <c r="E39" s="45">
        <f t="shared" ref="E39" si="143">+IFERROR(E38/D38-1,"nm")</f>
        <v>-7.096774193548383E-2</v>
      </c>
      <c r="F39" s="45">
        <f t="shared" ref="F39" si="144">+IFERROR(F38/E38-1,"nm")</f>
        <v>9.0277777777777679E-2</v>
      </c>
      <c r="G39" s="45">
        <f t="shared" ref="G39" si="145">+IFERROR(G38/F38-1,"nm")</f>
        <v>-0.26140127388535028</v>
      </c>
      <c r="H39" s="45">
        <f t="shared" ref="H39" si="146">+IFERROR(H38/G38-1,"nm")</f>
        <v>0.75543290789927564</v>
      </c>
      <c r="I39" s="45">
        <f>+IFERROR(I38/H38-1,"nm")</f>
        <v>4.9125564943997002E-3</v>
      </c>
      <c r="J39" s="45">
        <f>+IFERROR(J38/I38-1,"nm")</f>
        <v>4.9125564943997002E-3</v>
      </c>
      <c r="K39" s="45">
        <f t="shared" ref="K39:N39" si="147">+IFERROR(K38/J38-1,"nm")</f>
        <v>4.9125564943997002E-3</v>
      </c>
      <c r="L39" s="45">
        <f t="shared" si="147"/>
        <v>4.9125564943997002E-3</v>
      </c>
      <c r="M39" s="45">
        <f t="shared" si="147"/>
        <v>4.9125564943997002E-3</v>
      </c>
      <c r="N39" s="45">
        <f t="shared" si="147"/>
        <v>4.9125564943997002E-3</v>
      </c>
    </row>
    <row r="40" spans="1:14" x14ac:dyDescent="0.3">
      <c r="A40" s="44" t="s">
        <v>132</v>
      </c>
      <c r="B40" s="45">
        <f t="shared" ref="B40:H40" si="148">+IFERROR(B38/B$18,"nm")</f>
        <v>0.26528384279475981</v>
      </c>
      <c r="C40" s="45">
        <f t="shared" si="148"/>
        <v>0.25487672717420751</v>
      </c>
      <c r="D40" s="45">
        <f t="shared" si="148"/>
        <v>0.25466614090431128</v>
      </c>
      <c r="E40" s="45">
        <f t="shared" si="148"/>
        <v>0.24234264557388085</v>
      </c>
      <c r="F40" s="45">
        <f t="shared" si="148"/>
        <v>0.2468242988303358</v>
      </c>
      <c r="G40" s="45">
        <f t="shared" si="148"/>
        <v>0.20015189174261253</v>
      </c>
      <c r="H40" s="45">
        <f t="shared" si="148"/>
        <v>0.29623377379358518</v>
      </c>
      <c r="I40" s="45">
        <f>+IFERROR(I38/I$18,"nm")</f>
        <v>0.27864654279954232</v>
      </c>
      <c r="J40" s="45">
        <f>+IFERROR(J38/J$18,"nm")</f>
        <v>0.26210345572628463</v>
      </c>
      <c r="K40" s="45">
        <f t="shared" ref="K40:N40" si="149">+IFERROR(K38/K$18,"nm")</f>
        <v>0.24654252234193977</v>
      </c>
      <c r="L40" s="45">
        <f t="shared" si="149"/>
        <v>0.2319054327395132</v>
      </c>
      <c r="M40" s="45">
        <f t="shared" si="149"/>
        <v>0.21813733883808914</v>
      </c>
      <c r="N40" s="45">
        <f t="shared" si="149"/>
        <v>0.20518664885618149</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9">
        <f>I41*(1+I42)</f>
        <v>217.51020408163268</v>
      </c>
      <c r="K41" s="9">
        <f t="shared" ref="K41:N41" si="150">J41*(1+J42)</f>
        <v>324.04581424406501</v>
      </c>
      <c r="L41" s="9">
        <f t="shared" si="150"/>
        <v>482.76213142483158</v>
      </c>
      <c r="M41" s="9">
        <f t="shared" si="150"/>
        <v>719.21705293903483</v>
      </c>
      <c r="N41" s="9">
        <f t="shared" si="150"/>
        <v>1071.4866298887662</v>
      </c>
    </row>
    <row r="42" spans="1:14" x14ac:dyDescent="0.3">
      <c r="A42" s="44" t="s">
        <v>130</v>
      </c>
      <c r="B42" s="45" t="str">
        <f t="shared" ref="B42" si="151">+IFERROR(B41/A41-1,"nm")</f>
        <v>nm</v>
      </c>
      <c r="C42" s="45">
        <f t="shared" ref="C42" si="152">+IFERROR(C41/B41-1,"nm")</f>
        <v>0.16346153846153855</v>
      </c>
      <c r="D42" s="45">
        <f t="shared" ref="D42" si="153">+IFERROR(D41/C41-1,"nm")</f>
        <v>-7.8512396694214837E-2</v>
      </c>
      <c r="E42" s="45">
        <f t="shared" ref="E42" si="154">+IFERROR(E41/D41-1,"nm")</f>
        <v>-0.12107623318385652</v>
      </c>
      <c r="F42" s="45">
        <f t="shared" ref="F42" si="155">+IFERROR(F41/E41-1,"nm")</f>
        <v>-0.40306122448979587</v>
      </c>
      <c r="G42" s="45">
        <f t="shared" ref="G42" si="156">+IFERROR(G41/F41-1,"nm")</f>
        <v>-5.9829059829059839E-2</v>
      </c>
      <c r="H42" s="45">
        <f t="shared" ref="H42" si="157">+IFERROR(H41/G41-1,"nm")</f>
        <v>-0.10909090909090913</v>
      </c>
      <c r="I42" s="45">
        <f>+IFERROR(I41/H41-1,"nm")</f>
        <v>0.48979591836734704</v>
      </c>
      <c r="J42" s="45">
        <f t="shared" ref="J42:N42" si="158">+IFERROR(J41/I41-1,"nm")</f>
        <v>0.48979591836734704</v>
      </c>
      <c r="K42" s="45">
        <f t="shared" si="158"/>
        <v>0.48979591836734704</v>
      </c>
      <c r="L42" s="45">
        <f t="shared" si="158"/>
        <v>0.48979591836734704</v>
      </c>
      <c r="M42" s="45">
        <f t="shared" si="158"/>
        <v>0.48979591836734704</v>
      </c>
      <c r="N42" s="45">
        <f t="shared" si="158"/>
        <v>0.48979591836734704</v>
      </c>
    </row>
    <row r="43" spans="1:14" x14ac:dyDescent="0.3">
      <c r="A43" s="44" t="s">
        <v>134</v>
      </c>
      <c r="B43" s="45">
        <f t="shared" ref="B43:H43" si="159">+IFERROR(B41/B$18,"nm")</f>
        <v>1.5138282387190683E-2</v>
      </c>
      <c r="C43" s="45">
        <f t="shared" si="159"/>
        <v>1.6391221891086428E-2</v>
      </c>
      <c r="D43" s="45">
        <f t="shared" si="159"/>
        <v>1.4655625657202945E-2</v>
      </c>
      <c r="E43" s="45">
        <f t="shared" si="159"/>
        <v>1.3194210703466847E-2</v>
      </c>
      <c r="F43" s="45">
        <f t="shared" si="159"/>
        <v>7.3575650861526856E-3</v>
      </c>
      <c r="G43" s="45">
        <f t="shared" si="159"/>
        <v>7.5945871306268989E-3</v>
      </c>
      <c r="H43" s="45">
        <f t="shared" si="159"/>
        <v>5.7046393852960009E-3</v>
      </c>
      <c r="I43" s="45">
        <f>+IFERROR(I41/I$18,"nm")</f>
        <v>7.9551027080041418E-3</v>
      </c>
      <c r="J43" s="45">
        <f t="shared" ref="J43:N43" si="160">+IFERROR(J41/J$18,"nm")</f>
        <v>1.1093367138685696E-2</v>
      </c>
      <c r="K43" s="45">
        <f t="shared" si="160"/>
        <v>1.5469667582022574E-2</v>
      </c>
      <c r="L43" s="45">
        <f t="shared" si="160"/>
        <v>2.1572405574114342E-2</v>
      </c>
      <c r="M43" s="45">
        <f t="shared" si="160"/>
        <v>3.0082655608895451E-2</v>
      </c>
      <c r="N43" s="45">
        <f t="shared" si="160"/>
        <v>4.1950174048707704E-2</v>
      </c>
    </row>
    <row r="44" spans="1:14" x14ac:dyDescent="0.3">
      <c r="A44" s="42" t="str">
        <f>+Historicals!A111</f>
        <v>Europe, Middle East &amp; Africa</v>
      </c>
      <c r="B44" s="16">
        <f t="shared" ref="B44" si="161">+C44-1</f>
        <v>2015</v>
      </c>
      <c r="C44" s="16">
        <f t="shared" ref="C44" si="162">+D44-1</f>
        <v>2016</v>
      </c>
      <c r="D44" s="16">
        <f t="shared" ref="D44" si="163">+E44-1</f>
        <v>2017</v>
      </c>
      <c r="E44" s="16">
        <f t="shared" ref="E44" si="164">+F44-1</f>
        <v>2018</v>
      </c>
      <c r="F44" s="16">
        <f t="shared" ref="F44" si="165">+G44-1</f>
        <v>2019</v>
      </c>
      <c r="G44" s="16">
        <f t="shared" ref="G44" si="166">+H44-1</f>
        <v>2020</v>
      </c>
      <c r="H44" s="16">
        <f>+I44-1</f>
        <v>2021</v>
      </c>
      <c r="I44" s="16">
        <v>2022</v>
      </c>
      <c r="J44" s="38">
        <f>+I44+1</f>
        <v>2023</v>
      </c>
      <c r="K44" s="38">
        <f t="shared" ref="K44:M44" si="167">+J44+1</f>
        <v>2024</v>
      </c>
      <c r="L44" s="38">
        <f t="shared" si="167"/>
        <v>2025</v>
      </c>
      <c r="M44" s="38">
        <f t="shared" si="167"/>
        <v>2026</v>
      </c>
      <c r="N44" s="38">
        <f>+M44+1</f>
        <v>2027</v>
      </c>
    </row>
    <row r="45" spans="1:14" x14ac:dyDescent="0.3">
      <c r="A45" s="9" t="s">
        <v>137</v>
      </c>
      <c r="B45" s="9">
        <f>+Historicals!B111</f>
        <v>11779</v>
      </c>
      <c r="C45" s="9">
        <f>+Historicals!C111</f>
        <v>11885</v>
      </c>
      <c r="D45" s="9">
        <f>+Historicals!D111</f>
        <v>7970</v>
      </c>
      <c r="E45" s="9">
        <f>+Historicals!E111</f>
        <v>9242</v>
      </c>
      <c r="F45" s="9">
        <f>+Historicals!F111</f>
        <v>9812</v>
      </c>
      <c r="G45" s="9">
        <f>+Historicals!G111</f>
        <v>9347</v>
      </c>
      <c r="H45" s="9">
        <f>+Historicals!H111</f>
        <v>11456</v>
      </c>
      <c r="I45" s="9">
        <f>+Historicals!I111</f>
        <v>12479</v>
      </c>
      <c r="J45" s="9">
        <f>I45*(1+I46)</f>
        <v>13593.352042597766</v>
      </c>
      <c r="K45" s="9">
        <f t="shared" ref="K45:N47" si="168">J45*(1+J46)</f>
        <v>14807.213699334632</v>
      </c>
      <c r="L45" s="9">
        <f t="shared" si="168"/>
        <v>16129.470998079338</v>
      </c>
      <c r="M45" s="9">
        <f t="shared" si="168"/>
        <v>17569.803472855452</v>
      </c>
      <c r="N45" s="9">
        <f t="shared" si="168"/>
        <v>19138.755022500281</v>
      </c>
    </row>
    <row r="46" spans="1:14" x14ac:dyDescent="0.3">
      <c r="A46" s="43" t="s">
        <v>130</v>
      </c>
      <c r="B46" s="45" t="str">
        <f>+IFERROR(B45/A45-1,"nm")</f>
        <v>nm</v>
      </c>
      <c r="C46" s="45">
        <f t="shared" ref="C46:I46" si="169">+IFERROR(C45/B45-1,"nm")</f>
        <v>8.9990661346464051E-3</v>
      </c>
      <c r="D46" s="45">
        <f t="shared" si="169"/>
        <v>-0.32940681531342031</v>
      </c>
      <c r="E46" s="45">
        <f t="shared" si="169"/>
        <v>0.15959849435382689</v>
      </c>
      <c r="F46" s="45">
        <f t="shared" si="169"/>
        <v>6.1674962129409261E-2</v>
      </c>
      <c r="G46" s="45">
        <f t="shared" si="169"/>
        <v>-4.7390949857317621E-2</v>
      </c>
      <c r="H46" s="45">
        <f t="shared" si="169"/>
        <v>0.22563389322777372</v>
      </c>
      <c r="I46" s="45">
        <f t="shared" si="169"/>
        <v>8.9298184357541999E-2</v>
      </c>
      <c r="J46" s="45">
        <f t="shared" ref="J46" si="170">+IFERROR(J45/I45-1,"nm")</f>
        <v>8.9298184357541999E-2</v>
      </c>
      <c r="K46" s="45">
        <f t="shared" ref="K46" si="171">+IFERROR(K45/J45-1,"nm")</f>
        <v>8.9298184357541999E-2</v>
      </c>
      <c r="L46" s="45">
        <f t="shared" ref="L46" si="172">+IFERROR(L45/K45-1,"nm")</f>
        <v>8.9298184357541999E-2</v>
      </c>
      <c r="M46" s="45">
        <f t="shared" ref="M46" si="173">+IFERROR(M45/L45-1,"nm")</f>
        <v>8.9298184357541999E-2</v>
      </c>
      <c r="N46" s="45">
        <f t="shared" ref="N46" si="174">+IFERROR(N45/M45-1,"nm")</f>
        <v>8.9298184357541999E-2</v>
      </c>
    </row>
    <row r="47" spans="1:14" s="1" customFormat="1" x14ac:dyDescent="0.3">
      <c r="A47" s="48" t="s">
        <v>114</v>
      </c>
      <c r="B47" s="9">
        <f>+Historicals!B112</f>
        <v>7796</v>
      </c>
      <c r="C47" s="9">
        <f>Historicals!C112</f>
        <v>7973</v>
      </c>
      <c r="D47" s="9">
        <f>Historicals!D112</f>
        <v>5192</v>
      </c>
      <c r="E47" s="9">
        <f>Historicals!E112</f>
        <v>5875</v>
      </c>
      <c r="F47" s="9">
        <f>Historicals!F112</f>
        <v>6293</v>
      </c>
      <c r="G47" s="9">
        <f>Historicals!G112</f>
        <v>5892</v>
      </c>
      <c r="H47" s="9">
        <f>Historicals!H112</f>
        <v>6970</v>
      </c>
      <c r="I47" s="9">
        <f>Historicals!I112</f>
        <v>7388</v>
      </c>
      <c r="J47" s="9">
        <f>I47*(1+I48)</f>
        <v>7831.0680057388818</v>
      </c>
      <c r="K47" s="9">
        <f t="shared" si="168"/>
        <v>8300.707378249479</v>
      </c>
      <c r="L47" s="9">
        <f t="shared" si="168"/>
        <v>8798.5116370885444</v>
      </c>
      <c r="M47" s="9">
        <f t="shared" si="168"/>
        <v>9326.1698672611437</v>
      </c>
      <c r="N47" s="9">
        <f t="shared" si="168"/>
        <v>9885.4724504053556</v>
      </c>
    </row>
    <row r="48" spans="1:14" x14ac:dyDescent="0.3">
      <c r="A48" s="43" t="s">
        <v>130</v>
      </c>
      <c r="B48" s="45" t="str">
        <f>+IFERROR(B47/A47-1,"nm")</f>
        <v>nm</v>
      </c>
      <c r="C48" s="45">
        <f t="shared" ref="C48:I48" si="175">+IFERROR(C47/B47-1,"nm")</f>
        <v>2.2703950743971246E-2</v>
      </c>
      <c r="D48" s="45">
        <f t="shared" si="175"/>
        <v>-0.34880220745014423</v>
      </c>
      <c r="E48" s="45">
        <f t="shared" si="175"/>
        <v>0.1315485362095532</v>
      </c>
      <c r="F48" s="45">
        <f t="shared" si="175"/>
        <v>7.1148936170212673E-2</v>
      </c>
      <c r="G48" s="45">
        <f t="shared" si="175"/>
        <v>-6.3721595423486432E-2</v>
      </c>
      <c r="H48" s="45">
        <f t="shared" si="175"/>
        <v>0.18295994568907004</v>
      </c>
      <c r="I48" s="45">
        <f t="shared" si="175"/>
        <v>5.9971305595408975E-2</v>
      </c>
      <c r="J48" s="45">
        <f t="shared" ref="J48" si="176">+IFERROR(J47/I47-1,"nm")</f>
        <v>5.9971305595408975E-2</v>
      </c>
      <c r="K48" s="45">
        <f t="shared" ref="K48" si="177">+IFERROR(K47/J47-1,"nm")</f>
        <v>5.9971305595408975E-2</v>
      </c>
      <c r="L48" s="45">
        <f t="shared" ref="L48" si="178">+IFERROR(L47/K47-1,"nm")</f>
        <v>5.9971305595408975E-2</v>
      </c>
      <c r="M48" s="45">
        <f t="shared" ref="M48" si="179">+IFERROR(M47/L47-1,"nm")</f>
        <v>5.9971305595408975E-2</v>
      </c>
      <c r="N48" s="45">
        <f t="shared" ref="N48" si="180">+IFERROR(N47/M47-1,"nm")</f>
        <v>5.9971305595408975E-2</v>
      </c>
    </row>
    <row r="49" spans="1:16" x14ac:dyDescent="0.3">
      <c r="A49" s="43" t="s">
        <v>138</v>
      </c>
      <c r="B49" s="30">
        <f>+Historicals!B184</f>
        <v>0.79</v>
      </c>
      <c r="C49" s="30">
        <f>+Historicals!C184</f>
        <v>0.85</v>
      </c>
      <c r="D49" s="30">
        <f>+Historicals!D184</f>
        <v>0.08</v>
      </c>
      <c r="E49" s="30">
        <f>+Historicals!E184</f>
        <v>0.06</v>
      </c>
      <c r="F49" s="30">
        <f>+Historicals!F184</f>
        <v>0.12</v>
      </c>
      <c r="G49" s="30">
        <f>+Historicals!G184</f>
        <v>-0.03</v>
      </c>
      <c r="H49" s="30">
        <f>+Historicals!H184</f>
        <v>0.13</v>
      </c>
      <c r="I49" s="30">
        <f>+Historicals!I184</f>
        <v>0.09</v>
      </c>
      <c r="J49" s="30">
        <f>+Historicals!J184</f>
        <v>0</v>
      </c>
      <c r="K49" s="30">
        <f>+Historicals!K184</f>
        <v>0</v>
      </c>
      <c r="L49" s="30">
        <f>+Historicals!L184</f>
        <v>0</v>
      </c>
      <c r="M49" s="30">
        <f>+Historicals!M184</f>
        <v>0</v>
      </c>
      <c r="N49" s="30">
        <f>+Historicals!N184</f>
        <v>0</v>
      </c>
    </row>
    <row r="50" spans="1:16" x14ac:dyDescent="0.3">
      <c r="A50" s="43" t="s">
        <v>139</v>
      </c>
      <c r="B50" s="45" t="str">
        <f>+IFERROR(B49-B48,"nm")</f>
        <v>nm</v>
      </c>
      <c r="C50" s="45">
        <f t="shared" ref="C50:I50" si="181">+IFERROR(C49-C48,"nm")</f>
        <v>0.82729604925602873</v>
      </c>
      <c r="D50" s="45">
        <f t="shared" si="181"/>
        <v>0.42880220745014425</v>
      </c>
      <c r="E50" s="45">
        <f t="shared" si="181"/>
        <v>-7.1548536209553204E-2</v>
      </c>
      <c r="F50" s="45">
        <f t="shared" si="181"/>
        <v>4.8851063829787322E-2</v>
      </c>
      <c r="G50" s="45">
        <f t="shared" si="181"/>
        <v>3.3721595423486433E-2</v>
      </c>
      <c r="H50" s="45">
        <f t="shared" si="181"/>
        <v>-5.2959945689070032E-2</v>
      </c>
      <c r="I50" s="45">
        <f t="shared" si="181"/>
        <v>3.0028694404591022E-2</v>
      </c>
      <c r="J50" s="45">
        <f t="shared" ref="J50" si="182">+IFERROR(J49-J48,"nm")</f>
        <v>-5.9971305595408975E-2</v>
      </c>
      <c r="K50" s="45">
        <f t="shared" ref="K50" si="183">+IFERROR(K49-K48,"nm")</f>
        <v>-5.9971305595408975E-2</v>
      </c>
      <c r="L50" s="45">
        <f t="shared" ref="L50" si="184">+IFERROR(L49-L48,"nm")</f>
        <v>-5.9971305595408975E-2</v>
      </c>
      <c r="M50" s="45">
        <f t="shared" ref="M50" si="185">+IFERROR(M49-M48,"nm")</f>
        <v>-5.9971305595408975E-2</v>
      </c>
      <c r="N50" s="45">
        <f t="shared" ref="N50" si="186">+IFERROR(N49-N48,"nm")</f>
        <v>-5.9971305595408975E-2</v>
      </c>
    </row>
    <row r="51" spans="1:16" s="1" customFormat="1" x14ac:dyDescent="0.3">
      <c r="A51" s="48" t="s">
        <v>115</v>
      </c>
      <c r="B51" s="9">
        <f>Historicals!B113</f>
        <v>3302</v>
      </c>
      <c r="C51" s="9">
        <f>Historicals!C113</f>
        <v>3266</v>
      </c>
      <c r="D51" s="9">
        <f>Historicals!D113</f>
        <v>2395</v>
      </c>
      <c r="E51" s="9">
        <f>Historicals!E113</f>
        <v>2940</v>
      </c>
      <c r="F51" s="9">
        <f>Historicals!F113</f>
        <v>3087</v>
      </c>
      <c r="G51" s="9">
        <f>Historicals!G113</f>
        <v>3053</v>
      </c>
      <c r="H51" s="9">
        <f>Historicals!H113</f>
        <v>3996</v>
      </c>
      <c r="I51" s="9">
        <f>Historicals!I113</f>
        <v>4527</v>
      </c>
      <c r="J51" s="9">
        <f>I51*(1+I52)</f>
        <v>5128.5608108108108</v>
      </c>
      <c r="K51" s="9">
        <f t="shared" ref="K51:N51" si="187">J51*(1+J52)</f>
        <v>5810.0587563915269</v>
      </c>
      <c r="L51" s="9">
        <f t="shared" si="187"/>
        <v>6582.1161136597711</v>
      </c>
      <c r="M51" s="9">
        <f t="shared" si="187"/>
        <v>7456.7666783127597</v>
      </c>
      <c r="N51" s="9">
        <f t="shared" si="187"/>
        <v>8447.6433315119793</v>
      </c>
    </row>
    <row r="52" spans="1:16" x14ac:dyDescent="0.3">
      <c r="A52" s="43" t="s">
        <v>130</v>
      </c>
      <c r="B52" s="45" t="str">
        <f>IFERROR(B51/A51-1,"nm")</f>
        <v>nm</v>
      </c>
      <c r="C52" s="45">
        <f t="shared" ref="C52:I52" si="188">IFERROR(C51/B51-1,"nm")</f>
        <v>-1.0902483343428249E-2</v>
      </c>
      <c r="D52" s="45">
        <f t="shared" si="188"/>
        <v>-0.26668707899571342</v>
      </c>
      <c r="E52" s="45">
        <f t="shared" si="188"/>
        <v>0.22755741127348639</v>
      </c>
      <c r="F52" s="45">
        <f t="shared" si="188"/>
        <v>5.0000000000000044E-2</v>
      </c>
      <c r="G52" s="45">
        <f t="shared" si="188"/>
        <v>-1.1013929381276322E-2</v>
      </c>
      <c r="H52" s="45">
        <f t="shared" si="188"/>
        <v>0.30887651490337364</v>
      </c>
      <c r="I52" s="45">
        <f t="shared" si="188"/>
        <v>0.13288288288288297</v>
      </c>
      <c r="J52" s="45">
        <f t="shared" ref="J52" si="189">IFERROR(J51/I51-1,"nm")</f>
        <v>0.13288288288288297</v>
      </c>
      <c r="K52" s="45">
        <f t="shared" ref="K52" si="190">IFERROR(K51/J51-1,"nm")</f>
        <v>0.13288288288288297</v>
      </c>
      <c r="L52" s="45">
        <f t="shared" ref="L52" si="191">IFERROR(L51/K51-1,"nm")</f>
        <v>0.13288288288288297</v>
      </c>
      <c r="M52" s="45">
        <f t="shared" ref="M52" si="192">IFERROR(M51/L51-1,"nm")</f>
        <v>0.13288288288288297</v>
      </c>
      <c r="N52" s="45">
        <f t="shared" ref="N52" si="193">IFERROR(N51/M51-1,"nm")</f>
        <v>0.13288288288288319</v>
      </c>
    </row>
    <row r="53" spans="1:16" x14ac:dyDescent="0.3">
      <c r="A53" s="43" t="s">
        <v>138</v>
      </c>
      <c r="B53" s="45">
        <f>+Historicals!B185</f>
        <v>0.16</v>
      </c>
      <c r="C53" s="45">
        <f>+Historicals!C185</f>
        <v>0.41</v>
      </c>
      <c r="D53" s="45">
        <f>+Historicals!D185</f>
        <v>0.17</v>
      </c>
      <c r="E53" s="45">
        <f>+Historicals!E185</f>
        <v>0.16</v>
      </c>
      <c r="F53" s="45">
        <f>+Historicals!F185</f>
        <v>0.09</v>
      </c>
      <c r="G53" s="45">
        <f>+Historicals!G185</f>
        <v>0.02</v>
      </c>
      <c r="H53" s="45">
        <f>+Historicals!H185</f>
        <v>0.25</v>
      </c>
      <c r="I53" s="45">
        <f>+Historicals!I185</f>
        <v>0.16</v>
      </c>
      <c r="J53" s="45">
        <f>+Historicals!J185</f>
        <v>0</v>
      </c>
      <c r="K53" s="45">
        <f>+Historicals!K185</f>
        <v>0</v>
      </c>
      <c r="L53" s="45">
        <f>+Historicals!L185</f>
        <v>0</v>
      </c>
      <c r="M53" s="45">
        <f>+Historicals!M185</f>
        <v>0</v>
      </c>
      <c r="N53" s="45">
        <f>+Historicals!N185</f>
        <v>0</v>
      </c>
    </row>
    <row r="54" spans="1:16" x14ac:dyDescent="0.3">
      <c r="A54" s="43" t="s">
        <v>139</v>
      </c>
      <c r="B54" s="45" t="str">
        <f>+IFERROR(B53-B52,"nm")</f>
        <v>nm</v>
      </c>
      <c r="C54" s="45">
        <f t="shared" ref="C54:I54" si="194">+IFERROR(C53-C52,"nm")</f>
        <v>0.42090248334342822</v>
      </c>
      <c r="D54" s="45">
        <f t="shared" si="194"/>
        <v>0.43668707899571346</v>
      </c>
      <c r="E54" s="45">
        <f t="shared" si="194"/>
        <v>-6.7557411273486384E-2</v>
      </c>
      <c r="F54" s="45">
        <f t="shared" si="194"/>
        <v>3.9999999999999952E-2</v>
      </c>
      <c r="G54" s="45">
        <f t="shared" si="194"/>
        <v>3.1013929381276322E-2</v>
      </c>
      <c r="H54" s="45">
        <f t="shared" si="194"/>
        <v>-5.8876514903373645E-2</v>
      </c>
      <c r="I54" s="45">
        <f t="shared" si="194"/>
        <v>2.7117117117117034E-2</v>
      </c>
      <c r="J54" s="45">
        <f>+IFERROR(J53-J52,"nm")</f>
        <v>-0.13288288288288297</v>
      </c>
      <c r="K54" s="45">
        <f t="shared" ref="K54" si="195">+IFERROR(K53-K52,"nm")</f>
        <v>-0.13288288288288297</v>
      </c>
      <c r="L54" s="45">
        <f t="shared" ref="L54" si="196">+IFERROR(L53-L52,"nm")</f>
        <v>-0.13288288288288297</v>
      </c>
      <c r="M54" s="45">
        <f t="shared" ref="M54" si="197">+IFERROR(M53-M52,"nm")</f>
        <v>-0.13288288288288297</v>
      </c>
      <c r="N54" s="45">
        <f t="shared" ref="N54" si="198">+IFERROR(N53-N52,"nm")</f>
        <v>-0.13288288288288319</v>
      </c>
    </row>
    <row r="55" spans="1:16" s="1" customFormat="1" x14ac:dyDescent="0.3">
      <c r="A55" s="48" t="s">
        <v>116</v>
      </c>
      <c r="B55" s="1">
        <f>Historicals!B114</f>
        <v>681</v>
      </c>
      <c r="C55" s="1">
        <f>Historicals!C114</f>
        <v>646</v>
      </c>
      <c r="D55" s="1">
        <f>Historicals!D114</f>
        <v>383</v>
      </c>
      <c r="E55" s="1">
        <f>Historicals!E114</f>
        <v>427</v>
      </c>
      <c r="F55" s="1">
        <f>Historicals!F114</f>
        <v>432</v>
      </c>
      <c r="G55" s="1">
        <f>Historicals!G114</f>
        <v>402</v>
      </c>
      <c r="H55" s="1">
        <f>Historicals!H114</f>
        <v>490</v>
      </c>
      <c r="I55" s="1">
        <f>Historicals!I114</f>
        <v>564</v>
      </c>
      <c r="J55" s="9">
        <f>I55*(1+I56)</f>
        <v>649.17551020408166</v>
      </c>
      <c r="K55" s="9">
        <f t="shared" ref="K55:N55" si="199">J55*(1+J56)</f>
        <v>747.21426072469808</v>
      </c>
      <c r="L55" s="9">
        <f t="shared" si="199"/>
        <v>860.05886336475453</v>
      </c>
      <c r="M55" s="9">
        <f t="shared" si="199"/>
        <v>989.94530395453387</v>
      </c>
      <c r="N55" s="9">
        <f t="shared" si="199"/>
        <v>1139.4472478170553</v>
      </c>
    </row>
    <row r="56" spans="1:16" x14ac:dyDescent="0.3">
      <c r="A56" s="43" t="s">
        <v>130</v>
      </c>
      <c r="B56" s="45" t="str">
        <f>IFERROR(B55/A55-1,"nm")</f>
        <v>nm</v>
      </c>
      <c r="C56" s="45">
        <f t="shared" ref="C56:I56" si="200">IFERROR(C55/B55-1,"nm")</f>
        <v>-5.1395007342143861E-2</v>
      </c>
      <c r="D56" s="45">
        <f t="shared" si="200"/>
        <v>-0.40712074303405577</v>
      </c>
      <c r="E56" s="45">
        <f t="shared" si="200"/>
        <v>0.11488250652741505</v>
      </c>
      <c r="F56" s="45">
        <f t="shared" si="200"/>
        <v>1.1709601873536313E-2</v>
      </c>
      <c r="G56" s="45">
        <f t="shared" si="200"/>
        <v>-6.944444444444442E-2</v>
      </c>
      <c r="H56" s="45">
        <f t="shared" si="200"/>
        <v>0.21890547263681581</v>
      </c>
      <c r="I56" s="45">
        <f t="shared" si="200"/>
        <v>0.15102040816326534</v>
      </c>
      <c r="J56" s="45">
        <f t="shared" ref="J56" si="201">IFERROR(J55/I55-1,"nm")</f>
        <v>0.15102040816326534</v>
      </c>
      <c r="K56" s="45">
        <f t="shared" ref="K56" si="202">IFERROR(K55/J55-1,"nm")</f>
        <v>0.15102040816326534</v>
      </c>
      <c r="L56" s="45">
        <f t="shared" ref="L56" si="203">IFERROR(L55/K55-1,"nm")</f>
        <v>0.15102040816326534</v>
      </c>
      <c r="M56" s="45">
        <f t="shared" ref="M56" si="204">IFERROR(M55/L55-1,"nm")</f>
        <v>0.15102040816326534</v>
      </c>
      <c r="N56" s="45">
        <f t="shared" ref="N56" si="205">IFERROR(N55/M55-1,"nm")</f>
        <v>0.15102040816326534</v>
      </c>
    </row>
    <row r="57" spans="1:16" x14ac:dyDescent="0.3">
      <c r="A57" s="43" t="s">
        <v>138</v>
      </c>
      <c r="B57" s="45">
        <f>+Historicals!B186</f>
        <v>0.28000000000000003</v>
      </c>
      <c r="C57" s="45">
        <f>+Historicals!C186</f>
        <v>0.28999999999999998</v>
      </c>
      <c r="D57" s="45">
        <f>+Historicals!D186</f>
        <v>7.0000000000000007E-2</v>
      </c>
      <c r="E57" s="45">
        <f>+Historicals!E186</f>
        <v>0.06</v>
      </c>
      <c r="F57" s="45">
        <f>+Historicals!F186</f>
        <v>0.05</v>
      </c>
      <c r="G57" s="45">
        <f>+Historicals!G186</f>
        <v>-0.03</v>
      </c>
      <c r="H57" s="45">
        <f>+Historicals!H186</f>
        <v>0.19</v>
      </c>
      <c r="I57" s="45">
        <f>+Historicals!I186</f>
        <v>0.17</v>
      </c>
      <c r="J57" s="45">
        <f>+Historicals!J186</f>
        <v>0</v>
      </c>
      <c r="K57" s="45">
        <f>+Historicals!K186</f>
        <v>0</v>
      </c>
      <c r="L57" s="45">
        <f>+Historicals!L186</f>
        <v>0</v>
      </c>
      <c r="M57" s="45">
        <f>+Historicals!M186</f>
        <v>0</v>
      </c>
      <c r="N57" s="45">
        <f>+Historicals!N186</f>
        <v>0</v>
      </c>
      <c r="O57" s="45"/>
      <c r="P57" s="45"/>
    </row>
    <row r="58" spans="1:16" x14ac:dyDescent="0.3">
      <c r="A58" s="43" t="s">
        <v>139</v>
      </c>
      <c r="B58" s="45" t="str">
        <f>+IFERROR(B57-B56,"nm")</f>
        <v>nm</v>
      </c>
      <c r="C58" s="45">
        <f t="shared" ref="C58:I58" si="206">+IFERROR(C57-C56,"nm")</f>
        <v>0.34139500734214384</v>
      </c>
      <c r="D58" s="45">
        <f t="shared" si="206"/>
        <v>0.47712074303405577</v>
      </c>
      <c r="E58" s="45">
        <f t="shared" si="206"/>
        <v>-5.4882506527415054E-2</v>
      </c>
      <c r="F58" s="45">
        <f t="shared" si="206"/>
        <v>3.829039812646369E-2</v>
      </c>
      <c r="G58" s="45">
        <f t="shared" si="206"/>
        <v>3.9444444444444421E-2</v>
      </c>
      <c r="H58" s="45">
        <f t="shared" si="206"/>
        <v>-2.890547263681581E-2</v>
      </c>
      <c r="I58" s="45">
        <f t="shared" si="206"/>
        <v>1.8979591836734672E-2</v>
      </c>
      <c r="J58" s="45">
        <f t="shared" ref="J58" si="207">+IFERROR(J57-J56,"nm")</f>
        <v>-0.15102040816326534</v>
      </c>
      <c r="K58" s="45">
        <f t="shared" ref="K58" si="208">+IFERROR(K57-K56,"nm")</f>
        <v>-0.15102040816326534</v>
      </c>
      <c r="L58" s="45">
        <f t="shared" ref="L58" si="209">+IFERROR(L57-L56,"nm")</f>
        <v>-0.15102040816326534</v>
      </c>
      <c r="M58" s="45">
        <f t="shared" ref="M58" si="210">+IFERROR(M57-M56,"nm")</f>
        <v>-0.15102040816326534</v>
      </c>
      <c r="N58" s="45">
        <f t="shared" ref="N58" si="211">+IFERROR(N57-N56,"nm")</f>
        <v>-0.15102040816326534</v>
      </c>
    </row>
    <row r="59" spans="1:16" x14ac:dyDescent="0.3">
      <c r="A59" s="9" t="s">
        <v>131</v>
      </c>
      <c r="B59" s="9">
        <f>B65+B62</f>
        <v>2578</v>
      </c>
      <c r="C59" s="9">
        <f t="shared" ref="C59:N59" si="212">C65+C62</f>
        <v>2916</v>
      </c>
      <c r="D59" s="9">
        <f t="shared" si="212"/>
        <v>1667</v>
      </c>
      <c r="E59" s="9">
        <f t="shared" si="212"/>
        <v>1703</v>
      </c>
      <c r="F59" s="9">
        <f t="shared" si="212"/>
        <v>2106</v>
      </c>
      <c r="G59" s="9">
        <f t="shared" si="212"/>
        <v>1673</v>
      </c>
      <c r="H59" s="9">
        <f t="shared" si="212"/>
        <v>2571</v>
      </c>
      <c r="I59" s="9">
        <f t="shared" si="212"/>
        <v>3427</v>
      </c>
      <c r="J59" s="9">
        <f t="shared" si="212"/>
        <v>4585.3554897934537</v>
      </c>
      <c r="K59" s="9">
        <f t="shared" si="212"/>
        <v>6152.5940758477</v>
      </c>
      <c r="L59" s="9">
        <f t="shared" si="212"/>
        <v>8272.7797395559483</v>
      </c>
      <c r="M59" s="9">
        <f t="shared" si="212"/>
        <v>11140.739204383546</v>
      </c>
      <c r="N59" s="9">
        <f t="shared" si="212"/>
        <v>15019.948764244271</v>
      </c>
      <c r="O59" s="12"/>
      <c r="P59" s="12" t="s">
        <v>148</v>
      </c>
    </row>
    <row r="60" spans="1:16" x14ac:dyDescent="0.3">
      <c r="A60" s="44" t="s">
        <v>130</v>
      </c>
      <c r="B60" s="45" t="str">
        <f>+IFERROR(B59/A59-1,"nm")</f>
        <v>nm</v>
      </c>
      <c r="C60" s="45">
        <f t="shared" ref="C60:I60" si="213">+IFERROR(C59/B59-1,"nm")</f>
        <v>0.13110938712179987</v>
      </c>
      <c r="D60" s="45">
        <f t="shared" si="213"/>
        <v>-0.42832647462277096</v>
      </c>
      <c r="E60" s="45">
        <f t="shared" si="213"/>
        <v>2.1595680863827127E-2</v>
      </c>
      <c r="F60" s="45">
        <f t="shared" si="213"/>
        <v>0.23664122137404586</v>
      </c>
      <c r="G60" s="45">
        <f t="shared" si="213"/>
        <v>-0.20560303893637222</v>
      </c>
      <c r="H60" s="45">
        <f t="shared" si="213"/>
        <v>0.53676031081888831</v>
      </c>
      <c r="I60" s="45">
        <f t="shared" si="213"/>
        <v>0.33294437961882539</v>
      </c>
      <c r="J60" s="45">
        <f t="shared" ref="J60" si="214">+IFERROR(J59/I59-1,"nm")</f>
        <v>0.33800860513377695</v>
      </c>
      <c r="K60" s="45">
        <f t="shared" ref="K60" si="215">+IFERROR(K59/J59-1,"nm")</f>
        <v>0.3417921662873824</v>
      </c>
      <c r="L60" s="45">
        <f t="shared" ref="L60" si="216">+IFERROR(L59/K59-1,"nm")</f>
        <v>0.34460028364802064</v>
      </c>
      <c r="M60" s="45">
        <f t="shared" ref="M60" si="217">+IFERROR(M59/L59-1,"nm")</f>
        <v>0.34667422016744509</v>
      </c>
      <c r="N60" s="45">
        <f t="shared" ref="N60" si="218">+IFERROR(N59/M59-1,"nm")</f>
        <v>0.34820037420267158</v>
      </c>
    </row>
    <row r="61" spans="1:16" x14ac:dyDescent="0.3">
      <c r="A61" s="44" t="s">
        <v>132</v>
      </c>
      <c r="B61" s="45">
        <f>+IFERROR(B59/B$45,"nm")</f>
        <v>0.2188640801426267</v>
      </c>
      <c r="C61" s="45">
        <f t="shared" ref="C61:N61" si="219">+IFERROR(C59/C$45,"nm")</f>
        <v>0.2453512831299958</v>
      </c>
      <c r="D61" s="45">
        <f t="shared" si="219"/>
        <v>0.20915934755332496</v>
      </c>
      <c r="E61" s="45">
        <f t="shared" si="219"/>
        <v>0.18426747457260334</v>
      </c>
      <c r="F61" s="45">
        <f t="shared" si="219"/>
        <v>0.21463514064410924</v>
      </c>
      <c r="G61" s="45">
        <f t="shared" si="219"/>
        <v>0.17898791055953783</v>
      </c>
      <c r="H61" s="45">
        <f t="shared" si="219"/>
        <v>0.22442388268156424</v>
      </c>
      <c r="I61" s="45">
        <f t="shared" si="219"/>
        <v>0.27462136389133746</v>
      </c>
      <c r="J61" s="45">
        <f t="shared" si="219"/>
        <v>0.33732338244637755</v>
      </c>
      <c r="K61" s="45">
        <f t="shared" si="219"/>
        <v>0.41551328972338458</v>
      </c>
      <c r="L61" s="45">
        <f t="shared" si="219"/>
        <v>0.51289839205148469</v>
      </c>
      <c r="M61" s="45">
        <f t="shared" si="219"/>
        <v>0.63408445186057327</v>
      </c>
      <c r="N61" s="45">
        <f t="shared" si="219"/>
        <v>0.78479236222973869</v>
      </c>
    </row>
    <row r="62" spans="1:16" s="1" customFormat="1" x14ac:dyDescent="0.3">
      <c r="A62" s="9" t="s">
        <v>133</v>
      </c>
      <c r="B62" s="1">
        <f>Historicals!B168</f>
        <v>136</v>
      </c>
      <c r="C62" s="1">
        <f>Historicals!C168</f>
        <v>127</v>
      </c>
      <c r="D62" s="1">
        <f>Historicals!D168</f>
        <v>160</v>
      </c>
      <c r="E62" s="1">
        <f>Historicals!E168</f>
        <v>116</v>
      </c>
      <c r="F62" s="1">
        <f>Historicals!F168</f>
        <v>111</v>
      </c>
      <c r="G62" s="1">
        <f>Historicals!G168</f>
        <v>132</v>
      </c>
      <c r="H62" s="1">
        <f>Historicals!H168</f>
        <v>136</v>
      </c>
      <c r="I62" s="1">
        <f>Historicals!I168</f>
        <v>134</v>
      </c>
      <c r="J62" s="9">
        <f>I62*(1+I63)</f>
        <v>132.02941176470588</v>
      </c>
      <c r="K62" s="9">
        <f t="shared" ref="K62:N62" si="220">J62*(1+J63)</f>
        <v>130.08780276816609</v>
      </c>
      <c r="L62" s="9">
        <f t="shared" si="220"/>
        <v>128.17474684510481</v>
      </c>
      <c r="M62" s="9">
        <f t="shared" si="220"/>
        <v>126.28982409738266</v>
      </c>
      <c r="N62" s="9">
        <f t="shared" si="220"/>
        <v>124.43262080183291</v>
      </c>
    </row>
    <row r="63" spans="1:16" x14ac:dyDescent="0.3">
      <c r="A63" s="44" t="s">
        <v>130</v>
      </c>
      <c r="B63" s="45" t="str">
        <f>+IFERROR(B62/A62-1,"nm")</f>
        <v>nm</v>
      </c>
      <c r="C63" s="45">
        <f t="shared" ref="C63:I63" si="221">+IFERROR(C62/B62-1,"nm")</f>
        <v>-6.6176470588235281E-2</v>
      </c>
      <c r="D63" s="45">
        <f t="shared" si="221"/>
        <v>0.25984251968503935</v>
      </c>
      <c r="E63" s="45">
        <f t="shared" si="221"/>
        <v>-0.27500000000000002</v>
      </c>
      <c r="F63" s="45">
        <f t="shared" si="221"/>
        <v>-4.31034482758621E-2</v>
      </c>
      <c r="G63" s="45">
        <f t="shared" si="221"/>
        <v>0.18918918918918926</v>
      </c>
      <c r="H63" s="45">
        <f t="shared" si="221"/>
        <v>3.0303030303030276E-2</v>
      </c>
      <c r="I63" s="45">
        <f t="shared" si="221"/>
        <v>-1.4705882352941124E-2</v>
      </c>
      <c r="J63" s="45">
        <f>+IFERROR(J62/I62-1,"nm")</f>
        <v>-1.4705882352941124E-2</v>
      </c>
      <c r="K63" s="45">
        <f t="shared" ref="K63" si="222">+IFERROR(K62/J62-1,"nm")</f>
        <v>-1.4705882352941235E-2</v>
      </c>
      <c r="L63" s="45">
        <f t="shared" ref="L63" si="223">+IFERROR(L62/K62-1,"nm")</f>
        <v>-1.4705882352941235E-2</v>
      </c>
      <c r="M63" s="45">
        <f t="shared" ref="M63" si="224">+IFERROR(M62/L62-1,"nm")</f>
        <v>-1.4705882352941235E-2</v>
      </c>
      <c r="N63" s="45">
        <f t="shared" ref="N63" si="225">+IFERROR(N62/M62-1,"nm")</f>
        <v>-1.4705882352941235E-2</v>
      </c>
    </row>
    <row r="64" spans="1:16" x14ac:dyDescent="0.3">
      <c r="A64" s="44" t="s">
        <v>134</v>
      </c>
      <c r="B64" s="45">
        <f>+IFERROR(B62/B$45,"nm")</f>
        <v>1.154597164445199E-2</v>
      </c>
      <c r="C64" s="45">
        <f t="shared" ref="C64:N64" si="226">+IFERROR(C62/C$45,"nm")</f>
        <v>1.0685738325620531E-2</v>
      </c>
      <c r="D64" s="45">
        <f t="shared" si="226"/>
        <v>2.0075282308657464E-2</v>
      </c>
      <c r="E64" s="45">
        <f t="shared" si="226"/>
        <v>1.2551395801774508E-2</v>
      </c>
      <c r="F64" s="45">
        <f t="shared" si="226"/>
        <v>1.1312678353037097E-2</v>
      </c>
      <c r="G64" s="45">
        <f t="shared" si="226"/>
        <v>1.4122178239007167E-2</v>
      </c>
      <c r="H64" s="45">
        <f t="shared" si="226"/>
        <v>1.1871508379888268E-2</v>
      </c>
      <c r="I64" s="45">
        <f t="shared" si="226"/>
        <v>1.0738039907043834E-2</v>
      </c>
      <c r="J64" s="45">
        <f t="shared" si="226"/>
        <v>9.7127927939306361E-3</v>
      </c>
      <c r="K64" s="45">
        <f t="shared" si="226"/>
        <v>8.7854342761333713E-3</v>
      </c>
      <c r="L64" s="45">
        <f t="shared" si="226"/>
        <v>7.9466181414361067E-3</v>
      </c>
      <c r="M64" s="45">
        <f t="shared" si="226"/>
        <v>7.1878905357418881E-3</v>
      </c>
      <c r="N64" s="45">
        <f t="shared" si="226"/>
        <v>6.5016047624594691E-3</v>
      </c>
    </row>
    <row r="65" spans="1:14" x14ac:dyDescent="0.3">
      <c r="A65" s="9" t="s">
        <v>135</v>
      </c>
      <c r="B65" s="9">
        <f>+Historicals!B135</f>
        <v>2442</v>
      </c>
      <c r="C65" s="9">
        <f>+Historicals!C135</f>
        <v>2789</v>
      </c>
      <c r="D65" s="9">
        <f>+Historicals!D135</f>
        <v>1507</v>
      </c>
      <c r="E65" s="9">
        <f>+Historicals!E135</f>
        <v>1587</v>
      </c>
      <c r="F65" s="9">
        <f>+Historicals!F135</f>
        <v>1995</v>
      </c>
      <c r="G65" s="9">
        <f>+Historicals!G135</f>
        <v>1541</v>
      </c>
      <c r="H65" s="9">
        <f>+Historicals!H135</f>
        <v>2435</v>
      </c>
      <c r="I65" s="9">
        <f>+Historicals!I135</f>
        <v>3293</v>
      </c>
      <c r="J65" s="9">
        <f>I65*(1+I66)</f>
        <v>4453.3260780287474</v>
      </c>
      <c r="K65" s="9">
        <f t="shared" ref="K65:N65" si="227">J65*(1+J66)</f>
        <v>6022.5062730795335</v>
      </c>
      <c r="L65" s="9">
        <f t="shared" si="227"/>
        <v>8144.6049927108434</v>
      </c>
      <c r="M65" s="9">
        <f t="shared" si="227"/>
        <v>11014.449380286163</v>
      </c>
      <c r="N65" s="9">
        <f t="shared" si="227"/>
        <v>14895.516143442437</v>
      </c>
    </row>
    <row r="66" spans="1:14" x14ac:dyDescent="0.3">
      <c r="A66" s="44" t="s">
        <v>130</v>
      </c>
      <c r="B66" s="45" t="str">
        <f>+IFERROR(B65/A65-1,"nm")</f>
        <v>nm</v>
      </c>
      <c r="C66" s="45">
        <f>+IFERROR(C65/B65-1,"nm")</f>
        <v>0.14209664209664208</v>
      </c>
      <c r="D66" s="45">
        <f t="shared" ref="D66" si="228">+IFERROR(D65/C65-1,"nm")</f>
        <v>-0.45966296163499465</v>
      </c>
      <c r="E66" s="45">
        <f t="shared" ref="E66" si="229">+IFERROR(E65/D65-1,"nm")</f>
        <v>5.3085600530855981E-2</v>
      </c>
      <c r="F66" s="45">
        <f t="shared" ref="F66" si="230">+IFERROR(F65/E65-1,"nm")</f>
        <v>0.25708884688090738</v>
      </c>
      <c r="G66" s="45">
        <f t="shared" ref="G66" si="231">+IFERROR(G65/F65-1,"nm")</f>
        <v>-0.22756892230576442</v>
      </c>
      <c r="H66" s="45">
        <f t="shared" ref="H66" si="232">+IFERROR(H65/G65-1,"nm")</f>
        <v>0.58014276443867629</v>
      </c>
      <c r="I66" s="45">
        <f t="shared" ref="I66" si="233">+IFERROR(I65/H65-1,"nm")</f>
        <v>0.3523613963039014</v>
      </c>
      <c r="J66" s="45">
        <f t="shared" ref="J66" si="234">+IFERROR(J65/I65-1,"nm")</f>
        <v>0.3523613963039014</v>
      </c>
      <c r="K66" s="45">
        <f t="shared" ref="K66" si="235">+IFERROR(K65/J65-1,"nm")</f>
        <v>0.3523613963039014</v>
      </c>
      <c r="L66" s="45">
        <f t="shared" ref="L66" si="236">+IFERROR(L65/K65-1,"nm")</f>
        <v>0.3523613963039014</v>
      </c>
      <c r="M66" s="45">
        <f t="shared" ref="M66" si="237">+IFERROR(M65/L65-1,"nm")</f>
        <v>0.3523613963039014</v>
      </c>
      <c r="N66" s="45">
        <f t="shared" ref="N66" si="238">+IFERROR(N65/M65-1,"nm")</f>
        <v>0.3523613963039014</v>
      </c>
    </row>
    <row r="67" spans="1:14" x14ac:dyDescent="0.3">
      <c r="A67" s="44" t="s">
        <v>132</v>
      </c>
      <c r="B67" s="45">
        <f>+IFERROR(B65/B$45,"nm")</f>
        <v>0.20731810849817472</v>
      </c>
      <c r="C67" s="45">
        <f t="shared" ref="C67:N67" si="239">+IFERROR(C65/C$45,"nm")</f>
        <v>0.23466554480437526</v>
      </c>
      <c r="D67" s="45">
        <f t="shared" si="239"/>
        <v>0.1890840652446675</v>
      </c>
      <c r="E67" s="45">
        <f t="shared" si="239"/>
        <v>0.17171607877082881</v>
      </c>
      <c r="F67" s="45">
        <f t="shared" si="239"/>
        <v>0.20332246229107215</v>
      </c>
      <c r="G67" s="45">
        <f t="shared" si="239"/>
        <v>0.16486573232053064</v>
      </c>
      <c r="H67" s="45">
        <f t="shared" si="239"/>
        <v>0.21255237430167598</v>
      </c>
      <c r="I67" s="45">
        <f t="shared" si="239"/>
        <v>0.26388332398429359</v>
      </c>
      <c r="J67" s="45">
        <f t="shared" si="239"/>
        <v>0.32761058965244688</v>
      </c>
      <c r="K67" s="45">
        <f t="shared" si="239"/>
        <v>0.40672785544725115</v>
      </c>
      <c r="L67" s="45">
        <f t="shared" si="239"/>
        <v>0.50495177391004853</v>
      </c>
      <c r="M67" s="45">
        <f t="shared" si="239"/>
        <v>0.6268965613248314</v>
      </c>
      <c r="N67" s="45">
        <f t="shared" si="239"/>
        <v>0.77829075746727916</v>
      </c>
    </row>
    <row r="68" spans="1:14" x14ac:dyDescent="0.3">
      <c r="A68" s="9" t="s">
        <v>136</v>
      </c>
      <c r="B68" s="1">
        <f>+Historicals!B157</f>
        <v>288</v>
      </c>
      <c r="C68" s="1">
        <f>+Historicals!C157</f>
        <v>296</v>
      </c>
      <c r="D68" s="1">
        <f>+Historicals!D157</f>
        <v>232</v>
      </c>
      <c r="E68" s="1">
        <f>+Historicals!E157</f>
        <v>240</v>
      </c>
      <c r="F68" s="1">
        <f>+Historicals!F157</f>
        <v>233</v>
      </c>
      <c r="G68" s="1">
        <f>+Historicals!G157</f>
        <v>139</v>
      </c>
      <c r="H68" s="1">
        <f>+Historicals!H157</f>
        <v>153</v>
      </c>
      <c r="I68" s="1">
        <f>+Historicals!I157</f>
        <v>197</v>
      </c>
      <c r="J68" s="9">
        <f>I68*(1+I69)</f>
        <v>253.65359477124184</v>
      </c>
      <c r="K68" s="9">
        <f t="shared" ref="K68:N68" si="240">J68*(1+J69)</f>
        <v>326.59972660088005</v>
      </c>
      <c r="L68" s="9">
        <f t="shared" si="240"/>
        <v>420.52383098283252</v>
      </c>
      <c r="M68" s="9">
        <f t="shared" si="240"/>
        <v>541.45878891253608</v>
      </c>
      <c r="N68" s="9">
        <f t="shared" si="240"/>
        <v>697.17242755404993</v>
      </c>
    </row>
    <row r="69" spans="1:14" x14ac:dyDescent="0.3">
      <c r="A69" s="44" t="s">
        <v>130</v>
      </c>
      <c r="B69" s="45" t="str">
        <f>+IFERROR(B68/A68-1,"nm")</f>
        <v>nm</v>
      </c>
      <c r="C69" s="45">
        <f t="shared" ref="C69:I69" si="241">+IFERROR(C68/B68-1,"nm")</f>
        <v>2.7777777777777679E-2</v>
      </c>
      <c r="D69" s="45">
        <f t="shared" si="241"/>
        <v>-0.21621621621621623</v>
      </c>
      <c r="E69" s="45">
        <f t="shared" si="241"/>
        <v>3.4482758620689724E-2</v>
      </c>
      <c r="F69" s="45">
        <f t="shared" si="241"/>
        <v>-2.9166666666666674E-2</v>
      </c>
      <c r="G69" s="45">
        <f t="shared" si="241"/>
        <v>-0.40343347639484983</v>
      </c>
      <c r="H69" s="45">
        <f t="shared" si="241"/>
        <v>0.10071942446043169</v>
      </c>
      <c r="I69" s="45">
        <f t="shared" si="241"/>
        <v>0.28758169934640532</v>
      </c>
      <c r="J69" s="45">
        <f t="shared" ref="J69" si="242">+IFERROR(J68/I68-1,"nm")</f>
        <v>0.28758169934640532</v>
      </c>
      <c r="K69" s="45">
        <f t="shared" ref="K69" si="243">+IFERROR(K68/J68-1,"nm")</f>
        <v>0.28758169934640532</v>
      </c>
      <c r="L69" s="45">
        <f t="shared" ref="L69" si="244">+IFERROR(L68/K68-1,"nm")</f>
        <v>0.28758169934640532</v>
      </c>
      <c r="M69" s="45">
        <f t="shared" ref="M69" si="245">+IFERROR(M68/L68-1,"nm")</f>
        <v>0.28758169934640554</v>
      </c>
      <c r="N69" s="45">
        <f t="shared" ref="N69" si="246">+IFERROR(N68/M68-1,"nm")</f>
        <v>0.28758169934640554</v>
      </c>
    </row>
    <row r="70" spans="1:14" x14ac:dyDescent="0.3">
      <c r="A70" s="44" t="s">
        <v>134</v>
      </c>
      <c r="B70" s="45">
        <f>+IFERROR(B68/B45,"nm")</f>
        <v>2.4450292894133627E-2</v>
      </c>
      <c r="C70" s="45">
        <f t="shared" ref="C70:N70" si="247">+IFERROR(C68/C45,"nm")</f>
        <v>2.4905342869162812E-2</v>
      </c>
      <c r="D70" s="45">
        <f t="shared" si="247"/>
        <v>2.9109159347553325E-2</v>
      </c>
      <c r="E70" s="45">
        <f t="shared" si="247"/>
        <v>2.5968405107119671E-2</v>
      </c>
      <c r="F70" s="45">
        <f t="shared" si="247"/>
        <v>2.3746432939258051E-2</v>
      </c>
      <c r="G70" s="45">
        <f t="shared" si="247"/>
        <v>1.4871081630469669E-2</v>
      </c>
      <c r="H70" s="45">
        <f t="shared" si="247"/>
        <v>1.3355446927374302E-2</v>
      </c>
      <c r="I70" s="45">
        <f t="shared" si="247"/>
        <v>1.5786521355877874E-2</v>
      </c>
      <c r="J70" s="45">
        <f t="shared" si="247"/>
        <v>1.8660121063322894E-2</v>
      </c>
      <c r="K70" s="45">
        <f t="shared" si="247"/>
        <v>2.2056798343874508E-2</v>
      </c>
      <c r="L70" s="45">
        <f t="shared" si="247"/>
        <v>2.6071768319798436E-2</v>
      </c>
      <c r="M70" s="45">
        <f t="shared" si="247"/>
        <v>3.0817577996763896E-2</v>
      </c>
      <c r="N70" s="45">
        <f t="shared" si="247"/>
        <v>3.6427261163770909E-2</v>
      </c>
    </row>
    <row r="71" spans="1:14" x14ac:dyDescent="0.3">
      <c r="A71" s="42" t="str">
        <f>Historicals!A115</f>
        <v>Greater China</v>
      </c>
      <c r="B71" s="16">
        <f t="shared" ref="B71" si="248">+C71-1</f>
        <v>2015</v>
      </c>
      <c r="C71" s="16">
        <f t="shared" ref="C71" si="249">+D71-1</f>
        <v>2016</v>
      </c>
      <c r="D71" s="16">
        <f t="shared" ref="D71" si="250">+E71-1</f>
        <v>2017</v>
      </c>
      <c r="E71" s="16">
        <f t="shared" ref="E71" si="251">+F71-1</f>
        <v>2018</v>
      </c>
      <c r="F71" s="16">
        <f t="shared" ref="F71" si="252">+G71-1</f>
        <v>2019</v>
      </c>
      <c r="G71" s="16">
        <f t="shared" ref="G71" si="253">+H71-1</f>
        <v>2020</v>
      </c>
      <c r="H71" s="16">
        <f>+I71-1</f>
        <v>2021</v>
      </c>
      <c r="I71" s="16">
        <v>2022</v>
      </c>
      <c r="J71" s="38">
        <f>+I71+1</f>
        <v>2023</v>
      </c>
      <c r="K71" s="38">
        <f t="shared" ref="K71:N71" si="254">+J71+1</f>
        <v>2024</v>
      </c>
      <c r="L71" s="38">
        <f t="shared" si="254"/>
        <v>2025</v>
      </c>
      <c r="M71" s="38">
        <f t="shared" si="254"/>
        <v>2026</v>
      </c>
      <c r="N71" s="38">
        <f t="shared" si="254"/>
        <v>2027</v>
      </c>
    </row>
    <row r="72" spans="1:14" x14ac:dyDescent="0.3">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c r="J72" s="9">
        <f>I72*(1+I73)</f>
        <v>6870.5921592279856</v>
      </c>
      <c r="K72" s="9">
        <f t="shared" ref="K72:N74" si="255">J72*(1+J73)</f>
        <v>6254.8080851258874</v>
      </c>
      <c r="L72" s="9">
        <f t="shared" si="255"/>
        <v>5694.2143086182232</v>
      </c>
      <c r="M72" s="9">
        <f t="shared" si="255"/>
        <v>5183.8643410303657</v>
      </c>
      <c r="N72" s="9">
        <f t="shared" si="255"/>
        <v>4719.2550279561119</v>
      </c>
    </row>
    <row r="73" spans="1:14" x14ac:dyDescent="0.3">
      <c r="A73" s="43" t="s">
        <v>130</v>
      </c>
      <c r="B73" s="45" t="str">
        <f>+IFERROR(B72/A72-1,"nm")</f>
        <v>nm</v>
      </c>
      <c r="C73" s="45">
        <f>+IFERROR(C72/B72-1,"nm")</f>
        <v>0.23410498858819695</v>
      </c>
      <c r="D73" s="45">
        <f t="shared" ref="D73" si="256">+IFERROR(D72/C72-1,"nm")</f>
        <v>0.11941875825627468</v>
      </c>
      <c r="E73" s="45">
        <f t="shared" ref="E73" si="257">+IFERROR(E72/D72-1,"nm")</f>
        <v>0.21170639603493036</v>
      </c>
      <c r="F73" s="45">
        <f t="shared" ref="F73" si="258">+IFERROR(F72/E72-1,"nm")</f>
        <v>0.20919361121932223</v>
      </c>
      <c r="G73" s="45">
        <f t="shared" ref="G73" si="259">+IFERROR(G72/F72-1,"nm")</f>
        <v>7.5869845360824639E-2</v>
      </c>
      <c r="H73" s="45">
        <f t="shared" ref="H73" si="260">+IFERROR(H72/G72-1,"nm")</f>
        <v>0.24120377301991325</v>
      </c>
      <c r="I73" s="45">
        <f t="shared" ref="I73" si="261">+IFERROR(I72/H72-1,"nm")</f>
        <v>-8.9626055488540413E-2</v>
      </c>
      <c r="J73" s="45">
        <f t="shared" ref="J73" si="262">+IFERROR(J72/I72-1,"nm")</f>
        <v>-8.9626055488540413E-2</v>
      </c>
      <c r="K73" s="45">
        <f t="shared" ref="K73" si="263">+IFERROR(K72/J72-1,"nm")</f>
        <v>-8.9626055488540413E-2</v>
      </c>
      <c r="L73" s="45">
        <f t="shared" ref="L73" si="264">+IFERROR(L72/K72-1,"nm")</f>
        <v>-8.9626055488540413E-2</v>
      </c>
      <c r="M73" s="45">
        <f t="shared" ref="M73" si="265">+IFERROR(M72/L72-1,"nm")</f>
        <v>-8.9626055488540413E-2</v>
      </c>
      <c r="N73" s="45">
        <f t="shared" ref="N73" si="266">+IFERROR(N72/M72-1,"nm")</f>
        <v>-8.9626055488540413E-2</v>
      </c>
    </row>
    <row r="74" spans="1:14" x14ac:dyDescent="0.3">
      <c r="A74" s="48" t="s">
        <v>114</v>
      </c>
      <c r="B74" s="9">
        <f>+Historicals!B116</f>
        <v>2016</v>
      </c>
      <c r="C74" s="9">
        <f>+Historicals!C116</f>
        <v>2599</v>
      </c>
      <c r="D74" s="9">
        <f>+Historicals!D116</f>
        <v>2920</v>
      </c>
      <c r="E74" s="9">
        <f>+Historicals!E116</f>
        <v>3496</v>
      </c>
      <c r="F74" s="9">
        <f>+Historicals!F116</f>
        <v>4262</v>
      </c>
      <c r="G74" s="9">
        <f>+Historicals!G116</f>
        <v>4635</v>
      </c>
      <c r="H74" s="9">
        <f>+Historicals!H116</f>
        <v>5748</v>
      </c>
      <c r="I74" s="9">
        <f>+Historicals!I116</f>
        <v>5416</v>
      </c>
      <c r="J74" s="9">
        <f>I74*(1+I75)</f>
        <v>5103.1760612386915</v>
      </c>
      <c r="K74" s="9">
        <f t="shared" si="255"/>
        <v>4808.4205893647795</v>
      </c>
      <c r="L74" s="9">
        <f t="shared" si="255"/>
        <v>4530.6899638134382</v>
      </c>
      <c r="M74" s="9">
        <f t="shared" si="255"/>
        <v>4269.0008427302673</v>
      </c>
      <c r="N74" s="9">
        <f t="shared" si="255"/>
        <v>4022.4266813199588</v>
      </c>
    </row>
    <row r="75" spans="1:14" x14ac:dyDescent="0.3">
      <c r="A75" s="43" t="s">
        <v>130</v>
      </c>
      <c r="B75" s="45" t="str">
        <f>+IFERROR(B74/A74-1,"nm")</f>
        <v>nm</v>
      </c>
      <c r="C75" s="45">
        <f>+IFERROR(C74/B74-1,"nm")</f>
        <v>0.28918650793650791</v>
      </c>
      <c r="D75" s="45">
        <f t="shared" ref="D75" si="267">+IFERROR(D74/C74-1,"nm")</f>
        <v>0.12350904193920731</v>
      </c>
      <c r="E75" s="45">
        <f t="shared" ref="E75" si="268">+IFERROR(E74/D74-1,"nm")</f>
        <v>0.19726027397260282</v>
      </c>
      <c r="F75" s="45">
        <f t="shared" ref="F75" si="269">+IFERROR(F74/E74-1,"nm")</f>
        <v>0.21910755148741412</v>
      </c>
      <c r="G75" s="45">
        <f t="shared" ref="G75" si="270">+IFERROR(G74/F74-1,"nm")</f>
        <v>8.7517597372125833E-2</v>
      </c>
      <c r="H75" s="45">
        <f t="shared" ref="H75" si="271">+IFERROR(H74/G74-1,"nm")</f>
        <v>0.24012944983818763</v>
      </c>
      <c r="I75" s="45">
        <f t="shared" ref="I75" si="272">+IFERROR(I74/H74-1,"nm")</f>
        <v>-5.7759220598469052E-2</v>
      </c>
      <c r="J75" s="45">
        <f t="shared" ref="J75" si="273">+IFERROR(J74/I74-1,"nm")</f>
        <v>-5.7759220598469052E-2</v>
      </c>
      <c r="K75" s="45">
        <f t="shared" ref="K75" si="274">+IFERROR(K74/J74-1,"nm")</f>
        <v>-5.7759220598469052E-2</v>
      </c>
      <c r="L75" s="45">
        <f t="shared" ref="L75" si="275">+IFERROR(L74/K74-1,"nm")</f>
        <v>-5.7759220598469163E-2</v>
      </c>
      <c r="M75" s="45">
        <f t="shared" ref="M75" si="276">+IFERROR(M74/L74-1,"nm")</f>
        <v>-5.7759220598469274E-2</v>
      </c>
      <c r="N75" s="45">
        <f t="shared" ref="N75" si="277">+IFERROR(N74/M74-1,"nm")</f>
        <v>-5.7759220598469274E-2</v>
      </c>
    </row>
    <row r="76" spans="1:14" x14ac:dyDescent="0.3">
      <c r="A76" s="43" t="s">
        <v>138</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c r="J76" s="30">
        <f>Historicals!J188</f>
        <v>0</v>
      </c>
      <c r="K76" s="30">
        <f>Historicals!K188</f>
        <v>0</v>
      </c>
      <c r="L76" s="30">
        <f>Historicals!L188</f>
        <v>0</v>
      </c>
      <c r="M76" s="30">
        <f>Historicals!M188</f>
        <v>0</v>
      </c>
      <c r="N76" s="30">
        <f>Historicals!N188</f>
        <v>0</v>
      </c>
    </row>
    <row r="77" spans="1:14" x14ac:dyDescent="0.3">
      <c r="A77" s="43" t="s">
        <v>139</v>
      </c>
      <c r="B77" s="45" t="str">
        <f>+IFERROR(B76-B75,"nm")</f>
        <v>nm</v>
      </c>
      <c r="C77" s="45">
        <f t="shared" ref="C77" si="278">+IFERROR(C76-C75,"nm")</f>
        <v>4.0813492063492107E-2</v>
      </c>
      <c r="D77" s="45">
        <f t="shared" ref="D77" si="279">+IFERROR(D76-D75,"nm")</f>
        <v>5.6490958060792684E-2</v>
      </c>
      <c r="E77" s="45">
        <f t="shared" ref="E77" si="280">+IFERROR(E76-E75,"nm")</f>
        <v>-3.7260273972602814E-2</v>
      </c>
      <c r="F77" s="45">
        <f t="shared" ref="F77" si="281">+IFERROR(F76-F75,"nm")</f>
        <v>3.0892448512585879E-2</v>
      </c>
      <c r="G77" s="45">
        <f t="shared" ref="G77" si="282">+IFERROR(G76-G75,"nm")</f>
        <v>3.2482402627874163E-2</v>
      </c>
      <c r="H77" s="45">
        <f t="shared" ref="H77" si="283">+IFERROR(H76-H75,"nm")</f>
        <v>-5.0129449838187623E-2</v>
      </c>
      <c r="I77" s="45">
        <f t="shared" ref="I77" si="284">+IFERROR(I76-I75,"nm")</f>
        <v>-4.2240779401530953E-2</v>
      </c>
      <c r="J77" s="45">
        <f t="shared" ref="J77" si="285">+IFERROR(J76-J75,"nm")</f>
        <v>5.7759220598469052E-2</v>
      </c>
      <c r="K77" s="45">
        <f t="shared" ref="K77" si="286">+IFERROR(K76-K75,"nm")</f>
        <v>5.7759220598469052E-2</v>
      </c>
      <c r="L77" s="45">
        <f t="shared" ref="L77" si="287">+IFERROR(L76-L75,"nm")</f>
        <v>5.7759220598469163E-2</v>
      </c>
      <c r="M77" s="45">
        <f t="shared" ref="M77" si="288">+IFERROR(M76-M75,"nm")</f>
        <v>5.7759220598469274E-2</v>
      </c>
      <c r="N77" s="45">
        <f t="shared" ref="N77" si="289">+IFERROR(N76-N75,"nm")</f>
        <v>5.7759220598469274E-2</v>
      </c>
    </row>
    <row r="78" spans="1:14" x14ac:dyDescent="0.3">
      <c r="A78" s="48" t="s">
        <v>115</v>
      </c>
      <c r="B78" s="9">
        <f>Historicals!B117</f>
        <v>925</v>
      </c>
      <c r="C78" s="9">
        <f>Historicals!C117</f>
        <v>1055</v>
      </c>
      <c r="D78" s="9">
        <f>Historicals!D117</f>
        <v>1188</v>
      </c>
      <c r="E78" s="9">
        <f>Historicals!E117</f>
        <v>1508</v>
      </c>
      <c r="F78" s="9">
        <f>Historicals!F117</f>
        <v>1808</v>
      </c>
      <c r="G78" s="9">
        <f>Historicals!G117</f>
        <v>1896</v>
      </c>
      <c r="H78" s="9">
        <f>Historicals!H117</f>
        <v>2347</v>
      </c>
      <c r="I78" s="9">
        <f>Historicals!I117</f>
        <v>1938</v>
      </c>
      <c r="J78" s="9">
        <f>I78*(1+I79)</f>
        <v>1600.2743928419259</v>
      </c>
      <c r="K78" s="9">
        <f t="shared" ref="K78:N78" si="290">J78*(1+J79)</f>
        <v>1321.4025450906061</v>
      </c>
      <c r="L78" s="9">
        <f t="shared" si="290"/>
        <v>1091.128305234595</v>
      </c>
      <c r="M78" s="9">
        <f t="shared" si="290"/>
        <v>900.98281020223487</v>
      </c>
      <c r="N78" s="9">
        <f t="shared" si="290"/>
        <v>743.973023507427</v>
      </c>
    </row>
    <row r="79" spans="1:14" x14ac:dyDescent="0.3">
      <c r="A79" s="43" t="s">
        <v>130</v>
      </c>
      <c r="B79" s="45" t="str">
        <f>IFERROR(B78/A78-1,"nm")</f>
        <v>nm</v>
      </c>
      <c r="C79" s="45">
        <f>IFERROR(C78/B78-1,"nm")</f>
        <v>0.14054054054054044</v>
      </c>
      <c r="D79" s="45">
        <f t="shared" ref="D79" si="291">IFERROR(D78/C78-1,"nm")</f>
        <v>0.12606635071090055</v>
      </c>
      <c r="E79" s="45">
        <f t="shared" ref="E79" si="292">IFERROR(E78/D78-1,"nm")</f>
        <v>0.26936026936026947</v>
      </c>
      <c r="F79" s="45">
        <f t="shared" ref="F79" si="293">IFERROR(F78/E78-1,"nm")</f>
        <v>0.19893899204244025</v>
      </c>
      <c r="G79" s="45">
        <f t="shared" ref="G79" si="294">IFERROR(G78/F78-1,"nm")</f>
        <v>4.8672566371681381E-2</v>
      </c>
      <c r="H79" s="45">
        <f t="shared" ref="H79" si="295">IFERROR(H78/G78-1,"nm")</f>
        <v>0.2378691983122363</v>
      </c>
      <c r="I79" s="45">
        <f t="shared" ref="I79" si="296">IFERROR(I78/H78-1,"nm")</f>
        <v>-0.17426501917341286</v>
      </c>
      <c r="J79" s="45">
        <f t="shared" ref="J79" si="297">IFERROR(J78/I78-1,"nm")</f>
        <v>-0.17426501917341286</v>
      </c>
      <c r="K79" s="45">
        <f t="shared" ref="K79" si="298">IFERROR(K78/J78-1,"nm")</f>
        <v>-0.17426501917341286</v>
      </c>
      <c r="L79" s="45">
        <f t="shared" ref="L79" si="299">IFERROR(L78/K78-1,"nm")</f>
        <v>-0.17426501917341286</v>
      </c>
      <c r="M79" s="45">
        <f t="shared" ref="M79" si="300">IFERROR(M78/L78-1,"nm")</f>
        <v>-0.17426501917341286</v>
      </c>
      <c r="N79" s="45">
        <f t="shared" ref="N79" si="301">IFERROR(N78/M78-1,"nm")</f>
        <v>-0.17426501917341286</v>
      </c>
    </row>
    <row r="80" spans="1:14" x14ac:dyDescent="0.3">
      <c r="A80" s="43" t="s">
        <v>138</v>
      </c>
      <c r="B80" s="45">
        <f>Historicals!B189</f>
        <v>7.0000000000000007E-2</v>
      </c>
      <c r="C80" s="45">
        <f>Historicals!C189</f>
        <v>0.17</v>
      </c>
      <c r="D80" s="45">
        <f>Historicals!D189</f>
        <v>0.18</v>
      </c>
      <c r="E80" s="45">
        <f>Historicals!E189</f>
        <v>0.23</v>
      </c>
      <c r="F80" s="45">
        <f>Historicals!F189</f>
        <v>0.23</v>
      </c>
      <c r="G80" s="45">
        <f>Historicals!G189</f>
        <v>0.08</v>
      </c>
      <c r="H80" s="45">
        <f>Historicals!H189</f>
        <v>0.19</v>
      </c>
      <c r="I80" s="45">
        <f>Historicals!I189</f>
        <v>-0.21</v>
      </c>
      <c r="J80" s="45">
        <f>Historicals!J189</f>
        <v>0</v>
      </c>
      <c r="K80" s="45">
        <f>Historicals!K189</f>
        <v>0</v>
      </c>
      <c r="L80" s="45">
        <f>Historicals!L189</f>
        <v>0</v>
      </c>
      <c r="M80" s="45">
        <f>Historicals!M189</f>
        <v>0</v>
      </c>
      <c r="N80" s="45">
        <f>Historicals!N189</f>
        <v>0</v>
      </c>
    </row>
    <row r="81" spans="1:16" x14ac:dyDescent="0.3">
      <c r="A81" s="43" t="s">
        <v>139</v>
      </c>
      <c r="B81" s="45" t="str">
        <f>+IFERROR(B80-B79,"nm")</f>
        <v>nm</v>
      </c>
      <c r="C81" s="45">
        <f t="shared" ref="C81" si="302">+IFERROR(C80-C79,"nm")</f>
        <v>2.9459459459459575E-2</v>
      </c>
      <c r="D81" s="45">
        <f t="shared" ref="D81" si="303">+IFERROR(D80-D79,"nm")</f>
        <v>5.3933649289099439E-2</v>
      </c>
      <c r="E81" s="45">
        <f t="shared" ref="E81" si="304">+IFERROR(E80-E79,"nm")</f>
        <v>-3.9360269360269456E-2</v>
      </c>
      <c r="F81" s="45">
        <f t="shared" ref="F81" si="305">+IFERROR(F80-F79,"nm")</f>
        <v>3.1061007957559755E-2</v>
      </c>
      <c r="G81" s="45">
        <f t="shared" ref="G81" si="306">+IFERROR(G80-G79,"nm")</f>
        <v>3.1327433628318621E-2</v>
      </c>
      <c r="H81" s="45">
        <f t="shared" ref="H81" si="307">+IFERROR(H80-H79,"nm")</f>
        <v>-4.7869198312236294E-2</v>
      </c>
      <c r="I81" s="45">
        <f t="shared" ref="I81" si="308">+IFERROR(I80-I79,"nm")</f>
        <v>-3.5734980826587132E-2</v>
      </c>
      <c r="J81" s="45">
        <f t="shared" ref="J81" si="309">+IFERROR(J80-J79,"nm")</f>
        <v>0.17426501917341286</v>
      </c>
      <c r="K81" s="45">
        <f t="shared" ref="K81" si="310">+IFERROR(K80-K79,"nm")</f>
        <v>0.17426501917341286</v>
      </c>
      <c r="L81" s="45">
        <f t="shared" ref="L81" si="311">+IFERROR(L80-L79,"nm")</f>
        <v>0.17426501917341286</v>
      </c>
      <c r="M81" s="45">
        <f t="shared" ref="M81" si="312">+IFERROR(M80-M79,"nm")</f>
        <v>0.17426501917341286</v>
      </c>
      <c r="N81" s="45">
        <f t="shared" ref="N81" si="313">+IFERROR(N80-N79,"nm")</f>
        <v>0.17426501917341286</v>
      </c>
    </row>
    <row r="82" spans="1:16" x14ac:dyDescent="0.3">
      <c r="A82" s="48" t="s">
        <v>116</v>
      </c>
      <c r="B82" s="1">
        <f>+Historicals!B118</f>
        <v>126</v>
      </c>
      <c r="C82" s="1">
        <f>+Historicals!C118</f>
        <v>131</v>
      </c>
      <c r="D82" s="1">
        <f>+Historicals!D118</f>
        <v>129</v>
      </c>
      <c r="E82" s="1">
        <f>+Historicals!E118</f>
        <v>130</v>
      </c>
      <c r="F82" s="1">
        <f>+Historicals!F118</f>
        <v>138</v>
      </c>
      <c r="G82" s="1">
        <f>+Historicals!G118</f>
        <v>148</v>
      </c>
      <c r="H82" s="1">
        <f>+Historicals!H118</f>
        <v>195</v>
      </c>
      <c r="I82" s="1">
        <f>+Historicals!I118</f>
        <v>193</v>
      </c>
      <c r="J82" s="9">
        <f>I82*(1+I83)</f>
        <v>191.02051282051283</v>
      </c>
      <c r="K82" s="9">
        <f t="shared" ref="K82:N82" si="314">J82*(1+J83)</f>
        <v>189.06132807363579</v>
      </c>
      <c r="L82" s="9">
        <f t="shared" si="314"/>
        <v>187.12223752929083</v>
      </c>
      <c r="M82" s="9">
        <f t="shared" si="314"/>
        <v>185.20303509309301</v>
      </c>
      <c r="N82" s="9">
        <f t="shared" si="314"/>
        <v>183.30351678444592</v>
      </c>
    </row>
    <row r="83" spans="1:16" x14ac:dyDescent="0.3">
      <c r="A83" s="43" t="s">
        <v>130</v>
      </c>
      <c r="B83" s="45" t="str">
        <f>IFERROR(B82/A82-1,"nm")</f>
        <v>nm</v>
      </c>
      <c r="C83" s="45">
        <f t="shared" ref="C83" si="315">IFERROR(C82/B82-1,"nm")</f>
        <v>3.9682539682539764E-2</v>
      </c>
      <c r="D83" s="45">
        <f t="shared" ref="D83" si="316">IFERROR(D82/C82-1,"nm")</f>
        <v>-1.5267175572519109E-2</v>
      </c>
      <c r="E83" s="45">
        <f t="shared" ref="E83" si="317">IFERROR(E82/D82-1,"nm")</f>
        <v>7.7519379844961378E-3</v>
      </c>
      <c r="F83" s="45">
        <f t="shared" ref="F83" si="318">IFERROR(F82/E82-1,"nm")</f>
        <v>6.1538461538461542E-2</v>
      </c>
      <c r="G83" s="45">
        <f t="shared" ref="G83" si="319">IFERROR(G82/F82-1,"nm")</f>
        <v>7.2463768115942129E-2</v>
      </c>
      <c r="H83" s="45">
        <f t="shared" ref="H83" si="320">IFERROR(H82/G82-1,"nm")</f>
        <v>0.31756756756756754</v>
      </c>
      <c r="I83" s="45">
        <f t="shared" ref="I83" si="321">IFERROR(I82/H82-1,"nm")</f>
        <v>-1.025641025641022E-2</v>
      </c>
      <c r="J83" s="45">
        <f t="shared" ref="J83" si="322">IFERROR(J82/I82-1,"nm")</f>
        <v>-1.025641025641022E-2</v>
      </c>
      <c r="K83" s="45">
        <f t="shared" ref="K83" si="323">IFERROR(K82/J82-1,"nm")</f>
        <v>-1.025641025641022E-2</v>
      </c>
      <c r="L83" s="45">
        <f t="shared" ref="L83" si="324">IFERROR(L82/K82-1,"nm")</f>
        <v>-1.0256410256410109E-2</v>
      </c>
      <c r="M83" s="45">
        <f t="shared" ref="M83" si="325">IFERROR(M82/L82-1,"nm")</f>
        <v>-1.0256410256410109E-2</v>
      </c>
      <c r="N83" s="45">
        <f t="shared" ref="N83" si="326">IFERROR(N82/M82-1,"nm")</f>
        <v>-1.0256410256410109E-2</v>
      </c>
    </row>
    <row r="84" spans="1:16" x14ac:dyDescent="0.3">
      <c r="A84" s="43" t="s">
        <v>138</v>
      </c>
      <c r="B84" s="45">
        <f>Historicals!B190</f>
        <v>0.01</v>
      </c>
      <c r="C84" s="45">
        <f>Historicals!C190</f>
        <v>7.0000000000000007E-2</v>
      </c>
      <c r="D84" s="45">
        <f>Historicals!D190</f>
        <v>0.03</v>
      </c>
      <c r="E84" s="45">
        <f>Historicals!E190</f>
        <v>-0.01</v>
      </c>
      <c r="F84" s="45">
        <f>Historicals!F190</f>
        <v>0.08</v>
      </c>
      <c r="G84" s="45">
        <f>Historicals!G190</f>
        <v>0.11</v>
      </c>
      <c r="H84" s="45">
        <f>Historicals!H190</f>
        <v>0.26</v>
      </c>
      <c r="I84" s="45">
        <f>Historicals!I190</f>
        <v>-0.06</v>
      </c>
      <c r="J84" s="45">
        <f>Historicals!J190</f>
        <v>0</v>
      </c>
      <c r="K84" s="45">
        <f>Historicals!K190</f>
        <v>0</v>
      </c>
      <c r="L84" s="45">
        <f>Historicals!L190</f>
        <v>0</v>
      </c>
      <c r="M84" s="45">
        <f>Historicals!M190</f>
        <v>0</v>
      </c>
      <c r="N84" s="45">
        <f>Historicals!N190</f>
        <v>0</v>
      </c>
    </row>
    <row r="85" spans="1:16" x14ac:dyDescent="0.3">
      <c r="A85" s="43" t="s">
        <v>139</v>
      </c>
      <c r="B85" s="45" t="str">
        <f>+IFERROR(B84-B83,"nm")</f>
        <v>nm</v>
      </c>
      <c r="C85" s="45">
        <f t="shared" ref="C85" si="327">+IFERROR(C84-C83,"nm")</f>
        <v>3.0317460317460243E-2</v>
      </c>
      <c r="D85" s="45">
        <f t="shared" ref="D85" si="328">+IFERROR(D84-D83,"nm")</f>
        <v>4.5267175572519108E-2</v>
      </c>
      <c r="E85" s="45">
        <f t="shared" ref="E85" si="329">+IFERROR(E84-E83,"nm")</f>
        <v>-1.775193798449614E-2</v>
      </c>
      <c r="F85" s="45">
        <f t="shared" ref="F85" si="330">+IFERROR(F84-F83,"nm")</f>
        <v>1.846153846153846E-2</v>
      </c>
      <c r="G85" s="45">
        <f t="shared" ref="G85" si="331">+IFERROR(G84-G83,"nm")</f>
        <v>3.7536231884057872E-2</v>
      </c>
      <c r="H85" s="45">
        <f t="shared" ref="H85" si="332">+IFERROR(H84-H83,"nm")</f>
        <v>-5.7567567567567535E-2</v>
      </c>
      <c r="I85" s="45">
        <f t="shared" ref="I85" si="333">+IFERROR(I84-I83,"nm")</f>
        <v>-4.9743589743589778E-2</v>
      </c>
      <c r="J85" s="45">
        <f t="shared" ref="J85" si="334">+IFERROR(J84-J83,"nm")</f>
        <v>1.025641025641022E-2</v>
      </c>
      <c r="K85" s="45">
        <f t="shared" ref="K85" si="335">+IFERROR(K84-K83,"nm")</f>
        <v>1.025641025641022E-2</v>
      </c>
      <c r="L85" s="45">
        <f t="shared" ref="L85" si="336">+IFERROR(L84-L83,"nm")</f>
        <v>1.0256410256410109E-2</v>
      </c>
      <c r="M85" s="45">
        <f t="shared" ref="M85" si="337">+IFERROR(M84-M83,"nm")</f>
        <v>1.0256410256410109E-2</v>
      </c>
      <c r="N85" s="45">
        <f t="shared" ref="N85" si="338">+IFERROR(N84-N83,"nm")</f>
        <v>1.0256410256410109E-2</v>
      </c>
    </row>
    <row r="86" spans="1:16" x14ac:dyDescent="0.3">
      <c r="A86" s="9" t="s">
        <v>131</v>
      </c>
      <c r="B86" s="9">
        <f>B92+B89</f>
        <v>1039</v>
      </c>
      <c r="C86" s="9">
        <f t="shared" ref="C86:N86" si="339">C92+C89</f>
        <v>1420</v>
      </c>
      <c r="D86" s="9">
        <f t="shared" si="339"/>
        <v>1561</v>
      </c>
      <c r="E86" s="9">
        <f t="shared" si="339"/>
        <v>1863</v>
      </c>
      <c r="F86" s="9">
        <f t="shared" si="339"/>
        <v>2426</v>
      </c>
      <c r="G86" s="9">
        <f t="shared" si="339"/>
        <v>2534</v>
      </c>
      <c r="H86" s="9">
        <f t="shared" si="339"/>
        <v>3289</v>
      </c>
      <c r="I86" s="9">
        <f t="shared" si="339"/>
        <v>2406</v>
      </c>
      <c r="J86" s="9">
        <f t="shared" si="339"/>
        <v>1761.250539623805</v>
      </c>
      <c r="K86" s="9">
        <f t="shared" si="339"/>
        <v>1290.3364551453549</v>
      </c>
      <c r="L86" s="9">
        <f t="shared" si="339"/>
        <v>946.27257682857214</v>
      </c>
      <c r="M86" s="9">
        <f t="shared" si="339"/>
        <v>694.7858256101332</v>
      </c>
      <c r="N86" s="9">
        <f t="shared" si="339"/>
        <v>510.87450754497331</v>
      </c>
      <c r="O86" s="12"/>
      <c r="P86" s="12" t="s">
        <v>148</v>
      </c>
    </row>
    <row r="87" spans="1:16" x14ac:dyDescent="0.3">
      <c r="A87" s="44" t="s">
        <v>130</v>
      </c>
      <c r="B87" s="45" t="str">
        <f>+IFERROR(B86/A86-1,"nm")</f>
        <v>nm</v>
      </c>
      <c r="C87" s="45">
        <f t="shared" ref="C87" si="340">+IFERROR(C86/B86-1,"nm")</f>
        <v>0.36669874879692022</v>
      </c>
      <c r="D87" s="45">
        <f t="shared" ref="D87" si="341">+IFERROR(D86/C86-1,"nm")</f>
        <v>9.9295774647887303E-2</v>
      </c>
      <c r="E87" s="45">
        <f t="shared" ref="E87" si="342">+IFERROR(E86/D86-1,"nm")</f>
        <v>0.19346572709801402</v>
      </c>
      <c r="F87" s="45">
        <f t="shared" ref="F87" si="343">+IFERROR(F86/E86-1,"nm")</f>
        <v>0.3022007514761138</v>
      </c>
      <c r="G87" s="45">
        <f t="shared" ref="G87" si="344">+IFERROR(G86/F86-1,"nm")</f>
        <v>4.4517724649629109E-2</v>
      </c>
      <c r="H87" s="45">
        <f t="shared" ref="H87" si="345">+IFERROR(H86/G86-1,"nm")</f>
        <v>0.29794790844514596</v>
      </c>
      <c r="I87" s="45">
        <f t="shared" ref="I87" si="346">+IFERROR(I86/H86-1,"nm")</f>
        <v>-0.26847065977500761</v>
      </c>
      <c r="J87" s="45">
        <f t="shared" ref="J87" si="347">+IFERROR(J86/I86-1,"nm")</f>
        <v>-0.26797566931678929</v>
      </c>
      <c r="K87" s="45">
        <f t="shared" ref="K87" si="348">+IFERROR(K86/J86-1,"nm")</f>
        <v>-0.26737484184336158</v>
      </c>
      <c r="L87" s="45">
        <f t="shared" ref="L87" si="349">+IFERROR(L86/K86-1,"nm")</f>
        <v>-0.26664663851415737</v>
      </c>
      <c r="M87" s="45">
        <f t="shared" ref="M87" si="350">+IFERROR(M86/L86-1,"nm")</f>
        <v>-0.26576565503070537</v>
      </c>
      <c r="N87" s="45">
        <f t="shared" ref="N87" si="351">+IFERROR(N86/M86-1,"nm")</f>
        <v>-0.26470217336926283</v>
      </c>
    </row>
    <row r="88" spans="1:16" x14ac:dyDescent="0.3">
      <c r="A88" s="44" t="s">
        <v>132</v>
      </c>
      <c r="B88" s="45">
        <f>+IFERROR(B86/B$72,"nm")</f>
        <v>0.33876752526899251</v>
      </c>
      <c r="C88" s="45">
        <f t="shared" ref="C88:N88" si="352">+IFERROR(C86/C$72,"nm")</f>
        <v>0.37516512549537651</v>
      </c>
      <c r="D88" s="45">
        <f t="shared" si="352"/>
        <v>0.36842105263157893</v>
      </c>
      <c r="E88" s="45">
        <f t="shared" si="352"/>
        <v>0.36287495130502534</v>
      </c>
      <c r="F88" s="45">
        <f t="shared" si="352"/>
        <v>0.3907860824742268</v>
      </c>
      <c r="G88" s="45">
        <f t="shared" si="352"/>
        <v>0.37939811349004343</v>
      </c>
      <c r="H88" s="45">
        <f t="shared" si="352"/>
        <v>0.39674306393244874</v>
      </c>
      <c r="I88" s="45">
        <f t="shared" si="352"/>
        <v>0.31880217304889358</v>
      </c>
      <c r="J88" s="45">
        <f t="shared" si="352"/>
        <v>0.25634625062968486</v>
      </c>
      <c r="K88" s="45">
        <f t="shared" si="352"/>
        <v>0.20629513129488528</v>
      </c>
      <c r="L88" s="45">
        <f t="shared" si="352"/>
        <v>0.16618141249028573</v>
      </c>
      <c r="M88" s="45">
        <f t="shared" si="352"/>
        <v>0.13402855088449994</v>
      </c>
      <c r="N88" s="45">
        <f t="shared" si="352"/>
        <v>0.10825321041533768</v>
      </c>
    </row>
    <row r="89" spans="1:16" x14ac:dyDescent="0.3">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9">
        <f>I89*(1+I90)</f>
        <v>36.543478260869563</v>
      </c>
      <c r="K89" s="9">
        <f t="shared" ref="K89:N89" si="353">J89*(1+J90)</f>
        <v>32.571361058601127</v>
      </c>
      <c r="L89" s="9">
        <f t="shared" si="353"/>
        <v>29.030995726144479</v>
      </c>
      <c r="M89" s="9">
        <f t="shared" si="353"/>
        <v>25.875452712433116</v>
      </c>
      <c r="N89" s="9">
        <f t="shared" si="353"/>
        <v>23.062903504559944</v>
      </c>
    </row>
    <row r="90" spans="1:16" x14ac:dyDescent="0.3">
      <c r="A90" s="44" t="s">
        <v>130</v>
      </c>
      <c r="B90" s="45" t="str">
        <f>+IFERROR(B89/A89-1,"nm")</f>
        <v>nm</v>
      </c>
      <c r="C90" s="45">
        <f t="shared" ref="C90" si="354">+IFERROR(C89/B89-1,"nm")</f>
        <v>4.3478260869565188E-2</v>
      </c>
      <c r="D90" s="45">
        <f t="shared" ref="D90" si="355">+IFERROR(D89/C89-1,"nm")</f>
        <v>0.125</v>
      </c>
      <c r="E90" s="45">
        <f t="shared" ref="E90" si="356">+IFERROR(E89/D89-1,"nm")</f>
        <v>3.7037037037036979E-2</v>
      </c>
      <c r="F90" s="45">
        <f t="shared" ref="F90" si="357">+IFERROR(F89/E89-1,"nm")</f>
        <v>-0.1071428571428571</v>
      </c>
      <c r="G90" s="45">
        <f t="shared" ref="G90" si="358">+IFERROR(G89/F89-1,"nm")</f>
        <v>-0.12</v>
      </c>
      <c r="H90" s="45">
        <f t="shared" ref="H90" si="359">+IFERROR(H89/G89-1,"nm")</f>
        <v>4.5454545454545414E-2</v>
      </c>
      <c r="I90" s="45">
        <f t="shared" ref="I90" si="360">+IFERROR(I89/H89-1,"nm")</f>
        <v>-0.10869565217391308</v>
      </c>
      <c r="J90" s="45">
        <f t="shared" ref="J90" si="361">+IFERROR(J89/I89-1,"nm")</f>
        <v>-0.10869565217391308</v>
      </c>
      <c r="K90" s="45">
        <f t="shared" ref="K90" si="362">+IFERROR(K89/J89-1,"nm")</f>
        <v>-0.10869565217391319</v>
      </c>
      <c r="L90" s="45">
        <f t="shared" ref="L90" si="363">+IFERROR(L89/K89-1,"nm")</f>
        <v>-0.10869565217391319</v>
      </c>
      <c r="M90" s="45">
        <f t="shared" ref="M90" si="364">+IFERROR(M89/L89-1,"nm")</f>
        <v>-0.1086956521739133</v>
      </c>
      <c r="N90" s="45">
        <f t="shared" ref="N90" si="365">+IFERROR(N89/M89-1,"nm")</f>
        <v>-0.1086956521739133</v>
      </c>
    </row>
    <row r="91" spans="1:16" x14ac:dyDescent="0.3">
      <c r="A91" s="44" t="s">
        <v>134</v>
      </c>
      <c r="B91" s="45">
        <f>+IFERROR(B89/B$72,"nm")</f>
        <v>1.4998369742419302E-2</v>
      </c>
      <c r="C91" s="45">
        <f t="shared" ref="C91:N91" si="366">+IFERROR(C89/C$72,"nm")</f>
        <v>1.2681638044914135E-2</v>
      </c>
      <c r="D91" s="45">
        <f t="shared" si="366"/>
        <v>1.2744866650932263E-2</v>
      </c>
      <c r="E91" s="45">
        <f t="shared" si="366"/>
        <v>1.090767432800935E-2</v>
      </c>
      <c r="F91" s="45">
        <f t="shared" si="366"/>
        <v>8.0541237113402053E-3</v>
      </c>
      <c r="G91" s="45">
        <f t="shared" si="366"/>
        <v>6.5878125467884411E-3</v>
      </c>
      <c r="H91" s="45">
        <f t="shared" si="366"/>
        <v>5.5488540410132689E-3</v>
      </c>
      <c r="I91" s="45">
        <f t="shared" si="366"/>
        <v>5.4326222340002651E-3</v>
      </c>
      <c r="J91" s="45">
        <f t="shared" si="366"/>
        <v>5.3188251338405412E-3</v>
      </c>
      <c r="K91" s="45">
        <f t="shared" si="366"/>
        <v>5.2074117407465712E-3</v>
      </c>
      <c r="L91" s="45">
        <f t="shared" si="366"/>
        <v>5.0983321232230252E-3</v>
      </c>
      <c r="M91" s="45">
        <f t="shared" si="366"/>
        <v>4.9915373956892564E-3</v>
      </c>
      <c r="N91" s="45">
        <f t="shared" si="366"/>
        <v>4.8869796965705379E-3</v>
      </c>
    </row>
    <row r="92" spans="1:16" x14ac:dyDescent="0.3">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c r="J92" s="9">
        <f>I92*(1+I93)</f>
        <v>1724.7070613629355</v>
      </c>
      <c r="K92" s="9">
        <f t="shared" ref="K92:N92" si="367">J92*(1+J93)</f>
        <v>1257.7650940867538</v>
      </c>
      <c r="L92" s="9">
        <f t="shared" si="367"/>
        <v>917.24158110242763</v>
      </c>
      <c r="M92" s="9">
        <f t="shared" si="367"/>
        <v>668.91037289770009</v>
      </c>
      <c r="N92" s="9">
        <f t="shared" si="367"/>
        <v>487.81160404041339</v>
      </c>
    </row>
    <row r="93" spans="1:16" x14ac:dyDescent="0.3">
      <c r="A93" s="44" t="s">
        <v>130</v>
      </c>
      <c r="B93" s="45" t="str">
        <f>+IFERROR(B92/A92-1,"nm")</f>
        <v>nm</v>
      </c>
      <c r="C93" s="45">
        <f>+IFERROR(C92/B92-1,"nm")</f>
        <v>0.38167170191339372</v>
      </c>
      <c r="D93" s="45">
        <f t="shared" ref="D93" si="368">+IFERROR(D92/C92-1,"nm")</f>
        <v>9.8396501457725938E-2</v>
      </c>
      <c r="E93" s="45">
        <f t="shared" ref="E93" si="369">+IFERROR(E92/D92-1,"nm")</f>
        <v>0.19907100199071004</v>
      </c>
      <c r="F93" s="45">
        <f t="shared" ref="F93" si="370">+IFERROR(F92/E92-1,"nm")</f>
        <v>0.31488655229662421</v>
      </c>
      <c r="G93" s="45">
        <f t="shared" ref="G93" si="371">+IFERROR(G92/F92-1,"nm")</f>
        <v>4.7979797979798011E-2</v>
      </c>
      <c r="H93" s="45">
        <f t="shared" ref="H93" si="372">+IFERROR(H92/G92-1,"nm")</f>
        <v>0.30240963855421676</v>
      </c>
      <c r="I93" s="45">
        <f t="shared" ref="I93" si="373">+IFERROR(I92/H92-1,"nm")</f>
        <v>-0.27073697193956214</v>
      </c>
      <c r="J93" s="45">
        <f t="shared" ref="J93" si="374">+IFERROR(J92/I92-1,"nm")</f>
        <v>-0.27073697193956214</v>
      </c>
      <c r="K93" s="45">
        <f t="shared" ref="K93" si="375">+IFERROR(K92/J92-1,"nm")</f>
        <v>-0.27073697193956214</v>
      </c>
      <c r="L93" s="45">
        <f t="shared" ref="L93" si="376">+IFERROR(L92/K92-1,"nm")</f>
        <v>-0.27073697193956214</v>
      </c>
      <c r="M93" s="45">
        <f t="shared" ref="M93" si="377">+IFERROR(M92/L92-1,"nm")</f>
        <v>-0.27073697193956214</v>
      </c>
      <c r="N93" s="45">
        <f t="shared" ref="N93" si="378">+IFERROR(N92/M92-1,"nm")</f>
        <v>-0.27073697193956214</v>
      </c>
    </row>
    <row r="94" spans="1:16" x14ac:dyDescent="0.3">
      <c r="A94" s="44" t="s">
        <v>132</v>
      </c>
      <c r="B94" s="45">
        <f>+IFERROR(B92/B$72,"nm")</f>
        <v>0.3237691555265732</v>
      </c>
      <c r="C94" s="45">
        <f t="shared" ref="C94:N94" si="379">+IFERROR(C92/C$72,"nm")</f>
        <v>0.36248348745046233</v>
      </c>
      <c r="D94" s="45">
        <f t="shared" si="379"/>
        <v>0.35567618598064671</v>
      </c>
      <c r="E94" s="45">
        <f t="shared" si="379"/>
        <v>0.35196727697701596</v>
      </c>
      <c r="F94" s="45">
        <f t="shared" si="379"/>
        <v>0.38273195876288657</v>
      </c>
      <c r="G94" s="45">
        <f t="shared" si="379"/>
        <v>0.37281030094325496</v>
      </c>
      <c r="H94" s="45">
        <f t="shared" si="379"/>
        <v>0.39119420989143544</v>
      </c>
      <c r="I94" s="45">
        <f t="shared" si="379"/>
        <v>0.31336955081489332</v>
      </c>
      <c r="J94" s="45">
        <f t="shared" si="379"/>
        <v>0.25102742549584434</v>
      </c>
      <c r="K94" s="45">
        <f t="shared" si="379"/>
        <v>0.20108771955413871</v>
      </c>
      <c r="L94" s="45">
        <f t="shared" si="379"/>
        <v>0.1610830803670627</v>
      </c>
      <c r="M94" s="45">
        <f t="shared" si="379"/>
        <v>0.12903701348881069</v>
      </c>
      <c r="N94" s="45">
        <f t="shared" si="379"/>
        <v>0.10336623071876715</v>
      </c>
    </row>
    <row r="95" spans="1:16" x14ac:dyDescent="0.3">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9">
        <f>I95*(1+I96)</f>
        <v>64.723404255319153</v>
      </c>
      <c r="K95" s="9">
        <f t="shared" ref="K95:N95" si="380">J95*(1+J96)</f>
        <v>53.7066545948393</v>
      </c>
      <c r="L95" s="9">
        <f t="shared" si="380"/>
        <v>44.565096365930486</v>
      </c>
      <c r="M95" s="9">
        <f t="shared" si="380"/>
        <v>36.979548048325299</v>
      </c>
      <c r="N95" s="9">
        <f t="shared" si="380"/>
        <v>30.685156891163547</v>
      </c>
    </row>
    <row r="96" spans="1:16" x14ac:dyDescent="0.3">
      <c r="A96" s="44" t="s">
        <v>130</v>
      </c>
      <c r="B96" s="45" t="str">
        <f>+IFERROR(B95/A95-1,"nm")</f>
        <v>nm</v>
      </c>
      <c r="C96" s="45">
        <f>+IFERROR(C95/B95-1,"nm")</f>
        <v>-0.3623188405797102</v>
      </c>
      <c r="D96" s="45">
        <f t="shared" ref="D96" si="381">+IFERROR(D95/C95-1,"nm")</f>
        <v>0.15909090909090917</v>
      </c>
      <c r="E96" s="45">
        <f t="shared" ref="E96" si="382">+IFERROR(E95/D95-1,"nm")</f>
        <v>0.49019607843137258</v>
      </c>
      <c r="F96" s="45">
        <f t="shared" ref="F96" si="383">+IFERROR(F95/E95-1,"nm")</f>
        <v>-0.35526315789473684</v>
      </c>
      <c r="G96" s="45">
        <f t="shared" ref="G96" si="384">+IFERROR(G95/F95-1,"nm")</f>
        <v>-0.4285714285714286</v>
      </c>
      <c r="H96" s="45">
        <f t="shared" ref="H96" si="385">+IFERROR(H95/G95-1,"nm")</f>
        <v>2.3571428571428572</v>
      </c>
      <c r="I96" s="45">
        <f t="shared" ref="I96" si="386">+IFERROR(I95/H95-1,"nm")</f>
        <v>-0.17021276595744683</v>
      </c>
      <c r="J96" s="45">
        <f t="shared" ref="J96" si="387">+IFERROR(J95/I95-1,"nm")</f>
        <v>-0.17021276595744672</v>
      </c>
      <c r="K96" s="45">
        <f t="shared" ref="K96" si="388">+IFERROR(K95/J95-1,"nm")</f>
        <v>-0.17021276595744672</v>
      </c>
      <c r="L96" s="45">
        <f t="shared" ref="L96" si="389">+IFERROR(L95/K95-1,"nm")</f>
        <v>-0.17021276595744672</v>
      </c>
      <c r="M96" s="45">
        <f t="shared" ref="M96" si="390">+IFERROR(M95/L95-1,"nm")</f>
        <v>-0.17021276595744672</v>
      </c>
      <c r="N96" s="45">
        <f t="shared" ref="N96" si="391">+IFERROR(N95/M95-1,"nm")</f>
        <v>-0.17021276595744672</v>
      </c>
    </row>
    <row r="97" spans="1:14" x14ac:dyDescent="0.3">
      <c r="A97" s="44" t="s">
        <v>134</v>
      </c>
      <c r="B97" s="45">
        <f>+IFERROR(B95/B72,"nm")</f>
        <v>2.2497554613628953E-2</v>
      </c>
      <c r="C97" s="45">
        <f t="shared" ref="C97:N97" si="392">+IFERROR(C95/C72,"nm")</f>
        <v>1.1624834874504624E-2</v>
      </c>
      <c r="D97" s="45">
        <f t="shared" si="392"/>
        <v>1.2036818503658248E-2</v>
      </c>
      <c r="E97" s="45">
        <f t="shared" si="392"/>
        <v>1.4803272302298403E-2</v>
      </c>
      <c r="F97" s="45">
        <f t="shared" si="392"/>
        <v>7.8930412371134018E-3</v>
      </c>
      <c r="G97" s="45">
        <f t="shared" si="392"/>
        <v>4.1922443479562805E-3</v>
      </c>
      <c r="H97" s="45">
        <f t="shared" si="392"/>
        <v>1.1338962605548853E-2</v>
      </c>
      <c r="I97" s="45">
        <f t="shared" si="392"/>
        <v>1.0335232542732211E-2</v>
      </c>
      <c r="J97" s="45">
        <f t="shared" si="392"/>
        <v>9.4203531159083968E-3</v>
      </c>
      <c r="K97" s="45">
        <f t="shared" si="392"/>
        <v>8.5864592268714464E-3</v>
      </c>
      <c r="L97" s="45">
        <f t="shared" si="392"/>
        <v>7.826381999441254E-3</v>
      </c>
      <c r="M97" s="45">
        <f t="shared" si="392"/>
        <v>7.1335871495771235E-3</v>
      </c>
      <c r="N97" s="45">
        <f t="shared" si="392"/>
        <v>6.5021188109965636E-3</v>
      </c>
    </row>
    <row r="98" spans="1:14" x14ac:dyDescent="0.3">
      <c r="A98" s="42" t="str">
        <f>Historicals!A119</f>
        <v>Asia Pacific &amp; Latin America</v>
      </c>
      <c r="B98" s="16">
        <f t="shared" ref="B98" si="393">+C98-1</f>
        <v>2015</v>
      </c>
      <c r="C98" s="16">
        <f t="shared" ref="C98" si="394">+D98-1</f>
        <v>2016</v>
      </c>
      <c r="D98" s="16">
        <f t="shared" ref="D98" si="395">+E98-1</f>
        <v>2017</v>
      </c>
      <c r="E98" s="16">
        <f t="shared" ref="E98" si="396">+F98-1</f>
        <v>2018</v>
      </c>
      <c r="F98" s="16">
        <f t="shared" ref="F98" si="397">+G98-1</f>
        <v>2019</v>
      </c>
      <c r="G98" s="16">
        <f t="shared" ref="G98" si="398">+H98-1</f>
        <v>2020</v>
      </c>
      <c r="H98" s="16">
        <f>+I98-1</f>
        <v>2021</v>
      </c>
      <c r="I98" s="16">
        <v>2022</v>
      </c>
      <c r="J98" s="38">
        <f>+I98+1</f>
        <v>2023</v>
      </c>
      <c r="K98" s="38">
        <f t="shared" ref="K98:N98" si="399">+J98+1</f>
        <v>2024</v>
      </c>
      <c r="L98" s="38">
        <f t="shared" si="399"/>
        <v>2025</v>
      </c>
      <c r="M98" s="38">
        <f t="shared" si="399"/>
        <v>2026</v>
      </c>
      <c r="N98" s="38">
        <f t="shared" si="399"/>
        <v>2027</v>
      </c>
    </row>
    <row r="99" spans="1:14" x14ac:dyDescent="0.3">
      <c r="A99" s="9" t="s">
        <v>137</v>
      </c>
      <c r="B99" s="9">
        <f>Historicals!B119</f>
        <v>0</v>
      </c>
      <c r="C99" s="9">
        <f>Historicals!C119</f>
        <v>0</v>
      </c>
      <c r="D99" s="9">
        <f>Historicals!D119</f>
        <v>4737</v>
      </c>
      <c r="E99" s="9">
        <f>Historicals!E119</f>
        <v>5166</v>
      </c>
      <c r="F99" s="9">
        <f>Historicals!F119</f>
        <v>5254</v>
      </c>
      <c r="G99" s="9">
        <f>Historicals!G119</f>
        <v>5028</v>
      </c>
      <c r="H99" s="9">
        <f>Historicals!H119</f>
        <v>5343</v>
      </c>
      <c r="I99" s="9">
        <f>Historicals!I119</f>
        <v>5955</v>
      </c>
      <c r="J99" s="9">
        <f>I99*(1+I100)</f>
        <v>6637.0999438517683</v>
      </c>
      <c r="K99" s="9">
        <f t="shared" ref="K99:N101" si="400">J99*(1+J100)</f>
        <v>7397.3292467971696</v>
      </c>
      <c r="L99" s="9">
        <f t="shared" si="400"/>
        <v>8244.6370325055486</v>
      </c>
      <c r="M99" s="9">
        <f t="shared" si="400"/>
        <v>9188.9974786768744</v>
      </c>
      <c r="N99" s="9">
        <f t="shared" si="400"/>
        <v>10241.527229182255</v>
      </c>
    </row>
    <row r="100" spans="1:14" x14ac:dyDescent="0.3">
      <c r="A100" s="43" t="s">
        <v>130</v>
      </c>
      <c r="B100" s="45" t="str">
        <f>+IFERROR(B99/A99-1,"nm")</f>
        <v>nm</v>
      </c>
      <c r="C100" s="45" t="str">
        <f>+IFERROR(C99/B99-1,"nm")</f>
        <v>nm</v>
      </c>
      <c r="D100" s="45" t="str">
        <f t="shared" ref="D100" si="401">+IFERROR(D99/C99-1,"nm")</f>
        <v>nm</v>
      </c>
      <c r="E100" s="45">
        <f t="shared" ref="E100" si="402">+IFERROR(E99/D99-1,"nm")</f>
        <v>9.0563647878403986E-2</v>
      </c>
      <c r="F100" s="45">
        <f t="shared" ref="F100" si="403">+IFERROR(F99/E99-1,"nm")</f>
        <v>1.7034456058846237E-2</v>
      </c>
      <c r="G100" s="45">
        <f t="shared" ref="G100" si="404">+IFERROR(G99/F99-1,"nm")</f>
        <v>-4.3014845831747195E-2</v>
      </c>
      <c r="H100" s="45">
        <f t="shared" ref="H100" si="405">+IFERROR(H99/G99-1,"nm")</f>
        <v>6.2649164677804237E-2</v>
      </c>
      <c r="I100" s="45">
        <f t="shared" ref="I100" si="406">+IFERROR(I99/H99-1,"nm")</f>
        <v>0.11454239191465465</v>
      </c>
      <c r="J100" s="45">
        <f t="shared" ref="J100" si="407">+IFERROR(J99/I99-1,"nm")</f>
        <v>0.11454239191465465</v>
      </c>
      <c r="K100" s="45">
        <f t="shared" ref="K100" si="408">+IFERROR(K99/J99-1,"nm")</f>
        <v>0.11454239191465465</v>
      </c>
      <c r="L100" s="45">
        <f t="shared" ref="L100" si="409">+IFERROR(L99/K99-1,"nm")</f>
        <v>0.11454239191465465</v>
      </c>
      <c r="M100" s="45">
        <f t="shared" ref="M100" si="410">+IFERROR(M99/L99-1,"nm")</f>
        <v>0.11454239191465465</v>
      </c>
      <c r="N100" s="45">
        <f t="shared" ref="N100" si="411">+IFERROR(N99/M99-1,"nm")</f>
        <v>0.11454239191465465</v>
      </c>
    </row>
    <row r="101" spans="1:14" x14ac:dyDescent="0.3">
      <c r="A101" s="48" t="s">
        <v>114</v>
      </c>
      <c r="B101" s="9">
        <f>+Historicals!B120</f>
        <v>0</v>
      </c>
      <c r="C101" s="9">
        <f>+Historicals!C120</f>
        <v>0</v>
      </c>
      <c r="D101" s="9">
        <f>+Historicals!D120</f>
        <v>3285</v>
      </c>
      <c r="E101" s="9">
        <f>+Historicals!E120</f>
        <v>3575</v>
      </c>
      <c r="F101" s="9">
        <f>+Historicals!F120</f>
        <v>3622</v>
      </c>
      <c r="G101" s="9">
        <f>+Historicals!G120</f>
        <v>3449</v>
      </c>
      <c r="H101" s="9">
        <f>+Historicals!H120</f>
        <v>3659</v>
      </c>
      <c r="I101" s="9">
        <f>+Historicals!I120</f>
        <v>4111</v>
      </c>
      <c r="J101" s="9">
        <f>I101*(1+I102)</f>
        <v>4618.8360207707019</v>
      </c>
      <c r="K101" s="9">
        <f t="shared" si="400"/>
        <v>5189.4055428773854</v>
      </c>
      <c r="L101" s="9">
        <f t="shared" si="400"/>
        <v>5830.4580996908799</v>
      </c>
      <c r="M101" s="9">
        <f t="shared" si="400"/>
        <v>6550.7005323392195</v>
      </c>
      <c r="N101" s="9">
        <f t="shared" si="400"/>
        <v>7359.9152469107757</v>
      </c>
    </row>
    <row r="102" spans="1:14" x14ac:dyDescent="0.3">
      <c r="A102" s="43" t="s">
        <v>130</v>
      </c>
      <c r="B102" s="45" t="str">
        <f>+IFERROR(B101/A101-1,"nm")</f>
        <v>nm</v>
      </c>
      <c r="C102" s="45" t="str">
        <f>+IFERROR(C101/B101-1,"nm")</f>
        <v>nm</v>
      </c>
      <c r="D102" s="45" t="str">
        <f t="shared" ref="D102" si="412">+IFERROR(D101/C101-1,"nm")</f>
        <v>nm</v>
      </c>
      <c r="E102" s="45">
        <f t="shared" ref="E102" si="413">+IFERROR(E101/D101-1,"nm")</f>
        <v>8.8280060882800715E-2</v>
      </c>
      <c r="F102" s="45">
        <f t="shared" ref="F102" si="414">+IFERROR(F101/E101-1,"nm")</f>
        <v>1.3146853146853044E-2</v>
      </c>
      <c r="G102" s="45">
        <f t="shared" ref="G102" si="415">+IFERROR(G101/F101-1,"nm")</f>
        <v>-4.7763666482606326E-2</v>
      </c>
      <c r="H102" s="45">
        <f t="shared" ref="H102" si="416">+IFERROR(H101/G101-1,"nm")</f>
        <v>6.0887213685126174E-2</v>
      </c>
      <c r="I102" s="45">
        <f t="shared" ref="I102" si="417">+IFERROR(I101/H101-1,"nm")</f>
        <v>0.12353101940420874</v>
      </c>
      <c r="J102" s="45">
        <f t="shared" ref="J102" si="418">+IFERROR(J101/I101-1,"nm")</f>
        <v>0.12353101940420874</v>
      </c>
      <c r="K102" s="45">
        <f t="shared" ref="K102" si="419">+IFERROR(K101/J101-1,"nm")</f>
        <v>0.12353101940420874</v>
      </c>
      <c r="L102" s="45">
        <f t="shared" ref="L102" si="420">+IFERROR(L101/K101-1,"nm")</f>
        <v>0.12353101940420874</v>
      </c>
      <c r="M102" s="45">
        <f t="shared" ref="M102" si="421">+IFERROR(M101/L101-1,"nm")</f>
        <v>0.12353101940420874</v>
      </c>
      <c r="N102" s="45">
        <f t="shared" ref="N102" si="422">+IFERROR(N101/M101-1,"nm")</f>
        <v>0.12353101940420874</v>
      </c>
    </row>
    <row r="103" spans="1:14" x14ac:dyDescent="0.3">
      <c r="A103" s="43" t="s">
        <v>138</v>
      </c>
      <c r="B103" s="30">
        <f>Historicals!B192</f>
        <v>0</v>
      </c>
      <c r="C103" s="30">
        <f>Historicals!C192</f>
        <v>0</v>
      </c>
      <c r="D103" s="30">
        <f>Historicals!D192</f>
        <v>0.16</v>
      </c>
      <c r="E103" s="30">
        <f>Historicals!E192</f>
        <v>0.09</v>
      </c>
      <c r="F103" s="30">
        <f>Historicals!F192</f>
        <v>0.12</v>
      </c>
      <c r="G103" s="30">
        <f>Historicals!G192</f>
        <v>0</v>
      </c>
      <c r="H103" s="30">
        <f>Historicals!H192</f>
        <v>0.08</v>
      </c>
      <c r="I103" s="30">
        <f>Historicals!I192</f>
        <v>0.17</v>
      </c>
      <c r="J103" s="30">
        <f>Historicals!J192</f>
        <v>0</v>
      </c>
      <c r="K103" s="30">
        <f>Historicals!K192</f>
        <v>0</v>
      </c>
      <c r="L103" s="30">
        <f>Historicals!L192</f>
        <v>0</v>
      </c>
      <c r="M103" s="30">
        <f>Historicals!M192</f>
        <v>0</v>
      </c>
      <c r="N103" s="30">
        <f>Historicals!N192</f>
        <v>0</v>
      </c>
    </row>
    <row r="104" spans="1:14" x14ac:dyDescent="0.3">
      <c r="A104" s="43" t="s">
        <v>139</v>
      </c>
      <c r="B104" s="45" t="str">
        <f>+IFERROR(B103-B102,"nm")</f>
        <v>nm</v>
      </c>
      <c r="C104" s="45" t="str">
        <f t="shared" ref="C104" si="423">+IFERROR(C103-C102,"nm")</f>
        <v>nm</v>
      </c>
      <c r="D104" s="45" t="str">
        <f t="shared" ref="D104" si="424">+IFERROR(D103-D102,"nm")</f>
        <v>nm</v>
      </c>
      <c r="E104" s="45">
        <f t="shared" ref="E104" si="425">+IFERROR(E103-E102,"nm")</f>
        <v>1.7199391171992817E-3</v>
      </c>
      <c r="F104" s="45">
        <f t="shared" ref="F104" si="426">+IFERROR(F103-F102,"nm")</f>
        <v>0.10685314685314695</v>
      </c>
      <c r="G104" s="45">
        <f t="shared" ref="G104" si="427">+IFERROR(G103-G102,"nm")</f>
        <v>4.7763666482606326E-2</v>
      </c>
      <c r="H104" s="45">
        <f t="shared" ref="H104" si="428">+IFERROR(H103-H102,"nm")</f>
        <v>1.9112786314873828E-2</v>
      </c>
      <c r="I104" s="45">
        <f t="shared" ref="I104" si="429">+IFERROR(I103-I102,"nm")</f>
        <v>4.646898059579127E-2</v>
      </c>
      <c r="J104" s="45">
        <f t="shared" ref="J104" si="430">+IFERROR(J103-J102,"nm")</f>
        <v>-0.12353101940420874</v>
      </c>
      <c r="K104" s="45">
        <f t="shared" ref="K104" si="431">+IFERROR(K103-K102,"nm")</f>
        <v>-0.12353101940420874</v>
      </c>
      <c r="L104" s="45">
        <f t="shared" ref="L104" si="432">+IFERROR(L103-L102,"nm")</f>
        <v>-0.12353101940420874</v>
      </c>
      <c r="M104" s="45">
        <f t="shared" ref="M104" si="433">+IFERROR(M103-M102,"nm")</f>
        <v>-0.12353101940420874</v>
      </c>
      <c r="N104" s="45">
        <f t="shared" ref="N104" si="434">+IFERROR(N103-N102,"nm")</f>
        <v>-0.12353101940420874</v>
      </c>
    </row>
    <row r="105" spans="1:14" x14ac:dyDescent="0.3">
      <c r="A105" s="48" t="s">
        <v>115</v>
      </c>
      <c r="B105" s="9">
        <f>+Historicals!B121</f>
        <v>0</v>
      </c>
      <c r="C105" s="9">
        <f>+Historicals!C121</f>
        <v>0</v>
      </c>
      <c r="D105" s="9">
        <f>+Historicals!D121</f>
        <v>1185</v>
      </c>
      <c r="E105" s="9">
        <f>+Historicals!E121</f>
        <v>1347</v>
      </c>
      <c r="F105" s="9">
        <f>+Historicals!F121</f>
        <v>1395</v>
      </c>
      <c r="G105" s="9">
        <f>+Historicals!G121</f>
        <v>1365</v>
      </c>
      <c r="H105" s="9">
        <f>+Historicals!H121</f>
        <v>1494</v>
      </c>
      <c r="I105" s="9">
        <f>+Historicals!I121</f>
        <v>1610</v>
      </c>
      <c r="J105" s="9">
        <f>I105*(1+I106)</f>
        <v>1735.0066934404285</v>
      </c>
      <c r="K105" s="9">
        <f t="shared" ref="K105:N105" si="435">J105*(1+J106)</f>
        <v>1869.7193952068876</v>
      </c>
      <c r="L105" s="9">
        <f t="shared" si="435"/>
        <v>2014.8917177262981</v>
      </c>
      <c r="M105" s="9">
        <f t="shared" si="435"/>
        <v>2171.3357868402545</v>
      </c>
      <c r="N105" s="9">
        <f t="shared" si="435"/>
        <v>2339.9267850152678</v>
      </c>
    </row>
    <row r="106" spans="1:14" x14ac:dyDescent="0.3">
      <c r="A106" s="43" t="s">
        <v>130</v>
      </c>
      <c r="B106" s="45" t="str">
        <f>IFERROR(B105/A105-1,"nm")</f>
        <v>nm</v>
      </c>
      <c r="C106" s="45" t="str">
        <f>IFERROR(C105/B105-1,"nm")</f>
        <v>nm</v>
      </c>
      <c r="D106" s="45" t="str">
        <f t="shared" ref="D106" si="436">IFERROR(D105/C105-1,"nm")</f>
        <v>nm</v>
      </c>
      <c r="E106" s="45">
        <f t="shared" ref="E106" si="437">IFERROR(E105/D105-1,"nm")</f>
        <v>0.13670886075949373</v>
      </c>
      <c r="F106" s="45">
        <f t="shared" ref="F106" si="438">IFERROR(F105/E105-1,"nm")</f>
        <v>3.563474387527843E-2</v>
      </c>
      <c r="G106" s="45">
        <f t="shared" ref="G106" si="439">IFERROR(G105/F105-1,"nm")</f>
        <v>-2.1505376344086002E-2</v>
      </c>
      <c r="H106" s="45">
        <f t="shared" ref="H106" si="440">IFERROR(H105/G105-1,"nm")</f>
        <v>9.4505494505494614E-2</v>
      </c>
      <c r="I106" s="45">
        <f t="shared" ref="I106" si="441">IFERROR(I105/H105-1,"nm")</f>
        <v>7.7643908969210251E-2</v>
      </c>
      <c r="J106" s="45">
        <f t="shared" ref="J106" si="442">IFERROR(J105/I105-1,"nm")</f>
        <v>7.7643908969210251E-2</v>
      </c>
      <c r="K106" s="45">
        <f t="shared" ref="K106" si="443">IFERROR(K105/J105-1,"nm")</f>
        <v>7.7643908969210251E-2</v>
      </c>
      <c r="L106" s="45">
        <f t="shared" ref="L106" si="444">IFERROR(L105/K105-1,"nm")</f>
        <v>7.7643908969210251E-2</v>
      </c>
      <c r="M106" s="45">
        <f t="shared" ref="M106" si="445">IFERROR(M105/L105-1,"nm")</f>
        <v>7.7643908969210251E-2</v>
      </c>
      <c r="N106" s="45">
        <f t="shared" ref="N106" si="446">IFERROR(N105/M105-1,"nm")</f>
        <v>7.7643908969210251E-2</v>
      </c>
    </row>
    <row r="107" spans="1:14" x14ac:dyDescent="0.3">
      <c r="A107" s="43" t="s">
        <v>138</v>
      </c>
      <c r="B107" s="45">
        <f>Historicals!B193</f>
        <v>0</v>
      </c>
      <c r="C107" s="45">
        <f>Historicals!C193</f>
        <v>0</v>
      </c>
      <c r="D107" s="45">
        <f>Historicals!D193</f>
        <v>0.09</v>
      </c>
      <c r="E107" s="45">
        <f>Historicals!E193</f>
        <v>0.15</v>
      </c>
      <c r="F107" s="45">
        <f>Historicals!F193</f>
        <v>0.15</v>
      </c>
      <c r="G107" s="45">
        <f>Historicals!G193</f>
        <v>0.03</v>
      </c>
      <c r="H107" s="45">
        <f>Historicals!H193</f>
        <v>0.1</v>
      </c>
      <c r="I107" s="45">
        <f>Historicals!I193</f>
        <v>0.12</v>
      </c>
      <c r="J107" s="45">
        <f>Historicals!J193</f>
        <v>0</v>
      </c>
      <c r="K107" s="45">
        <f>Historicals!K193</f>
        <v>0</v>
      </c>
      <c r="L107" s="45">
        <f>Historicals!L193</f>
        <v>0</v>
      </c>
      <c r="M107" s="45">
        <f>Historicals!M193</f>
        <v>0</v>
      </c>
      <c r="N107" s="45">
        <f>Historicals!N193</f>
        <v>0</v>
      </c>
    </row>
    <row r="108" spans="1:14" x14ac:dyDescent="0.3">
      <c r="A108" s="43" t="s">
        <v>139</v>
      </c>
      <c r="B108" s="45" t="str">
        <f>+IFERROR(B107-B106,"nm")</f>
        <v>nm</v>
      </c>
      <c r="C108" s="45" t="str">
        <f t="shared" ref="C108" si="447">+IFERROR(C107-C106,"nm")</f>
        <v>nm</v>
      </c>
      <c r="D108" s="45" t="str">
        <f t="shared" ref="D108" si="448">+IFERROR(D107-D106,"nm")</f>
        <v>nm</v>
      </c>
      <c r="E108" s="45">
        <f>+IFERROR(E107-E106,"nm")</f>
        <v>1.3291139240506261E-2</v>
      </c>
      <c r="F108" s="45">
        <f t="shared" ref="F108" si="449">+IFERROR(F107-F106,"nm")</f>
        <v>0.11436525612472156</v>
      </c>
      <c r="G108" s="45">
        <f>+IFERROR(G107-G106,"nm")</f>
        <v>5.1505376344086001E-2</v>
      </c>
      <c r="H108" s="45">
        <f t="shared" ref="H108" si="450">+IFERROR(H107-H106,"nm")</f>
        <v>5.4945054945053917E-3</v>
      </c>
      <c r="I108" s="45">
        <f t="shared" ref="I108" si="451">+IFERROR(I107-I106,"nm")</f>
        <v>4.2356091030789744E-2</v>
      </c>
      <c r="J108" s="45">
        <f t="shared" ref="J108" si="452">+IFERROR(J107-J106,"nm")</f>
        <v>-7.7643908969210251E-2</v>
      </c>
      <c r="K108" s="45">
        <f t="shared" ref="K108" si="453">+IFERROR(K107-K106,"nm")</f>
        <v>-7.7643908969210251E-2</v>
      </c>
      <c r="L108" s="45">
        <f t="shared" ref="L108" si="454">+IFERROR(L107-L106,"nm")</f>
        <v>-7.7643908969210251E-2</v>
      </c>
      <c r="M108" s="45">
        <f t="shared" ref="M108" si="455">+IFERROR(M107-M106,"nm")</f>
        <v>-7.7643908969210251E-2</v>
      </c>
      <c r="N108" s="45">
        <f t="shared" ref="N108" si="456">+IFERROR(N107-N106,"nm")</f>
        <v>-7.7643908969210251E-2</v>
      </c>
    </row>
    <row r="109" spans="1:14" x14ac:dyDescent="0.3">
      <c r="A109" s="48" t="s">
        <v>116</v>
      </c>
      <c r="B109" s="9">
        <f>+Historicals!B122</f>
        <v>0</v>
      </c>
      <c r="C109" s="9">
        <f>+Historicals!C122</f>
        <v>0</v>
      </c>
      <c r="D109" s="9">
        <f>+Historicals!D122</f>
        <v>267</v>
      </c>
      <c r="E109" s="9">
        <f>+Historicals!E122</f>
        <v>244</v>
      </c>
      <c r="F109" s="9">
        <f>+Historicals!F122</f>
        <v>237</v>
      </c>
      <c r="G109" s="9">
        <f>+Historicals!G122</f>
        <v>214</v>
      </c>
      <c r="H109" s="9">
        <f>+Historicals!H122</f>
        <v>190</v>
      </c>
      <c r="I109" s="9">
        <f>+Historicals!I122</f>
        <v>234</v>
      </c>
      <c r="J109" s="9">
        <f>I109*(1+I110)</f>
        <v>288.18947368421055</v>
      </c>
      <c r="K109" s="9">
        <f t="shared" ref="K109:N109" si="457">J109*(1+J110)</f>
        <v>354.9280886426593</v>
      </c>
      <c r="L109" s="9">
        <f t="shared" si="457"/>
        <v>437.12196180201198</v>
      </c>
      <c r="M109" s="9">
        <f t="shared" si="457"/>
        <v>538.35020558774113</v>
      </c>
      <c r="N109" s="9">
        <f t="shared" si="457"/>
        <v>663.0207795133233</v>
      </c>
    </row>
    <row r="110" spans="1:14" x14ac:dyDescent="0.3">
      <c r="A110" s="43" t="s">
        <v>130</v>
      </c>
      <c r="B110" s="45" t="str">
        <f>IFERROR(B109/A109-1,"nm")</f>
        <v>nm</v>
      </c>
      <c r="C110" s="45" t="str">
        <f t="shared" ref="C110" si="458">IFERROR(C109/B109-1,"nm")</f>
        <v>nm</v>
      </c>
      <c r="D110" s="45" t="str">
        <f t="shared" ref="D110" si="459">IFERROR(D109/C109-1,"nm")</f>
        <v>nm</v>
      </c>
      <c r="E110" s="45">
        <f t="shared" ref="E110" si="460">IFERROR(E109/D109-1,"nm")</f>
        <v>-8.6142322097378266E-2</v>
      </c>
      <c r="F110" s="45">
        <f t="shared" ref="F110" si="461">IFERROR(F109/E109-1,"nm")</f>
        <v>-2.8688524590163911E-2</v>
      </c>
      <c r="G110" s="45">
        <f t="shared" ref="G110" si="462">IFERROR(G109/F109-1,"nm")</f>
        <v>-9.7046413502109741E-2</v>
      </c>
      <c r="H110" s="45">
        <f t="shared" ref="H110" si="463">IFERROR(H109/G109-1,"nm")</f>
        <v>-0.11214953271028039</v>
      </c>
      <c r="I110" s="45">
        <f t="shared" ref="I110" si="464">IFERROR(I109/H109-1,"nm")</f>
        <v>0.23157894736842111</v>
      </c>
      <c r="J110" s="45">
        <f t="shared" ref="J110" si="465">IFERROR(J109/I109-1,"nm")</f>
        <v>0.23157894736842111</v>
      </c>
      <c r="K110" s="45">
        <f t="shared" ref="K110" si="466">IFERROR(K109/J109-1,"nm")</f>
        <v>0.23157894736842111</v>
      </c>
      <c r="L110" s="45">
        <f t="shared" ref="L110" si="467">IFERROR(L109/K109-1,"nm")</f>
        <v>0.23157894736842111</v>
      </c>
      <c r="M110" s="45">
        <f t="shared" ref="M110" si="468">IFERROR(M109/L109-1,"nm")</f>
        <v>0.23157894736842111</v>
      </c>
      <c r="N110" s="45">
        <f t="shared" ref="N110" si="469">IFERROR(N109/M109-1,"nm")</f>
        <v>0.23157894736842111</v>
      </c>
    </row>
    <row r="111" spans="1:14" x14ac:dyDescent="0.3">
      <c r="A111" s="43" t="s">
        <v>138</v>
      </c>
      <c r="B111" s="45">
        <f>+Historicals!B194</f>
        <v>0</v>
      </c>
      <c r="C111" s="45">
        <f>+Historicals!C194</f>
        <v>0</v>
      </c>
      <c r="D111" s="45">
        <f>+Historicals!D194</f>
        <v>-0.01</v>
      </c>
      <c r="E111" s="45">
        <f>+Historicals!E194</f>
        <v>-0.08</v>
      </c>
      <c r="F111" s="45">
        <f>+Historicals!F194</f>
        <v>0.08</v>
      </c>
      <c r="G111" s="45">
        <f>+Historicals!G194</f>
        <v>-0.04</v>
      </c>
      <c r="H111" s="45">
        <f>+Historicals!H194</f>
        <v>-0.09</v>
      </c>
      <c r="I111" s="45">
        <f>+Historicals!I194</f>
        <v>0.28000000000000003</v>
      </c>
      <c r="J111" s="45">
        <f>+Historicals!J194</f>
        <v>0</v>
      </c>
      <c r="K111" s="45">
        <f>+Historicals!K194</f>
        <v>0</v>
      </c>
      <c r="L111" s="45">
        <f>+Historicals!L194</f>
        <v>0</v>
      </c>
      <c r="M111" s="45">
        <f>+Historicals!M194</f>
        <v>0</v>
      </c>
      <c r="N111" s="45">
        <f>+Historicals!N194</f>
        <v>0</v>
      </c>
    </row>
    <row r="112" spans="1:14" x14ac:dyDescent="0.3">
      <c r="A112" s="43" t="s">
        <v>139</v>
      </c>
      <c r="B112" s="45" t="str">
        <f>+IFERROR(B111-B110,"nm")</f>
        <v>nm</v>
      </c>
      <c r="C112" s="45" t="str">
        <f t="shared" ref="C112" si="470">+IFERROR(C111-C110,"nm")</f>
        <v>nm</v>
      </c>
      <c r="D112" s="45" t="str">
        <f t="shared" ref="D112" si="471">+IFERROR(D111-D110,"nm")</f>
        <v>nm</v>
      </c>
      <c r="E112" s="45">
        <f t="shared" ref="E112" si="472">+IFERROR(E111-E110,"nm")</f>
        <v>6.1423220973782638E-3</v>
      </c>
      <c r="F112" s="45">
        <f t="shared" ref="F112" si="473">+IFERROR(F111-F110,"nm")</f>
        <v>0.10868852459016391</v>
      </c>
      <c r="G112" s="45">
        <f t="shared" ref="G112" si="474">+IFERROR(G111-G110,"nm")</f>
        <v>5.704641350210974E-2</v>
      </c>
      <c r="H112" s="45">
        <f t="shared" ref="H112" si="475">+IFERROR(H111-H110,"nm")</f>
        <v>2.214953271028039E-2</v>
      </c>
      <c r="I112" s="45">
        <f t="shared" ref="I112" si="476">+IFERROR(I111-I110,"nm")</f>
        <v>4.842105263157892E-2</v>
      </c>
      <c r="J112" s="45">
        <f t="shared" ref="J112" si="477">+IFERROR(J111-J110,"nm")</f>
        <v>-0.23157894736842111</v>
      </c>
      <c r="K112" s="45">
        <f t="shared" ref="K112" si="478">+IFERROR(K111-K110,"nm")</f>
        <v>-0.23157894736842111</v>
      </c>
      <c r="L112" s="45">
        <f t="shared" ref="L112" si="479">+IFERROR(L111-L110,"nm")</f>
        <v>-0.23157894736842111</v>
      </c>
      <c r="M112" s="45">
        <f t="shared" ref="M112" si="480">+IFERROR(M111-M110,"nm")</f>
        <v>-0.23157894736842111</v>
      </c>
      <c r="N112" s="45">
        <f t="shared" ref="N112" si="481">+IFERROR(N111-N110,"nm")</f>
        <v>-0.23157894736842111</v>
      </c>
    </row>
    <row r="113" spans="1:16" x14ac:dyDescent="0.3">
      <c r="A113" s="9" t="s">
        <v>131</v>
      </c>
      <c r="B113" s="9">
        <f>B119+B116</f>
        <v>0</v>
      </c>
      <c r="C113" s="9">
        <f t="shared" ref="C113:N113" si="482">C119+C116</f>
        <v>0</v>
      </c>
      <c r="D113" s="9">
        <f t="shared" si="482"/>
        <v>980</v>
      </c>
      <c r="E113" s="9">
        <f t="shared" si="482"/>
        <v>1244</v>
      </c>
      <c r="F113" s="9">
        <f t="shared" si="482"/>
        <v>1376</v>
      </c>
      <c r="G113" s="9">
        <f t="shared" si="482"/>
        <v>1230</v>
      </c>
      <c r="H113" s="9">
        <f t="shared" si="482"/>
        <v>1573</v>
      </c>
      <c r="I113" s="9">
        <f t="shared" si="482"/>
        <v>1938</v>
      </c>
      <c r="J113" s="9">
        <f t="shared" si="482"/>
        <v>2390.5761969904243</v>
      </c>
      <c r="K113" s="9">
        <f t="shared" si="482"/>
        <v>2951.6720870472709</v>
      </c>
      <c r="L113" s="9">
        <f t="shared" si="482"/>
        <v>3647.2413209865645</v>
      </c>
      <c r="M113" s="9">
        <f t="shared" si="482"/>
        <v>4509.446208667594</v>
      </c>
      <c r="N113" s="9">
        <f t="shared" si="482"/>
        <v>5578.1429244023266</v>
      </c>
      <c r="O113" s="12"/>
      <c r="P113" s="12" t="s">
        <v>148</v>
      </c>
    </row>
    <row r="114" spans="1:16" x14ac:dyDescent="0.3">
      <c r="A114" s="44" t="s">
        <v>130</v>
      </c>
      <c r="B114" s="45" t="str">
        <f>+IFERROR(B113/A113-1,"nm")</f>
        <v>nm</v>
      </c>
      <c r="C114" s="45" t="str">
        <f>+IFERROR(C113/B113-1,"nm")</f>
        <v>nm</v>
      </c>
      <c r="D114" s="45" t="str">
        <f t="shared" ref="D114" si="483">+IFERROR(D113/C113-1,"nm")</f>
        <v>nm</v>
      </c>
      <c r="E114" s="45">
        <f t="shared" ref="E114" si="484">+IFERROR(E113/D113-1,"nm")</f>
        <v>0.26938775510204072</v>
      </c>
      <c r="F114" s="45">
        <f t="shared" ref="F114" si="485">+IFERROR(F113/E113-1,"nm")</f>
        <v>0.10610932475884249</v>
      </c>
      <c r="G114" s="45">
        <f t="shared" ref="G114" si="486">+IFERROR(G113/F113-1,"nm")</f>
        <v>-0.10610465116279066</v>
      </c>
      <c r="H114" s="45">
        <f t="shared" ref="H114" si="487">+IFERROR(H113/G113-1,"nm")</f>
        <v>0.27886178861788613</v>
      </c>
      <c r="I114" s="45">
        <f t="shared" ref="I114" si="488">+IFERROR(I113/H113-1,"nm")</f>
        <v>0.23204068658614108</v>
      </c>
      <c r="J114" s="45">
        <f t="shared" ref="J114" si="489">+IFERROR(J113/I113-1,"nm")</f>
        <v>0.23352744942746351</v>
      </c>
      <c r="K114" s="45">
        <f t="shared" ref="K114" si="490">+IFERROR(K113/J113-1,"nm")</f>
        <v>0.23471156901973211</v>
      </c>
      <c r="L114" s="45">
        <f t="shared" ref="L114" si="491">+IFERROR(L113/K113-1,"nm")</f>
        <v>0.23565261093589562</v>
      </c>
      <c r="M114" s="45">
        <f t="shared" ref="M114" si="492">+IFERROR(M113/L113-1,"nm")</f>
        <v>0.23639918826314643</v>
      </c>
      <c r="N114" s="45">
        <f t="shared" ref="N114" si="493">+IFERROR(N113/M113-1,"nm")</f>
        <v>0.23699067829672593</v>
      </c>
    </row>
    <row r="115" spans="1:16" x14ac:dyDescent="0.3">
      <c r="A115" s="44" t="s">
        <v>132</v>
      </c>
      <c r="B115" s="45" t="str">
        <f>+IFERROR(B113/B$99,"nm")</f>
        <v>nm</v>
      </c>
      <c r="C115" s="45" t="str">
        <f t="shared" ref="C115:N115" si="494">+IFERROR(C113/C$99,"nm")</f>
        <v>nm</v>
      </c>
      <c r="D115" s="45">
        <f t="shared" si="494"/>
        <v>0.20688199282246147</v>
      </c>
      <c r="E115" s="45">
        <f t="shared" si="494"/>
        <v>0.2408052651955091</v>
      </c>
      <c r="F115" s="45">
        <f t="shared" si="494"/>
        <v>0.26189569851541683</v>
      </c>
      <c r="G115" s="45">
        <f t="shared" si="494"/>
        <v>0.24463007159904535</v>
      </c>
      <c r="H115" s="45">
        <f t="shared" si="494"/>
        <v>0.2944038929440389</v>
      </c>
      <c r="I115" s="45">
        <f t="shared" si="494"/>
        <v>0.32544080604534004</v>
      </c>
      <c r="J115" s="45">
        <f t="shared" si="494"/>
        <v>0.36018384794776487</v>
      </c>
      <c r="K115" s="45">
        <f t="shared" si="494"/>
        <v>0.39901861720231796</v>
      </c>
      <c r="L115" s="45">
        <f t="shared" si="494"/>
        <v>0.44237742748490244</v>
      </c>
      <c r="M115" s="45">
        <f t="shared" si="494"/>
        <v>0.49074409032452038</v>
      </c>
      <c r="N115" s="45">
        <f t="shared" si="494"/>
        <v>0.54465928758241644</v>
      </c>
    </row>
    <row r="116" spans="1:16" x14ac:dyDescent="0.3">
      <c r="A116" s="9" t="s">
        <v>133</v>
      </c>
      <c r="B116" s="9">
        <f>Historicals!B170</f>
        <v>0</v>
      </c>
      <c r="C116" s="9">
        <f>Historicals!C170</f>
        <v>0</v>
      </c>
      <c r="D116" s="9">
        <f>Historicals!D170</f>
        <v>0</v>
      </c>
      <c r="E116" s="9">
        <f>Historicals!E170</f>
        <v>55</v>
      </c>
      <c r="F116" s="9">
        <f>Historicals!F170</f>
        <v>53</v>
      </c>
      <c r="G116" s="9">
        <f>Historicals!G170</f>
        <v>46</v>
      </c>
      <c r="H116" s="9">
        <f>Historicals!H170</f>
        <v>43</v>
      </c>
      <c r="I116" s="9">
        <f>Historicals!I170</f>
        <v>42</v>
      </c>
      <c r="J116" s="9">
        <f>I116*(1+I117)</f>
        <v>41.023255813953483</v>
      </c>
      <c r="K116" s="9">
        <f t="shared" ref="K116:N116" si="495">J116*(1+J117)</f>
        <v>40.069226608977814</v>
      </c>
      <c r="L116" s="9">
        <f t="shared" si="495"/>
        <v>39.137384129699257</v>
      </c>
      <c r="M116" s="9">
        <f t="shared" si="495"/>
        <v>38.227212405752759</v>
      </c>
      <c r="N116" s="9">
        <f t="shared" si="495"/>
        <v>37.338207466084086</v>
      </c>
    </row>
    <row r="117" spans="1:16" x14ac:dyDescent="0.3">
      <c r="A117" s="44" t="s">
        <v>130</v>
      </c>
      <c r="B117" s="45" t="str">
        <f>+IFERROR(B116/A116-1,"nm")</f>
        <v>nm</v>
      </c>
      <c r="C117" s="45" t="str">
        <f t="shared" ref="C117" si="496">+IFERROR(C116/B116-1,"nm")</f>
        <v>nm</v>
      </c>
      <c r="D117" s="45" t="str">
        <f t="shared" ref="D117" si="497">+IFERROR(D116/C116-1,"nm")</f>
        <v>nm</v>
      </c>
      <c r="E117" s="45" t="str">
        <f t="shared" ref="E117" si="498">+IFERROR(E116/D116-1,"nm")</f>
        <v>nm</v>
      </c>
      <c r="F117" s="45">
        <f t="shared" ref="F117" si="499">+IFERROR(F116/E116-1,"nm")</f>
        <v>-3.6363636363636376E-2</v>
      </c>
      <c r="G117" s="45">
        <f t="shared" ref="G117" si="500">+IFERROR(G116/F116-1,"nm")</f>
        <v>-0.13207547169811318</v>
      </c>
      <c r="H117" s="45">
        <f t="shared" ref="H117" si="501">+IFERROR(H116/G116-1,"nm")</f>
        <v>-6.5217391304347783E-2</v>
      </c>
      <c r="I117" s="45">
        <f t="shared" ref="I117" si="502">+IFERROR(I116/H116-1,"nm")</f>
        <v>-2.3255813953488413E-2</v>
      </c>
      <c r="J117" s="45">
        <f t="shared" ref="J117" si="503">+IFERROR(J116/I116-1,"nm")</f>
        <v>-2.3255813953488524E-2</v>
      </c>
      <c r="K117" s="45">
        <f t="shared" ref="K117" si="504">+IFERROR(K116/J116-1,"nm")</f>
        <v>-2.3255813953488524E-2</v>
      </c>
      <c r="L117" s="45">
        <f t="shared" ref="L117" si="505">+IFERROR(L116/K116-1,"nm")</f>
        <v>-2.3255813953488524E-2</v>
      </c>
      <c r="M117" s="45">
        <f t="shared" ref="M117" si="506">+IFERROR(M116/L116-1,"nm")</f>
        <v>-2.3255813953488413E-2</v>
      </c>
      <c r="N117" s="45">
        <f t="shared" ref="N117" si="507">+IFERROR(N116/M116-1,"nm")</f>
        <v>-2.3255813953488524E-2</v>
      </c>
    </row>
    <row r="118" spans="1:16" x14ac:dyDescent="0.3">
      <c r="A118" s="44" t="s">
        <v>134</v>
      </c>
      <c r="B118" s="45" t="str">
        <f>+IFERROR(B116/B$99,"nm")</f>
        <v>nm</v>
      </c>
      <c r="C118" s="45" t="str">
        <f t="shared" ref="C118:N118" si="508">+IFERROR(C116/C$99,"nm")</f>
        <v>nm</v>
      </c>
      <c r="D118" s="45">
        <f t="shared" si="508"/>
        <v>0</v>
      </c>
      <c r="E118" s="45">
        <f t="shared" si="508"/>
        <v>1.064653503677894E-2</v>
      </c>
      <c r="F118" s="45">
        <f t="shared" si="508"/>
        <v>1.0087552341073468E-2</v>
      </c>
      <c r="G118" s="45">
        <f t="shared" si="508"/>
        <v>9.148766905330152E-3</v>
      </c>
      <c r="H118" s="45">
        <f t="shared" si="508"/>
        <v>8.0479131574022079E-3</v>
      </c>
      <c r="I118" s="45">
        <f t="shared" si="508"/>
        <v>7.0528967254408059E-3</v>
      </c>
      <c r="J118" s="45">
        <f t="shared" si="508"/>
        <v>6.1809007188380659E-3</v>
      </c>
      <c r="K118" s="45">
        <f t="shared" si="508"/>
        <v>5.4167153133445611E-3</v>
      </c>
      <c r="L118" s="45">
        <f t="shared" si="508"/>
        <v>4.747011175312516E-3</v>
      </c>
      <c r="M118" s="45">
        <f t="shared" si="508"/>
        <v>4.1601069642754002E-3</v>
      </c>
      <c r="N118" s="45">
        <f t="shared" si="508"/>
        <v>3.6457655807126525E-3</v>
      </c>
    </row>
    <row r="119" spans="1:16" x14ac:dyDescent="0.3">
      <c r="A119" s="9" t="s">
        <v>135</v>
      </c>
      <c r="B119" s="9">
        <f>Historicals!B137</f>
        <v>0</v>
      </c>
      <c r="C119" s="9">
        <f>Historicals!C137</f>
        <v>0</v>
      </c>
      <c r="D119" s="9">
        <f>Historicals!D137</f>
        <v>980</v>
      </c>
      <c r="E119" s="9">
        <f>Historicals!E137</f>
        <v>1189</v>
      </c>
      <c r="F119" s="9">
        <f>Historicals!F137</f>
        <v>1323</v>
      </c>
      <c r="G119" s="9">
        <f>Historicals!G137</f>
        <v>1184</v>
      </c>
      <c r="H119" s="9">
        <f>Historicals!H137</f>
        <v>1530</v>
      </c>
      <c r="I119" s="9">
        <f>Historicals!I137</f>
        <v>1896</v>
      </c>
      <c r="J119" s="9">
        <f>I119*(1+I120)</f>
        <v>2349.5529411764705</v>
      </c>
      <c r="K119" s="9">
        <f t="shared" ref="K119:N119" si="509">J119*(1+J120)</f>
        <v>2911.6028604382932</v>
      </c>
      <c r="L119" s="9">
        <f t="shared" si="509"/>
        <v>3608.1039368568654</v>
      </c>
      <c r="M119" s="9">
        <f t="shared" si="509"/>
        <v>4471.2189962618413</v>
      </c>
      <c r="N119" s="9">
        <f t="shared" si="509"/>
        <v>5540.8047169362426</v>
      </c>
    </row>
    <row r="120" spans="1:16" x14ac:dyDescent="0.3">
      <c r="A120" s="44" t="s">
        <v>130</v>
      </c>
      <c r="B120" s="45" t="str">
        <f>+IFERROR(B119/A119-1,"nm")</f>
        <v>nm</v>
      </c>
      <c r="C120" s="45" t="str">
        <f>+IFERROR(C119/B119-1,"nm")</f>
        <v>nm</v>
      </c>
      <c r="D120" s="45" t="str">
        <f t="shared" ref="D120" si="510">+IFERROR(D119/C119-1,"nm")</f>
        <v>nm</v>
      </c>
      <c r="E120" s="45">
        <f t="shared" ref="E120" si="511">+IFERROR(E119/D119-1,"nm")</f>
        <v>0.21326530612244898</v>
      </c>
      <c r="F120" s="45">
        <f t="shared" ref="F120" si="512">+IFERROR(F119/E119-1,"nm")</f>
        <v>0.11269974768713209</v>
      </c>
      <c r="G120" s="45">
        <f t="shared" ref="G120" si="513">+IFERROR(G119/F119-1,"nm")</f>
        <v>-0.1050642479213908</v>
      </c>
      <c r="H120" s="45">
        <f t="shared" ref="H120" si="514">+IFERROR(H119/G119-1,"nm")</f>
        <v>0.29222972972972983</v>
      </c>
      <c r="I120" s="45">
        <f t="shared" ref="I120" si="515">+IFERROR(I119/H119-1,"nm")</f>
        <v>0.23921568627450984</v>
      </c>
      <c r="J120" s="45">
        <f t="shared" ref="J120" si="516">+IFERROR(J119/I119-1,"nm")</f>
        <v>0.23921568627450984</v>
      </c>
      <c r="K120" s="45">
        <f t="shared" ref="K120" si="517">+IFERROR(K119/J119-1,"nm")</f>
        <v>0.23921568627450984</v>
      </c>
      <c r="L120" s="45">
        <f t="shared" ref="L120" si="518">+IFERROR(L119/K119-1,"nm")</f>
        <v>0.23921568627450984</v>
      </c>
      <c r="M120" s="45">
        <f t="shared" ref="M120" si="519">+IFERROR(M119/L119-1,"nm")</f>
        <v>0.23921568627450984</v>
      </c>
      <c r="N120" s="45">
        <f t="shared" ref="N120" si="520">+IFERROR(N119/M119-1,"nm")</f>
        <v>0.23921568627450984</v>
      </c>
    </row>
    <row r="121" spans="1:16" x14ac:dyDescent="0.3">
      <c r="A121" s="44" t="s">
        <v>132</v>
      </c>
      <c r="B121" s="45" t="str">
        <f>+IFERROR(B119/B$99,"nm")</f>
        <v>nm</v>
      </c>
      <c r="C121" s="45" t="str">
        <f t="shared" ref="C121:N121" si="521">+IFERROR(C119/C$99,"nm")</f>
        <v>nm</v>
      </c>
      <c r="D121" s="45">
        <f t="shared" si="521"/>
        <v>0.20688199282246147</v>
      </c>
      <c r="E121" s="45">
        <f t="shared" si="521"/>
        <v>0.23015873015873015</v>
      </c>
      <c r="F121" s="45">
        <f t="shared" si="521"/>
        <v>0.25180814617434338</v>
      </c>
      <c r="G121" s="45">
        <f t="shared" si="521"/>
        <v>0.2354813046937152</v>
      </c>
      <c r="H121" s="45">
        <f t="shared" si="521"/>
        <v>0.28635597978663674</v>
      </c>
      <c r="I121" s="45">
        <f t="shared" si="521"/>
        <v>0.31838790931989924</v>
      </c>
      <c r="J121" s="45">
        <f t="shared" si="521"/>
        <v>0.35400294722892678</v>
      </c>
      <c r="K121" s="45">
        <f t="shared" si="521"/>
        <v>0.39360190188897343</v>
      </c>
      <c r="L121" s="45">
        <f t="shared" si="521"/>
        <v>0.43763041630958993</v>
      </c>
      <c r="M121" s="45">
        <f t="shared" si="521"/>
        <v>0.486583983360245</v>
      </c>
      <c r="N121" s="45">
        <f t="shared" si="521"/>
        <v>0.54101352200170383</v>
      </c>
    </row>
    <row r="122" spans="1:16" x14ac:dyDescent="0.3">
      <c r="A122" s="9" t="s">
        <v>136</v>
      </c>
      <c r="B122" s="9">
        <f>Historicals!B159</f>
        <v>0</v>
      </c>
      <c r="C122" s="9">
        <f>Historicals!C159</f>
        <v>0</v>
      </c>
      <c r="D122" s="9">
        <f>Historicals!D159</f>
        <v>0</v>
      </c>
      <c r="E122" s="9">
        <f>Historicals!E159</f>
        <v>49</v>
      </c>
      <c r="F122" s="9">
        <f>Historicals!F159</f>
        <v>47</v>
      </c>
      <c r="G122" s="9">
        <f>Historicals!G159</f>
        <v>41</v>
      </c>
      <c r="H122" s="9">
        <f>Historicals!H159</f>
        <v>54</v>
      </c>
      <c r="I122" s="9">
        <f>Historicals!I159</f>
        <v>56</v>
      </c>
      <c r="J122" s="9">
        <f>I122*(1+I123)</f>
        <v>58.074074074074069</v>
      </c>
      <c r="K122" s="9">
        <f t="shared" ref="K122:N122" si="522">J122*(1+J123)</f>
        <v>60.224965706447179</v>
      </c>
      <c r="L122" s="9">
        <f t="shared" si="522"/>
        <v>62.455519991871142</v>
      </c>
      <c r="M122" s="9">
        <f t="shared" si="522"/>
        <v>64.768687398977477</v>
      </c>
      <c r="N122" s="9">
        <f t="shared" si="522"/>
        <v>67.16752767301368</v>
      </c>
    </row>
    <row r="123" spans="1:16" x14ac:dyDescent="0.3">
      <c r="A123" s="44" t="s">
        <v>130</v>
      </c>
      <c r="B123" s="45" t="str">
        <f>+IFERROR(B122/A122-1,"nm")</f>
        <v>nm</v>
      </c>
      <c r="C123" s="45" t="str">
        <f>+IFERROR(C122/B122-1,"nm")</f>
        <v>nm</v>
      </c>
      <c r="D123" s="45" t="str">
        <f t="shared" ref="D123" si="523">+IFERROR(D122/C122-1,"nm")</f>
        <v>nm</v>
      </c>
      <c r="E123" s="45" t="str">
        <f t="shared" ref="E123" si="524">+IFERROR(E122/D122-1,"nm")</f>
        <v>nm</v>
      </c>
      <c r="F123" s="45">
        <f t="shared" ref="F123" si="525">+IFERROR(F122/E122-1,"nm")</f>
        <v>-4.081632653061229E-2</v>
      </c>
      <c r="G123" s="45">
        <f t="shared" ref="G123" si="526">+IFERROR(G122/F122-1,"nm")</f>
        <v>-0.12765957446808507</v>
      </c>
      <c r="H123" s="45">
        <f t="shared" ref="H123" si="527">+IFERROR(H122/G122-1,"nm")</f>
        <v>0.31707317073170738</v>
      </c>
      <c r="I123" s="45">
        <f t="shared" ref="I123" si="528">+IFERROR(I122/H122-1,"nm")</f>
        <v>3.7037037037036979E-2</v>
      </c>
      <c r="J123" s="45">
        <f t="shared" ref="J123" si="529">+IFERROR(J122/I122-1,"nm")</f>
        <v>3.7037037037036979E-2</v>
      </c>
      <c r="K123" s="45">
        <f t="shared" ref="K123" si="530">+IFERROR(K122/J122-1,"nm")</f>
        <v>3.7037037037036979E-2</v>
      </c>
      <c r="L123" s="45">
        <f t="shared" ref="L123" si="531">+IFERROR(L122/K122-1,"nm")</f>
        <v>3.7037037037036979E-2</v>
      </c>
      <c r="M123" s="45">
        <f t="shared" ref="M123" si="532">+IFERROR(M122/L122-1,"nm")</f>
        <v>3.7037037037036979E-2</v>
      </c>
      <c r="N123" s="45">
        <f t="shared" ref="N123" si="533">+IFERROR(N122/M122-1,"nm")</f>
        <v>3.7037037037036979E-2</v>
      </c>
    </row>
    <row r="124" spans="1:16" x14ac:dyDescent="0.3">
      <c r="A124" s="44" t="s">
        <v>134</v>
      </c>
      <c r="B124" s="45" t="str">
        <f>+IFERROR(B122/B99,"nm")</f>
        <v>nm</v>
      </c>
      <c r="C124" s="45" t="str">
        <f t="shared" ref="C124:N124" si="534">+IFERROR(C122/C99,"nm")</f>
        <v>nm</v>
      </c>
      <c r="D124" s="45">
        <f t="shared" si="534"/>
        <v>0</v>
      </c>
      <c r="E124" s="45">
        <f t="shared" si="534"/>
        <v>9.485094850948509E-3</v>
      </c>
      <c r="F124" s="45">
        <f t="shared" si="534"/>
        <v>8.9455652835934533E-3</v>
      </c>
      <c r="G124" s="45">
        <f t="shared" si="534"/>
        <v>8.1543357199681775E-3</v>
      </c>
      <c r="H124" s="45">
        <f t="shared" si="534"/>
        <v>1.0106681639528355E-2</v>
      </c>
      <c r="I124" s="45">
        <f t="shared" si="534"/>
        <v>9.4038623005877411E-3</v>
      </c>
      <c r="J124" s="45">
        <f t="shared" si="534"/>
        <v>8.7499170669970983E-3</v>
      </c>
      <c r="K124" s="45">
        <f t="shared" si="534"/>
        <v>8.141447230096301E-3</v>
      </c>
      <c r="L124" s="45">
        <f t="shared" si="534"/>
        <v>7.5752904276600863E-3</v>
      </c>
      <c r="M124" s="45">
        <f t="shared" si="534"/>
        <v>7.0485042083506515E-3</v>
      </c>
      <c r="N124" s="45">
        <f t="shared" si="534"/>
        <v>6.5583507390993617E-3</v>
      </c>
    </row>
    <row r="125" spans="1:16" x14ac:dyDescent="0.3">
      <c r="A125" s="42" t="str">
        <f>Historicals!A125</f>
        <v>Converse</v>
      </c>
      <c r="B125" s="16">
        <f t="shared" ref="B125" si="535">+C125-1</f>
        <v>2015</v>
      </c>
      <c r="C125" s="16">
        <f t="shared" ref="C125" si="536">+D125-1</f>
        <v>2016</v>
      </c>
      <c r="D125" s="16">
        <f t="shared" ref="D125" si="537">+E125-1</f>
        <v>2017</v>
      </c>
      <c r="E125" s="16">
        <f t="shared" ref="E125" si="538">+F125-1</f>
        <v>2018</v>
      </c>
      <c r="F125" s="16">
        <f t="shared" ref="F125" si="539">+G125-1</f>
        <v>2019</v>
      </c>
      <c r="G125" s="16">
        <f t="shared" ref="G125" si="540">+H125-1</f>
        <v>2020</v>
      </c>
      <c r="H125" s="16">
        <f>+I125-1</f>
        <v>2021</v>
      </c>
      <c r="I125" s="16">
        <v>2022</v>
      </c>
      <c r="J125" s="38">
        <f>+I125+1</f>
        <v>2023</v>
      </c>
      <c r="K125" s="38">
        <f t="shared" ref="K125:N125" si="541">+J125+1</f>
        <v>2024</v>
      </c>
      <c r="L125" s="38">
        <f t="shared" si="541"/>
        <v>2025</v>
      </c>
      <c r="M125" s="38">
        <f t="shared" si="541"/>
        <v>2026</v>
      </c>
      <c r="N125" s="38">
        <f t="shared" si="541"/>
        <v>2027</v>
      </c>
    </row>
    <row r="126" spans="1:16" x14ac:dyDescent="0.3">
      <c r="A126" s="9" t="s">
        <v>137</v>
      </c>
      <c r="B126" s="9">
        <f>Historicals!B125</f>
        <v>1982</v>
      </c>
      <c r="C126" s="9">
        <f>Historicals!C125</f>
        <v>1955</v>
      </c>
      <c r="D126" s="9">
        <f>Historicals!D125</f>
        <v>2042</v>
      </c>
      <c r="E126" s="9">
        <f>Historicals!E125</f>
        <v>1886</v>
      </c>
      <c r="F126" s="9">
        <f>Historicals!F125</f>
        <v>1906</v>
      </c>
      <c r="G126" s="9">
        <f>Historicals!G125</f>
        <v>1846</v>
      </c>
      <c r="H126" s="9">
        <f>Historicals!H125</f>
        <v>2205</v>
      </c>
      <c r="I126" s="9">
        <f>Historicals!I125</f>
        <v>2346</v>
      </c>
      <c r="J126" s="9">
        <f>I126*(1+I127)</f>
        <v>2496.0163265306123</v>
      </c>
      <c r="K126" s="9">
        <f t="shared" ref="K126:N128" si="542">J126*(1+J127)</f>
        <v>2655.6255338053588</v>
      </c>
      <c r="L126" s="9">
        <f t="shared" si="542"/>
        <v>2825.4410441303276</v>
      </c>
      <c r="M126" s="9">
        <f t="shared" si="542"/>
        <v>3006.1155054556684</v>
      </c>
      <c r="N126" s="9">
        <f t="shared" si="542"/>
        <v>3198.3432996820852</v>
      </c>
    </row>
    <row r="127" spans="1:16" x14ac:dyDescent="0.3">
      <c r="A127" s="43" t="s">
        <v>130</v>
      </c>
      <c r="B127" s="45" t="str">
        <f>+IFERROR(B126/A126-1,"nm")</f>
        <v>nm</v>
      </c>
      <c r="C127" s="45">
        <f>+IFERROR(C126/B126-1,"nm")</f>
        <v>-1.3622603430877955E-2</v>
      </c>
      <c r="D127" s="45">
        <f t="shared" ref="D127" si="543">+IFERROR(D126/C126-1,"nm")</f>
        <v>4.4501278772378416E-2</v>
      </c>
      <c r="E127" s="45">
        <f t="shared" ref="E127" si="544">+IFERROR(E126/D126-1,"nm")</f>
        <v>-7.6395690499510338E-2</v>
      </c>
      <c r="F127" s="45">
        <f t="shared" ref="F127" si="545">+IFERROR(F126/E126-1,"nm")</f>
        <v>1.0604453870625585E-2</v>
      </c>
      <c r="G127" s="45">
        <f t="shared" ref="G127" si="546">+IFERROR(G126/F126-1,"nm")</f>
        <v>-3.147953830010497E-2</v>
      </c>
      <c r="H127" s="45">
        <f t="shared" ref="H127" si="547">+IFERROR(H126/G126-1,"nm")</f>
        <v>0.19447453954496208</v>
      </c>
      <c r="I127" s="45">
        <f t="shared" ref="I127" si="548">+IFERROR(I126/H126-1,"nm")</f>
        <v>6.3945578231292544E-2</v>
      </c>
      <c r="J127" s="45">
        <f t="shared" ref="J127" si="549">+IFERROR(J126/I126-1,"nm")</f>
        <v>6.3945578231292544E-2</v>
      </c>
      <c r="K127" s="45">
        <f t="shared" ref="K127" si="550">+IFERROR(K126/J126-1,"nm")</f>
        <v>6.3945578231292544E-2</v>
      </c>
      <c r="L127" s="45">
        <f t="shared" ref="L127" si="551">+IFERROR(L126/K126-1,"nm")</f>
        <v>6.3945578231292544E-2</v>
      </c>
      <c r="M127" s="45">
        <f t="shared" ref="M127" si="552">+IFERROR(M126/L126-1,"nm")</f>
        <v>6.3945578231292544E-2</v>
      </c>
      <c r="N127" s="45">
        <f t="shared" ref="N127" si="553">+IFERROR(N126/M126-1,"nm")</f>
        <v>6.3945578231292544E-2</v>
      </c>
    </row>
    <row r="128" spans="1:16" x14ac:dyDescent="0.3">
      <c r="A128" s="48" t="s">
        <v>114</v>
      </c>
      <c r="B128" s="9">
        <f>Historicals!B126</f>
        <v>0</v>
      </c>
      <c r="C128" s="9">
        <f>Historicals!C126</f>
        <v>0</v>
      </c>
      <c r="D128" s="9">
        <f>Historicals!D126</f>
        <v>0</v>
      </c>
      <c r="E128" s="9">
        <f>Historicals!E126</f>
        <v>1611</v>
      </c>
      <c r="F128" s="9">
        <f>Historicals!F126</f>
        <v>1658</v>
      </c>
      <c r="G128" s="9">
        <f>Historicals!G126</f>
        <v>1642</v>
      </c>
      <c r="H128" s="9">
        <f>Historicals!H126</f>
        <v>1986</v>
      </c>
      <c r="I128" s="9">
        <f>Historicals!I126</f>
        <v>2094</v>
      </c>
      <c r="J128" s="9">
        <f>I128*(1+I129)</f>
        <v>2207.8731117824773</v>
      </c>
      <c r="K128" s="9">
        <f t="shared" si="542"/>
        <v>2327.9387190697421</v>
      </c>
      <c r="L128" s="9">
        <f t="shared" si="542"/>
        <v>2454.5335738832023</v>
      </c>
      <c r="M128" s="9">
        <f t="shared" si="542"/>
        <v>2588.0127410430136</v>
      </c>
      <c r="N128" s="9">
        <f t="shared" si="542"/>
        <v>2728.7505940302472</v>
      </c>
    </row>
    <row r="129" spans="1:16" x14ac:dyDescent="0.3">
      <c r="A129" s="43" t="s">
        <v>130</v>
      </c>
      <c r="B129" s="45" t="str">
        <f>+IFERROR(B128/A128-1,"nm")</f>
        <v>nm</v>
      </c>
      <c r="C129" s="45" t="str">
        <f>+IFERROR(C128/B128-1,"nm")</f>
        <v>nm</v>
      </c>
      <c r="D129" s="45" t="str">
        <f t="shared" ref="D129" si="554">+IFERROR(D128/C128-1,"nm")</f>
        <v>nm</v>
      </c>
      <c r="E129" s="45" t="str">
        <f t="shared" ref="E129" si="555">+IFERROR(E128/D128-1,"nm")</f>
        <v>nm</v>
      </c>
      <c r="F129" s="45">
        <f t="shared" ref="F129" si="556">+IFERROR(F128/E128-1,"nm")</f>
        <v>2.9174425822470429E-2</v>
      </c>
      <c r="G129" s="45">
        <f t="shared" ref="G129" si="557">+IFERROR(G128/F128-1,"nm")</f>
        <v>-9.6501809408926498E-3</v>
      </c>
      <c r="H129" s="45">
        <f t="shared" ref="H129" si="558">+IFERROR(H128/G128-1,"nm")</f>
        <v>0.2095006090133984</v>
      </c>
      <c r="I129" s="45">
        <f t="shared" ref="I129" si="559">+IFERROR(I128/H128-1,"nm")</f>
        <v>5.4380664652567967E-2</v>
      </c>
      <c r="J129" s="45">
        <f t="shared" ref="J129" si="560">+IFERROR(J128/I128-1,"nm")</f>
        <v>5.4380664652567967E-2</v>
      </c>
      <c r="K129" s="45">
        <f t="shared" ref="K129" si="561">+IFERROR(K128/J128-1,"nm")</f>
        <v>5.4380664652567967E-2</v>
      </c>
      <c r="L129" s="45">
        <f t="shared" ref="L129" si="562">+IFERROR(L128/K128-1,"nm")</f>
        <v>5.4380664652567967E-2</v>
      </c>
      <c r="M129" s="45">
        <f t="shared" ref="M129" si="563">+IFERROR(M128/L128-1,"nm")</f>
        <v>5.4380664652567967E-2</v>
      </c>
      <c r="N129" s="45">
        <f t="shared" ref="N129" si="564">+IFERROR(N128/M128-1,"nm")</f>
        <v>5.4380664652567967E-2</v>
      </c>
    </row>
    <row r="130" spans="1:16" x14ac:dyDescent="0.3">
      <c r="A130" s="43" t="s">
        <v>138</v>
      </c>
      <c r="B130" s="30">
        <f>Historicals!B198</f>
        <v>0</v>
      </c>
      <c r="C130" s="30">
        <f>Historicals!C198</f>
        <v>0</v>
      </c>
      <c r="D130" s="30">
        <f>Historicals!D198</f>
        <v>0</v>
      </c>
      <c r="E130" s="30">
        <f>Historicals!E198</f>
        <v>0</v>
      </c>
      <c r="F130" s="30">
        <f>Historicals!F198</f>
        <v>0.05</v>
      </c>
      <c r="G130" s="30">
        <f>Historicals!G198</f>
        <v>0.01</v>
      </c>
      <c r="H130" s="30">
        <f>Historicals!H198</f>
        <v>0.17</v>
      </c>
      <c r="I130" s="30">
        <f>Historicals!I198</f>
        <v>0.06</v>
      </c>
      <c r="J130" s="30">
        <f>Historicals!J198</f>
        <v>0</v>
      </c>
      <c r="K130" s="30">
        <f>Historicals!K198</f>
        <v>0</v>
      </c>
      <c r="L130" s="30">
        <f>Historicals!L198</f>
        <v>0</v>
      </c>
      <c r="M130" s="30">
        <f>Historicals!M198</f>
        <v>0</v>
      </c>
      <c r="N130" s="30">
        <f>Historicals!N198</f>
        <v>0</v>
      </c>
    </row>
    <row r="131" spans="1:16" x14ac:dyDescent="0.3">
      <c r="A131" s="43" t="s">
        <v>139</v>
      </c>
      <c r="B131" s="45" t="str">
        <f>+IFERROR(B130-B129,"nm")</f>
        <v>nm</v>
      </c>
      <c r="C131" s="45" t="str">
        <f t="shared" ref="C131" si="565">+IFERROR(C130-C129,"nm")</f>
        <v>nm</v>
      </c>
      <c r="D131" s="45" t="str">
        <f t="shared" ref="D131" si="566">+IFERROR(D130-D129,"nm")</f>
        <v>nm</v>
      </c>
      <c r="E131" s="45" t="str">
        <f t="shared" ref="E131" si="567">+IFERROR(E130-E129,"nm")</f>
        <v>nm</v>
      </c>
      <c r="F131" s="45">
        <f t="shared" ref="F131" si="568">+IFERROR(F130-F129,"nm")</f>
        <v>2.0825574177529574E-2</v>
      </c>
      <c r="G131" s="45">
        <f t="shared" ref="G131" si="569">+IFERROR(G130-G129,"nm")</f>
        <v>1.9650180940892652E-2</v>
      </c>
      <c r="H131" s="45">
        <f t="shared" ref="H131" si="570">+IFERROR(H130-H129,"nm")</f>
        <v>-3.9500609013398386E-2</v>
      </c>
      <c r="I131" s="45">
        <f t="shared" ref="I131" si="571">+IFERROR(I130-I129,"nm")</f>
        <v>5.6193353474320307E-3</v>
      </c>
      <c r="J131" s="45">
        <f t="shared" ref="J131" si="572">+IFERROR(J130-J129,"nm")</f>
        <v>-5.4380664652567967E-2</v>
      </c>
      <c r="K131" s="45">
        <f t="shared" ref="K131" si="573">+IFERROR(K130-K129,"nm")</f>
        <v>-5.4380664652567967E-2</v>
      </c>
      <c r="L131" s="45">
        <f t="shared" ref="L131" si="574">+IFERROR(L130-L129,"nm")</f>
        <v>-5.4380664652567967E-2</v>
      </c>
      <c r="M131" s="45">
        <f t="shared" ref="M131" si="575">+IFERROR(M130-M129,"nm")</f>
        <v>-5.4380664652567967E-2</v>
      </c>
      <c r="N131" s="45">
        <f t="shared" ref="N131" si="576">+IFERROR(N130-N129,"nm")</f>
        <v>-5.4380664652567967E-2</v>
      </c>
    </row>
    <row r="132" spans="1:16" x14ac:dyDescent="0.3">
      <c r="A132" s="48" t="s">
        <v>115</v>
      </c>
      <c r="B132" s="9">
        <f>Historicals!B127</f>
        <v>0</v>
      </c>
      <c r="C132" s="9">
        <f>Historicals!C127</f>
        <v>0</v>
      </c>
      <c r="D132" s="9">
        <f>Historicals!D127</f>
        <v>0</v>
      </c>
      <c r="E132" s="9">
        <f>Historicals!E127</f>
        <v>144</v>
      </c>
      <c r="F132" s="9">
        <f>Historicals!F127</f>
        <v>118</v>
      </c>
      <c r="G132" s="9">
        <f>Historicals!G127</f>
        <v>89</v>
      </c>
      <c r="H132" s="9">
        <f>Historicals!H127</f>
        <v>104</v>
      </c>
      <c r="I132" s="9">
        <f>Historicals!I127</f>
        <v>103</v>
      </c>
      <c r="J132" s="9">
        <f>I132*(1+I133)</f>
        <v>102.00961538461539</v>
      </c>
      <c r="K132" s="9">
        <f t="shared" ref="K132:N132" si="577">J132*(1+J133)</f>
        <v>101.02875369822486</v>
      </c>
      <c r="L132" s="9">
        <f t="shared" si="577"/>
        <v>100.05732337420348</v>
      </c>
      <c r="M132" s="9">
        <f t="shared" si="577"/>
        <v>99.095233726374616</v>
      </c>
      <c r="N132" s="9">
        <f t="shared" si="577"/>
        <v>98.142394940544108</v>
      </c>
    </row>
    <row r="133" spans="1:16" x14ac:dyDescent="0.3">
      <c r="A133" s="43" t="s">
        <v>130</v>
      </c>
      <c r="B133" s="45" t="str">
        <f>IFERROR(B132/A132-1,"nm")</f>
        <v>nm</v>
      </c>
      <c r="C133" s="45" t="str">
        <f>IFERROR(C132/B132-1,"nm")</f>
        <v>nm</v>
      </c>
      <c r="D133" s="45" t="str">
        <f t="shared" ref="D133" si="578">IFERROR(D132/C132-1,"nm")</f>
        <v>nm</v>
      </c>
      <c r="E133" s="45" t="str">
        <f t="shared" ref="E133" si="579">IFERROR(E132/D132-1,"nm")</f>
        <v>nm</v>
      </c>
      <c r="F133" s="45">
        <f t="shared" ref="F133" si="580">IFERROR(F132/E132-1,"nm")</f>
        <v>-0.18055555555555558</v>
      </c>
      <c r="G133" s="45">
        <f t="shared" ref="G133" si="581">IFERROR(G132/F132-1,"nm")</f>
        <v>-0.24576271186440679</v>
      </c>
      <c r="H133" s="45">
        <f t="shared" ref="H133" si="582">IFERROR(H132/G132-1,"nm")</f>
        <v>0.1685393258426966</v>
      </c>
      <c r="I133" s="45">
        <f t="shared" ref="I133" si="583">IFERROR(I132/H132-1,"nm")</f>
        <v>-9.6153846153845812E-3</v>
      </c>
      <c r="J133" s="45">
        <f t="shared" ref="J133" si="584">IFERROR(J132/I132-1,"nm")</f>
        <v>-9.6153846153845812E-3</v>
      </c>
      <c r="K133" s="45">
        <f t="shared" ref="K133" si="585">IFERROR(K132/J132-1,"nm")</f>
        <v>-9.6153846153845812E-3</v>
      </c>
      <c r="L133" s="45">
        <f t="shared" ref="L133" si="586">IFERROR(L132/K132-1,"nm")</f>
        <v>-9.6153846153844702E-3</v>
      </c>
      <c r="M133" s="45">
        <f t="shared" ref="M133" si="587">IFERROR(M132/L132-1,"nm")</f>
        <v>-9.6153846153844702E-3</v>
      </c>
      <c r="N133" s="45">
        <f t="shared" ref="N133" si="588">IFERROR(N132/M132-1,"nm")</f>
        <v>-9.6153846153844702E-3</v>
      </c>
    </row>
    <row r="134" spans="1:16" x14ac:dyDescent="0.3">
      <c r="A134" s="43" t="s">
        <v>138</v>
      </c>
      <c r="B134" s="45">
        <f>Historicals!B199</f>
        <v>0</v>
      </c>
      <c r="C134" s="45">
        <f>Historicals!C199</f>
        <v>0</v>
      </c>
      <c r="D134" s="45">
        <f>Historicals!D199</f>
        <v>0</v>
      </c>
      <c r="E134" s="45">
        <f>Historicals!E199</f>
        <v>0</v>
      </c>
      <c r="F134" s="45">
        <f>Historicals!F199</f>
        <v>-0.17</v>
      </c>
      <c r="G134" s="45">
        <f>Historicals!G199</f>
        <v>-0.22</v>
      </c>
      <c r="H134" s="45">
        <f>Historicals!H199</f>
        <v>0.13</v>
      </c>
      <c r="I134" s="45">
        <f>Historicals!I199</f>
        <v>-0.03</v>
      </c>
      <c r="J134" s="45">
        <f>Historicals!J199</f>
        <v>0</v>
      </c>
      <c r="K134" s="45">
        <f>Historicals!K199</f>
        <v>0</v>
      </c>
      <c r="L134" s="45">
        <f>Historicals!L199</f>
        <v>0</v>
      </c>
      <c r="M134" s="45">
        <f>Historicals!M199</f>
        <v>0</v>
      </c>
      <c r="N134" s="45">
        <f>Historicals!N199</f>
        <v>0</v>
      </c>
    </row>
    <row r="135" spans="1:16" x14ac:dyDescent="0.3">
      <c r="A135" s="43" t="s">
        <v>139</v>
      </c>
      <c r="B135" s="45" t="str">
        <f>+IFERROR(B134-B133,"nm")</f>
        <v>nm</v>
      </c>
      <c r="C135" s="45" t="str">
        <f t="shared" ref="C135" si="589">+IFERROR(C134-C133,"nm")</f>
        <v>nm</v>
      </c>
      <c r="D135" s="45" t="str">
        <f t="shared" ref="D135" si="590">+IFERROR(D134-D133,"nm")</f>
        <v>nm</v>
      </c>
      <c r="E135" s="45" t="str">
        <f>+IFERROR(E134-E133,"nm")</f>
        <v>nm</v>
      </c>
      <c r="F135" s="45">
        <f t="shared" ref="F135" si="591">+IFERROR(F134-F133,"nm")</f>
        <v>1.0555555555555568E-2</v>
      </c>
      <c r="G135" s="45">
        <f>+IFERROR(G134-G133,"nm")</f>
        <v>2.576271186440679E-2</v>
      </c>
      <c r="H135" s="45">
        <f t="shared" ref="H135" si="592">+IFERROR(H134-H133,"nm")</f>
        <v>-3.8539325842696592E-2</v>
      </c>
      <c r="I135" s="45">
        <f t="shared" ref="I135" si="593">+IFERROR(I134-I133,"nm")</f>
        <v>-2.0384615384615418E-2</v>
      </c>
      <c r="J135" s="45">
        <f t="shared" ref="J135" si="594">+IFERROR(J134-J133,"nm")</f>
        <v>9.6153846153845812E-3</v>
      </c>
      <c r="K135" s="45">
        <f t="shared" ref="K135" si="595">+IFERROR(K134-K133,"nm")</f>
        <v>9.6153846153845812E-3</v>
      </c>
      <c r="L135" s="45">
        <f t="shared" ref="L135" si="596">+IFERROR(L134-L133,"nm")</f>
        <v>9.6153846153844702E-3</v>
      </c>
      <c r="M135" s="45">
        <f t="shared" ref="M135" si="597">+IFERROR(M134-M133,"nm")</f>
        <v>9.6153846153844702E-3</v>
      </c>
      <c r="N135" s="45">
        <f t="shared" ref="N135" si="598">+IFERROR(N134-N133,"nm")</f>
        <v>9.6153846153844702E-3</v>
      </c>
    </row>
    <row r="136" spans="1:16" x14ac:dyDescent="0.3">
      <c r="A136" s="48" t="s">
        <v>116</v>
      </c>
      <c r="B136" s="9">
        <f>Historicals!B128</f>
        <v>0</v>
      </c>
      <c r="C136" s="9">
        <f>Historicals!C128</f>
        <v>0</v>
      </c>
      <c r="D136" s="9">
        <f>Historicals!D128</f>
        <v>0</v>
      </c>
      <c r="E136" s="9">
        <f>Historicals!E128</f>
        <v>28</v>
      </c>
      <c r="F136" s="9">
        <f>Historicals!F128</f>
        <v>24</v>
      </c>
      <c r="G136" s="9">
        <f>Historicals!G128</f>
        <v>25</v>
      </c>
      <c r="H136" s="9">
        <f>Historicals!H128</f>
        <v>29</v>
      </c>
      <c r="I136" s="9">
        <f>Historicals!I128</f>
        <v>26</v>
      </c>
      <c r="J136" s="9">
        <f>I136*(1+I137)</f>
        <v>23.310344827586206</v>
      </c>
      <c r="K136" s="9">
        <f t="shared" ref="K136:N136" si="599">J136*(1+J137)</f>
        <v>20.898929845422117</v>
      </c>
      <c r="L136" s="9">
        <f t="shared" si="599"/>
        <v>18.736971585550865</v>
      </c>
      <c r="M136" s="9">
        <f t="shared" si="599"/>
        <v>16.798664180149053</v>
      </c>
      <c r="N136" s="9">
        <f t="shared" si="599"/>
        <v>15.060871333926739</v>
      </c>
    </row>
    <row r="137" spans="1:16" x14ac:dyDescent="0.3">
      <c r="A137" s="43" t="s">
        <v>130</v>
      </c>
      <c r="B137" s="45" t="str">
        <f>IFERROR(B136/A136-1,"nm")</f>
        <v>nm</v>
      </c>
      <c r="C137" s="45" t="str">
        <f t="shared" ref="C137" si="600">IFERROR(C136/B136-1,"nm")</f>
        <v>nm</v>
      </c>
      <c r="D137" s="45" t="str">
        <f t="shared" ref="D137" si="601">IFERROR(D136/C136-1,"nm")</f>
        <v>nm</v>
      </c>
      <c r="E137" s="45" t="str">
        <f t="shared" ref="E137" si="602">IFERROR(E136/D136-1,"nm")</f>
        <v>nm</v>
      </c>
      <c r="F137" s="45">
        <f t="shared" ref="F137" si="603">IFERROR(F136/E136-1,"nm")</f>
        <v>-0.1428571428571429</v>
      </c>
      <c r="G137" s="45">
        <f t="shared" ref="G137" si="604">IFERROR(G136/F136-1,"nm")</f>
        <v>4.1666666666666741E-2</v>
      </c>
      <c r="H137" s="45">
        <f t="shared" ref="H137" si="605">IFERROR(H136/G136-1,"nm")</f>
        <v>0.15999999999999992</v>
      </c>
      <c r="I137" s="45">
        <f t="shared" ref="I137" si="606">IFERROR(I136/H136-1,"nm")</f>
        <v>-0.10344827586206895</v>
      </c>
      <c r="J137" s="45">
        <f t="shared" ref="J137" si="607">IFERROR(J136/I136-1,"nm")</f>
        <v>-0.10344827586206895</v>
      </c>
      <c r="K137" s="45">
        <f t="shared" ref="K137" si="608">IFERROR(K136/J136-1,"nm")</f>
        <v>-0.10344827586206895</v>
      </c>
      <c r="L137" s="45">
        <f t="shared" ref="L137" si="609">IFERROR(L136/K136-1,"nm")</f>
        <v>-0.10344827586206884</v>
      </c>
      <c r="M137" s="45">
        <f t="shared" ref="M137" si="610">IFERROR(M136/L136-1,"nm")</f>
        <v>-0.10344827586206884</v>
      </c>
      <c r="N137" s="45">
        <f t="shared" ref="N137" si="611">IFERROR(N136/M136-1,"nm")</f>
        <v>-0.10344827586206884</v>
      </c>
    </row>
    <row r="138" spans="1:16" x14ac:dyDescent="0.3">
      <c r="A138" s="43" t="s">
        <v>138</v>
      </c>
      <c r="B138" s="45">
        <f>Historicals!B200</f>
        <v>0</v>
      </c>
      <c r="C138" s="45">
        <f>Historicals!C200</f>
        <v>0</v>
      </c>
      <c r="D138" s="45">
        <f>Historicals!D200</f>
        <v>0</v>
      </c>
      <c r="E138" s="45">
        <f>Historicals!E200</f>
        <v>0</v>
      </c>
      <c r="F138" s="45">
        <f>Historicals!F200</f>
        <v>-0.13</v>
      </c>
      <c r="G138" s="45">
        <f>Historicals!G200</f>
        <v>0.08</v>
      </c>
      <c r="H138" s="45">
        <f>Historicals!H200</f>
        <v>0.14000000000000001</v>
      </c>
      <c r="I138" s="45">
        <f>Historicals!I200</f>
        <v>-0.16</v>
      </c>
      <c r="J138" s="45">
        <f>Historicals!J200</f>
        <v>0</v>
      </c>
      <c r="K138" s="45">
        <f>Historicals!K200</f>
        <v>0</v>
      </c>
      <c r="L138" s="45">
        <f>Historicals!L200</f>
        <v>0</v>
      </c>
      <c r="M138" s="45">
        <f>Historicals!M200</f>
        <v>0</v>
      </c>
      <c r="N138" s="45">
        <f>Historicals!N200</f>
        <v>0</v>
      </c>
    </row>
    <row r="139" spans="1:16" x14ac:dyDescent="0.3">
      <c r="A139" s="43" t="s">
        <v>139</v>
      </c>
      <c r="B139" s="45" t="str">
        <f>+IFERROR(B138-B137,"nm")</f>
        <v>nm</v>
      </c>
      <c r="C139" s="45" t="str">
        <f t="shared" ref="C139" si="612">+IFERROR(C138-C137,"nm")</f>
        <v>nm</v>
      </c>
      <c r="D139" s="45" t="str">
        <f t="shared" ref="D139" si="613">+IFERROR(D138-D137,"nm")</f>
        <v>nm</v>
      </c>
      <c r="E139" s="45" t="str">
        <f t="shared" ref="E139" si="614">+IFERROR(E138-E137,"nm")</f>
        <v>nm</v>
      </c>
      <c r="F139" s="45">
        <f t="shared" ref="F139" si="615">+IFERROR(F138-F137,"nm")</f>
        <v>1.28571428571429E-2</v>
      </c>
      <c r="G139" s="45">
        <f t="shared" ref="G139" si="616">+IFERROR(G138-G137,"nm")</f>
        <v>3.8333333333333261E-2</v>
      </c>
      <c r="H139" s="45">
        <f t="shared" ref="H139" si="617">+IFERROR(H138-H137,"nm")</f>
        <v>-1.9999999999999907E-2</v>
      </c>
      <c r="I139" s="45">
        <f t="shared" ref="I139" si="618">+IFERROR(I138-I137,"nm")</f>
        <v>-5.6551724137931053E-2</v>
      </c>
      <c r="J139" s="45">
        <f t="shared" ref="J139" si="619">+IFERROR(J138-J137,"nm")</f>
        <v>0.10344827586206895</v>
      </c>
      <c r="K139" s="45">
        <f t="shared" ref="K139" si="620">+IFERROR(K138-K137,"nm")</f>
        <v>0.10344827586206895</v>
      </c>
      <c r="L139" s="45">
        <f t="shared" ref="L139" si="621">+IFERROR(L138-L137,"nm")</f>
        <v>0.10344827586206884</v>
      </c>
      <c r="M139" s="45">
        <f t="shared" ref="M139" si="622">+IFERROR(M138-M137,"nm")</f>
        <v>0.10344827586206884</v>
      </c>
      <c r="N139" s="45">
        <f t="shared" ref="N139" si="623">+IFERROR(N138-N137,"nm")</f>
        <v>0.10344827586206884</v>
      </c>
    </row>
    <row r="140" spans="1:16" x14ac:dyDescent="0.3">
      <c r="A140" s="48" t="s">
        <v>146</v>
      </c>
      <c r="B140" s="9">
        <f>Historicals!B129</f>
        <v>0</v>
      </c>
      <c r="C140" s="9">
        <f>Historicals!C129</f>
        <v>0</v>
      </c>
      <c r="D140" s="9">
        <f>Historicals!D129</f>
        <v>0</v>
      </c>
      <c r="E140" s="9">
        <f>Historicals!E129</f>
        <v>103</v>
      </c>
      <c r="F140" s="9">
        <f>Historicals!F129</f>
        <v>106</v>
      </c>
      <c r="G140" s="9">
        <f>Historicals!G129</f>
        <v>90</v>
      </c>
      <c r="H140" s="9">
        <f>Historicals!H129</f>
        <v>86</v>
      </c>
      <c r="I140" s="9">
        <f>Historicals!I129</f>
        <v>123</v>
      </c>
      <c r="J140" s="9">
        <f>I140*(1+I141)</f>
        <v>175.91860465116281</v>
      </c>
      <c r="K140" s="9">
        <f t="shared" ref="K140:N140" si="624">J140*(1+J141)</f>
        <v>251.60451595457008</v>
      </c>
      <c r="L140" s="9">
        <f t="shared" si="624"/>
        <v>359.85297049316421</v>
      </c>
      <c r="M140" s="9">
        <f t="shared" si="624"/>
        <v>514.67343454254888</v>
      </c>
      <c r="N140" s="9">
        <f t="shared" si="624"/>
        <v>736.10270289225014</v>
      </c>
    </row>
    <row r="141" spans="1:16" x14ac:dyDescent="0.3">
      <c r="A141" s="43" t="s">
        <v>130</v>
      </c>
      <c r="B141" s="45" t="str">
        <f>IFERROR(B140/A140-1,"nm")</f>
        <v>nm</v>
      </c>
      <c r="C141" s="45" t="str">
        <f t="shared" ref="C141" si="625">IFERROR(C140/B140-1,"nm")</f>
        <v>nm</v>
      </c>
      <c r="D141" s="45" t="str">
        <f t="shared" ref="D141" si="626">IFERROR(D140/C140-1,"nm")</f>
        <v>nm</v>
      </c>
      <c r="E141" s="45" t="str">
        <f t="shared" ref="E141" si="627">IFERROR(E140/D140-1,"nm")</f>
        <v>nm</v>
      </c>
      <c r="F141" s="45">
        <f t="shared" ref="F141" si="628">IFERROR(F140/E140-1,"nm")</f>
        <v>2.9126213592232997E-2</v>
      </c>
      <c r="G141" s="45">
        <f t="shared" ref="G141" si="629">IFERROR(G140/F140-1,"nm")</f>
        <v>-0.15094339622641506</v>
      </c>
      <c r="H141" s="45">
        <f t="shared" ref="H141" si="630">IFERROR(H140/G140-1,"nm")</f>
        <v>-4.4444444444444398E-2</v>
      </c>
      <c r="I141" s="45">
        <f t="shared" ref="I141" si="631">IFERROR(I140/H140-1,"nm")</f>
        <v>0.43023255813953498</v>
      </c>
      <c r="J141" s="45">
        <f t="shared" ref="J141" si="632">IFERROR(J140/I140-1,"nm")</f>
        <v>0.43023255813953498</v>
      </c>
      <c r="K141" s="45">
        <f t="shared" ref="K141" si="633">IFERROR(K140/J140-1,"nm")</f>
        <v>0.43023255813953498</v>
      </c>
      <c r="L141" s="45">
        <f t="shared" ref="L141" si="634">IFERROR(L140/K140-1,"nm")</f>
        <v>0.43023255813953498</v>
      </c>
      <c r="M141" s="45">
        <f t="shared" ref="M141" si="635">IFERROR(M140/L140-1,"nm")</f>
        <v>0.43023255813953498</v>
      </c>
      <c r="N141" s="45">
        <f t="shared" ref="N141" si="636">IFERROR(N140/M140-1,"nm")</f>
        <v>0.43023255813953498</v>
      </c>
    </row>
    <row r="142" spans="1:16" x14ac:dyDescent="0.3">
      <c r="A142" s="43" t="s">
        <v>138</v>
      </c>
      <c r="B142" s="45">
        <f>Historicals!B201</f>
        <v>0</v>
      </c>
      <c r="C142" s="45">
        <f>+Historicals!C201</f>
        <v>0</v>
      </c>
      <c r="D142" s="45">
        <f>+Historicals!D201</f>
        <v>0</v>
      </c>
      <c r="E142" s="45">
        <f>+Historicals!E201</f>
        <v>0</v>
      </c>
      <c r="F142" s="45">
        <f>+Historicals!F201</f>
        <v>0.04</v>
      </c>
      <c r="G142" s="45">
        <f>+Historicals!G201</f>
        <v>-0.14000000000000001</v>
      </c>
      <c r="H142" s="45">
        <f>+Historicals!H201</f>
        <v>-0.01</v>
      </c>
      <c r="I142" s="45">
        <f>+Historicals!I201</f>
        <v>0.42</v>
      </c>
      <c r="J142" s="45">
        <f>+Historicals!J201</f>
        <v>0</v>
      </c>
      <c r="K142" s="45">
        <f>+Historicals!K201</f>
        <v>0</v>
      </c>
      <c r="L142" s="45">
        <f>+Historicals!L201</f>
        <v>0</v>
      </c>
      <c r="M142" s="45">
        <f>+Historicals!M201</f>
        <v>0</v>
      </c>
      <c r="N142" s="45">
        <f>+Historicals!N201</f>
        <v>0</v>
      </c>
    </row>
    <row r="143" spans="1:16" x14ac:dyDescent="0.3">
      <c r="A143" s="43" t="s">
        <v>139</v>
      </c>
      <c r="B143" s="45" t="str">
        <f>+IFERROR(B142-B141,"nm")</f>
        <v>nm</v>
      </c>
      <c r="C143" s="45" t="str">
        <f t="shared" ref="C143" si="637">+IFERROR(C142-C141,"nm")</f>
        <v>nm</v>
      </c>
      <c r="D143" s="45" t="str">
        <f t="shared" ref="D143" si="638">+IFERROR(D142-D141,"nm")</f>
        <v>nm</v>
      </c>
      <c r="E143" s="45" t="str">
        <f t="shared" ref="E143" si="639">+IFERROR(E142-E141,"nm")</f>
        <v>nm</v>
      </c>
      <c r="F143" s="45">
        <f>+IFERROR(F142-F141,"nm")</f>
        <v>1.0873786407767004E-2</v>
      </c>
      <c r="G143" s="45">
        <f t="shared" ref="G143" si="640">+IFERROR(G142-G141,"nm")</f>
        <v>1.0943396226415048E-2</v>
      </c>
      <c r="H143" s="45">
        <f t="shared" ref="H143" si="641">+IFERROR(H142-H141,"nm")</f>
        <v>3.4444444444444396E-2</v>
      </c>
      <c r="I143" s="45">
        <f t="shared" ref="I143" si="642">+IFERROR(I142-I141,"nm")</f>
        <v>-1.0232558139534997E-2</v>
      </c>
      <c r="J143" s="45">
        <f t="shared" ref="J143" si="643">+IFERROR(J142-J141,"nm")</f>
        <v>-0.43023255813953498</v>
      </c>
      <c r="K143" s="45">
        <f t="shared" ref="K143" si="644">+IFERROR(K142-K141,"nm")</f>
        <v>-0.43023255813953498</v>
      </c>
      <c r="L143" s="45">
        <f t="shared" ref="L143" si="645">+IFERROR(L142-L141,"nm")</f>
        <v>-0.43023255813953498</v>
      </c>
      <c r="M143" s="45">
        <f t="shared" ref="M143" si="646">+IFERROR(M142-M141,"nm")</f>
        <v>-0.43023255813953498</v>
      </c>
      <c r="N143" s="45">
        <f t="shared" ref="N143" si="647">+IFERROR(N142-N141,"nm")</f>
        <v>-0.43023255813953498</v>
      </c>
    </row>
    <row r="144" spans="1:16" x14ac:dyDescent="0.3">
      <c r="A144" s="9" t="s">
        <v>131</v>
      </c>
      <c r="B144" s="9">
        <f t="shared" ref="B144:N144" si="648">B150+B147</f>
        <v>535</v>
      </c>
      <c r="C144" s="9">
        <f t="shared" si="648"/>
        <v>514</v>
      </c>
      <c r="D144" s="9">
        <f t="shared" si="648"/>
        <v>505</v>
      </c>
      <c r="E144" s="9">
        <f t="shared" si="648"/>
        <v>343</v>
      </c>
      <c r="F144" s="9">
        <f t="shared" si="648"/>
        <v>334</v>
      </c>
      <c r="G144" s="9">
        <f t="shared" si="648"/>
        <v>322</v>
      </c>
      <c r="H144" s="9">
        <f t="shared" si="648"/>
        <v>569</v>
      </c>
      <c r="I144" s="9">
        <f t="shared" si="648"/>
        <v>691</v>
      </c>
      <c r="J144" s="9">
        <f t="shared" si="648"/>
        <v>842.85295367615822</v>
      </c>
      <c r="K144" s="9">
        <f t="shared" si="648"/>
        <v>1031.2485947626067</v>
      </c>
      <c r="L144" s="9">
        <f t="shared" si="648"/>
        <v>1264.4655048965283</v>
      </c>
      <c r="M144" s="9">
        <f t="shared" si="648"/>
        <v>1552.7341759419246</v>
      </c>
      <c r="N144" s="9">
        <f t="shared" si="648"/>
        <v>1908.6851835294635</v>
      </c>
      <c r="O144" s="12"/>
      <c r="P144" s="12" t="s">
        <v>148</v>
      </c>
    </row>
    <row r="145" spans="1:16" x14ac:dyDescent="0.3">
      <c r="A145" s="44" t="s">
        <v>130</v>
      </c>
      <c r="B145" s="45" t="str">
        <f>+IFERROR(B144/A144-1,"nm")</f>
        <v>nm</v>
      </c>
      <c r="C145" s="45">
        <f>+IFERROR(C144/B144-1,"nm")</f>
        <v>-3.9252336448598157E-2</v>
      </c>
      <c r="D145" s="45">
        <f t="shared" ref="D145" si="649">+IFERROR(D144/C144-1,"nm")</f>
        <v>-1.7509727626459193E-2</v>
      </c>
      <c r="E145" s="45">
        <f t="shared" ref="E145" si="650">+IFERROR(E144/D144-1,"nm")</f>
        <v>-0.32079207920792074</v>
      </c>
      <c r="F145" s="45">
        <f t="shared" ref="F145" si="651">+IFERROR(F144/E144-1,"nm")</f>
        <v>-2.6239067055393583E-2</v>
      </c>
      <c r="G145" s="45">
        <f t="shared" ref="G145" si="652">+IFERROR(G144/F144-1,"nm")</f>
        <v>-3.59281437125748E-2</v>
      </c>
      <c r="H145" s="45">
        <f t="shared" ref="H145" si="653">+IFERROR(H144/G144-1,"nm")</f>
        <v>0.76708074534161486</v>
      </c>
      <c r="I145" s="45">
        <f t="shared" ref="I145" si="654">+IFERROR(I144/H144-1,"nm")</f>
        <v>0.21441124780316345</v>
      </c>
      <c r="J145" s="45">
        <f t="shared" ref="J145" si="655">+IFERROR(J144/I144-1,"nm")</f>
        <v>0.21975825423467188</v>
      </c>
      <c r="K145" s="45">
        <f t="shared" ref="K145" si="656">+IFERROR(K144/J144-1,"nm")</f>
        <v>0.22352136308563497</v>
      </c>
      <c r="L145" s="45">
        <f t="shared" ref="L145" si="657">+IFERROR(L144/K144-1,"nm")</f>
        <v>0.22615003920330978</v>
      </c>
      <c r="M145" s="45">
        <f t="shared" ref="M145" si="658">+IFERROR(M144/L144-1,"nm")</f>
        <v>0.22797669839873214</v>
      </c>
      <c r="N145" s="45">
        <f t="shared" ref="N145" si="659">+IFERROR(N144/M144-1,"nm")</f>
        <v>0.2292414330170911</v>
      </c>
    </row>
    <row r="146" spans="1:16" x14ac:dyDescent="0.3">
      <c r="A146" s="44" t="s">
        <v>132</v>
      </c>
      <c r="B146" s="45">
        <f>+IFERROR(B144/B$126,"nm")</f>
        <v>0.26992936427850656</v>
      </c>
      <c r="C146" s="45">
        <f t="shared" ref="C146:N146" si="660">+IFERROR(C144/C$126,"nm")</f>
        <v>0.26291560102301792</v>
      </c>
      <c r="D146" s="45">
        <f t="shared" si="660"/>
        <v>0.24730656219392752</v>
      </c>
      <c r="E146" s="45">
        <f t="shared" si="660"/>
        <v>0.18186638388123011</v>
      </c>
      <c r="F146" s="45">
        <f t="shared" si="660"/>
        <v>0.17523609653725078</v>
      </c>
      <c r="G146" s="45">
        <f t="shared" si="660"/>
        <v>0.17443120260021669</v>
      </c>
      <c r="H146" s="45">
        <f t="shared" si="660"/>
        <v>0.25804988662131517</v>
      </c>
      <c r="I146" s="45">
        <f t="shared" si="660"/>
        <v>0.29454390451832907</v>
      </c>
      <c r="J146" s="45">
        <f t="shared" si="660"/>
        <v>0.33767926303899559</v>
      </c>
      <c r="K146" s="45">
        <f t="shared" si="660"/>
        <v>0.38832605788546048</v>
      </c>
      <c r="L146" s="45">
        <f t="shared" si="660"/>
        <v>0.44752853984455782</v>
      </c>
      <c r="M146" s="45">
        <f t="shared" si="660"/>
        <v>0.51652512124831362</v>
      </c>
      <c r="N146" s="45">
        <f t="shared" si="660"/>
        <v>0.59677308052552913</v>
      </c>
    </row>
    <row r="147" spans="1:16" x14ac:dyDescent="0.3">
      <c r="A147" s="9" t="s">
        <v>133</v>
      </c>
      <c r="B147" s="9">
        <f>Historicals!B173</f>
        <v>18</v>
      </c>
      <c r="C147" s="9">
        <f>Historicals!C173</f>
        <v>27</v>
      </c>
      <c r="D147" s="9">
        <f>Historicals!D173</f>
        <v>28</v>
      </c>
      <c r="E147" s="9">
        <f>Historicals!E173</f>
        <v>33</v>
      </c>
      <c r="F147" s="9">
        <f>Historicals!F173</f>
        <v>31</v>
      </c>
      <c r="G147" s="9">
        <f>Historicals!G173</f>
        <v>25</v>
      </c>
      <c r="H147" s="9">
        <f>Historicals!H173</f>
        <v>26</v>
      </c>
      <c r="I147" s="9">
        <f>Historicals!I173</f>
        <v>22</v>
      </c>
      <c r="J147" s="9">
        <f>I147*(1+I148)</f>
        <v>18.615384615384617</v>
      </c>
      <c r="K147" s="9">
        <f t="shared" ref="K147:N147" si="661">J147*(1+J148)</f>
        <v>15.751479289940832</v>
      </c>
      <c r="L147" s="9">
        <f t="shared" si="661"/>
        <v>13.32817478379609</v>
      </c>
      <c r="M147" s="9">
        <f t="shared" si="661"/>
        <v>11.277686355519769</v>
      </c>
      <c r="N147" s="9">
        <f t="shared" si="661"/>
        <v>9.5426576854398064</v>
      </c>
    </row>
    <row r="148" spans="1:16" x14ac:dyDescent="0.3">
      <c r="A148" s="44" t="s">
        <v>130</v>
      </c>
      <c r="B148" s="45" t="str">
        <f>+IFERROR(B147/A147-1,"nm")</f>
        <v>nm</v>
      </c>
      <c r="C148" s="45">
        <f t="shared" ref="C148" si="662">+IFERROR(C147/B147-1,"nm")</f>
        <v>0.5</v>
      </c>
      <c r="D148" s="45">
        <f t="shared" ref="D148" si="663">+IFERROR(D147/C147-1,"nm")</f>
        <v>3.7037037037036979E-2</v>
      </c>
      <c r="E148" s="45">
        <f t="shared" ref="E148" si="664">+IFERROR(E147/D147-1,"nm")</f>
        <v>0.1785714285714286</v>
      </c>
      <c r="F148" s="45">
        <f t="shared" ref="F148" si="665">+IFERROR(F147/E147-1,"nm")</f>
        <v>-6.0606060606060552E-2</v>
      </c>
      <c r="G148" s="45">
        <f t="shared" ref="G148" si="666">+IFERROR(G147/F147-1,"nm")</f>
        <v>-0.19354838709677424</v>
      </c>
      <c r="H148" s="45">
        <f t="shared" ref="H148" si="667">+IFERROR(H147/G147-1,"nm")</f>
        <v>4.0000000000000036E-2</v>
      </c>
      <c r="I148" s="45">
        <f t="shared" ref="I148" si="668">+IFERROR(I147/H147-1,"nm")</f>
        <v>-0.15384615384615385</v>
      </c>
      <c r="J148" s="45">
        <f t="shared" ref="J148" si="669">+IFERROR(J147/I147-1,"nm")</f>
        <v>-0.15384615384615374</v>
      </c>
      <c r="K148" s="45">
        <f t="shared" ref="K148" si="670">+IFERROR(K147/J147-1,"nm")</f>
        <v>-0.15384615384615374</v>
      </c>
      <c r="L148" s="45">
        <f t="shared" ref="L148" si="671">+IFERROR(L147/K147-1,"nm")</f>
        <v>-0.15384615384615374</v>
      </c>
      <c r="M148" s="45">
        <f t="shared" ref="M148" si="672">+IFERROR(M147/L147-1,"nm")</f>
        <v>-0.15384615384615374</v>
      </c>
      <c r="N148" s="45">
        <f t="shared" ref="N148" si="673">+IFERROR(N147/M147-1,"nm")</f>
        <v>-0.15384615384615374</v>
      </c>
    </row>
    <row r="149" spans="1:16" x14ac:dyDescent="0.3">
      <c r="A149" s="44" t="s">
        <v>134</v>
      </c>
      <c r="B149" s="45">
        <f>+IFERROR(B147/B$126,"nm")</f>
        <v>9.0817356205852677E-3</v>
      </c>
      <c r="C149" s="45">
        <f t="shared" ref="C149:N149" si="674">+IFERROR(C147/C$126,"nm")</f>
        <v>1.3810741687979539E-2</v>
      </c>
      <c r="D149" s="45">
        <f t="shared" si="674"/>
        <v>1.3712047012732615E-2</v>
      </c>
      <c r="E149" s="45">
        <f t="shared" si="674"/>
        <v>1.7497348886532343E-2</v>
      </c>
      <c r="F149" s="45">
        <f t="shared" si="674"/>
        <v>1.6264428121720881E-2</v>
      </c>
      <c r="G149" s="45">
        <f t="shared" si="674"/>
        <v>1.3542795232936078E-2</v>
      </c>
      <c r="H149" s="45">
        <f t="shared" si="674"/>
        <v>1.1791383219954649E-2</v>
      </c>
      <c r="I149" s="45">
        <f t="shared" si="674"/>
        <v>9.3776641091219103E-3</v>
      </c>
      <c r="J149" s="45">
        <f t="shared" si="674"/>
        <v>7.4580380014017946E-3</v>
      </c>
      <c r="K149" s="45">
        <f t="shared" si="674"/>
        <v>5.931363096727673E-3</v>
      </c>
      <c r="L149" s="45">
        <f t="shared" si="674"/>
        <v>4.7172015184972693E-3</v>
      </c>
      <c r="M149" s="45">
        <f t="shared" si="674"/>
        <v>3.7515811801151306E-3</v>
      </c>
      <c r="N149" s="45">
        <f t="shared" si="674"/>
        <v>2.9836252057083255E-3</v>
      </c>
    </row>
    <row r="150" spans="1:16" x14ac:dyDescent="0.3">
      <c r="A150" s="9" t="s">
        <v>135</v>
      </c>
      <c r="B150" s="9">
        <f>Historicals!B140</f>
        <v>517</v>
      </c>
      <c r="C150" s="9">
        <f>Historicals!C140</f>
        <v>487</v>
      </c>
      <c r="D150" s="9">
        <f>Historicals!D140</f>
        <v>477</v>
      </c>
      <c r="E150" s="9">
        <f>Historicals!E140</f>
        <v>310</v>
      </c>
      <c r="F150" s="9">
        <f>Historicals!F140</f>
        <v>303</v>
      </c>
      <c r="G150" s="9">
        <f>Historicals!G140</f>
        <v>297</v>
      </c>
      <c r="H150" s="9">
        <f>Historicals!H140</f>
        <v>543</v>
      </c>
      <c r="I150" s="9">
        <f>Historicals!I140</f>
        <v>669</v>
      </c>
      <c r="J150" s="9">
        <f>I150*(1+I151)</f>
        <v>824.23756906077358</v>
      </c>
      <c r="K150" s="9">
        <f t="shared" ref="K150:N150" si="675">J150*(1+J151)</f>
        <v>1015.4971154726659</v>
      </c>
      <c r="L150" s="9">
        <f t="shared" si="675"/>
        <v>1251.1373301127321</v>
      </c>
      <c r="M150" s="9">
        <f t="shared" si="675"/>
        <v>1541.4564895864048</v>
      </c>
      <c r="N150" s="9">
        <f t="shared" si="675"/>
        <v>1899.1425258440238</v>
      </c>
    </row>
    <row r="151" spans="1:16" x14ac:dyDescent="0.3">
      <c r="A151" s="44" t="s">
        <v>130</v>
      </c>
      <c r="B151" s="45" t="str">
        <f>+IFERROR(B150/A150-1,"nm")</f>
        <v>nm</v>
      </c>
      <c r="C151" s="45">
        <f>+IFERROR(C150/B150-1,"nm")</f>
        <v>-5.8027079303675011E-2</v>
      </c>
      <c r="D151" s="45">
        <f t="shared" ref="D151" si="676">+IFERROR(D150/C150-1,"nm")</f>
        <v>-2.0533880903490731E-2</v>
      </c>
      <c r="E151" s="45">
        <f t="shared" ref="E151" si="677">+IFERROR(E150/D150-1,"nm")</f>
        <v>-0.35010482180293501</v>
      </c>
      <c r="F151" s="45">
        <f t="shared" ref="F151" si="678">+IFERROR(F150/E150-1,"nm")</f>
        <v>-2.2580645161290325E-2</v>
      </c>
      <c r="G151" s="45">
        <f t="shared" ref="G151" si="679">+IFERROR(G150/F150-1,"nm")</f>
        <v>-1.980198019801982E-2</v>
      </c>
      <c r="H151" s="45">
        <f t="shared" ref="H151" si="680">+IFERROR(H150/G150-1,"nm")</f>
        <v>0.82828282828282829</v>
      </c>
      <c r="I151" s="45">
        <f t="shared" ref="I151" si="681">+IFERROR(I150/H150-1,"nm")</f>
        <v>0.2320441988950277</v>
      </c>
      <c r="J151" s="45">
        <f t="shared" ref="J151" si="682">+IFERROR(J150/I150-1,"nm")</f>
        <v>0.2320441988950277</v>
      </c>
      <c r="K151" s="45">
        <f t="shared" ref="K151" si="683">+IFERROR(K150/J150-1,"nm")</f>
        <v>0.2320441988950277</v>
      </c>
      <c r="L151" s="45">
        <f t="shared" ref="L151" si="684">+IFERROR(L150/K150-1,"nm")</f>
        <v>0.2320441988950277</v>
      </c>
      <c r="M151" s="45">
        <f t="shared" ref="M151" si="685">+IFERROR(M150/L150-1,"nm")</f>
        <v>0.2320441988950277</v>
      </c>
      <c r="N151" s="45">
        <f t="shared" ref="N151" si="686">+IFERROR(N150/M150-1,"nm")</f>
        <v>0.2320441988950277</v>
      </c>
    </row>
    <row r="152" spans="1:16" x14ac:dyDescent="0.3">
      <c r="A152" s="44" t="s">
        <v>132</v>
      </c>
      <c r="B152" s="45">
        <f>+IFERROR(B150/B$126,"nm")</f>
        <v>0.26084762865792127</v>
      </c>
      <c r="C152" s="45">
        <f t="shared" ref="C152:N152" si="687">+IFERROR(C150/C$126,"nm")</f>
        <v>0.24910485933503837</v>
      </c>
      <c r="D152" s="45">
        <f t="shared" si="687"/>
        <v>0.23359451518119489</v>
      </c>
      <c r="E152" s="45">
        <f t="shared" si="687"/>
        <v>0.16436903499469777</v>
      </c>
      <c r="F152" s="45">
        <f t="shared" si="687"/>
        <v>0.1589716684155299</v>
      </c>
      <c r="G152" s="45">
        <f t="shared" si="687"/>
        <v>0.16088840736728061</v>
      </c>
      <c r="H152" s="45">
        <f t="shared" si="687"/>
        <v>0.24625850340136055</v>
      </c>
      <c r="I152" s="45">
        <f t="shared" si="687"/>
        <v>0.28516624040920718</v>
      </c>
      <c r="J152" s="45">
        <f t="shared" si="687"/>
        <v>0.33022122503759382</v>
      </c>
      <c r="K152" s="45">
        <f t="shared" si="687"/>
        <v>0.38239469478873284</v>
      </c>
      <c r="L152" s="45">
        <f t="shared" si="687"/>
        <v>0.44281133832606051</v>
      </c>
      <c r="M152" s="45">
        <f t="shared" si="687"/>
        <v>0.51277354006819842</v>
      </c>
      <c r="N152" s="45">
        <f t="shared" si="687"/>
        <v>0.59378945531982086</v>
      </c>
    </row>
    <row r="153" spans="1:16" x14ac:dyDescent="0.3">
      <c r="A153" s="9" t="s">
        <v>136</v>
      </c>
      <c r="B153" s="9">
        <f>Historicals!B162</f>
        <v>69</v>
      </c>
      <c r="C153" s="9">
        <f>Historicals!C162</f>
        <v>39</v>
      </c>
      <c r="D153" s="9">
        <f>Historicals!D162</f>
        <v>30</v>
      </c>
      <c r="E153" s="9">
        <f>Historicals!E162</f>
        <v>22</v>
      </c>
      <c r="F153" s="9">
        <f>Historicals!F162</f>
        <v>333</v>
      </c>
      <c r="G153" s="9">
        <f>Historicals!G162</f>
        <v>12</v>
      </c>
      <c r="H153" s="9">
        <f>Historicals!H162</f>
        <v>7</v>
      </c>
      <c r="I153" s="9">
        <f>Historicals!I162</f>
        <v>9</v>
      </c>
      <c r="J153" s="9">
        <f>I153*(1+I154)</f>
        <v>11.571428571428573</v>
      </c>
      <c r="K153" s="9">
        <f t="shared" ref="K153:N153" si="688">J153*(1+J154)</f>
        <v>14.877551020408166</v>
      </c>
      <c r="L153" s="9">
        <f t="shared" si="688"/>
        <v>19.128279883381929</v>
      </c>
      <c r="M153" s="9">
        <f t="shared" si="688"/>
        <v>24.593502707205339</v>
      </c>
      <c r="N153" s="9">
        <f t="shared" si="688"/>
        <v>31.620217766406867</v>
      </c>
    </row>
    <row r="154" spans="1:16" x14ac:dyDescent="0.3">
      <c r="A154" s="44" t="s">
        <v>130</v>
      </c>
      <c r="B154" s="45" t="str">
        <f>+IFERROR(B153/A153-1,"nm")</f>
        <v>nm</v>
      </c>
      <c r="C154" s="45">
        <f>+IFERROR(C153/B153-1,"nm")</f>
        <v>-0.43478260869565222</v>
      </c>
      <c r="D154" s="45">
        <f t="shared" ref="D154" si="689">+IFERROR(D153/C153-1,"nm")</f>
        <v>-0.23076923076923073</v>
      </c>
      <c r="E154" s="45">
        <f t="shared" ref="E154" si="690">+IFERROR(E153/D153-1,"nm")</f>
        <v>-0.26666666666666672</v>
      </c>
      <c r="F154" s="45">
        <f t="shared" ref="F154" si="691">+IFERROR(F153/E153-1,"nm")</f>
        <v>14.136363636363637</v>
      </c>
      <c r="G154" s="45">
        <f t="shared" ref="G154" si="692">+IFERROR(G153/F153-1,"nm")</f>
        <v>-0.963963963963964</v>
      </c>
      <c r="H154" s="45">
        <f t="shared" ref="H154" si="693">+IFERROR(H153/G153-1,"nm")</f>
        <v>-0.41666666666666663</v>
      </c>
      <c r="I154" s="45">
        <f t="shared" ref="I154" si="694">+IFERROR(I153/H153-1,"nm")</f>
        <v>0.28571428571428581</v>
      </c>
      <c r="J154" s="45">
        <f t="shared" ref="J154" si="695">+IFERROR(J153/I153-1,"nm")</f>
        <v>0.28571428571428581</v>
      </c>
      <c r="K154" s="45">
        <f t="shared" ref="K154" si="696">+IFERROR(K153/J153-1,"nm")</f>
        <v>0.28571428571428581</v>
      </c>
      <c r="L154" s="45">
        <f t="shared" ref="L154" si="697">+IFERROR(L153/K153-1,"nm")</f>
        <v>0.28571428571428581</v>
      </c>
      <c r="M154" s="45">
        <f t="shared" ref="M154" si="698">+IFERROR(M153/L153-1,"nm")</f>
        <v>0.28571428571428581</v>
      </c>
      <c r="N154" s="45">
        <f t="shared" ref="N154" si="699">+IFERROR(N153/M153-1,"nm")</f>
        <v>0.28571428571428581</v>
      </c>
    </row>
    <row r="155" spans="1:16" x14ac:dyDescent="0.3">
      <c r="A155" s="44" t="s">
        <v>134</v>
      </c>
      <c r="B155" s="45">
        <f>+IFERROR(B153/B126,"nm")</f>
        <v>3.481331987891019E-2</v>
      </c>
      <c r="C155" s="45">
        <f t="shared" ref="C155:N155" si="700">+IFERROR(C153/C126,"nm")</f>
        <v>1.9948849104859334E-2</v>
      </c>
      <c r="D155" s="45">
        <f t="shared" si="700"/>
        <v>1.4691478942213516E-2</v>
      </c>
      <c r="E155" s="45">
        <f t="shared" si="700"/>
        <v>1.166489925768823E-2</v>
      </c>
      <c r="F155" s="45">
        <f t="shared" si="700"/>
        <v>0.17471143756558238</v>
      </c>
      <c r="G155" s="45">
        <f t="shared" si="700"/>
        <v>6.5005417118093175E-3</v>
      </c>
      <c r="H155" s="45">
        <f t="shared" si="700"/>
        <v>3.1746031746031746E-3</v>
      </c>
      <c r="I155" s="45">
        <f t="shared" si="700"/>
        <v>3.8363171355498722E-3</v>
      </c>
      <c r="J155" s="45">
        <f t="shared" si="700"/>
        <v>4.6359586868217765E-3</v>
      </c>
      <c r="K155" s="45">
        <f t="shared" si="700"/>
        <v>5.6022774412360357E-3</v>
      </c>
      <c r="L155" s="45">
        <f t="shared" si="700"/>
        <v>6.7700155779642623E-3</v>
      </c>
      <c r="M155" s="45">
        <f t="shared" si="700"/>
        <v>8.1811569324504192E-3</v>
      </c>
      <c r="N155" s="45">
        <f t="shared" si="700"/>
        <v>9.8864364465033848E-3</v>
      </c>
    </row>
    <row r="156" spans="1:16" x14ac:dyDescent="0.3">
      <c r="A156" s="42" t="str">
        <f>Historicals!A195</f>
        <v>Global Brand Divisions</v>
      </c>
      <c r="B156" s="16">
        <f t="shared" ref="B156" si="701">+C156-1</f>
        <v>2015</v>
      </c>
      <c r="C156" s="16">
        <f t="shared" ref="C156" si="702">+D156-1</f>
        <v>2016</v>
      </c>
      <c r="D156" s="16">
        <f t="shared" ref="D156" si="703">+E156-1</f>
        <v>2017</v>
      </c>
      <c r="E156" s="16">
        <f t="shared" ref="E156" si="704">+F156-1</f>
        <v>2018</v>
      </c>
      <c r="F156" s="16">
        <f t="shared" ref="F156" si="705">+G156-1</f>
        <v>2019</v>
      </c>
      <c r="G156" s="16">
        <f t="shared" ref="G156" si="706">+H156-1</f>
        <v>2020</v>
      </c>
      <c r="H156" s="16">
        <f>+I156-1</f>
        <v>2021</v>
      </c>
      <c r="I156" s="16">
        <v>2022</v>
      </c>
      <c r="J156" s="38">
        <f>+I156+1</f>
        <v>2023</v>
      </c>
      <c r="K156" s="38">
        <f t="shared" ref="K156:N156" si="707">+J156+1</f>
        <v>2024</v>
      </c>
      <c r="L156" s="38">
        <f t="shared" si="707"/>
        <v>2025</v>
      </c>
      <c r="M156" s="38">
        <f t="shared" si="707"/>
        <v>2026</v>
      </c>
      <c r="N156" s="38">
        <f t="shared" si="707"/>
        <v>2027</v>
      </c>
    </row>
    <row r="157" spans="1:16" x14ac:dyDescent="0.3">
      <c r="A157" s="9" t="s">
        <v>137</v>
      </c>
      <c r="B157" s="9">
        <f>+Historicals!B123</f>
        <v>115</v>
      </c>
      <c r="C157" s="9">
        <f>+Historicals!C123</f>
        <v>73</v>
      </c>
      <c r="D157" s="9">
        <f>+Historicals!D123</f>
        <v>73</v>
      </c>
      <c r="E157" s="9">
        <f>+Historicals!E123</f>
        <v>88</v>
      </c>
      <c r="F157" s="9">
        <f>+Historicals!F123</f>
        <v>42</v>
      </c>
      <c r="G157" s="9">
        <f>+Historicals!G123</f>
        <v>30</v>
      </c>
      <c r="H157" s="9">
        <f>+Historicals!H123</f>
        <v>25</v>
      </c>
      <c r="I157" s="9">
        <f>+Historicals!I123</f>
        <v>102</v>
      </c>
      <c r="J157" s="9">
        <f>I157*(1+I158)</f>
        <v>416.16</v>
      </c>
      <c r="K157" s="9">
        <f t="shared" ref="K157:N157" si="708">J157*(1+J158)</f>
        <v>1697.9328</v>
      </c>
      <c r="L157" s="9">
        <f t="shared" si="708"/>
        <v>6927.5658240000002</v>
      </c>
      <c r="M157" s="9">
        <f t="shared" si="708"/>
        <v>28264.468561920003</v>
      </c>
      <c r="N157" s="9">
        <f t="shared" si="708"/>
        <v>115319.03173263361</v>
      </c>
    </row>
    <row r="158" spans="1:16" x14ac:dyDescent="0.3">
      <c r="A158" s="43" t="s">
        <v>130</v>
      </c>
      <c r="B158" s="45" t="str">
        <f>+IFERROR(B157/A157-1,"nm")</f>
        <v>nm</v>
      </c>
      <c r="C158" s="45">
        <f>+IFERROR(C157/B157-1,"nm")</f>
        <v>-0.36521739130434783</v>
      </c>
      <c r="D158" s="45">
        <f t="shared" ref="D158" si="709">+IFERROR(D157/C157-1,"nm")</f>
        <v>0</v>
      </c>
      <c r="E158" s="45">
        <f t="shared" ref="E158" si="710">+IFERROR(E157/D157-1,"nm")</f>
        <v>0.20547945205479445</v>
      </c>
      <c r="F158" s="45">
        <f t="shared" ref="F158" si="711">+IFERROR(F157/E157-1,"nm")</f>
        <v>-0.52272727272727271</v>
      </c>
      <c r="G158" s="45">
        <f t="shared" ref="G158" si="712">+IFERROR(G157/F157-1,"nm")</f>
        <v>-0.2857142857142857</v>
      </c>
      <c r="H158" s="45">
        <f t="shared" ref="H158" si="713">+IFERROR(H157/G157-1,"nm")</f>
        <v>-0.16666666666666663</v>
      </c>
      <c r="I158" s="45">
        <f t="shared" ref="I158" si="714">+IFERROR(I157/H157-1,"nm")</f>
        <v>3.08</v>
      </c>
      <c r="J158" s="45">
        <f t="shared" ref="J158" si="715">+IFERROR(J157/I157-1,"nm")</f>
        <v>3.08</v>
      </c>
      <c r="K158" s="45">
        <f t="shared" ref="K158" si="716">+IFERROR(K157/J157-1,"nm")</f>
        <v>3.08</v>
      </c>
      <c r="L158" s="45">
        <f t="shared" ref="L158" si="717">+IFERROR(L157/K157-1,"nm")</f>
        <v>3.08</v>
      </c>
      <c r="M158" s="45">
        <f t="shared" ref="M158" si="718">+IFERROR(M157/L157-1,"nm")</f>
        <v>3.08</v>
      </c>
      <c r="N158" s="45">
        <f t="shared" ref="N158" si="719">+IFERROR(N157/M157-1,"nm")</f>
        <v>3.08</v>
      </c>
    </row>
    <row r="159" spans="1:16" x14ac:dyDescent="0.3">
      <c r="A159" s="9" t="s">
        <v>131</v>
      </c>
      <c r="B159" s="9">
        <f>B165+B162</f>
        <v>-2057</v>
      </c>
      <c r="C159" s="9">
        <f t="shared" ref="C159:N159" si="720">C165+C162</f>
        <v>-2366</v>
      </c>
      <c r="D159" s="9">
        <f t="shared" si="720"/>
        <v>-2444</v>
      </c>
      <c r="E159" s="9">
        <f t="shared" si="720"/>
        <v>-2441</v>
      </c>
      <c r="F159" s="9">
        <f t="shared" si="720"/>
        <v>-3067</v>
      </c>
      <c r="G159" s="9">
        <f t="shared" si="720"/>
        <v>-3254</v>
      </c>
      <c r="H159" s="9">
        <f t="shared" si="720"/>
        <v>-3434</v>
      </c>
      <c r="I159" s="9">
        <f t="shared" si="720"/>
        <v>-4042</v>
      </c>
      <c r="J159" s="9">
        <f t="shared" si="720"/>
        <v>-4750.4294655706035</v>
      </c>
      <c r="K159" s="9">
        <f t="shared" si="720"/>
        <v>-5575.9382239856141</v>
      </c>
      <c r="L159" s="9">
        <f t="shared" si="720"/>
        <v>-6537.9358649949891</v>
      </c>
      <c r="M159" s="9">
        <f t="shared" si="720"/>
        <v>-7659.0491852982841</v>
      </c>
      <c r="N159" s="9">
        <f t="shared" si="720"/>
        <v>-8965.6554566894611</v>
      </c>
      <c r="O159" s="12"/>
      <c r="P159" s="12" t="s">
        <v>148</v>
      </c>
    </row>
    <row r="160" spans="1:16" x14ac:dyDescent="0.3">
      <c r="A160" s="44" t="s">
        <v>130</v>
      </c>
      <c r="B160" s="45" t="str">
        <f>+IFERROR(B159/A159-1,"nm")</f>
        <v>nm</v>
      </c>
      <c r="C160" s="45">
        <f>+IFERROR(C159/B159-1,"nm")</f>
        <v>0.15021876519202726</v>
      </c>
      <c r="D160" s="45">
        <f t="shared" ref="D160" si="721">+IFERROR(D159/C159-1,"nm")</f>
        <v>3.2967032967033072E-2</v>
      </c>
      <c r="E160" s="45">
        <f t="shared" ref="E160" si="722">+IFERROR(E159/D159-1,"nm")</f>
        <v>-1.2274959083469206E-3</v>
      </c>
      <c r="F160" s="45">
        <f t="shared" ref="F160" si="723">+IFERROR(F159/E159-1,"nm")</f>
        <v>0.25645227365833678</v>
      </c>
      <c r="G160" s="45">
        <f t="shared" ref="G160" si="724">+IFERROR(G159/F159-1,"nm")</f>
        <v>6.0971633518095869E-2</v>
      </c>
      <c r="H160" s="45">
        <f t="shared" ref="H160" si="725">+IFERROR(H159/G159-1,"nm")</f>
        <v>5.5316533497234088E-2</v>
      </c>
      <c r="I160" s="45">
        <f t="shared" ref="I160" si="726">+IFERROR(I159/H159-1,"nm")</f>
        <v>0.1770529994175889</v>
      </c>
      <c r="J160" s="45">
        <f t="shared" ref="J160" si="727">+IFERROR(J159/I159-1,"nm")</f>
        <v>0.1752670622391399</v>
      </c>
      <c r="K160" s="45">
        <f t="shared" ref="K160" si="728">+IFERROR(K159/J159-1,"nm")</f>
        <v>0.17377560584742913</v>
      </c>
      <c r="L160" s="45">
        <f t="shared" ref="L160" si="729">+IFERROR(L159/K159-1,"nm")</f>
        <v>0.17252659594957831</v>
      </c>
      <c r="M160" s="45">
        <f t="shared" ref="M160" si="730">+IFERROR(M159/L159-1,"nm")</f>
        <v>0.17147817651529595</v>
      </c>
      <c r="N160" s="45">
        <f t="shared" ref="N160" si="731">+IFERROR(N159/M159-1,"nm")</f>
        <v>0.17059640691422073</v>
      </c>
    </row>
    <row r="161" spans="1:16" x14ac:dyDescent="0.3">
      <c r="A161" s="44" t="s">
        <v>132</v>
      </c>
      <c r="B161" s="45">
        <f>+IFERROR(B159/B$157,"nm")</f>
        <v>-17.88695652173913</v>
      </c>
      <c r="C161" s="45">
        <f t="shared" ref="C161:N161" si="732">+IFERROR(C159/C$157,"nm")</f>
        <v>-32.410958904109592</v>
      </c>
      <c r="D161" s="45">
        <f t="shared" si="732"/>
        <v>-33.479452054794521</v>
      </c>
      <c r="E161" s="45">
        <f t="shared" si="732"/>
        <v>-27.738636363636363</v>
      </c>
      <c r="F161" s="45">
        <f t="shared" si="732"/>
        <v>-73.023809523809518</v>
      </c>
      <c r="G161" s="45">
        <f t="shared" si="732"/>
        <v>-108.46666666666667</v>
      </c>
      <c r="H161" s="45">
        <f t="shared" si="732"/>
        <v>-137.36000000000001</v>
      </c>
      <c r="I161" s="45">
        <f t="shared" si="732"/>
        <v>-39.627450980392155</v>
      </c>
      <c r="J161" s="45">
        <f t="shared" si="732"/>
        <v>-11.414911249448778</v>
      </c>
      <c r="K161" s="45">
        <f t="shared" si="732"/>
        <v>-3.2839569528226407</v>
      </c>
      <c r="L161" s="45">
        <f t="shared" si="732"/>
        <v>-0.94375658508286286</v>
      </c>
      <c r="M161" s="45">
        <f t="shared" si="732"/>
        <v>-0.27097800082528795</v>
      </c>
      <c r="N161" s="45">
        <f t="shared" si="732"/>
        <v>-7.77465377742355E-2</v>
      </c>
    </row>
    <row r="162" spans="1:16" x14ac:dyDescent="0.3">
      <c r="A162" s="9" t="s">
        <v>133</v>
      </c>
      <c r="B162" s="9">
        <f>Historicals!B171</f>
        <v>210</v>
      </c>
      <c r="C162" s="9">
        <f>Historicals!C171</f>
        <v>230</v>
      </c>
      <c r="D162" s="9">
        <f>Historicals!D171</f>
        <v>233</v>
      </c>
      <c r="E162" s="9">
        <f>Historicals!E171</f>
        <v>217</v>
      </c>
      <c r="F162" s="9">
        <f>Historicals!F171</f>
        <v>195</v>
      </c>
      <c r="G162" s="9">
        <f>Historicals!G171</f>
        <v>214</v>
      </c>
      <c r="H162" s="9">
        <f>Historicals!H171</f>
        <v>222</v>
      </c>
      <c r="I162" s="9">
        <f>Historicals!I171</f>
        <v>220</v>
      </c>
      <c r="J162" s="9">
        <f>I162*(1+I163)</f>
        <v>218.01801801801801</v>
      </c>
      <c r="K162" s="9">
        <f t="shared" ref="K162:N162" si="733">J162*(1+J163)</f>
        <v>216.0538917295674</v>
      </c>
      <c r="L162" s="9">
        <f t="shared" si="733"/>
        <v>214.10746027254427</v>
      </c>
      <c r="M162" s="9">
        <f t="shared" si="733"/>
        <v>212.17856423405289</v>
      </c>
      <c r="N162" s="9">
        <f t="shared" si="733"/>
        <v>210.2670456373497</v>
      </c>
    </row>
    <row r="163" spans="1:16" x14ac:dyDescent="0.3">
      <c r="A163" s="44" t="s">
        <v>130</v>
      </c>
      <c r="B163" s="45" t="str">
        <f>+IFERROR(B162/A162-1,"nm")</f>
        <v>nm</v>
      </c>
      <c r="C163" s="45">
        <f t="shared" ref="C163" si="734">+IFERROR(C162/B162-1,"nm")</f>
        <v>9.5238095238095344E-2</v>
      </c>
      <c r="D163" s="45">
        <f t="shared" ref="D163" si="735">+IFERROR(D162/C162-1,"nm")</f>
        <v>1.304347826086949E-2</v>
      </c>
      <c r="E163" s="45">
        <f t="shared" ref="E163" si="736">+IFERROR(E162/D162-1,"nm")</f>
        <v>-6.8669527896995763E-2</v>
      </c>
      <c r="F163" s="45">
        <f t="shared" ref="F163" si="737">+IFERROR(F162/E162-1,"nm")</f>
        <v>-0.10138248847926268</v>
      </c>
      <c r="G163" s="45">
        <f t="shared" ref="G163" si="738">+IFERROR(G162/F162-1,"nm")</f>
        <v>9.7435897435897534E-2</v>
      </c>
      <c r="H163" s="45">
        <f t="shared" ref="H163" si="739">+IFERROR(H162/G162-1,"nm")</f>
        <v>3.7383177570093462E-2</v>
      </c>
      <c r="I163" s="45">
        <f t="shared" ref="I163" si="740">+IFERROR(I162/H162-1,"nm")</f>
        <v>-9.009009009009028E-3</v>
      </c>
      <c r="J163" s="45">
        <f t="shared" ref="J163" si="741">+IFERROR(J162/I162-1,"nm")</f>
        <v>-9.009009009009028E-3</v>
      </c>
      <c r="K163" s="45">
        <f t="shared" ref="K163" si="742">+IFERROR(K162/J162-1,"nm")</f>
        <v>-9.009009009009028E-3</v>
      </c>
      <c r="L163" s="45">
        <f t="shared" ref="L163" si="743">+IFERROR(L162/K162-1,"nm")</f>
        <v>-9.009009009009028E-3</v>
      </c>
      <c r="M163" s="45">
        <f t="shared" ref="M163" si="744">+IFERROR(M162/L162-1,"nm")</f>
        <v>-9.009009009009028E-3</v>
      </c>
      <c r="N163" s="45">
        <f t="shared" ref="N163" si="745">+IFERROR(N162/M162-1,"nm")</f>
        <v>-9.009009009009028E-3</v>
      </c>
    </row>
    <row r="164" spans="1:16" x14ac:dyDescent="0.3">
      <c r="A164" s="44" t="s">
        <v>134</v>
      </c>
      <c r="B164" s="45">
        <f>+IFERROR(B162/B$157,"nm")</f>
        <v>1.826086956521739</v>
      </c>
      <c r="C164" s="45">
        <f t="shared" ref="C164:N164" si="746">+IFERROR(C162/C$157,"nm")</f>
        <v>3.1506849315068495</v>
      </c>
      <c r="D164" s="45">
        <f t="shared" si="746"/>
        <v>3.1917808219178081</v>
      </c>
      <c r="E164" s="45">
        <f t="shared" si="746"/>
        <v>2.4659090909090908</v>
      </c>
      <c r="F164" s="45">
        <f t="shared" si="746"/>
        <v>4.6428571428571432</v>
      </c>
      <c r="G164" s="45">
        <f t="shared" si="746"/>
        <v>7.1333333333333337</v>
      </c>
      <c r="H164" s="45">
        <f t="shared" si="746"/>
        <v>8.8800000000000008</v>
      </c>
      <c r="I164" s="45">
        <f t="shared" si="746"/>
        <v>2.1568627450980391</v>
      </c>
      <c r="J164" s="45">
        <f t="shared" si="746"/>
        <v>0.52388028166574874</v>
      </c>
      <c r="K164" s="45">
        <f t="shared" si="746"/>
        <v>0.12724525477661272</v>
      </c>
      <c r="L164" s="45">
        <f t="shared" si="746"/>
        <v>3.090659341420994E-2</v>
      </c>
      <c r="M164" s="45">
        <f t="shared" si="746"/>
        <v>7.50690089110381E-3</v>
      </c>
      <c r="N164" s="45">
        <f t="shared" si="746"/>
        <v>1.8233507728789503E-3</v>
      </c>
    </row>
    <row r="165" spans="1:16" x14ac:dyDescent="0.3">
      <c r="A165" s="9" t="s">
        <v>135</v>
      </c>
      <c r="B165" s="9">
        <f>+Historicals!B138</f>
        <v>-2267</v>
      </c>
      <c r="C165" s="9">
        <f>+Historicals!C138</f>
        <v>-2596</v>
      </c>
      <c r="D165" s="9">
        <f>+Historicals!D138</f>
        <v>-2677</v>
      </c>
      <c r="E165" s="9">
        <f>+Historicals!E138</f>
        <v>-2658</v>
      </c>
      <c r="F165" s="9">
        <f>+Historicals!F138</f>
        <v>-3262</v>
      </c>
      <c r="G165" s="9">
        <f>+Historicals!G138</f>
        <v>-3468</v>
      </c>
      <c r="H165" s="9">
        <f>+Historicals!H138</f>
        <v>-3656</v>
      </c>
      <c r="I165" s="9">
        <f>+Historicals!I138</f>
        <v>-4262</v>
      </c>
      <c r="J165" s="9">
        <f>I165*(1+I166)</f>
        <v>-4968.4474835886213</v>
      </c>
      <c r="K165" s="9">
        <f t="shared" ref="K165:N165" si="747">J165*(1+J166)</f>
        <v>-5791.9921157151812</v>
      </c>
      <c r="L165" s="9">
        <f t="shared" si="747"/>
        <v>-6752.043325267533</v>
      </c>
      <c r="M165" s="9">
        <f t="shared" si="747"/>
        <v>-7871.2277495323369</v>
      </c>
      <c r="N165" s="9">
        <f t="shared" si="747"/>
        <v>-9175.92250232681</v>
      </c>
    </row>
    <row r="166" spans="1:16" x14ac:dyDescent="0.3">
      <c r="A166" s="44" t="s">
        <v>130</v>
      </c>
      <c r="B166" s="45" t="str">
        <f>+IFERROR(B165/A165-1,"nm")</f>
        <v>nm</v>
      </c>
      <c r="C166" s="45">
        <f>+IFERROR(C165/B165-1,"nm")</f>
        <v>0.145125716806352</v>
      </c>
      <c r="D166" s="45">
        <f t="shared" ref="D166" si="748">+IFERROR(D165/C165-1,"nm")</f>
        <v>3.1201848998459125E-2</v>
      </c>
      <c r="E166" s="45">
        <f t="shared" ref="E166" si="749">+IFERROR(E165/D165-1,"nm")</f>
        <v>-7.097497198356395E-3</v>
      </c>
      <c r="F166" s="45">
        <f t="shared" ref="F166" si="750">+IFERROR(F165/E165-1,"nm")</f>
        <v>0.22723852520692245</v>
      </c>
      <c r="G166" s="45">
        <f t="shared" ref="G166" si="751">+IFERROR(G165/F165-1,"nm")</f>
        <v>6.3151440833844275E-2</v>
      </c>
      <c r="H166" s="45">
        <f t="shared" ref="H166" si="752">+IFERROR(H165/G165-1,"nm")</f>
        <v>5.4209919261822392E-2</v>
      </c>
      <c r="I166" s="45">
        <f t="shared" ref="I166" si="753">+IFERROR(I165/H165-1,"nm")</f>
        <v>0.16575492341356668</v>
      </c>
      <c r="J166" s="45">
        <f t="shared" ref="J166" si="754">+IFERROR(J165/I165-1,"nm")</f>
        <v>0.16575492341356668</v>
      </c>
      <c r="K166" s="45">
        <f t="shared" ref="K166" si="755">+IFERROR(K165/J165-1,"nm")</f>
        <v>0.16575492341356668</v>
      </c>
      <c r="L166" s="45">
        <f t="shared" ref="L166" si="756">+IFERROR(L165/K165-1,"nm")</f>
        <v>0.16575492341356668</v>
      </c>
      <c r="M166" s="45">
        <f t="shared" ref="M166" si="757">+IFERROR(M165/L165-1,"nm")</f>
        <v>0.16575492341356668</v>
      </c>
      <c r="N166" s="45">
        <f t="shared" ref="N166" si="758">+IFERROR(N165/M165-1,"nm")</f>
        <v>0.16575492341356668</v>
      </c>
    </row>
    <row r="167" spans="1:16" x14ac:dyDescent="0.3">
      <c r="A167" s="44" t="s">
        <v>132</v>
      </c>
      <c r="B167" s="45">
        <f>+IFERROR(B165/B$157,"nm")</f>
        <v>-19.713043478260868</v>
      </c>
      <c r="C167" s="45">
        <f t="shared" ref="C167:N167" si="759">+IFERROR(C165/C$157,"nm")</f>
        <v>-35.561643835616437</v>
      </c>
      <c r="D167" s="45">
        <f t="shared" si="759"/>
        <v>-36.671232876712331</v>
      </c>
      <c r="E167" s="45">
        <f t="shared" si="759"/>
        <v>-30.204545454545453</v>
      </c>
      <c r="F167" s="45">
        <f t="shared" si="759"/>
        <v>-77.666666666666671</v>
      </c>
      <c r="G167" s="45">
        <f t="shared" si="759"/>
        <v>-115.6</v>
      </c>
      <c r="H167" s="45">
        <f t="shared" si="759"/>
        <v>-146.24</v>
      </c>
      <c r="I167" s="45">
        <f t="shared" si="759"/>
        <v>-41.784313725490193</v>
      </c>
      <c r="J167" s="45">
        <f t="shared" si="759"/>
        <v>-11.938791531114525</v>
      </c>
      <c r="K167" s="45">
        <f t="shared" si="759"/>
        <v>-3.4112022075992532</v>
      </c>
      <c r="L167" s="45">
        <f t="shared" si="759"/>
        <v>-0.97466317849707274</v>
      </c>
      <c r="M167" s="45">
        <f t="shared" si="759"/>
        <v>-0.27848490171639179</v>
      </c>
      <c r="N167" s="45">
        <f t="shared" si="759"/>
        <v>-7.9569888547114442E-2</v>
      </c>
    </row>
    <row r="168" spans="1:16" x14ac:dyDescent="0.3">
      <c r="A168" s="9" t="s">
        <v>136</v>
      </c>
      <c r="B168" s="9">
        <f>Historicals!B160</f>
        <v>225</v>
      </c>
      <c r="C168" s="9">
        <f>Historicals!C160</f>
        <v>258</v>
      </c>
      <c r="D168" s="9">
        <f>Historicals!D160</f>
        <v>278</v>
      </c>
      <c r="E168" s="9">
        <f>Historicals!E160</f>
        <v>286</v>
      </c>
      <c r="F168" s="9">
        <f>Historicals!F160</f>
        <v>278</v>
      </c>
      <c r="G168" s="9">
        <f>Historicals!G160</f>
        <v>438</v>
      </c>
      <c r="H168" s="9">
        <f>Historicals!H160</f>
        <v>278</v>
      </c>
      <c r="I168" s="9">
        <f>Historicals!I160</f>
        <v>222</v>
      </c>
      <c r="J168" s="9">
        <f>I168*(1+I169)</f>
        <v>177.28057553956836</v>
      </c>
      <c r="K168" s="9">
        <f t="shared" ref="K168:N168" si="760">J168*(1+J169)</f>
        <v>141.56938046684957</v>
      </c>
      <c r="L168" s="9">
        <f t="shared" si="760"/>
        <v>113.05180742316765</v>
      </c>
      <c r="M168" s="9">
        <f t="shared" si="760"/>
        <v>90.278781467421652</v>
      </c>
      <c r="N168" s="9">
        <f t="shared" si="760"/>
        <v>72.093127646646067</v>
      </c>
    </row>
    <row r="169" spans="1:16" x14ac:dyDescent="0.3">
      <c r="A169" s="44" t="s">
        <v>130</v>
      </c>
      <c r="B169" s="45" t="str">
        <f>+IFERROR(B168/A168-1,"nm")</f>
        <v>nm</v>
      </c>
      <c r="C169" s="45">
        <f>+IFERROR(C168/B168-1,"nm")</f>
        <v>0.14666666666666672</v>
      </c>
      <c r="D169" s="45">
        <f t="shared" ref="D169" si="761">+IFERROR(D168/C168-1,"nm")</f>
        <v>7.7519379844961156E-2</v>
      </c>
      <c r="E169" s="45">
        <f t="shared" ref="E169" si="762">+IFERROR(E168/D168-1,"nm")</f>
        <v>2.877697841726623E-2</v>
      </c>
      <c r="F169" s="45">
        <f t="shared" ref="F169" si="763">+IFERROR(F168/E168-1,"nm")</f>
        <v>-2.7972027972028024E-2</v>
      </c>
      <c r="G169" s="45">
        <f t="shared" ref="G169" si="764">+IFERROR(G168/F168-1,"nm")</f>
        <v>0.57553956834532372</v>
      </c>
      <c r="H169" s="45">
        <f t="shared" ref="H169" si="765">+IFERROR(H168/G168-1,"nm")</f>
        <v>-0.36529680365296802</v>
      </c>
      <c r="I169" s="45">
        <f t="shared" ref="I169" si="766">+IFERROR(I168/H168-1,"nm")</f>
        <v>-0.20143884892086328</v>
      </c>
      <c r="J169" s="45">
        <f t="shared" ref="J169" si="767">+IFERROR(J168/I168-1,"nm")</f>
        <v>-0.20143884892086328</v>
      </c>
      <c r="K169" s="45">
        <f t="shared" ref="K169" si="768">+IFERROR(K168/J168-1,"nm")</f>
        <v>-0.20143884892086328</v>
      </c>
      <c r="L169" s="45">
        <f t="shared" ref="L169" si="769">+IFERROR(L168/K168-1,"nm")</f>
        <v>-0.20143884892086328</v>
      </c>
      <c r="M169" s="45">
        <f t="shared" ref="M169" si="770">+IFERROR(M168/L168-1,"nm")</f>
        <v>-0.20143884892086328</v>
      </c>
      <c r="N169" s="45">
        <f t="shared" ref="N169" si="771">+IFERROR(N168/M168-1,"nm")</f>
        <v>-0.20143884892086328</v>
      </c>
    </row>
    <row r="170" spans="1:16" x14ac:dyDescent="0.3">
      <c r="A170" s="44" t="s">
        <v>134</v>
      </c>
      <c r="B170" s="45">
        <f>+IFERROR(B168/B157,"nm")</f>
        <v>1.9565217391304348</v>
      </c>
      <c r="C170" s="45">
        <f t="shared" ref="C170:N170" si="772">+IFERROR(C168/C157,"nm")</f>
        <v>3.5342465753424657</v>
      </c>
      <c r="D170" s="45">
        <f t="shared" si="772"/>
        <v>3.8082191780821919</v>
      </c>
      <c r="E170" s="45">
        <f t="shared" si="772"/>
        <v>3.25</v>
      </c>
      <c r="F170" s="45">
        <f t="shared" si="772"/>
        <v>6.6190476190476186</v>
      </c>
      <c r="G170" s="45">
        <f t="shared" si="772"/>
        <v>14.6</v>
      </c>
      <c r="H170" s="45">
        <f t="shared" si="772"/>
        <v>11.12</v>
      </c>
      <c r="I170" s="45">
        <f t="shared" si="772"/>
        <v>2.1764705882352939</v>
      </c>
      <c r="J170" s="45">
        <f t="shared" si="772"/>
        <v>0.4259913868213388</v>
      </c>
      <c r="K170" s="45">
        <f t="shared" si="772"/>
        <v>8.3377493188687771E-2</v>
      </c>
      <c r="L170" s="45">
        <f t="shared" si="772"/>
        <v>1.6319124248738087E-2</v>
      </c>
      <c r="M170" s="45">
        <f t="shared" si="772"/>
        <v>3.1940731972244455E-3</v>
      </c>
      <c r="N170" s="45">
        <f t="shared" si="772"/>
        <v>6.2516244338396362E-4</v>
      </c>
    </row>
    <row r="171" spans="1:16" x14ac:dyDescent="0.3">
      <c r="A171" s="42" t="str">
        <f>Historicals!A130</f>
        <v>Corporate</v>
      </c>
      <c r="B171" s="16">
        <f t="shared" ref="B171" si="773">+C171-1</f>
        <v>2015</v>
      </c>
      <c r="C171" s="16">
        <f t="shared" ref="C171" si="774">+D171-1</f>
        <v>2016</v>
      </c>
      <c r="D171" s="16">
        <f t="shared" ref="D171" si="775">+E171-1</f>
        <v>2017</v>
      </c>
      <c r="E171" s="16">
        <f t="shared" ref="E171" si="776">+F171-1</f>
        <v>2018</v>
      </c>
      <c r="F171" s="16">
        <f t="shared" ref="F171" si="777">+G171-1</f>
        <v>2019</v>
      </c>
      <c r="G171" s="16">
        <f t="shared" ref="G171" si="778">+H171-1</f>
        <v>2020</v>
      </c>
      <c r="H171" s="16">
        <f>+I171-1</f>
        <v>2021</v>
      </c>
      <c r="I171" s="16">
        <v>2022</v>
      </c>
      <c r="J171" s="38">
        <f>+I171+1</f>
        <v>2023</v>
      </c>
      <c r="K171" s="38">
        <f t="shared" ref="K171:N171" si="779">+J171+1</f>
        <v>2024</v>
      </c>
      <c r="L171" s="38">
        <f t="shared" si="779"/>
        <v>2025</v>
      </c>
      <c r="M171" s="38">
        <f t="shared" si="779"/>
        <v>2026</v>
      </c>
      <c r="N171" s="38">
        <f t="shared" si="779"/>
        <v>2027</v>
      </c>
    </row>
    <row r="172" spans="1:16" x14ac:dyDescent="0.3">
      <c r="A172" s="9" t="s">
        <v>137</v>
      </c>
      <c r="B172" s="9">
        <f>+Historicals!B130</f>
        <v>-82</v>
      </c>
      <c r="C172" s="9">
        <f>+Historicals!C130</f>
        <v>-86</v>
      </c>
      <c r="D172" s="9">
        <f>+Historicals!D130</f>
        <v>75</v>
      </c>
      <c r="E172" s="9">
        <f>+Historicals!E130</f>
        <v>26</v>
      </c>
      <c r="F172" s="9">
        <f>+Historicals!F130</f>
        <v>-7</v>
      </c>
      <c r="G172" s="9">
        <f>+Historicals!G130</f>
        <v>-11</v>
      </c>
      <c r="H172" s="9">
        <f>+Historicals!H130</f>
        <v>40</v>
      </c>
      <c r="I172" s="9">
        <f>+Historicals!I130</f>
        <v>-72</v>
      </c>
      <c r="J172" s="9">
        <f>I172*(1+I173)</f>
        <v>129.6</v>
      </c>
      <c r="K172" s="9">
        <f t="shared" ref="K172:N172" si="780">J172*(1+J173)</f>
        <v>-233.27999999999997</v>
      </c>
      <c r="L172" s="9">
        <f t="shared" si="780"/>
        <v>419.90399999999988</v>
      </c>
      <c r="M172" s="9">
        <f t="shared" si="780"/>
        <v>-755.82719999999972</v>
      </c>
      <c r="N172" s="9">
        <f t="shared" si="780"/>
        <v>1360.4889599999995</v>
      </c>
    </row>
    <row r="173" spans="1:16" x14ac:dyDescent="0.3">
      <c r="A173" s="43" t="s">
        <v>130</v>
      </c>
      <c r="B173" s="45" t="str">
        <f>+IFERROR(B172/A172-1,"nm")</f>
        <v>nm</v>
      </c>
      <c r="C173" s="45">
        <f>+IFERROR(C172/B172-1,"nm")</f>
        <v>4.8780487804878092E-2</v>
      </c>
      <c r="D173" s="45">
        <f t="shared" ref="D173" si="781">+IFERROR(D172/C172-1,"nm")</f>
        <v>-1.8720930232558139</v>
      </c>
      <c r="E173" s="45">
        <f t="shared" ref="E173" si="782">+IFERROR(E172/D172-1,"nm")</f>
        <v>-0.65333333333333332</v>
      </c>
      <c r="F173" s="45">
        <f t="shared" ref="F173" si="783">+IFERROR(F172/E172-1,"nm")</f>
        <v>-1.2692307692307692</v>
      </c>
      <c r="G173" s="45">
        <f t="shared" ref="G173" si="784">+IFERROR(G172/F172-1,"nm")</f>
        <v>0.5714285714285714</v>
      </c>
      <c r="H173" s="45">
        <f t="shared" ref="H173" si="785">+IFERROR(H172/G172-1,"nm")</f>
        <v>-4.6363636363636367</v>
      </c>
      <c r="I173" s="45">
        <f t="shared" ref="I173" si="786">+IFERROR(I172/H172-1,"nm")</f>
        <v>-2.8</v>
      </c>
      <c r="J173" s="45">
        <f t="shared" ref="J173" si="787">+IFERROR(J172/I172-1,"nm")</f>
        <v>-2.8</v>
      </c>
      <c r="K173" s="45">
        <f t="shared" ref="K173" si="788">+IFERROR(K172/J172-1,"nm")</f>
        <v>-2.8</v>
      </c>
      <c r="L173" s="45">
        <f t="shared" ref="L173" si="789">+IFERROR(L172/K172-1,"nm")</f>
        <v>-2.8</v>
      </c>
      <c r="M173" s="45">
        <f t="shared" ref="M173" si="790">+IFERROR(M172/L172-1,"nm")</f>
        <v>-2.8</v>
      </c>
      <c r="N173" s="45">
        <f t="shared" ref="N173" si="791">+IFERROR(N172/M172-1,"nm")</f>
        <v>-2.8</v>
      </c>
    </row>
    <row r="174" spans="1:16" x14ac:dyDescent="0.3">
      <c r="A174" s="9" t="s">
        <v>131</v>
      </c>
      <c r="B174" s="9">
        <f t="shared" ref="B174:N174" si="792">B180+B177</f>
        <v>-1022</v>
      </c>
      <c r="C174" s="9">
        <f t="shared" si="792"/>
        <v>-1089</v>
      </c>
      <c r="D174" s="9">
        <f t="shared" si="792"/>
        <v>-633</v>
      </c>
      <c r="E174" s="9">
        <f t="shared" si="792"/>
        <v>-1346</v>
      </c>
      <c r="F174" s="9">
        <f t="shared" si="792"/>
        <v>-1694</v>
      </c>
      <c r="G174" s="9">
        <f t="shared" si="792"/>
        <v>-1855</v>
      </c>
      <c r="H174" s="9">
        <f t="shared" si="792"/>
        <v>-2120</v>
      </c>
      <c r="I174" s="9">
        <f t="shared" si="792"/>
        <v>-2085</v>
      </c>
      <c r="J174" s="9">
        <f t="shared" si="792"/>
        <v>-2050.4326680280178</v>
      </c>
      <c r="K174" s="9">
        <f t="shared" si="792"/>
        <v>-2016.3007641226304</v>
      </c>
      <c r="L174" s="9">
        <f t="shared" si="792"/>
        <v>-1982.6064610203712</v>
      </c>
      <c r="M174" s="9">
        <f t="shared" si="792"/>
        <v>-1949.3513816768798</v>
      </c>
      <c r="N174" s="9">
        <f t="shared" si="792"/>
        <v>-1916.5366347699289</v>
      </c>
      <c r="O174" s="12"/>
      <c r="P174" s="12" t="s">
        <v>148</v>
      </c>
    </row>
    <row r="175" spans="1:16" x14ac:dyDescent="0.3">
      <c r="A175" s="44" t="s">
        <v>130</v>
      </c>
      <c r="B175" s="45" t="str">
        <f>+IFERROR(B174/A174-1,"nm")</f>
        <v>nm</v>
      </c>
      <c r="C175" s="45">
        <f>+IFERROR(C174/B174-1,"nm")</f>
        <v>6.5557729941291498E-2</v>
      </c>
      <c r="D175" s="45">
        <f t="shared" ref="D175" si="793">+IFERROR(D174/C174-1,"nm")</f>
        <v>-0.41873278236914602</v>
      </c>
      <c r="E175" s="45">
        <f t="shared" ref="E175" si="794">+IFERROR(E174/D174-1,"nm")</f>
        <v>1.126382306477093</v>
      </c>
      <c r="F175" s="45">
        <f t="shared" ref="F175" si="795">+IFERROR(F174/E174-1,"nm")</f>
        <v>0.25854383358098065</v>
      </c>
      <c r="G175" s="45">
        <f t="shared" ref="G175" si="796">+IFERROR(G174/F174-1,"nm")</f>
        <v>9.5041322314049603E-2</v>
      </c>
      <c r="H175" s="45">
        <f t="shared" ref="H175" si="797">+IFERROR(H174/G174-1,"nm")</f>
        <v>0.14285714285714279</v>
      </c>
      <c r="I175" s="45">
        <f t="shared" ref="I175" si="798">+IFERROR(I174/H174-1,"nm")</f>
        <v>-1.650943396226412E-2</v>
      </c>
      <c r="J175" s="45">
        <f t="shared" ref="J175" si="799">+IFERROR(J174/I174-1,"nm")</f>
        <v>-1.6579056101670098E-2</v>
      </c>
      <c r="K175" s="45">
        <f t="shared" ref="K175" si="800">+IFERROR(K174/J174-1,"nm")</f>
        <v>-1.6646195916403039E-2</v>
      </c>
      <c r="L175" s="45">
        <f t="shared" ref="L175" si="801">+IFERROR(L174/K174-1,"nm")</f>
        <v>-1.6710950916551837E-2</v>
      </c>
      <c r="M175" s="45">
        <f t="shared" ref="M175" si="802">+IFERROR(M174/L174-1,"nm")</f>
        <v>-1.6773414188500313E-2</v>
      </c>
      <c r="N175" s="45">
        <f t="shared" ref="N175" si="803">+IFERROR(N174/M174-1,"nm")</f>
        <v>-1.6833674634238016E-2</v>
      </c>
    </row>
    <row r="176" spans="1:16" x14ac:dyDescent="0.3">
      <c r="A176" s="44" t="s">
        <v>132</v>
      </c>
      <c r="B176" s="45">
        <f>+IFERROR(B174/B$172,"nm")</f>
        <v>12.463414634146341</v>
      </c>
      <c r="C176" s="45">
        <f t="shared" ref="C176:N176" si="804">+IFERROR(C174/C$172,"nm")</f>
        <v>12.662790697674419</v>
      </c>
      <c r="D176" s="45">
        <f t="shared" si="804"/>
        <v>-8.44</v>
      </c>
      <c r="E176" s="45">
        <f t="shared" si="804"/>
        <v>-51.769230769230766</v>
      </c>
      <c r="F176" s="45">
        <f t="shared" si="804"/>
        <v>242</v>
      </c>
      <c r="G176" s="45">
        <f t="shared" si="804"/>
        <v>168.63636363636363</v>
      </c>
      <c r="H176" s="45">
        <f t="shared" si="804"/>
        <v>-53</v>
      </c>
      <c r="I176" s="45">
        <f t="shared" si="804"/>
        <v>28.958333333333332</v>
      </c>
      <c r="J176" s="45">
        <f t="shared" si="804"/>
        <v>-15.82123972243841</v>
      </c>
      <c r="K176" s="45">
        <f t="shared" si="804"/>
        <v>8.6432645924324021</v>
      </c>
      <c r="L176" s="45">
        <f t="shared" si="804"/>
        <v>-4.7215707900386086</v>
      </c>
      <c r="M176" s="45">
        <f t="shared" si="804"/>
        <v>2.5790966264205371</v>
      </c>
      <c r="N176" s="45">
        <f t="shared" si="804"/>
        <v>-1.4087116405339517</v>
      </c>
    </row>
    <row r="177" spans="1:14" x14ac:dyDescent="0.3">
      <c r="A177" s="9" t="s">
        <v>133</v>
      </c>
      <c r="B177" s="9">
        <f>+Historicals!B174</f>
        <v>75</v>
      </c>
      <c r="C177" s="9">
        <f>+Historicals!C174</f>
        <v>84</v>
      </c>
      <c r="D177" s="9">
        <f>+Historicals!D174</f>
        <v>91</v>
      </c>
      <c r="E177" s="9">
        <f>+Historicals!E174</f>
        <v>110</v>
      </c>
      <c r="F177" s="9">
        <f>+Historicals!F174</f>
        <v>116</v>
      </c>
      <c r="G177" s="9">
        <f>+Historicals!G174</f>
        <v>112</v>
      </c>
      <c r="H177" s="9">
        <f>+Historicals!H174</f>
        <v>141</v>
      </c>
      <c r="I177" s="9">
        <f>+Historicals!I174</f>
        <v>134</v>
      </c>
      <c r="J177" s="9">
        <f>I177*(1+I178)</f>
        <v>127.34751773049646</v>
      </c>
      <c r="K177" s="9">
        <f t="shared" ref="K177:N177" si="805">J177*(1+J178)</f>
        <v>121.02530053820232</v>
      </c>
      <c r="L177" s="9">
        <f t="shared" si="805"/>
        <v>115.01695228453271</v>
      </c>
      <c r="M177" s="9">
        <f t="shared" si="805"/>
        <v>109.30689082359847</v>
      </c>
      <c r="N177" s="9">
        <f t="shared" si="805"/>
        <v>103.88030759122124</v>
      </c>
    </row>
    <row r="178" spans="1:14" x14ac:dyDescent="0.3">
      <c r="A178" s="44" t="s">
        <v>130</v>
      </c>
      <c r="B178" s="45" t="str">
        <f>+IFERROR(B177/A177-1,"nm")</f>
        <v>nm</v>
      </c>
      <c r="C178" s="45">
        <f t="shared" ref="C178" si="806">+IFERROR(C177/B177-1,"nm")</f>
        <v>0.12000000000000011</v>
      </c>
      <c r="D178" s="45">
        <f t="shared" ref="D178" si="807">+IFERROR(D177/C177-1,"nm")</f>
        <v>8.3333333333333259E-2</v>
      </c>
      <c r="E178" s="45">
        <f t="shared" ref="E178" si="808">+IFERROR(E177/D177-1,"nm")</f>
        <v>0.20879120879120872</v>
      </c>
      <c r="F178" s="45">
        <f t="shared" ref="F178" si="809">+IFERROR(F177/E177-1,"nm")</f>
        <v>5.4545454545454453E-2</v>
      </c>
      <c r="G178" s="45">
        <f t="shared" ref="G178" si="810">+IFERROR(G177/F177-1,"nm")</f>
        <v>-3.4482758620689613E-2</v>
      </c>
      <c r="H178" s="45">
        <f t="shared" ref="H178" si="811">+IFERROR(H177/G177-1,"nm")</f>
        <v>0.2589285714285714</v>
      </c>
      <c r="I178" s="45">
        <f t="shared" ref="I178" si="812">+IFERROR(I177/H177-1,"nm")</f>
        <v>-4.9645390070921946E-2</v>
      </c>
      <c r="J178" s="45">
        <f t="shared" ref="J178" si="813">+IFERROR(J177/I177-1,"nm")</f>
        <v>-4.9645390070921946E-2</v>
      </c>
      <c r="K178" s="45">
        <f t="shared" ref="K178" si="814">+IFERROR(K177/J177-1,"nm")</f>
        <v>-4.9645390070921946E-2</v>
      </c>
      <c r="L178" s="45">
        <f t="shared" ref="L178" si="815">+IFERROR(L177/K177-1,"nm")</f>
        <v>-4.9645390070921946E-2</v>
      </c>
      <c r="M178" s="45">
        <f t="shared" ref="M178" si="816">+IFERROR(M177/L177-1,"nm")</f>
        <v>-4.9645390070921946E-2</v>
      </c>
      <c r="N178" s="45">
        <f t="shared" ref="N178" si="817">+IFERROR(N177/M177-1,"nm")</f>
        <v>-4.9645390070921946E-2</v>
      </c>
    </row>
    <row r="179" spans="1:14" x14ac:dyDescent="0.3">
      <c r="A179" s="44" t="s">
        <v>134</v>
      </c>
      <c r="B179" s="45">
        <f>+IFERROR(B177/B$172,"nm")</f>
        <v>-0.91463414634146345</v>
      </c>
      <c r="C179" s="45">
        <f t="shared" ref="C179:N179" si="818">+IFERROR(C177/C$172,"nm")</f>
        <v>-0.97674418604651159</v>
      </c>
      <c r="D179" s="45">
        <f t="shared" si="818"/>
        <v>1.2133333333333334</v>
      </c>
      <c r="E179" s="45">
        <f t="shared" si="818"/>
        <v>4.2307692307692308</v>
      </c>
      <c r="F179" s="45">
        <f t="shared" si="818"/>
        <v>-16.571428571428573</v>
      </c>
      <c r="G179" s="45">
        <f t="shared" si="818"/>
        <v>-10.181818181818182</v>
      </c>
      <c r="H179" s="45">
        <f t="shared" si="818"/>
        <v>3.5249999999999999</v>
      </c>
      <c r="I179" s="45">
        <f t="shared" si="818"/>
        <v>-1.8611111111111112</v>
      </c>
      <c r="J179" s="45">
        <f t="shared" si="818"/>
        <v>0.98261973557481841</v>
      </c>
      <c r="K179" s="45">
        <f t="shared" si="818"/>
        <v>-0.51879844195045577</v>
      </c>
      <c r="L179" s="45">
        <f t="shared" si="818"/>
        <v>0.27391249496202164</v>
      </c>
      <c r="M179" s="45">
        <f t="shared" si="818"/>
        <v>-0.1446188901690737</v>
      </c>
      <c r="N179" s="45">
        <f t="shared" si="818"/>
        <v>7.6355127197225675E-2</v>
      </c>
    </row>
    <row r="180" spans="1:14" x14ac:dyDescent="0.3">
      <c r="A180" s="9" t="s">
        <v>135</v>
      </c>
      <c r="B180" s="9">
        <f>+Historicals!B141</f>
        <v>-1097</v>
      </c>
      <c r="C180" s="9">
        <f>+Historicals!C141</f>
        <v>-1173</v>
      </c>
      <c r="D180" s="9">
        <f>+Historicals!D141</f>
        <v>-724</v>
      </c>
      <c r="E180" s="9">
        <f>+Historicals!E141</f>
        <v>-1456</v>
      </c>
      <c r="F180" s="9">
        <f>+Historicals!F141</f>
        <v>-1810</v>
      </c>
      <c r="G180" s="9">
        <f>+Historicals!G141</f>
        <v>-1967</v>
      </c>
      <c r="H180" s="9">
        <f>+Historicals!H141</f>
        <v>-2261</v>
      </c>
      <c r="I180" s="9">
        <f>+Historicals!I141</f>
        <v>-2219</v>
      </c>
      <c r="J180" s="9">
        <f>I180*(1+I181)</f>
        <v>-2177.7801857585141</v>
      </c>
      <c r="K180" s="9">
        <f t="shared" ref="K180:N180" si="819">J180*(1+J181)</f>
        <v>-2137.3260646608328</v>
      </c>
      <c r="L180" s="9">
        <f t="shared" si="819"/>
        <v>-2097.6234133049038</v>
      </c>
      <c r="M180" s="9">
        <f t="shared" si="819"/>
        <v>-2058.6582725004782</v>
      </c>
      <c r="N180" s="9">
        <f t="shared" si="819"/>
        <v>-2020.4169423611502</v>
      </c>
    </row>
    <row r="181" spans="1:14" x14ac:dyDescent="0.3">
      <c r="A181" s="44" t="s">
        <v>130</v>
      </c>
      <c r="B181" s="45" t="str">
        <f>+IFERROR(B180/A180-1,"nm")</f>
        <v>nm</v>
      </c>
      <c r="C181" s="45">
        <f>+IFERROR(C180/B180-1,"nm")</f>
        <v>6.9279854147675568E-2</v>
      </c>
      <c r="D181" s="45">
        <f t="shared" ref="D181" si="820">+IFERROR(D180/C180-1,"nm")</f>
        <v>-0.38277919863597609</v>
      </c>
      <c r="E181" s="45">
        <f t="shared" ref="E181" si="821">+IFERROR(E180/D180-1,"nm")</f>
        <v>1.0110497237569063</v>
      </c>
      <c r="F181" s="45">
        <f t="shared" ref="F181" si="822">+IFERROR(F180/E180-1,"nm")</f>
        <v>0.24313186813186816</v>
      </c>
      <c r="G181" s="45">
        <f t="shared" ref="G181" si="823">+IFERROR(G180/F180-1,"nm")</f>
        <v>8.6740331491712785E-2</v>
      </c>
      <c r="H181" s="45">
        <f t="shared" ref="H181" si="824">+IFERROR(H180/G180-1,"nm")</f>
        <v>0.14946619217081847</v>
      </c>
      <c r="I181" s="45">
        <f t="shared" ref="I181" si="825">+IFERROR(I180/H180-1,"nm")</f>
        <v>-1.8575851393188847E-2</v>
      </c>
      <c r="J181" s="45">
        <f t="shared" ref="J181" si="826">+IFERROR(J180/I180-1,"nm")</f>
        <v>-1.8575851393188736E-2</v>
      </c>
      <c r="K181" s="45">
        <f t="shared" ref="K181" si="827">+IFERROR(K180/J180-1,"nm")</f>
        <v>-1.8575851393188847E-2</v>
      </c>
      <c r="L181" s="45">
        <f t="shared" ref="L181" si="828">+IFERROR(L180/K180-1,"nm")</f>
        <v>-1.8575851393188958E-2</v>
      </c>
      <c r="M181" s="45">
        <f t="shared" ref="M181" si="829">+IFERROR(M180/L180-1,"nm")</f>
        <v>-1.8575851393188958E-2</v>
      </c>
      <c r="N181" s="45">
        <f t="shared" ref="N181" si="830">+IFERROR(N180/M180-1,"nm")</f>
        <v>-1.8575851393188958E-2</v>
      </c>
    </row>
    <row r="182" spans="1:14" x14ac:dyDescent="0.3">
      <c r="A182" s="44" t="s">
        <v>132</v>
      </c>
      <c r="B182" s="45">
        <f>+IFERROR(B180/B$172,"nm")</f>
        <v>13.378048780487806</v>
      </c>
      <c r="C182" s="45">
        <f t="shared" ref="C182:N182" si="831">+IFERROR(C180/C$172,"nm")</f>
        <v>13.63953488372093</v>
      </c>
      <c r="D182" s="45">
        <f t="shared" si="831"/>
        <v>-9.6533333333333342</v>
      </c>
      <c r="E182" s="45">
        <f t="shared" si="831"/>
        <v>-56</v>
      </c>
      <c r="F182" s="45">
        <f t="shared" si="831"/>
        <v>258.57142857142856</v>
      </c>
      <c r="G182" s="45">
        <f t="shared" si="831"/>
        <v>178.81818181818181</v>
      </c>
      <c r="H182" s="45">
        <f t="shared" si="831"/>
        <v>-56.524999999999999</v>
      </c>
      <c r="I182" s="45">
        <f t="shared" si="831"/>
        <v>30.819444444444443</v>
      </c>
      <c r="J182" s="45">
        <f t="shared" si="831"/>
        <v>-16.803859458013228</v>
      </c>
      <c r="K182" s="45">
        <f t="shared" si="831"/>
        <v>9.1620630343828573</v>
      </c>
      <c r="L182" s="45">
        <f t="shared" si="831"/>
        <v>-4.9954832850006294</v>
      </c>
      <c r="M182" s="45">
        <f t="shared" si="831"/>
        <v>2.7237155165896105</v>
      </c>
      <c r="N182" s="45">
        <f t="shared" si="831"/>
        <v>-1.4850667677311773</v>
      </c>
    </row>
    <row r="183" spans="1:14" x14ac:dyDescent="0.3">
      <c r="A183" s="9" t="s">
        <v>136</v>
      </c>
      <c r="B183" s="9">
        <f>Historicals!B163</f>
        <v>104</v>
      </c>
      <c r="C183" s="9">
        <f>Historicals!C163</f>
        <v>264</v>
      </c>
      <c r="D183" s="9">
        <f>Historicals!D163</f>
        <v>291</v>
      </c>
      <c r="E183" s="9">
        <f>Historicals!E163</f>
        <v>159</v>
      </c>
      <c r="F183" s="9">
        <f>Historicals!F163</f>
        <v>768</v>
      </c>
      <c r="G183" s="9">
        <f>Historicals!G163</f>
        <v>318</v>
      </c>
      <c r="H183" s="9">
        <f>Historicals!H163</f>
        <v>11</v>
      </c>
      <c r="I183" s="9">
        <f>Historicals!I163</f>
        <v>50</v>
      </c>
      <c r="J183" s="9">
        <f>I183*(1+I184)</f>
        <v>227.27272727272728</v>
      </c>
      <c r="K183" s="9">
        <f t="shared" ref="K183:N183" si="832">J183*(1+J184)</f>
        <v>1033.0578512396696</v>
      </c>
      <c r="L183" s="9">
        <f t="shared" si="832"/>
        <v>4695.7175056348624</v>
      </c>
      <c r="M183" s="9">
        <f t="shared" si="832"/>
        <v>21344.170480158467</v>
      </c>
      <c r="N183" s="9">
        <f t="shared" si="832"/>
        <v>97018.956727993049</v>
      </c>
    </row>
    <row r="184" spans="1:14" x14ac:dyDescent="0.3">
      <c r="A184" s="44" t="s">
        <v>130</v>
      </c>
      <c r="B184" s="45" t="str">
        <f>+IFERROR(B183/A183-1,"nm")</f>
        <v>nm</v>
      </c>
      <c r="C184" s="45">
        <f>+IFERROR(C183/B183-1,"nm")</f>
        <v>1.5384615384615383</v>
      </c>
      <c r="D184" s="45">
        <f t="shared" ref="D184" si="833">+IFERROR(D183/C183-1,"nm")</f>
        <v>0.10227272727272729</v>
      </c>
      <c r="E184" s="45">
        <f t="shared" ref="E184" si="834">+IFERROR(E183/D183-1,"nm")</f>
        <v>-0.45360824742268047</v>
      </c>
      <c r="F184" s="45">
        <f t="shared" ref="F184" si="835">+IFERROR(F183/E183-1,"nm")</f>
        <v>3.8301886792452828</v>
      </c>
      <c r="G184" s="45">
        <f t="shared" ref="G184" si="836">+IFERROR(G183/F183-1,"nm")</f>
        <v>-0.5859375</v>
      </c>
      <c r="H184" s="45">
        <f t="shared" ref="H184" si="837">+IFERROR(H183/G183-1,"nm")</f>
        <v>-0.96540880503144655</v>
      </c>
      <c r="I184" s="45">
        <f t="shared" ref="I184" si="838">+IFERROR(I183/H183-1,"nm")</f>
        <v>3.5454545454545459</v>
      </c>
      <c r="J184" s="45">
        <f t="shared" ref="J184" si="839">+IFERROR(J183/I183-1,"nm")</f>
        <v>3.5454545454545459</v>
      </c>
      <c r="K184" s="45">
        <f t="shared" ref="K184" si="840">+IFERROR(K183/J183-1,"nm")</f>
        <v>3.5454545454545459</v>
      </c>
      <c r="L184" s="45">
        <f t="shared" ref="L184" si="841">+IFERROR(L183/K183-1,"nm")</f>
        <v>3.5454545454545459</v>
      </c>
      <c r="M184" s="45">
        <f t="shared" ref="M184" si="842">+IFERROR(M183/L183-1,"nm")</f>
        <v>3.5454545454545459</v>
      </c>
      <c r="N184" s="45">
        <f t="shared" ref="N184" si="843">+IFERROR(N183/M183-1,"nm")</f>
        <v>3.5454545454545459</v>
      </c>
    </row>
    <row r="185" spans="1:14" x14ac:dyDescent="0.3">
      <c r="A185" s="44" t="s">
        <v>134</v>
      </c>
      <c r="B185" s="45">
        <f>+IFERROR(B183/B172,"nm")</f>
        <v>-1.2682926829268293</v>
      </c>
      <c r="C185" s="45">
        <f t="shared" ref="C185:N185" si="844">+IFERROR(C183/C172,"nm")</f>
        <v>-3.0697674418604652</v>
      </c>
      <c r="D185" s="45">
        <f t="shared" si="844"/>
        <v>3.88</v>
      </c>
      <c r="E185" s="45">
        <f t="shared" si="844"/>
        <v>6.115384615384615</v>
      </c>
      <c r="F185" s="45">
        <f t="shared" si="844"/>
        <v>-109.71428571428571</v>
      </c>
      <c r="G185" s="45">
        <f t="shared" si="844"/>
        <v>-28.90909090909091</v>
      </c>
      <c r="H185" s="45">
        <f t="shared" si="844"/>
        <v>0.27500000000000002</v>
      </c>
      <c r="I185" s="45">
        <f t="shared" si="844"/>
        <v>-0.69444444444444442</v>
      </c>
      <c r="J185" s="45">
        <f t="shared" si="844"/>
        <v>1.7536475869809205</v>
      </c>
      <c r="K185" s="45">
        <f t="shared" si="844"/>
        <v>-4.4284029974265682</v>
      </c>
      <c r="L185" s="45">
        <f t="shared" si="844"/>
        <v>11.182835852087296</v>
      </c>
      <c r="M185" s="45">
        <f t="shared" si="844"/>
        <v>-28.239484474967924</v>
      </c>
      <c r="N185" s="45">
        <f t="shared" si="844"/>
        <v>71.311829482242246</v>
      </c>
    </row>
  </sheetData>
  <pageMargins left="0.7" right="0.7" top="0.75" bottom="0.75" header="0.3" footer="0.3"/>
  <ignoredErrors>
    <ignoredError sqref="B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2023-11-27T16:14:33Z</dcterms:modified>
</cp:coreProperties>
</file>