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A3A759DD-9753-4076-9A60-957B30718831}" xr6:coauthVersionLast="47" xr6:coauthVersionMax="47" xr10:uidLastSave="{00000000-0000-0000-0000-000000000000}"/>
  <bookViews>
    <workbookView xWindow="-108" yWindow="-108" windowWidth="23256" windowHeight="13896" tabRatio="531" firstSheet="1"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4" l="1"/>
  <c r="L24" i="4" l="1"/>
  <c r="M24" i="4" l="1"/>
  <c r="I40" i="4"/>
  <c r="J40" i="4" s="1"/>
  <c r="K40" i="4" s="1"/>
  <c r="N24" i="4" l="1"/>
  <c r="L40" i="4" l="1"/>
  <c r="M40" i="4" l="1"/>
  <c r="N40" i="4" l="1"/>
  <c r="K13" i="4" l="1"/>
  <c r="L13" i="4" s="1"/>
  <c r="M13" i="4" s="1"/>
  <c r="N13" i="4" s="1"/>
  <c r="J28" i="3" l="1"/>
  <c r="C57" i="4" l="1"/>
  <c r="D57" i="4"/>
  <c r="E57" i="4"/>
  <c r="F57" i="4"/>
  <c r="G57" i="4"/>
  <c r="H57" i="4"/>
  <c r="I57" i="4"/>
  <c r="B57" i="4"/>
  <c r="B67" i="4" l="1"/>
  <c r="C59" i="4"/>
  <c r="D59" i="4"/>
  <c r="E59" i="4"/>
  <c r="F59" i="4"/>
  <c r="G59" i="4"/>
  <c r="H59" i="4"/>
  <c r="I59" i="4"/>
  <c r="J59" i="4" s="1"/>
  <c r="B59" i="4"/>
  <c r="C63" i="4"/>
  <c r="D63" i="4"/>
  <c r="E63" i="4"/>
  <c r="F63" i="4"/>
  <c r="G63" i="4"/>
  <c r="H63" i="4"/>
  <c r="I63" i="4"/>
  <c r="B63" i="4"/>
  <c r="C62" i="4"/>
  <c r="D62" i="4"/>
  <c r="E62" i="4"/>
  <c r="F62" i="4"/>
  <c r="G62" i="4"/>
  <c r="H62" i="4"/>
  <c r="I62" i="4"/>
  <c r="B62" i="4"/>
  <c r="C48" i="4"/>
  <c r="D48" i="4"/>
  <c r="E48" i="4"/>
  <c r="F48" i="4"/>
  <c r="G48" i="4"/>
  <c r="H48" i="4"/>
  <c r="I48" i="4"/>
  <c r="B48" i="4"/>
  <c r="C15" i="4"/>
  <c r="D15" i="4"/>
  <c r="E15" i="4"/>
  <c r="F15" i="4"/>
  <c r="G15" i="4"/>
  <c r="H15" i="4"/>
  <c r="I15" i="4"/>
  <c r="B15" i="4"/>
  <c r="J15" i="4" l="1"/>
  <c r="K15" i="4"/>
  <c r="L15" i="4" s="1"/>
  <c r="M15" i="4" s="1"/>
  <c r="N15" i="4" s="1"/>
  <c r="J60" i="4"/>
  <c r="K59" i="4"/>
  <c r="C35" i="4"/>
  <c r="D35" i="4"/>
  <c r="E35" i="4"/>
  <c r="F35" i="4"/>
  <c r="G35" i="4"/>
  <c r="H35" i="4"/>
  <c r="I35" i="4"/>
  <c r="J35" i="4" s="1"/>
  <c r="B35" i="4"/>
  <c r="C23" i="4"/>
  <c r="D23" i="4"/>
  <c r="E23" i="4"/>
  <c r="F23" i="4"/>
  <c r="G23" i="4"/>
  <c r="H23" i="4"/>
  <c r="I23" i="4"/>
  <c r="B23" i="4"/>
  <c r="B51" i="4" s="1"/>
  <c r="C42" i="4"/>
  <c r="D42" i="4"/>
  <c r="E42" i="4"/>
  <c r="F42" i="4"/>
  <c r="G42" i="4"/>
  <c r="H42" i="4"/>
  <c r="I42" i="4"/>
  <c r="J42" i="4" s="1"/>
  <c r="B42" i="4"/>
  <c r="C40" i="4"/>
  <c r="D40" i="4"/>
  <c r="E40" i="4"/>
  <c r="F40" i="4"/>
  <c r="G40" i="4"/>
  <c r="H40" i="4"/>
  <c r="B40" i="4"/>
  <c r="C22" i="4"/>
  <c r="D22" i="4"/>
  <c r="E22" i="4"/>
  <c r="F22" i="4"/>
  <c r="G22" i="4"/>
  <c r="H22" i="4"/>
  <c r="I22" i="4"/>
  <c r="J22" i="4" s="1"/>
  <c r="B22" i="4"/>
  <c r="K35" i="4" l="1"/>
  <c r="L35" i="4" s="1"/>
  <c r="M35" i="4" s="1"/>
  <c r="N35" i="4" s="1"/>
  <c r="K22" i="4"/>
  <c r="L22" i="4" s="1"/>
  <c r="M22" i="4" s="1"/>
  <c r="N22" i="4" s="1"/>
  <c r="K42" i="4"/>
  <c r="L42" i="4" s="1"/>
  <c r="M42" i="4" s="1"/>
  <c r="N42" i="4" s="1"/>
  <c r="F51" i="4"/>
  <c r="H51" i="4"/>
  <c r="E51" i="4"/>
  <c r="L59" i="4"/>
  <c r="K60" i="4"/>
  <c r="D51" i="4"/>
  <c r="I51" i="4"/>
  <c r="G51" i="4"/>
  <c r="C51" i="4"/>
  <c r="M59" i="4" l="1"/>
  <c r="L60" i="4"/>
  <c r="C60" i="4"/>
  <c r="D60" i="4"/>
  <c r="E60" i="4"/>
  <c r="F60" i="4"/>
  <c r="G60" i="4"/>
  <c r="H60" i="4"/>
  <c r="I60" i="4"/>
  <c r="B60" i="4"/>
  <c r="C50" i="4"/>
  <c r="D50" i="4"/>
  <c r="E50" i="4"/>
  <c r="F50" i="4"/>
  <c r="G50" i="4"/>
  <c r="H50" i="4"/>
  <c r="I50" i="4"/>
  <c r="B50" i="4"/>
  <c r="C61" i="4"/>
  <c r="D61" i="4"/>
  <c r="E61" i="4"/>
  <c r="F61" i="4"/>
  <c r="G61" i="4"/>
  <c r="H61" i="4"/>
  <c r="I61" i="4"/>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J38" i="4" s="1"/>
  <c r="B38" i="4"/>
  <c r="C37" i="4"/>
  <c r="D37" i="4"/>
  <c r="E37" i="4"/>
  <c r="F37" i="4"/>
  <c r="G37" i="4"/>
  <c r="H37" i="4"/>
  <c r="I37" i="4"/>
  <c r="J37" i="4" s="1"/>
  <c r="B37" i="4"/>
  <c r="C36" i="4"/>
  <c r="D36" i="4"/>
  <c r="E36" i="4"/>
  <c r="F36" i="4"/>
  <c r="G36" i="4"/>
  <c r="H36" i="4"/>
  <c r="I36" i="4"/>
  <c r="B36" i="4"/>
  <c r="C34" i="4"/>
  <c r="D34" i="4"/>
  <c r="E34" i="4"/>
  <c r="F34" i="4"/>
  <c r="G34" i="4"/>
  <c r="H34" i="4"/>
  <c r="I34" i="4"/>
  <c r="J34" i="4" s="1"/>
  <c r="B34" i="4"/>
  <c r="C33" i="4"/>
  <c r="D33" i="4"/>
  <c r="E33" i="4"/>
  <c r="F33" i="4"/>
  <c r="G33" i="4"/>
  <c r="H33" i="4"/>
  <c r="I33" i="4"/>
  <c r="B33" i="4"/>
  <c r="B32" i="4" s="1"/>
  <c r="C30" i="4"/>
  <c r="D30" i="4"/>
  <c r="E30" i="4"/>
  <c r="F30" i="4"/>
  <c r="G30" i="4"/>
  <c r="H30" i="4"/>
  <c r="I30" i="4"/>
  <c r="J30" i="4" s="1"/>
  <c r="K30" i="4" s="1"/>
  <c r="C29" i="4"/>
  <c r="D29" i="4"/>
  <c r="E29" i="4"/>
  <c r="F29" i="4"/>
  <c r="G29" i="4"/>
  <c r="H29" i="4"/>
  <c r="I29" i="4"/>
  <c r="J29" i="4" s="1"/>
  <c r="C28" i="4"/>
  <c r="D28" i="4"/>
  <c r="E28" i="4"/>
  <c r="F28" i="4"/>
  <c r="G28" i="4"/>
  <c r="H28" i="4"/>
  <c r="I28" i="4"/>
  <c r="J28" i="4" s="1"/>
  <c r="C27" i="4"/>
  <c r="D27" i="4"/>
  <c r="E27" i="4"/>
  <c r="F27" i="4"/>
  <c r="G27" i="4"/>
  <c r="H27" i="4"/>
  <c r="I27" i="4"/>
  <c r="J27" i="4" s="1"/>
  <c r="C26" i="4"/>
  <c r="D26" i="4"/>
  <c r="E26" i="4"/>
  <c r="F26" i="4"/>
  <c r="G26" i="4"/>
  <c r="H26" i="4"/>
  <c r="I26" i="4"/>
  <c r="B30" i="4"/>
  <c r="B29" i="4"/>
  <c r="B28" i="4"/>
  <c r="B27" i="4"/>
  <c r="B26" i="4"/>
  <c r="C25" i="4"/>
  <c r="D25" i="4"/>
  <c r="E25" i="4"/>
  <c r="F25" i="4"/>
  <c r="G25" i="4"/>
  <c r="H25" i="4"/>
  <c r="I25" i="4"/>
  <c r="J25" i="4" s="1"/>
  <c r="B25" i="4"/>
  <c r="C21" i="4"/>
  <c r="D21" i="4"/>
  <c r="E21" i="4"/>
  <c r="F21" i="4"/>
  <c r="G21" i="4"/>
  <c r="H21" i="4"/>
  <c r="I21" i="4"/>
  <c r="B21" i="4"/>
  <c r="C17" i="4"/>
  <c r="D17" i="4"/>
  <c r="E17" i="4"/>
  <c r="F17" i="4"/>
  <c r="F18" i="4" s="1"/>
  <c r="G17" i="4"/>
  <c r="H17" i="4"/>
  <c r="I17" i="4"/>
  <c r="B17" i="4"/>
  <c r="B18" i="4" s="1"/>
  <c r="K29" i="4" l="1"/>
  <c r="L29" i="4" s="1"/>
  <c r="M29" i="4" s="1"/>
  <c r="N29" i="4" s="1"/>
  <c r="K25" i="4"/>
  <c r="L25" i="4" s="1"/>
  <c r="M25" i="4" s="1"/>
  <c r="N25" i="4" s="1"/>
  <c r="K28" i="4"/>
  <c r="L28" i="4" s="1"/>
  <c r="M28" i="4" s="1"/>
  <c r="N28" i="4" s="1"/>
  <c r="K27" i="4"/>
  <c r="L27" i="4" s="1"/>
  <c r="M27" i="4" s="1"/>
  <c r="N27" i="4" s="1"/>
  <c r="K37" i="4"/>
  <c r="L37" i="4" s="1"/>
  <c r="M37" i="4" s="1"/>
  <c r="N37" i="4" s="1"/>
  <c r="K34" i="4"/>
  <c r="L34" i="4" s="1"/>
  <c r="M34" i="4" s="1"/>
  <c r="N34" i="4" s="1"/>
  <c r="K38" i="4"/>
  <c r="L38" i="4" s="1"/>
  <c r="M38" i="4" s="1"/>
  <c r="N38" i="4" s="1"/>
  <c r="J57" i="4"/>
  <c r="N59" i="4"/>
  <c r="M60" i="4"/>
  <c r="E70" i="4"/>
  <c r="D70" i="4"/>
  <c r="G18" i="4"/>
  <c r="C70" i="4"/>
  <c r="B43" i="4"/>
  <c r="C18" i="4"/>
  <c r="B70" i="4"/>
  <c r="J36" i="4"/>
  <c r="K36" i="4" s="1"/>
  <c r="I70" i="4"/>
  <c r="I71" i="4" s="1"/>
  <c r="J50" i="4" s="1"/>
  <c r="K50" i="4" s="1"/>
  <c r="H70" i="4"/>
  <c r="G70" i="4"/>
  <c r="F70" i="4"/>
  <c r="H32" i="4"/>
  <c r="H43" i="4" s="1"/>
  <c r="F32" i="4"/>
  <c r="F43" i="4" s="1"/>
  <c r="E32" i="4"/>
  <c r="E43" i="4" s="1"/>
  <c r="D32" i="4"/>
  <c r="D43" i="4" s="1"/>
  <c r="D64" i="4"/>
  <c r="F31" i="4"/>
  <c r="E18" i="4"/>
  <c r="I18" i="4"/>
  <c r="I64" i="4"/>
  <c r="I32" i="4"/>
  <c r="I43" i="4" s="1"/>
  <c r="J33" i="4"/>
  <c r="K33" i="4" s="1"/>
  <c r="G32" i="4"/>
  <c r="G43" i="4" s="1"/>
  <c r="C32" i="4"/>
  <c r="C43" i="4" s="1"/>
  <c r="C44" i="4" s="1"/>
  <c r="C64" i="4"/>
  <c r="H18" i="4"/>
  <c r="B31" i="4"/>
  <c r="E31" i="4"/>
  <c r="H31" i="4"/>
  <c r="I31" i="4"/>
  <c r="D31" i="4"/>
  <c r="G31" i="4"/>
  <c r="C31" i="4"/>
  <c r="D18" i="4"/>
  <c r="F44" i="4" l="1"/>
  <c r="K32" i="4"/>
  <c r="D44" i="4"/>
  <c r="N60" i="4"/>
  <c r="L30" i="4"/>
  <c r="K57" i="4"/>
  <c r="H44" i="4"/>
  <c r="G44" i="4"/>
  <c r="J32" i="4"/>
  <c r="I44" i="4"/>
  <c r="C16" i="4"/>
  <c r="D16" i="4"/>
  <c r="E16" i="4"/>
  <c r="F16" i="4"/>
  <c r="G16" i="4"/>
  <c r="H16" i="4"/>
  <c r="I16" i="4"/>
  <c r="B16" i="4"/>
  <c r="C12" i="4"/>
  <c r="D12" i="4"/>
  <c r="E12" i="4"/>
  <c r="F12" i="4"/>
  <c r="G12" i="4"/>
  <c r="H12" i="4"/>
  <c r="I12" i="4"/>
  <c r="B12" i="4"/>
  <c r="C10" i="4"/>
  <c r="D10" i="4"/>
  <c r="E10" i="4"/>
  <c r="F10" i="4"/>
  <c r="G10" i="4"/>
  <c r="H10" i="4"/>
  <c r="I10" i="4"/>
  <c r="B10" i="4"/>
  <c r="M30" i="4" l="1"/>
  <c r="L57" i="4"/>
  <c r="L36" i="4"/>
  <c r="L33" i="4"/>
  <c r="J1" i="4"/>
  <c r="K1" i="4" s="1"/>
  <c r="L1" i="4" s="1"/>
  <c r="M1" i="4" s="1"/>
  <c r="N1" i="4" s="1"/>
  <c r="H1" i="4"/>
  <c r="G1" i="4" s="1"/>
  <c r="F1" i="4" s="1"/>
  <c r="E1" i="4" s="1"/>
  <c r="D1" i="4" s="1"/>
  <c r="C1" i="4" s="1"/>
  <c r="B1" i="4" s="1"/>
  <c r="N30" i="4" l="1"/>
  <c r="N57" i="4" s="1"/>
  <c r="M57" i="4"/>
  <c r="M36" i="4"/>
  <c r="M33" i="4"/>
  <c r="L32" i="4"/>
  <c r="K328" i="3"/>
  <c r="L328" i="3" s="1"/>
  <c r="M328" i="3" s="1"/>
  <c r="N328" i="3" s="1"/>
  <c r="K327" i="3"/>
  <c r="L327" i="3" s="1"/>
  <c r="K326" i="3"/>
  <c r="J326" i="3"/>
  <c r="K307" i="3"/>
  <c r="L307" i="3" s="1"/>
  <c r="M307" i="3" s="1"/>
  <c r="N307" i="3" s="1"/>
  <c r="K306" i="3"/>
  <c r="L306" i="3" s="1"/>
  <c r="J305" i="3"/>
  <c r="K303" i="3"/>
  <c r="L303" i="3" s="1"/>
  <c r="M303" i="3" s="1"/>
  <c r="N303" i="3" s="1"/>
  <c r="K302" i="3"/>
  <c r="L302" i="3" s="1"/>
  <c r="J301" i="3"/>
  <c r="K299" i="3"/>
  <c r="L299" i="3" s="1"/>
  <c r="M299" i="3" s="1"/>
  <c r="N299" i="3" s="1"/>
  <c r="K298" i="3"/>
  <c r="L298" i="3" s="1"/>
  <c r="K297" i="3"/>
  <c r="J297" i="3"/>
  <c r="K295" i="3"/>
  <c r="L295" i="3" s="1"/>
  <c r="M295" i="3" s="1"/>
  <c r="N295" i="3" s="1"/>
  <c r="K294" i="3"/>
  <c r="J293" i="3"/>
  <c r="K148" i="3"/>
  <c r="L148" i="3" s="1"/>
  <c r="M148" i="3" s="1"/>
  <c r="N148" i="3" s="1"/>
  <c r="K147" i="3"/>
  <c r="L147" i="3" s="1"/>
  <c r="J146" i="3"/>
  <c r="K127" i="3"/>
  <c r="L127" i="3" s="1"/>
  <c r="M127" i="3" s="1"/>
  <c r="N127" i="3" s="1"/>
  <c r="K126" i="3"/>
  <c r="L126" i="3" s="1"/>
  <c r="J125" i="3"/>
  <c r="K123" i="3"/>
  <c r="L123" i="3" s="1"/>
  <c r="M123" i="3" s="1"/>
  <c r="N123" i="3" s="1"/>
  <c r="K122" i="3"/>
  <c r="J121" i="3"/>
  <c r="K119" i="3"/>
  <c r="L119" i="3" s="1"/>
  <c r="M119" i="3" s="1"/>
  <c r="N119" i="3" s="1"/>
  <c r="K118" i="3"/>
  <c r="L118" i="3" s="1"/>
  <c r="J117" i="3"/>
  <c r="K96" i="3"/>
  <c r="L96" i="3" s="1"/>
  <c r="M96" i="3" s="1"/>
  <c r="N96" i="3" s="1"/>
  <c r="K95" i="3"/>
  <c r="L95" i="3" s="1"/>
  <c r="J94" i="3"/>
  <c r="K92" i="3"/>
  <c r="L92" i="3" s="1"/>
  <c r="M92" i="3" s="1"/>
  <c r="N92" i="3" s="1"/>
  <c r="K91" i="3"/>
  <c r="L91" i="3" s="1"/>
  <c r="J90" i="3"/>
  <c r="K88" i="3"/>
  <c r="L88" i="3" s="1"/>
  <c r="M88" i="3" s="1"/>
  <c r="N88" i="3" s="1"/>
  <c r="K87" i="3"/>
  <c r="L87" i="3" s="1"/>
  <c r="J86" i="3"/>
  <c r="K125" i="3" l="1"/>
  <c r="K146" i="3"/>
  <c r="K305" i="3"/>
  <c r="K121" i="3"/>
  <c r="K293" i="3"/>
  <c r="N36" i="4"/>
  <c r="M298" i="3"/>
  <c r="L297" i="3"/>
  <c r="L122" i="3"/>
  <c r="K301" i="3"/>
  <c r="M32" i="4"/>
  <c r="N33" i="4"/>
  <c r="N32" i="4" s="1"/>
  <c r="K94" i="3"/>
  <c r="K117" i="3"/>
  <c r="K86" i="3"/>
  <c r="M327" i="3"/>
  <c r="L326" i="3"/>
  <c r="M306" i="3"/>
  <c r="L305" i="3"/>
  <c r="M302" i="3"/>
  <c r="L301" i="3"/>
  <c r="L294" i="3"/>
  <c r="M147" i="3"/>
  <c r="L146" i="3"/>
  <c r="M118" i="3"/>
  <c r="L117" i="3"/>
  <c r="M126" i="3"/>
  <c r="L125" i="3"/>
  <c r="M91" i="3"/>
  <c r="L90" i="3"/>
  <c r="L94" i="3"/>
  <c r="M95" i="3"/>
  <c r="L86" i="3"/>
  <c r="M87" i="3"/>
  <c r="K90" i="3"/>
  <c r="L121" i="3" l="1"/>
  <c r="M122" i="3"/>
  <c r="N298" i="3"/>
  <c r="N297" i="3" s="1"/>
  <c r="M297" i="3"/>
  <c r="N327" i="3"/>
  <c r="N326" i="3" s="1"/>
  <c r="M326" i="3"/>
  <c r="N306" i="3"/>
  <c r="N305" i="3" s="1"/>
  <c r="M305" i="3"/>
  <c r="M294" i="3"/>
  <c r="L293" i="3"/>
  <c r="N302" i="3"/>
  <c r="N301" i="3" s="1"/>
  <c r="M301" i="3"/>
  <c r="N147" i="3"/>
  <c r="N146" i="3" s="1"/>
  <c r="M146" i="3"/>
  <c r="N126" i="3"/>
  <c r="N125" i="3" s="1"/>
  <c r="M125" i="3"/>
  <c r="N118" i="3"/>
  <c r="N117" i="3" s="1"/>
  <c r="M117" i="3"/>
  <c r="M94" i="3"/>
  <c r="N95" i="3"/>
  <c r="N94" i="3" s="1"/>
  <c r="N87" i="3"/>
  <c r="N86" i="3" s="1"/>
  <c r="M86" i="3"/>
  <c r="N91" i="3"/>
  <c r="N90" i="3" s="1"/>
  <c r="M90" i="3"/>
  <c r="N122" i="3" l="1"/>
  <c r="N121" i="3" s="1"/>
  <c r="M121" i="3"/>
  <c r="N294" i="3"/>
  <c r="N293" i="3" s="1"/>
  <c r="M293" i="3"/>
  <c r="C342" i="3" l="1"/>
  <c r="D342" i="3"/>
  <c r="E342" i="3"/>
  <c r="F342" i="3"/>
  <c r="G342" i="3"/>
  <c r="H342" i="3"/>
  <c r="I342" i="3"/>
  <c r="B342" i="3"/>
  <c r="B335" i="3" s="1"/>
  <c r="C336" i="3"/>
  <c r="D336" i="3"/>
  <c r="D329" i="3" s="1"/>
  <c r="E336" i="3"/>
  <c r="F336" i="3"/>
  <c r="G336" i="3"/>
  <c r="H336" i="3"/>
  <c r="I336" i="3"/>
  <c r="B336" i="3"/>
  <c r="I334" i="3"/>
  <c r="C332" i="3"/>
  <c r="C333" i="3" s="1"/>
  <c r="D332" i="3"/>
  <c r="D333" i="3" s="1"/>
  <c r="E332" i="3"/>
  <c r="F332" i="3"/>
  <c r="F333" i="3" s="1"/>
  <c r="G332" i="3"/>
  <c r="H332" i="3"/>
  <c r="I332" i="3"/>
  <c r="B332" i="3"/>
  <c r="C327" i="3"/>
  <c r="D327" i="3"/>
  <c r="E327" i="3"/>
  <c r="F327" i="3"/>
  <c r="G327" i="3"/>
  <c r="H327" i="3"/>
  <c r="I327" i="3"/>
  <c r="B327" i="3"/>
  <c r="C325" i="3"/>
  <c r="D325" i="3"/>
  <c r="E325" i="3"/>
  <c r="F325" i="3"/>
  <c r="F326" i="3" s="1"/>
  <c r="G325" i="3"/>
  <c r="H325" i="3"/>
  <c r="I325" i="3"/>
  <c r="J325" i="3" s="1"/>
  <c r="B325" i="3"/>
  <c r="B326" i="3" s="1"/>
  <c r="C321" i="3"/>
  <c r="D321" i="3"/>
  <c r="E321" i="3"/>
  <c r="F321" i="3"/>
  <c r="G321" i="3"/>
  <c r="H321" i="3"/>
  <c r="I321" i="3"/>
  <c r="B321" i="3"/>
  <c r="C318" i="3"/>
  <c r="D318" i="3"/>
  <c r="E318" i="3"/>
  <c r="F318" i="3"/>
  <c r="F319" i="3" s="1"/>
  <c r="G318" i="3"/>
  <c r="H318" i="3"/>
  <c r="I318" i="3"/>
  <c r="B318" i="3"/>
  <c r="B319" i="3" s="1"/>
  <c r="C315" i="3"/>
  <c r="C317" i="3" s="1"/>
  <c r="D315" i="3"/>
  <c r="E315" i="3"/>
  <c r="F315" i="3"/>
  <c r="G315" i="3"/>
  <c r="H315" i="3"/>
  <c r="I315" i="3"/>
  <c r="B315" i="3"/>
  <c r="B316" i="3" s="1"/>
  <c r="C311" i="3"/>
  <c r="C312" i="3" s="1"/>
  <c r="D311" i="3"/>
  <c r="E311" i="3"/>
  <c r="F311" i="3"/>
  <c r="G311" i="3"/>
  <c r="G312" i="3" s="1"/>
  <c r="H311" i="3"/>
  <c r="I311" i="3"/>
  <c r="B311" i="3"/>
  <c r="C306" i="3"/>
  <c r="D306" i="3"/>
  <c r="E306" i="3"/>
  <c r="F306" i="3"/>
  <c r="G306" i="3"/>
  <c r="H306" i="3"/>
  <c r="I306" i="3"/>
  <c r="B306" i="3"/>
  <c r="C304" i="3"/>
  <c r="D304" i="3"/>
  <c r="D305" i="3" s="1"/>
  <c r="E304" i="3"/>
  <c r="F304" i="3"/>
  <c r="G304" i="3"/>
  <c r="G305" i="3" s="1"/>
  <c r="H304" i="3"/>
  <c r="I304" i="3"/>
  <c r="B304" i="3"/>
  <c r="B305" i="3" s="1"/>
  <c r="C302" i="3"/>
  <c r="D302" i="3"/>
  <c r="E302" i="3"/>
  <c r="F302" i="3"/>
  <c r="G302" i="3"/>
  <c r="H302" i="3"/>
  <c r="I302" i="3"/>
  <c r="B302" i="3"/>
  <c r="C300" i="3"/>
  <c r="D300" i="3"/>
  <c r="D301" i="3" s="1"/>
  <c r="E300" i="3"/>
  <c r="E301" i="3" s="1"/>
  <c r="F300" i="3"/>
  <c r="G300" i="3"/>
  <c r="H300" i="3"/>
  <c r="I300" i="3"/>
  <c r="B300" i="3"/>
  <c r="B301" i="3" s="1"/>
  <c r="C298" i="3"/>
  <c r="D298" i="3"/>
  <c r="E298" i="3"/>
  <c r="F298" i="3"/>
  <c r="G298" i="3"/>
  <c r="H298" i="3"/>
  <c r="I298" i="3"/>
  <c r="B298" i="3"/>
  <c r="C296" i="3"/>
  <c r="D296" i="3"/>
  <c r="E296" i="3"/>
  <c r="F296" i="3"/>
  <c r="G296" i="3"/>
  <c r="H296" i="3"/>
  <c r="H297" i="3" s="1"/>
  <c r="I296" i="3"/>
  <c r="J296" i="3" s="1"/>
  <c r="K296" i="3" s="1"/>
  <c r="L296" i="3" s="1"/>
  <c r="M296" i="3" s="1"/>
  <c r="N296" i="3" s="1"/>
  <c r="B296" i="3"/>
  <c r="C294" i="3"/>
  <c r="D294" i="3"/>
  <c r="E294" i="3"/>
  <c r="F294" i="3"/>
  <c r="G294" i="3"/>
  <c r="H294" i="3"/>
  <c r="I294" i="3"/>
  <c r="B294" i="3"/>
  <c r="C292" i="3"/>
  <c r="D292" i="3"/>
  <c r="E292" i="3"/>
  <c r="F292" i="3"/>
  <c r="G292" i="3"/>
  <c r="H292" i="3"/>
  <c r="I292" i="3"/>
  <c r="B292" i="3"/>
  <c r="C290" i="3"/>
  <c r="D290" i="3"/>
  <c r="D291" i="3" s="1"/>
  <c r="B290" i="3"/>
  <c r="B337" i="3"/>
  <c r="B333" i="3"/>
  <c r="B297" i="3"/>
  <c r="C286" i="3"/>
  <c r="D286" i="3"/>
  <c r="E286" i="3"/>
  <c r="F286" i="3"/>
  <c r="F287" i="3" s="1"/>
  <c r="G286" i="3"/>
  <c r="H286" i="3"/>
  <c r="I286" i="3"/>
  <c r="B286" i="3"/>
  <c r="C283" i="3"/>
  <c r="D283" i="3"/>
  <c r="E283" i="3"/>
  <c r="E284" i="3" s="1"/>
  <c r="F283" i="3"/>
  <c r="F284" i="3" s="1"/>
  <c r="G283" i="3"/>
  <c r="H283" i="3"/>
  <c r="I284" i="3" s="1"/>
  <c r="I283" i="3"/>
  <c r="B283" i="3"/>
  <c r="C280" i="3"/>
  <c r="D280" i="3"/>
  <c r="E280" i="3"/>
  <c r="F280" i="3"/>
  <c r="F281" i="3" s="1"/>
  <c r="G280" i="3"/>
  <c r="G273" i="3" s="1"/>
  <c r="H280" i="3"/>
  <c r="H281" i="3" s="1"/>
  <c r="I280" i="3"/>
  <c r="B280" i="3"/>
  <c r="C276" i="3"/>
  <c r="D276" i="3"/>
  <c r="E276" i="3"/>
  <c r="F276" i="3"/>
  <c r="F277" i="3" s="1"/>
  <c r="G276" i="3"/>
  <c r="G279" i="3" s="1"/>
  <c r="H276" i="3"/>
  <c r="I276" i="3"/>
  <c r="B276" i="3"/>
  <c r="C271" i="3"/>
  <c r="D271" i="3"/>
  <c r="E271" i="3"/>
  <c r="F271" i="3"/>
  <c r="G271" i="3"/>
  <c r="H271" i="3"/>
  <c r="I271" i="3"/>
  <c r="B271" i="3"/>
  <c r="C269" i="3"/>
  <c r="D269" i="3"/>
  <c r="D270" i="3" s="1"/>
  <c r="D272" i="3" s="1"/>
  <c r="E269" i="3"/>
  <c r="F269" i="3"/>
  <c r="F270" i="3" s="1"/>
  <c r="G269" i="3"/>
  <c r="H269" i="3"/>
  <c r="I269" i="3"/>
  <c r="I270" i="3" s="1"/>
  <c r="B269" i="3"/>
  <c r="C267" i="3"/>
  <c r="D267" i="3"/>
  <c r="E267" i="3"/>
  <c r="F267" i="3"/>
  <c r="G267" i="3"/>
  <c r="H267" i="3"/>
  <c r="I267" i="3"/>
  <c r="B267" i="3"/>
  <c r="H266" i="3"/>
  <c r="C265" i="3"/>
  <c r="D265" i="3"/>
  <c r="D266" i="3" s="1"/>
  <c r="D268" i="3" s="1"/>
  <c r="E265" i="3"/>
  <c r="F265" i="3"/>
  <c r="G265" i="3"/>
  <c r="H265" i="3"/>
  <c r="I265" i="3"/>
  <c r="B265" i="3"/>
  <c r="B266" i="3" s="1"/>
  <c r="C263" i="3"/>
  <c r="D263" i="3"/>
  <c r="E263" i="3"/>
  <c r="F263" i="3"/>
  <c r="G263" i="3"/>
  <c r="H263" i="3"/>
  <c r="I263" i="3"/>
  <c r="B263" i="3"/>
  <c r="C261" i="3"/>
  <c r="D261" i="3"/>
  <c r="D262" i="3" s="1"/>
  <c r="E261" i="3"/>
  <c r="E262" i="3" s="1"/>
  <c r="F261" i="3"/>
  <c r="F262" i="3" s="1"/>
  <c r="G261" i="3"/>
  <c r="H261" i="3"/>
  <c r="I261" i="3"/>
  <c r="I262" i="3" s="1"/>
  <c r="B261" i="3"/>
  <c r="C255" i="3"/>
  <c r="D255" i="3"/>
  <c r="E255" i="3"/>
  <c r="E256" i="3" s="1"/>
  <c r="F255" i="3"/>
  <c r="G255" i="3"/>
  <c r="H255" i="3"/>
  <c r="I255" i="3"/>
  <c r="B255" i="3"/>
  <c r="C252" i="3"/>
  <c r="D252" i="3"/>
  <c r="E252" i="3"/>
  <c r="E253" i="3" s="1"/>
  <c r="F252" i="3"/>
  <c r="G252" i="3"/>
  <c r="H252" i="3"/>
  <c r="I252" i="3"/>
  <c r="B252" i="3"/>
  <c r="B253" i="3" s="1"/>
  <c r="C249" i="3"/>
  <c r="D249" i="3"/>
  <c r="D250" i="3" s="1"/>
  <c r="E249" i="3"/>
  <c r="E250" i="3" s="1"/>
  <c r="F249" i="3"/>
  <c r="G249" i="3"/>
  <c r="H249" i="3"/>
  <c r="I249" i="3"/>
  <c r="I242" i="3" s="1"/>
  <c r="B249" i="3"/>
  <c r="B250" i="3" s="1"/>
  <c r="C245" i="3"/>
  <c r="D245" i="3"/>
  <c r="D248" i="3" s="1"/>
  <c r="E245" i="3"/>
  <c r="F245" i="3"/>
  <c r="G245" i="3"/>
  <c r="H245" i="3"/>
  <c r="I245" i="3"/>
  <c r="B245" i="3"/>
  <c r="C240" i="3"/>
  <c r="D240" i="3"/>
  <c r="E240" i="3"/>
  <c r="F240" i="3"/>
  <c r="G240" i="3"/>
  <c r="H240" i="3"/>
  <c r="I240" i="3"/>
  <c r="B240" i="3"/>
  <c r="C238" i="3"/>
  <c r="D238" i="3"/>
  <c r="D239" i="3" s="1"/>
  <c r="E238" i="3"/>
  <c r="E239" i="3" s="1"/>
  <c r="F238" i="3"/>
  <c r="G238" i="3"/>
  <c r="H238" i="3"/>
  <c r="I238" i="3"/>
  <c r="B238" i="3"/>
  <c r="C236" i="3"/>
  <c r="D236" i="3"/>
  <c r="E236" i="3"/>
  <c r="F236" i="3"/>
  <c r="G236" i="3"/>
  <c r="H236" i="3"/>
  <c r="I236" i="3"/>
  <c r="B236" i="3"/>
  <c r="C234" i="3"/>
  <c r="D234" i="3"/>
  <c r="E234" i="3"/>
  <c r="F234" i="3"/>
  <c r="G234" i="3"/>
  <c r="H234" i="3"/>
  <c r="I234" i="3"/>
  <c r="B234" i="3"/>
  <c r="B235" i="3" s="1"/>
  <c r="C232" i="3"/>
  <c r="D232" i="3"/>
  <c r="E232" i="3"/>
  <c r="F232" i="3"/>
  <c r="G232" i="3"/>
  <c r="H232" i="3"/>
  <c r="I232" i="3"/>
  <c r="B232" i="3"/>
  <c r="C230" i="3"/>
  <c r="D230" i="3"/>
  <c r="E230" i="3"/>
  <c r="F230" i="3"/>
  <c r="G230" i="3"/>
  <c r="H230" i="3"/>
  <c r="I230" i="3"/>
  <c r="I231" i="3" s="1"/>
  <c r="B230" i="3"/>
  <c r="C224" i="3"/>
  <c r="D224" i="3"/>
  <c r="E224" i="3"/>
  <c r="F224" i="3"/>
  <c r="G224" i="3"/>
  <c r="H224" i="3"/>
  <c r="H225" i="3" s="1"/>
  <c r="I224" i="3"/>
  <c r="B224" i="3"/>
  <c r="C221" i="3"/>
  <c r="D221" i="3"/>
  <c r="D222" i="3" s="1"/>
  <c r="E221" i="3"/>
  <c r="E222" i="3" s="1"/>
  <c r="F221" i="3"/>
  <c r="F222" i="3" s="1"/>
  <c r="G221" i="3"/>
  <c r="H221" i="3"/>
  <c r="I221" i="3"/>
  <c r="B221" i="3"/>
  <c r="C218" i="3"/>
  <c r="D218" i="3"/>
  <c r="E218" i="3"/>
  <c r="F218" i="3"/>
  <c r="G218" i="3"/>
  <c r="H218" i="3"/>
  <c r="H219" i="3" s="1"/>
  <c r="I218" i="3"/>
  <c r="I219" i="3" s="1"/>
  <c r="B218" i="3"/>
  <c r="C219" i="3" s="1"/>
  <c r="C214" i="3"/>
  <c r="D214" i="3"/>
  <c r="E214" i="3"/>
  <c r="F214" i="3"/>
  <c r="G214" i="3"/>
  <c r="H214" i="3"/>
  <c r="H217" i="3" s="1"/>
  <c r="I214" i="3"/>
  <c r="I217" i="3" s="1"/>
  <c r="B214" i="3"/>
  <c r="C209" i="3"/>
  <c r="D209" i="3"/>
  <c r="E209" i="3"/>
  <c r="F209" i="3"/>
  <c r="G209" i="3"/>
  <c r="H209" i="3"/>
  <c r="I209" i="3"/>
  <c r="B209" i="3"/>
  <c r="C207" i="3"/>
  <c r="D207" i="3"/>
  <c r="E207" i="3"/>
  <c r="F207" i="3"/>
  <c r="G207" i="3"/>
  <c r="G208" i="3" s="1"/>
  <c r="H207" i="3"/>
  <c r="H208" i="3" s="1"/>
  <c r="I207" i="3"/>
  <c r="I208" i="3" s="1"/>
  <c r="B207" i="3"/>
  <c r="B208" i="3" s="1"/>
  <c r="B210" i="3" s="1"/>
  <c r="C205" i="3"/>
  <c r="D205" i="3"/>
  <c r="E205" i="3"/>
  <c r="F205" i="3"/>
  <c r="G205" i="3"/>
  <c r="H205" i="3"/>
  <c r="I205" i="3"/>
  <c r="B205" i="3"/>
  <c r="C203" i="3"/>
  <c r="C204" i="3" s="1"/>
  <c r="D203" i="3"/>
  <c r="E203" i="3"/>
  <c r="E204" i="3" s="1"/>
  <c r="E206" i="3" s="1"/>
  <c r="F203" i="3"/>
  <c r="G203" i="3"/>
  <c r="H203" i="3"/>
  <c r="I203" i="3"/>
  <c r="B203" i="3"/>
  <c r="B204" i="3" s="1"/>
  <c r="C201" i="3"/>
  <c r="D201" i="3"/>
  <c r="E201" i="3"/>
  <c r="F201" i="3"/>
  <c r="G201" i="3"/>
  <c r="H201" i="3"/>
  <c r="I201" i="3"/>
  <c r="B201" i="3"/>
  <c r="C199" i="3"/>
  <c r="D199" i="3"/>
  <c r="E199" i="3"/>
  <c r="F199" i="3"/>
  <c r="F200" i="3" s="1"/>
  <c r="G199" i="3"/>
  <c r="H199" i="3"/>
  <c r="I199" i="3"/>
  <c r="B199" i="3"/>
  <c r="B200" i="3" s="1"/>
  <c r="C193" i="3"/>
  <c r="D193" i="3"/>
  <c r="D194" i="3" s="1"/>
  <c r="E193" i="3"/>
  <c r="E194" i="3" s="1"/>
  <c r="F193" i="3"/>
  <c r="G193" i="3"/>
  <c r="H193" i="3"/>
  <c r="I193" i="3"/>
  <c r="B193" i="3"/>
  <c r="C190" i="3"/>
  <c r="D190" i="3"/>
  <c r="D191" i="3" s="1"/>
  <c r="E190" i="3"/>
  <c r="F190" i="3"/>
  <c r="G190" i="3"/>
  <c r="H190" i="3"/>
  <c r="H191" i="3" s="1"/>
  <c r="I190" i="3"/>
  <c r="B190" i="3"/>
  <c r="C187" i="3"/>
  <c r="D187" i="3"/>
  <c r="E187" i="3"/>
  <c r="F187" i="3"/>
  <c r="F188" i="3" s="1"/>
  <c r="G187" i="3"/>
  <c r="H187" i="3"/>
  <c r="I187" i="3"/>
  <c r="B187" i="3"/>
  <c r="B188" i="3" s="1"/>
  <c r="C183" i="3"/>
  <c r="D183" i="3"/>
  <c r="E183" i="3"/>
  <c r="F183" i="3"/>
  <c r="G183" i="3"/>
  <c r="H183" i="3"/>
  <c r="I183" i="3"/>
  <c r="B183" i="3"/>
  <c r="B186" i="3" s="1"/>
  <c r="C178" i="3"/>
  <c r="D178" i="3"/>
  <c r="E178" i="3"/>
  <c r="F178" i="3"/>
  <c r="G178" i="3"/>
  <c r="H178" i="3"/>
  <c r="I178" i="3"/>
  <c r="B178" i="3"/>
  <c r="C176" i="3"/>
  <c r="D176" i="3"/>
  <c r="E176" i="3"/>
  <c r="F176" i="3"/>
  <c r="G176" i="3"/>
  <c r="H176" i="3"/>
  <c r="I176" i="3"/>
  <c r="B176" i="3"/>
  <c r="B177" i="3" s="1"/>
  <c r="C174" i="3"/>
  <c r="D174" i="3"/>
  <c r="E174" i="3"/>
  <c r="F174" i="3"/>
  <c r="G174" i="3"/>
  <c r="H174" i="3"/>
  <c r="I174" i="3"/>
  <c r="B174" i="3"/>
  <c r="C172" i="3"/>
  <c r="D172" i="3"/>
  <c r="E172" i="3"/>
  <c r="F172" i="3"/>
  <c r="G172" i="3"/>
  <c r="H172" i="3"/>
  <c r="I172" i="3"/>
  <c r="B172" i="3"/>
  <c r="B173" i="3" s="1"/>
  <c r="C170" i="3"/>
  <c r="D170" i="3"/>
  <c r="E170" i="3"/>
  <c r="F170" i="3"/>
  <c r="G170" i="3"/>
  <c r="H170" i="3"/>
  <c r="I170" i="3"/>
  <c r="B170" i="3"/>
  <c r="C168" i="3"/>
  <c r="D168" i="3"/>
  <c r="E168" i="3"/>
  <c r="F168" i="3"/>
  <c r="G168" i="3"/>
  <c r="H168" i="3"/>
  <c r="I168" i="3"/>
  <c r="B168" i="3"/>
  <c r="C162" i="3"/>
  <c r="D162" i="3"/>
  <c r="E162" i="3"/>
  <c r="E163" i="3" s="1"/>
  <c r="F162" i="3"/>
  <c r="G162" i="3"/>
  <c r="H162" i="3"/>
  <c r="I162" i="3"/>
  <c r="B162" i="3"/>
  <c r="I159" i="3"/>
  <c r="C159" i="3"/>
  <c r="D159" i="3"/>
  <c r="E159" i="3"/>
  <c r="F159" i="3"/>
  <c r="G159" i="3"/>
  <c r="H159" i="3"/>
  <c r="B159" i="3"/>
  <c r="B160" i="3" s="1"/>
  <c r="C156" i="3"/>
  <c r="C149" i="3" s="1"/>
  <c r="D156" i="3"/>
  <c r="E156" i="3"/>
  <c r="F156" i="3"/>
  <c r="G156" i="3"/>
  <c r="H156" i="3"/>
  <c r="I156" i="3"/>
  <c r="B156" i="3"/>
  <c r="C152" i="3"/>
  <c r="D152" i="3"/>
  <c r="E152" i="3"/>
  <c r="E155" i="3" s="1"/>
  <c r="F152" i="3"/>
  <c r="G152" i="3"/>
  <c r="H152" i="3"/>
  <c r="I152" i="3"/>
  <c r="I155" i="3" s="1"/>
  <c r="J155" i="3" s="1"/>
  <c r="B152" i="3"/>
  <c r="B153" i="3" s="1"/>
  <c r="C147" i="3"/>
  <c r="D147" i="3"/>
  <c r="E147" i="3"/>
  <c r="F147" i="3"/>
  <c r="G147" i="3"/>
  <c r="H147" i="3"/>
  <c r="I147" i="3"/>
  <c r="B147" i="3"/>
  <c r="C145" i="3"/>
  <c r="C158" i="3" s="1"/>
  <c r="D145" i="3"/>
  <c r="E145" i="3"/>
  <c r="F145" i="3"/>
  <c r="G145" i="3"/>
  <c r="H145" i="3"/>
  <c r="I145" i="3"/>
  <c r="J145" i="3" s="1"/>
  <c r="B145" i="3"/>
  <c r="C141" i="3"/>
  <c r="D141" i="3"/>
  <c r="E141" i="3"/>
  <c r="E142" i="3" s="1"/>
  <c r="F141" i="3"/>
  <c r="G141" i="3"/>
  <c r="H141" i="3"/>
  <c r="I141" i="3"/>
  <c r="B141" i="3"/>
  <c r="C138" i="3"/>
  <c r="D138" i="3"/>
  <c r="E138" i="3"/>
  <c r="F138" i="3"/>
  <c r="F139" i="3" s="1"/>
  <c r="G138" i="3"/>
  <c r="H138" i="3"/>
  <c r="I138" i="3"/>
  <c r="B138" i="3"/>
  <c r="B139" i="3" s="1"/>
  <c r="C135" i="3"/>
  <c r="C128" i="3" s="1"/>
  <c r="D135" i="3"/>
  <c r="E135" i="3"/>
  <c r="F135" i="3"/>
  <c r="G135" i="3"/>
  <c r="H135" i="3"/>
  <c r="I135" i="3"/>
  <c r="B135" i="3"/>
  <c r="C131" i="3"/>
  <c r="D131" i="3"/>
  <c r="E131" i="3"/>
  <c r="F131" i="3"/>
  <c r="G131" i="3"/>
  <c r="H131" i="3"/>
  <c r="I131" i="3"/>
  <c r="B131" i="3"/>
  <c r="B132" i="3" s="1"/>
  <c r="C126" i="3"/>
  <c r="D126" i="3"/>
  <c r="E126" i="3"/>
  <c r="F126" i="3"/>
  <c r="G126" i="3"/>
  <c r="H126" i="3"/>
  <c r="I126" i="3"/>
  <c r="B126" i="3"/>
  <c r="C124" i="3"/>
  <c r="D124" i="3"/>
  <c r="E124" i="3"/>
  <c r="F124" i="3"/>
  <c r="F125" i="3" s="1"/>
  <c r="G124" i="3"/>
  <c r="H124" i="3"/>
  <c r="I124" i="3"/>
  <c r="J124" i="3" s="1"/>
  <c r="K124" i="3" s="1"/>
  <c r="L124" i="3" s="1"/>
  <c r="M124" i="3" s="1"/>
  <c r="N124" i="3" s="1"/>
  <c r="B124" i="3"/>
  <c r="B125" i="3" s="1"/>
  <c r="C122" i="3"/>
  <c r="D122" i="3"/>
  <c r="E122" i="3"/>
  <c r="F122" i="3"/>
  <c r="G122" i="3"/>
  <c r="H122" i="3"/>
  <c r="I122" i="3"/>
  <c r="B122" i="3"/>
  <c r="C120" i="3"/>
  <c r="D120" i="3"/>
  <c r="E120" i="3"/>
  <c r="F120" i="3"/>
  <c r="G120" i="3"/>
  <c r="H120" i="3"/>
  <c r="H121" i="3" s="1"/>
  <c r="I120" i="3"/>
  <c r="B120" i="3"/>
  <c r="C118" i="3"/>
  <c r="D118" i="3"/>
  <c r="E118" i="3"/>
  <c r="F118" i="3"/>
  <c r="G118" i="3"/>
  <c r="H118" i="3"/>
  <c r="I118" i="3"/>
  <c r="B118" i="3"/>
  <c r="C116" i="3"/>
  <c r="D116" i="3"/>
  <c r="E116" i="3"/>
  <c r="F116" i="3"/>
  <c r="G116" i="3"/>
  <c r="H116" i="3"/>
  <c r="I116" i="3"/>
  <c r="J116" i="3" s="1"/>
  <c r="B116" i="3"/>
  <c r="B239" i="3"/>
  <c r="B222" i="3"/>
  <c r="C110" i="3"/>
  <c r="D110" i="3"/>
  <c r="E110" i="3"/>
  <c r="F110" i="3"/>
  <c r="G110" i="3"/>
  <c r="H110" i="3"/>
  <c r="I110" i="3"/>
  <c r="C107" i="3"/>
  <c r="D107" i="3"/>
  <c r="E107" i="3"/>
  <c r="F107" i="3"/>
  <c r="G107" i="3"/>
  <c r="H107" i="3"/>
  <c r="I107" i="3"/>
  <c r="C104" i="3"/>
  <c r="D104" i="3"/>
  <c r="E104" i="3"/>
  <c r="F104" i="3"/>
  <c r="G104" i="3"/>
  <c r="H104" i="3"/>
  <c r="I104" i="3"/>
  <c r="C100" i="3"/>
  <c r="D100" i="3"/>
  <c r="E100" i="3"/>
  <c r="F100" i="3"/>
  <c r="G100" i="3"/>
  <c r="H100" i="3"/>
  <c r="I100" i="3"/>
  <c r="I101" i="3" s="1"/>
  <c r="C95" i="3"/>
  <c r="D95" i="3"/>
  <c r="E95" i="3"/>
  <c r="F95" i="3"/>
  <c r="G95" i="3"/>
  <c r="H95" i="3"/>
  <c r="I95" i="3"/>
  <c r="C93" i="3"/>
  <c r="D93" i="3"/>
  <c r="E93" i="3"/>
  <c r="E94" i="3" s="1"/>
  <c r="F93" i="3"/>
  <c r="G93" i="3"/>
  <c r="H93" i="3"/>
  <c r="I93" i="3"/>
  <c r="C91" i="3"/>
  <c r="D91" i="3"/>
  <c r="E91" i="3"/>
  <c r="F91" i="3"/>
  <c r="G91" i="3"/>
  <c r="H91" i="3"/>
  <c r="I91" i="3"/>
  <c r="C89" i="3"/>
  <c r="D89" i="3"/>
  <c r="E89" i="3"/>
  <c r="F89" i="3"/>
  <c r="G89" i="3"/>
  <c r="H89" i="3"/>
  <c r="I89" i="3"/>
  <c r="C87" i="3"/>
  <c r="D87" i="3"/>
  <c r="E87" i="3"/>
  <c r="F87" i="3"/>
  <c r="G87" i="3"/>
  <c r="H87" i="3"/>
  <c r="I87" i="3"/>
  <c r="C85" i="3"/>
  <c r="D85" i="3"/>
  <c r="E85" i="3"/>
  <c r="F85" i="3"/>
  <c r="G85" i="3"/>
  <c r="H85" i="3"/>
  <c r="I85" i="3"/>
  <c r="B110" i="3"/>
  <c r="B111" i="3" s="1"/>
  <c r="B107" i="3"/>
  <c r="B104" i="3"/>
  <c r="B100" i="3"/>
  <c r="B95" i="3"/>
  <c r="B93" i="3"/>
  <c r="B94" i="3" s="1"/>
  <c r="B91" i="3"/>
  <c r="B89" i="3"/>
  <c r="B87" i="3"/>
  <c r="B85" i="3"/>
  <c r="B86" i="3" s="1"/>
  <c r="C79" i="3"/>
  <c r="D79" i="3"/>
  <c r="E79" i="3"/>
  <c r="F79" i="3"/>
  <c r="G79" i="3"/>
  <c r="H79" i="3"/>
  <c r="I79" i="3"/>
  <c r="B79" i="3"/>
  <c r="C76" i="3"/>
  <c r="D76" i="3"/>
  <c r="E76" i="3"/>
  <c r="F76" i="3"/>
  <c r="G76" i="3"/>
  <c r="H76" i="3"/>
  <c r="I76" i="3"/>
  <c r="B76" i="3"/>
  <c r="B77" i="3" s="1"/>
  <c r="C73" i="3"/>
  <c r="D73" i="3"/>
  <c r="E73" i="3"/>
  <c r="F73" i="3"/>
  <c r="G73" i="3"/>
  <c r="H73" i="3"/>
  <c r="I73" i="3"/>
  <c r="B73" i="3"/>
  <c r="C69" i="3"/>
  <c r="C72" i="3" s="1"/>
  <c r="D69" i="3"/>
  <c r="E69" i="3"/>
  <c r="E72" i="3" s="1"/>
  <c r="F69" i="3"/>
  <c r="F72" i="3" s="1"/>
  <c r="G69" i="3"/>
  <c r="H69" i="3"/>
  <c r="I69" i="3"/>
  <c r="B69" i="3"/>
  <c r="B72" i="3" s="1"/>
  <c r="C64" i="3"/>
  <c r="D64" i="3"/>
  <c r="E64" i="3"/>
  <c r="F64" i="3"/>
  <c r="G64" i="3"/>
  <c r="H64" i="3"/>
  <c r="I64" i="3"/>
  <c r="B64" i="3"/>
  <c r="C62" i="3"/>
  <c r="D62" i="3"/>
  <c r="E62" i="3"/>
  <c r="F62" i="3"/>
  <c r="G62" i="3"/>
  <c r="H62" i="3"/>
  <c r="I62" i="3"/>
  <c r="B62" i="3"/>
  <c r="B63" i="3" s="1"/>
  <c r="C60" i="3"/>
  <c r="D60" i="3"/>
  <c r="E60" i="3"/>
  <c r="F60" i="3"/>
  <c r="G60" i="3"/>
  <c r="H60" i="3"/>
  <c r="I60" i="3"/>
  <c r="B60" i="3"/>
  <c r="C58" i="3"/>
  <c r="D58" i="3"/>
  <c r="E58" i="3"/>
  <c r="F58" i="3"/>
  <c r="G58" i="3"/>
  <c r="H58" i="3"/>
  <c r="I58" i="3"/>
  <c r="B58" i="3"/>
  <c r="B59" i="3" s="1"/>
  <c r="C56" i="3"/>
  <c r="D56" i="3"/>
  <c r="E56" i="3"/>
  <c r="F56" i="3"/>
  <c r="G56" i="3"/>
  <c r="H56" i="3"/>
  <c r="I56" i="3"/>
  <c r="B56" i="3"/>
  <c r="C54" i="3"/>
  <c r="D54" i="3"/>
  <c r="E54" i="3"/>
  <c r="F54" i="3"/>
  <c r="G54" i="3"/>
  <c r="H54" i="3"/>
  <c r="I54" i="3"/>
  <c r="B54" i="3"/>
  <c r="B55" i="3" s="1"/>
  <c r="B80" i="3"/>
  <c r="K65" i="3"/>
  <c r="L65" i="3" s="1"/>
  <c r="M65" i="3" s="1"/>
  <c r="N65" i="3" s="1"/>
  <c r="K64" i="3"/>
  <c r="L64" i="3" s="1"/>
  <c r="J63" i="3"/>
  <c r="K61" i="3"/>
  <c r="L61" i="3" s="1"/>
  <c r="M61" i="3" s="1"/>
  <c r="N61" i="3" s="1"/>
  <c r="K60" i="3"/>
  <c r="L60" i="3" s="1"/>
  <c r="J59" i="3"/>
  <c r="K57" i="3"/>
  <c r="L57" i="3" s="1"/>
  <c r="M57" i="3" s="1"/>
  <c r="N57" i="3" s="1"/>
  <c r="K56" i="3"/>
  <c r="J55" i="3"/>
  <c r="A324" i="3"/>
  <c r="A289" i="3"/>
  <c r="A258" i="3"/>
  <c r="A227" i="3"/>
  <c r="A196" i="3"/>
  <c r="A165" i="3"/>
  <c r="A144" i="3"/>
  <c r="A113" i="3"/>
  <c r="A82" i="3"/>
  <c r="A51" i="3"/>
  <c r="C29" i="3"/>
  <c r="D29" i="3"/>
  <c r="E29" i="3"/>
  <c r="F29" i="3"/>
  <c r="G29" i="3"/>
  <c r="H29" i="3"/>
  <c r="I29" i="3"/>
  <c r="B29" i="3"/>
  <c r="F235" i="3" l="1"/>
  <c r="G270" i="3"/>
  <c r="E297" i="3"/>
  <c r="E312" i="3"/>
  <c r="I319" i="3"/>
  <c r="B338" i="3"/>
  <c r="C63" i="3"/>
  <c r="D313" i="3"/>
  <c r="D235" i="3"/>
  <c r="D237" i="3" s="1"/>
  <c r="I239" i="3"/>
  <c r="I241" i="3" s="1"/>
  <c r="E270" i="3"/>
  <c r="E281" i="3"/>
  <c r="G194" i="3"/>
  <c r="G239" i="3"/>
  <c r="G241" i="3" s="1"/>
  <c r="G262" i="3"/>
  <c r="I142" i="3"/>
  <c r="I163" i="3"/>
  <c r="I210" i="3"/>
  <c r="I233" i="3"/>
  <c r="D128" i="3"/>
  <c r="D130" i="3" s="1"/>
  <c r="C151" i="3"/>
  <c r="G173" i="3"/>
  <c r="G175" i="3" s="1"/>
  <c r="G191" i="3"/>
  <c r="G219" i="3"/>
  <c r="C222" i="3"/>
  <c r="C239" i="3"/>
  <c r="D59" i="3"/>
  <c r="F117" i="3"/>
  <c r="F132" i="3"/>
  <c r="F153" i="3"/>
  <c r="F163" i="3"/>
  <c r="F208" i="3"/>
  <c r="F219" i="3"/>
  <c r="G284" i="3"/>
  <c r="E293" i="3"/>
  <c r="E295" i="3" s="1"/>
  <c r="E305" i="3"/>
  <c r="E307" i="3" s="1"/>
  <c r="I312" i="3"/>
  <c r="C313" i="3"/>
  <c r="G103" i="3"/>
  <c r="C206" i="3"/>
  <c r="E55" i="3"/>
  <c r="D173" i="3"/>
  <c r="D175" i="3" s="1"/>
  <c r="I188" i="3"/>
  <c r="E191" i="3"/>
  <c r="I200" i="3"/>
  <c r="E219" i="3"/>
  <c r="D273" i="3"/>
  <c r="E274" i="3" s="1"/>
  <c r="G281" i="3"/>
  <c r="H284" i="3"/>
  <c r="F305" i="3"/>
  <c r="F307" i="3" s="1"/>
  <c r="G210" i="3"/>
  <c r="I266" i="3"/>
  <c r="G307" i="3"/>
  <c r="H128" i="3"/>
  <c r="D161" i="3"/>
  <c r="C173" i="3"/>
  <c r="C175" i="3" s="1"/>
  <c r="C277" i="3"/>
  <c r="B299" i="3"/>
  <c r="H123" i="3"/>
  <c r="H210" i="3"/>
  <c r="B61" i="3"/>
  <c r="B241" i="3"/>
  <c r="H146" i="3"/>
  <c r="H148" i="3" s="1"/>
  <c r="B166" i="3"/>
  <c r="G200" i="3"/>
  <c r="E266" i="3"/>
  <c r="E268" i="3" s="1"/>
  <c r="C270" i="3"/>
  <c r="C272" i="3" s="1"/>
  <c r="C114" i="3"/>
  <c r="C137" i="3" s="1"/>
  <c r="B328" i="3"/>
  <c r="G149" i="3"/>
  <c r="G151" i="3" s="1"/>
  <c r="C256" i="3"/>
  <c r="I272" i="3"/>
  <c r="G297" i="3"/>
  <c r="G299" i="3" s="1"/>
  <c r="E303" i="3"/>
  <c r="C241" i="3"/>
  <c r="D303" i="3"/>
  <c r="E273" i="3"/>
  <c r="I134" i="3"/>
  <c r="J134" i="3" s="1"/>
  <c r="K134" i="3" s="1"/>
  <c r="L134" i="3" s="1"/>
  <c r="M134" i="3" s="1"/>
  <c r="N134" i="3" s="1"/>
  <c r="F164" i="3"/>
  <c r="E177" i="3"/>
  <c r="E179" i="3" s="1"/>
  <c r="I184" i="3"/>
  <c r="I194" i="3"/>
  <c r="F253" i="3"/>
  <c r="C266" i="3"/>
  <c r="C268" i="3" s="1"/>
  <c r="H270" i="3"/>
  <c r="H272" i="3" s="1"/>
  <c r="I281" i="3"/>
  <c r="F297" i="3"/>
  <c r="F299" i="3" s="1"/>
  <c r="F312" i="3"/>
  <c r="D114" i="3"/>
  <c r="E264" i="3"/>
  <c r="B314" i="3"/>
  <c r="B206" i="3"/>
  <c r="H235" i="3"/>
  <c r="H237" i="3" s="1"/>
  <c r="C250" i="3"/>
  <c r="D308" i="3"/>
  <c r="D310" i="3" s="1"/>
  <c r="B334" i="3"/>
  <c r="D337" i="3"/>
  <c r="B127" i="3"/>
  <c r="I264" i="3"/>
  <c r="B155" i="3"/>
  <c r="D253" i="3"/>
  <c r="I202" i="3"/>
  <c r="G264" i="3"/>
  <c r="D307" i="3"/>
  <c r="C337" i="3"/>
  <c r="F169" i="3"/>
  <c r="F171" i="3" s="1"/>
  <c r="C194" i="3"/>
  <c r="C208" i="3"/>
  <c r="C210" i="3" s="1"/>
  <c r="D219" i="3"/>
  <c r="I228" i="3"/>
  <c r="I247" i="3" s="1"/>
  <c r="F328" i="3"/>
  <c r="C59" i="3"/>
  <c r="C61" i="3" s="1"/>
  <c r="E83" i="3"/>
  <c r="G97" i="3"/>
  <c r="F90" i="3"/>
  <c r="B114" i="3"/>
  <c r="B143" i="3" s="1"/>
  <c r="G125" i="3"/>
  <c r="G127" i="3" s="1"/>
  <c r="D186" i="3"/>
  <c r="G235" i="3"/>
  <c r="G237" i="3" s="1"/>
  <c r="C262" i="3"/>
  <c r="C264" i="3" s="1"/>
  <c r="H301" i="3"/>
  <c r="H303" i="3" s="1"/>
  <c r="C316" i="3"/>
  <c r="H322" i="3"/>
  <c r="D334" i="3"/>
  <c r="H158" i="3"/>
  <c r="D103" i="3"/>
  <c r="H197" i="3"/>
  <c r="H216" i="3" s="1"/>
  <c r="G272" i="3"/>
  <c r="F158" i="3"/>
  <c r="D241" i="3"/>
  <c r="B344" i="3"/>
  <c r="C335" i="3"/>
  <c r="F264" i="3"/>
  <c r="B273" i="3"/>
  <c r="B274" i="3" s="1"/>
  <c r="F127" i="3"/>
  <c r="B128" i="3"/>
  <c r="C129" i="3" s="1"/>
  <c r="G161" i="3"/>
  <c r="D264" i="3"/>
  <c r="D63" i="3"/>
  <c r="H70" i="3"/>
  <c r="D74" i="3"/>
  <c r="F94" i="3"/>
  <c r="F96" i="3" s="1"/>
  <c r="D105" i="3"/>
  <c r="B179" i="3"/>
  <c r="E235" i="3"/>
  <c r="E237" i="3" s="1"/>
  <c r="H253" i="3"/>
  <c r="D256" i="3"/>
  <c r="D287" i="3"/>
  <c r="B307" i="3"/>
  <c r="E337" i="3"/>
  <c r="C343" i="3"/>
  <c r="C293" i="3"/>
  <c r="C295" i="3" s="1"/>
  <c r="C301" i="3"/>
  <c r="C303" i="3" s="1"/>
  <c r="H305" i="3"/>
  <c r="H307" i="3" s="1"/>
  <c r="H314" i="3"/>
  <c r="I314" i="3"/>
  <c r="J314" i="3" s="1"/>
  <c r="K314" i="3" s="1"/>
  <c r="E134" i="3"/>
  <c r="G217" i="3"/>
  <c r="D279" i="3"/>
  <c r="G63" i="3"/>
  <c r="H268" i="3"/>
  <c r="C279" i="3"/>
  <c r="E287" i="3"/>
  <c r="E241" i="3"/>
  <c r="B180" i="3"/>
  <c r="B182" i="3" s="1"/>
  <c r="G202" i="3"/>
  <c r="B323" i="3"/>
  <c r="G314" i="3"/>
  <c r="E290" i="3"/>
  <c r="E313" i="3" s="1"/>
  <c r="B329" i="3"/>
  <c r="B331" i="3" s="1"/>
  <c r="H335" i="3"/>
  <c r="I63" i="3"/>
  <c r="H83" i="3"/>
  <c r="H112" i="3" s="1"/>
  <c r="B195" i="3"/>
  <c r="D65" i="3"/>
  <c r="C157" i="3"/>
  <c r="E208" i="3"/>
  <c r="E210" i="3" s="1"/>
  <c r="C287" i="3"/>
  <c r="F314" i="3"/>
  <c r="C65" i="3"/>
  <c r="C66" i="3"/>
  <c r="G80" i="3"/>
  <c r="D83" i="3"/>
  <c r="D109" i="3" s="1"/>
  <c r="G136" i="3"/>
  <c r="H226" i="3"/>
  <c r="D297" i="3"/>
  <c r="D299" i="3" s="1"/>
  <c r="E314" i="3"/>
  <c r="H211" i="3"/>
  <c r="H212" i="3" s="1"/>
  <c r="H215" i="3"/>
  <c r="C259" i="3"/>
  <c r="C278" i="3" s="1"/>
  <c r="G158" i="3"/>
  <c r="I215" i="3"/>
  <c r="L63" i="3"/>
  <c r="H59" i="3"/>
  <c r="H61" i="3" s="1"/>
  <c r="F111" i="3"/>
  <c r="H173" i="3"/>
  <c r="H175" i="3" s="1"/>
  <c r="G211" i="3"/>
  <c r="G215" i="3"/>
  <c r="I268" i="3"/>
  <c r="E277" i="3"/>
  <c r="B308" i="3"/>
  <c r="B309" i="3" s="1"/>
  <c r="G308" i="3"/>
  <c r="H312" i="3"/>
  <c r="E344" i="3"/>
  <c r="D277" i="3"/>
  <c r="E308" i="3"/>
  <c r="D344" i="3"/>
  <c r="E77" i="3"/>
  <c r="H299" i="3"/>
  <c r="H63" i="3"/>
  <c r="H65" i="3" s="1"/>
  <c r="E96" i="3"/>
  <c r="C80" i="3"/>
  <c r="D134" i="3"/>
  <c r="C211" i="3"/>
  <c r="F59" i="3"/>
  <c r="B65" i="3"/>
  <c r="I108" i="3"/>
  <c r="B270" i="3"/>
  <c r="B272" i="3" s="1"/>
  <c r="D121" i="3"/>
  <c r="D123" i="3" s="1"/>
  <c r="H157" i="3"/>
  <c r="C188" i="3"/>
  <c r="F204" i="3"/>
  <c r="F206" i="3" s="1"/>
  <c r="I225" i="3"/>
  <c r="H262" i="3"/>
  <c r="H264" i="3" s="1"/>
  <c r="F301" i="3"/>
  <c r="F303" i="3" s="1"/>
  <c r="C308" i="3"/>
  <c r="C310" i="3" s="1"/>
  <c r="C320" i="3"/>
  <c r="G326" i="3"/>
  <c r="G328" i="3" s="1"/>
  <c r="E102" i="3"/>
  <c r="E101" i="3"/>
  <c r="F248" i="3"/>
  <c r="F256" i="3"/>
  <c r="H248" i="3"/>
  <c r="H246" i="3"/>
  <c r="I246" i="3"/>
  <c r="G335" i="3"/>
  <c r="G333" i="3"/>
  <c r="H333" i="3"/>
  <c r="G334" i="3"/>
  <c r="I77" i="3"/>
  <c r="H108" i="3"/>
  <c r="E217" i="3"/>
  <c r="E211" i="3"/>
  <c r="H242" i="3"/>
  <c r="H290" i="3"/>
  <c r="H313" i="3" s="1"/>
  <c r="H293" i="3"/>
  <c r="H295" i="3" s="1"/>
  <c r="J304" i="3"/>
  <c r="K304" i="3" s="1"/>
  <c r="L304" i="3" s="1"/>
  <c r="M304" i="3" s="1"/>
  <c r="N304" i="3" s="1"/>
  <c r="I305" i="3"/>
  <c r="I307" i="3" s="1"/>
  <c r="I329" i="3"/>
  <c r="I337" i="3"/>
  <c r="I338" i="3"/>
  <c r="E66" i="3"/>
  <c r="D52" i="3"/>
  <c r="D75" i="3" s="1"/>
  <c r="I103" i="3"/>
  <c r="J103" i="3" s="1"/>
  <c r="K103" i="3" s="1"/>
  <c r="L103" i="3" s="1"/>
  <c r="M103" i="3" s="1"/>
  <c r="N103" i="3" s="1"/>
  <c r="C121" i="3"/>
  <c r="C123" i="3" s="1"/>
  <c r="B121" i="3"/>
  <c r="B123" i="3" s="1"/>
  <c r="D200" i="3"/>
  <c r="D202" i="3" s="1"/>
  <c r="E200" i="3"/>
  <c r="E202" i="3" s="1"/>
  <c r="D217" i="3"/>
  <c r="D215" i="3"/>
  <c r="E246" i="3"/>
  <c r="E242" i="3"/>
  <c r="G242" i="3"/>
  <c r="G290" i="3"/>
  <c r="G293" i="3"/>
  <c r="G295" i="3" s="1"/>
  <c r="H326" i="3"/>
  <c r="H328" i="3" s="1"/>
  <c r="H334" i="3"/>
  <c r="E333" i="3"/>
  <c r="E335" i="3"/>
  <c r="H338" i="3"/>
  <c r="H329" i="3"/>
  <c r="H331" i="3" s="1"/>
  <c r="G59" i="3"/>
  <c r="G61" i="3" s="1"/>
  <c r="B105" i="3"/>
  <c r="I121" i="3"/>
  <c r="I123" i="3" s="1"/>
  <c r="J120" i="3"/>
  <c r="K120" i="3" s="1"/>
  <c r="L120" i="3" s="1"/>
  <c r="M120" i="3" s="1"/>
  <c r="N120" i="3" s="1"/>
  <c r="G155" i="3"/>
  <c r="G153" i="3"/>
  <c r="I177" i="3"/>
  <c r="I179" i="3" s="1"/>
  <c r="F191" i="3"/>
  <c r="D204" i="3"/>
  <c r="D206" i="3" s="1"/>
  <c r="I211" i="3"/>
  <c r="C215" i="3"/>
  <c r="C217" i="3"/>
  <c r="F228" i="3"/>
  <c r="F257" i="3" s="1"/>
  <c r="F239" i="3"/>
  <c r="F241" i="3" s="1"/>
  <c r="D246" i="3"/>
  <c r="F266" i="3"/>
  <c r="F268" i="3" s="1"/>
  <c r="F290" i="3"/>
  <c r="F323" i="3" s="1"/>
  <c r="F293" i="3"/>
  <c r="F295" i="3" s="1"/>
  <c r="F316" i="3"/>
  <c r="G319" i="3"/>
  <c r="G338" i="3"/>
  <c r="G329" i="3"/>
  <c r="G331" i="3" s="1"/>
  <c r="G337" i="3"/>
  <c r="F335" i="3"/>
  <c r="F344" i="3"/>
  <c r="F343" i="3"/>
  <c r="K155" i="3"/>
  <c r="C228" i="3"/>
  <c r="C257" i="3" s="1"/>
  <c r="C231" i="3"/>
  <c r="C233" i="3" s="1"/>
  <c r="G72" i="3"/>
  <c r="G66" i="3"/>
  <c r="I90" i="3"/>
  <c r="I92" i="3" s="1"/>
  <c r="J89" i="3"/>
  <c r="K89" i="3" s="1"/>
  <c r="L89" i="3" s="1"/>
  <c r="M89" i="3" s="1"/>
  <c r="N89" i="3" s="1"/>
  <c r="K116" i="3"/>
  <c r="G310" i="3"/>
  <c r="E186" i="3"/>
  <c r="E184" i="3"/>
  <c r="B101" i="3"/>
  <c r="B103" i="3"/>
  <c r="E109" i="3"/>
  <c r="E108" i="3"/>
  <c r="B191" i="3"/>
  <c r="C191" i="3"/>
  <c r="G197" i="3"/>
  <c r="G220" i="3" s="1"/>
  <c r="H200" i="3"/>
  <c r="H202" i="3" s="1"/>
  <c r="D208" i="3"/>
  <c r="D210" i="3" s="1"/>
  <c r="H259" i="3"/>
  <c r="H285" i="3" s="1"/>
  <c r="D316" i="3"/>
  <c r="D317" i="3"/>
  <c r="B175" i="3"/>
  <c r="C180" i="3"/>
  <c r="I191" i="3"/>
  <c r="H194" i="3"/>
  <c r="D197" i="3"/>
  <c r="D216" i="3" s="1"/>
  <c r="G222" i="3"/>
  <c r="G223" i="3"/>
  <c r="C235" i="3"/>
  <c r="C237" i="3" s="1"/>
  <c r="C284" i="3"/>
  <c r="D323" i="3"/>
  <c r="D314" i="3"/>
  <c r="D322" i="3"/>
  <c r="D137" i="3"/>
  <c r="C161" i="3"/>
  <c r="G188" i="3"/>
  <c r="G180" i="3"/>
  <c r="C197" i="3"/>
  <c r="C216" i="3" s="1"/>
  <c r="F215" i="3"/>
  <c r="F217" i="3"/>
  <c r="F225" i="3"/>
  <c r="I235" i="3"/>
  <c r="I237" i="3" s="1"/>
  <c r="I277" i="3"/>
  <c r="C326" i="3"/>
  <c r="C328" i="3" s="1"/>
  <c r="C338" i="3"/>
  <c r="B136" i="3"/>
  <c r="G154" i="3"/>
  <c r="F194" i="3"/>
  <c r="H204" i="3"/>
  <c r="H206" i="3" s="1"/>
  <c r="E215" i="3"/>
  <c r="E225" i="3"/>
  <c r="G250" i="3"/>
  <c r="H273" i="3"/>
  <c r="H274" i="3" s="1"/>
  <c r="H277" i="3"/>
  <c r="H279" i="3"/>
  <c r="I279" i="3"/>
  <c r="I287" i="3"/>
  <c r="D293" i="3"/>
  <c r="D295" i="3" s="1"/>
  <c r="J300" i="3"/>
  <c r="K300" i="3" s="1"/>
  <c r="L300" i="3" s="1"/>
  <c r="M300" i="3" s="1"/>
  <c r="N300" i="3" s="1"/>
  <c r="I301" i="3"/>
  <c r="I303" i="3" s="1"/>
  <c r="G316" i="3"/>
  <c r="C319" i="3"/>
  <c r="I322" i="3"/>
  <c r="I326" i="3"/>
  <c r="I328" i="3" s="1"/>
  <c r="D331" i="3"/>
  <c r="F334" i="3"/>
  <c r="H337" i="3"/>
  <c r="D343" i="3"/>
  <c r="B167" i="3"/>
  <c r="B189" i="3"/>
  <c r="F83" i="3"/>
  <c r="F106" i="3" s="1"/>
  <c r="F86" i="3"/>
  <c r="F88" i="3" s="1"/>
  <c r="H169" i="3"/>
  <c r="H171" i="3" s="1"/>
  <c r="H166" i="3"/>
  <c r="H192" i="3" s="1"/>
  <c r="E84" i="3"/>
  <c r="D102" i="3"/>
  <c r="E112" i="3"/>
  <c r="F77" i="3"/>
  <c r="D169" i="3"/>
  <c r="D171" i="3" s="1"/>
  <c r="E169" i="3"/>
  <c r="E171" i="3" s="1"/>
  <c r="C242" i="3"/>
  <c r="C246" i="3"/>
  <c r="C248" i="3"/>
  <c r="B284" i="3"/>
  <c r="I297" i="3"/>
  <c r="I299" i="3" s="1"/>
  <c r="D97" i="3"/>
  <c r="D99" i="3" s="1"/>
  <c r="H105" i="3"/>
  <c r="B161" i="3"/>
  <c r="B146" i="3"/>
  <c r="B148" i="3" s="1"/>
  <c r="C169" i="3"/>
  <c r="C171" i="3" s="1"/>
  <c r="C166" i="3"/>
  <c r="C185" i="3" s="1"/>
  <c r="E272" i="3"/>
  <c r="D284" i="3"/>
  <c r="E319" i="3"/>
  <c r="F92" i="3"/>
  <c r="K145" i="3"/>
  <c r="I169" i="3"/>
  <c r="I171" i="3" s="1"/>
  <c r="B192" i="3"/>
  <c r="G259" i="3"/>
  <c r="G282" i="3" s="1"/>
  <c r="D326" i="3"/>
  <c r="D328" i="3" s="1"/>
  <c r="D338" i="3"/>
  <c r="H103" i="3"/>
  <c r="C155" i="3"/>
  <c r="C153" i="3"/>
  <c r="F202" i="3"/>
  <c r="D211" i="3"/>
  <c r="H250" i="3"/>
  <c r="G253" i="3"/>
  <c r="D259" i="3"/>
  <c r="C281" i="3"/>
  <c r="D281" i="3"/>
  <c r="C273" i="3"/>
  <c r="C274" i="3" s="1"/>
  <c r="I293" i="3"/>
  <c r="I295" i="3" s="1"/>
  <c r="C305" i="3"/>
  <c r="C307" i="3" s="1"/>
  <c r="E316" i="3"/>
  <c r="C323" i="3"/>
  <c r="C322" i="3"/>
  <c r="E329" i="3"/>
  <c r="E330" i="3" s="1"/>
  <c r="E343" i="3"/>
  <c r="B52" i="3"/>
  <c r="B81" i="3" s="1"/>
  <c r="I52" i="3"/>
  <c r="I71" i="3" s="1"/>
  <c r="B83" i="3"/>
  <c r="B106" i="3" s="1"/>
  <c r="B90" i="3"/>
  <c r="I86" i="3"/>
  <c r="I88" i="3" s="1"/>
  <c r="J85" i="3"/>
  <c r="C136" i="3"/>
  <c r="F154" i="3"/>
  <c r="F146" i="3"/>
  <c r="F148" i="3" s="1"/>
  <c r="C154" i="3"/>
  <c r="G157" i="3"/>
  <c r="G160" i="3"/>
  <c r="I166" i="3"/>
  <c r="C177" i="3"/>
  <c r="C179" i="3" s="1"/>
  <c r="H186" i="3"/>
  <c r="G204" i="3"/>
  <c r="G206" i="3" s="1"/>
  <c r="D225" i="3"/>
  <c r="D228" i="3"/>
  <c r="D251" i="3" s="1"/>
  <c r="D231" i="3"/>
  <c r="D233" i="3" s="1"/>
  <c r="F237" i="3"/>
  <c r="E248" i="3"/>
  <c r="F250" i="3"/>
  <c r="H287" i="3"/>
  <c r="B291" i="3"/>
  <c r="C297" i="3"/>
  <c r="C299" i="3" s="1"/>
  <c r="B317" i="3"/>
  <c r="B320" i="3"/>
  <c r="E334" i="3"/>
  <c r="G248" i="3"/>
  <c r="G246" i="3"/>
  <c r="D242" i="3"/>
  <c r="D243" i="3" s="1"/>
  <c r="C253" i="3"/>
  <c r="F338" i="3"/>
  <c r="C344" i="3"/>
  <c r="F52" i="3"/>
  <c r="F80" i="3"/>
  <c r="G105" i="3"/>
  <c r="D108" i="3"/>
  <c r="E188" i="3"/>
  <c r="E180" i="3"/>
  <c r="C200" i="3"/>
  <c r="C202" i="3" s="1"/>
  <c r="G225" i="3"/>
  <c r="F246" i="3"/>
  <c r="I253" i="3"/>
  <c r="F272" i="3"/>
  <c r="G301" i="3"/>
  <c r="G303" i="3" s="1"/>
  <c r="H308" i="3"/>
  <c r="C314" i="3"/>
  <c r="H319" i="3"/>
  <c r="E326" i="3"/>
  <c r="E328" i="3" s="1"/>
  <c r="E338" i="3"/>
  <c r="H228" i="3"/>
  <c r="H254" i="3" s="1"/>
  <c r="H231" i="3"/>
  <c r="H233" i="3" s="1"/>
  <c r="D320" i="3"/>
  <c r="C117" i="3"/>
  <c r="C119" i="3" s="1"/>
  <c r="B158" i="3"/>
  <c r="B157" i="3"/>
  <c r="B149" i="3"/>
  <c r="B150" i="3" s="1"/>
  <c r="I173" i="3"/>
  <c r="I175" i="3" s="1"/>
  <c r="G177" i="3"/>
  <c r="G179" i="3" s="1"/>
  <c r="B202" i="3"/>
  <c r="G228" i="3"/>
  <c r="G247" i="3" s="1"/>
  <c r="G231" i="3"/>
  <c r="G233" i="3" s="1"/>
  <c r="I256" i="3"/>
  <c r="I248" i="3"/>
  <c r="G277" i="3"/>
  <c r="B303" i="3"/>
  <c r="C291" i="3"/>
  <c r="B313" i="3"/>
  <c r="B312" i="3"/>
  <c r="I316" i="3"/>
  <c r="G322" i="3"/>
  <c r="C334" i="3"/>
  <c r="C329" i="3"/>
  <c r="C331" i="3" s="1"/>
  <c r="D335" i="3"/>
  <c r="F337" i="3"/>
  <c r="I343" i="3"/>
  <c r="I335" i="3"/>
  <c r="J335" i="3" s="1"/>
  <c r="I344" i="3"/>
  <c r="J344" i="3" s="1"/>
  <c r="J342" i="3" s="1"/>
  <c r="J54" i="3"/>
  <c r="D61" i="3"/>
  <c r="E90" i="3"/>
  <c r="E92" i="3" s="1"/>
  <c r="B268" i="3"/>
  <c r="H164" i="3"/>
  <c r="F177" i="3"/>
  <c r="F179" i="3" s="1"/>
  <c r="I197" i="3"/>
  <c r="F210" i="3"/>
  <c r="I222" i="3"/>
  <c r="F231" i="3"/>
  <c r="F233" i="3" s="1"/>
  <c r="I250" i="3"/>
  <c r="H256" i="3"/>
  <c r="G287" i="3"/>
  <c r="E299" i="3"/>
  <c r="I308" i="3"/>
  <c r="D312" i="3"/>
  <c r="H316" i="3"/>
  <c r="F322" i="3"/>
  <c r="I333" i="3"/>
  <c r="H343" i="3"/>
  <c r="H344" i="3"/>
  <c r="I204" i="3"/>
  <c r="I206" i="3" s="1"/>
  <c r="H222" i="3"/>
  <c r="C225" i="3"/>
  <c r="E231" i="3"/>
  <c r="E233" i="3" s="1"/>
  <c r="E228" i="3"/>
  <c r="E247" i="3" s="1"/>
  <c r="H239" i="3"/>
  <c r="H241" i="3" s="1"/>
  <c r="G256" i="3"/>
  <c r="G266" i="3"/>
  <c r="G268" i="3" s="1"/>
  <c r="I273" i="3"/>
  <c r="J292" i="3"/>
  <c r="I290" i="3"/>
  <c r="D319" i="3"/>
  <c r="E322" i="3"/>
  <c r="G343" i="3"/>
  <c r="G344" i="3"/>
  <c r="C125" i="3"/>
  <c r="C127" i="3" s="1"/>
  <c r="F134" i="3"/>
  <c r="D146" i="3"/>
  <c r="D148" i="3" s="1"/>
  <c r="H161" i="3"/>
  <c r="F155" i="3"/>
  <c r="F279" i="3"/>
  <c r="E279" i="3"/>
  <c r="C103" i="3"/>
  <c r="D106" i="3"/>
  <c r="D164" i="3"/>
  <c r="D166" i="3"/>
  <c r="D185" i="3" s="1"/>
  <c r="B57" i="3"/>
  <c r="G65" i="3"/>
  <c r="F75" i="3"/>
  <c r="C108" i="3"/>
  <c r="I94" i="3"/>
  <c r="I96" i="3" s="1"/>
  <c r="J93" i="3"/>
  <c r="K93" i="3" s="1"/>
  <c r="L93" i="3" s="1"/>
  <c r="M93" i="3" s="1"/>
  <c r="N93" i="3" s="1"/>
  <c r="C97" i="3"/>
  <c r="E121" i="3"/>
  <c r="E123" i="3" s="1"/>
  <c r="E161" i="3"/>
  <c r="I186" i="3"/>
  <c r="E197" i="3"/>
  <c r="E226" i="3" s="1"/>
  <c r="K325" i="3"/>
  <c r="F329" i="3"/>
  <c r="F331" i="3" s="1"/>
  <c r="F308" i="3"/>
  <c r="B343" i="3"/>
  <c r="B322" i="3"/>
  <c r="B293" i="3"/>
  <c r="B295" i="3" s="1"/>
  <c r="F273" i="3"/>
  <c r="F259" i="3"/>
  <c r="F278" i="3" s="1"/>
  <c r="I259" i="3"/>
  <c r="I285" i="3" s="1"/>
  <c r="E259" i="3"/>
  <c r="E278" i="3" s="1"/>
  <c r="F242" i="3"/>
  <c r="F211" i="3"/>
  <c r="F197" i="3"/>
  <c r="C94" i="3"/>
  <c r="C96" i="3" s="1"/>
  <c r="D94" i="3"/>
  <c r="D96" i="3" s="1"/>
  <c r="B248" i="3"/>
  <c r="B246" i="3"/>
  <c r="M64" i="3"/>
  <c r="I55" i="3"/>
  <c r="I57" i="3" s="1"/>
  <c r="H52" i="3"/>
  <c r="D66" i="3"/>
  <c r="D70" i="3"/>
  <c r="B88" i="3"/>
  <c r="F97" i="3"/>
  <c r="F101" i="3"/>
  <c r="G101" i="3"/>
  <c r="F108" i="3"/>
  <c r="G108" i="3"/>
  <c r="G134" i="3"/>
  <c r="G128" i="3"/>
  <c r="G132" i="3"/>
  <c r="C134" i="3"/>
  <c r="C133" i="3"/>
  <c r="C132" i="3"/>
  <c r="M60" i="3"/>
  <c r="M59" i="3" s="1"/>
  <c r="L59" i="3"/>
  <c r="G94" i="3"/>
  <c r="G96" i="3" s="1"/>
  <c r="H94" i="3"/>
  <c r="H96" i="3" s="1"/>
  <c r="I136" i="3"/>
  <c r="I128" i="3"/>
  <c r="E136" i="3"/>
  <c r="E128" i="3"/>
  <c r="E129" i="3" s="1"/>
  <c r="F136" i="3"/>
  <c r="K63" i="3"/>
  <c r="G86" i="3"/>
  <c r="G88" i="3" s="1"/>
  <c r="H86" i="3"/>
  <c r="H88" i="3" s="1"/>
  <c r="G83" i="3"/>
  <c r="G84" i="3" s="1"/>
  <c r="C86" i="3"/>
  <c r="C88" i="3" s="1"/>
  <c r="D86" i="3"/>
  <c r="D88" i="3" s="1"/>
  <c r="G114" i="3"/>
  <c r="G137" i="3" s="1"/>
  <c r="G117" i="3"/>
  <c r="G119" i="3" s="1"/>
  <c r="L56" i="3"/>
  <c r="M56" i="3" s="1"/>
  <c r="K55" i="3"/>
  <c r="K59" i="3"/>
  <c r="I74" i="3"/>
  <c r="H74" i="3"/>
  <c r="H66" i="3"/>
  <c r="C83" i="3"/>
  <c r="D84" i="3" s="1"/>
  <c r="G90" i="3"/>
  <c r="G92" i="3" s="1"/>
  <c r="H90" i="3"/>
  <c r="H92" i="3" s="1"/>
  <c r="C90" i="3"/>
  <c r="C92" i="3" s="1"/>
  <c r="D90" i="3"/>
  <c r="D92" i="3" s="1"/>
  <c r="I105" i="3"/>
  <c r="I97" i="3"/>
  <c r="E105" i="3"/>
  <c r="E106" i="3"/>
  <c r="F105" i="3"/>
  <c r="E97" i="3"/>
  <c r="E99" i="3" s="1"/>
  <c r="G111" i="3"/>
  <c r="H111" i="3"/>
  <c r="C111" i="3"/>
  <c r="B211" i="3"/>
  <c r="B219" i="3"/>
  <c r="F119" i="3"/>
  <c r="B133" i="3"/>
  <c r="H154" i="3"/>
  <c r="H153" i="3"/>
  <c r="H155" i="3"/>
  <c r="D154" i="3"/>
  <c r="D153" i="3"/>
  <c r="D155" i="3"/>
  <c r="B92" i="3"/>
  <c r="E86" i="3"/>
  <c r="E88" i="3" s="1"/>
  <c r="H101" i="3"/>
  <c r="D101" i="3"/>
  <c r="E103" i="3"/>
  <c r="C105" i="3"/>
  <c r="F103" i="3"/>
  <c r="I111" i="3"/>
  <c r="E111" i="3"/>
  <c r="B277" i="3"/>
  <c r="H125" i="3"/>
  <c r="H127" i="3" s="1"/>
  <c r="I125" i="3"/>
  <c r="I127" i="3" s="1"/>
  <c r="D125" i="3"/>
  <c r="D127" i="3" s="1"/>
  <c r="E125" i="3"/>
  <c r="E127" i="3" s="1"/>
  <c r="D136" i="3"/>
  <c r="H139" i="3"/>
  <c r="I139" i="3"/>
  <c r="D140" i="3"/>
  <c r="D139" i="3"/>
  <c r="E139" i="3"/>
  <c r="C139"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1" i="3" s="1"/>
  <c r="H188" i="3"/>
  <c r="D188" i="3"/>
  <c r="D180" i="3"/>
  <c r="F81" i="3"/>
  <c r="C101" i="3"/>
  <c r="I146" i="3"/>
  <c r="I148" i="3" s="1"/>
  <c r="I164" i="3"/>
  <c r="J164" i="3" s="1"/>
  <c r="J162" i="3" s="1"/>
  <c r="J152" i="3" s="1"/>
  <c r="E146" i="3"/>
  <c r="E148" i="3" s="1"/>
  <c r="E164" i="3"/>
  <c r="H149" i="3"/>
  <c r="H150" i="3" s="1"/>
  <c r="D149" i="3"/>
  <c r="D150" i="3" s="1"/>
  <c r="D157" i="3"/>
  <c r="D158" i="3"/>
  <c r="E166" i="3"/>
  <c r="E189" i="3" s="1"/>
  <c r="E173" i="3"/>
  <c r="E175" i="3" s="1"/>
  <c r="F63" i="3"/>
  <c r="F65" i="3" s="1"/>
  <c r="E59" i="3"/>
  <c r="E61" i="3" s="1"/>
  <c r="E63" i="3"/>
  <c r="E65" i="3" s="1"/>
  <c r="I70" i="3"/>
  <c r="E70" i="3"/>
  <c r="E74" i="3"/>
  <c r="B97" i="3"/>
  <c r="H97" i="3"/>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H132" i="3"/>
  <c r="H134" i="3"/>
  <c r="I132" i="3"/>
  <c r="D133" i="3"/>
  <c r="D132" i="3"/>
  <c r="E132" i="3"/>
  <c r="H136" i="3"/>
  <c r="G139" i="3"/>
  <c r="F142" i="3"/>
  <c r="G146" i="3"/>
  <c r="G148" i="3" s="1"/>
  <c r="I154" i="3"/>
  <c r="E154" i="3"/>
  <c r="F161" i="3"/>
  <c r="I161" i="3"/>
  <c r="J161" i="3" s="1"/>
  <c r="G164" i="3"/>
  <c r="G163" i="3"/>
  <c r="C164" i="3"/>
  <c r="C163" i="3"/>
  <c r="B164" i="3"/>
  <c r="G169" i="3"/>
  <c r="G171" i="3" s="1"/>
  <c r="G166" i="3"/>
  <c r="G185" i="3" s="1"/>
  <c r="F160" i="3"/>
  <c r="H184" i="3"/>
  <c r="D184" i="3"/>
  <c r="G186" i="3"/>
  <c r="C186" i="3"/>
  <c r="B228" i="3"/>
  <c r="B257" i="3" s="1"/>
  <c r="B259" i="3"/>
  <c r="B288" i="3" s="1"/>
  <c r="B163" i="3"/>
  <c r="I153" i="3"/>
  <c r="E153" i="3"/>
  <c r="F157" i="3"/>
  <c r="I160" i="3"/>
  <c r="E160" i="3"/>
  <c r="H163" i="3"/>
  <c r="D163" i="3"/>
  <c r="G184" i="3"/>
  <c r="C184" i="3"/>
  <c r="B130" i="3"/>
  <c r="I114" i="3"/>
  <c r="I137" i="3" s="1"/>
  <c r="E114" i="3"/>
  <c r="H160" i="3"/>
  <c r="D160" i="3"/>
  <c r="I180" i="3"/>
  <c r="F180" i="3"/>
  <c r="F166" i="3"/>
  <c r="F192" i="3" s="1"/>
  <c r="F149" i="3"/>
  <c r="F151" i="3" s="1"/>
  <c r="I149" i="3"/>
  <c r="I151" i="3" s="1"/>
  <c r="J151" i="3" s="1"/>
  <c r="K151" i="3" s="1"/>
  <c r="L151" i="3" s="1"/>
  <c r="M151" i="3" s="1"/>
  <c r="N151" i="3" s="1"/>
  <c r="E149" i="3"/>
  <c r="D129" i="3"/>
  <c r="F128" i="3"/>
  <c r="F129" i="3" s="1"/>
  <c r="F114" i="3"/>
  <c r="B262" i="3"/>
  <c r="B264" i="3" s="1"/>
  <c r="B279" i="3"/>
  <c r="B287" i="3"/>
  <c r="B231" i="3"/>
  <c r="B233" i="3" s="1"/>
  <c r="B256" i="3"/>
  <c r="B197" i="3"/>
  <c r="B225" i="3"/>
  <c r="B169" i="3"/>
  <c r="B171" i="3" s="1"/>
  <c r="B194" i="3"/>
  <c r="B117" i="3"/>
  <c r="B119" i="3" s="1"/>
  <c r="B134" i="3"/>
  <c r="B142" i="3"/>
  <c r="I83" i="3"/>
  <c r="B96" i="3"/>
  <c r="B108" i="3"/>
  <c r="I72" i="3"/>
  <c r="J72" i="3" s="1"/>
  <c r="K72" i="3" s="1"/>
  <c r="I66" i="3"/>
  <c r="J62" i="3"/>
  <c r="I65" i="3"/>
  <c r="F61" i="3"/>
  <c r="E52" i="3"/>
  <c r="E57" i="3"/>
  <c r="F55" i="3"/>
  <c r="F57" i="3" s="1"/>
  <c r="G52" i="3"/>
  <c r="G71" i="3" s="1"/>
  <c r="G55" i="3"/>
  <c r="G57" i="3" s="1"/>
  <c r="D55" i="3"/>
  <c r="D57" i="3" s="1"/>
  <c r="H55" i="3"/>
  <c r="H57" i="3" s="1"/>
  <c r="C52" i="3"/>
  <c r="C78" i="3" s="1"/>
  <c r="C55" i="3"/>
  <c r="C57" i="3" s="1"/>
  <c r="I59" i="3"/>
  <c r="I61" i="3" s="1"/>
  <c r="J58" i="3"/>
  <c r="B66" i="3"/>
  <c r="F66" i="3"/>
  <c r="F68" i="3" s="1"/>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E109" i="1"/>
  <c r="D109" i="1"/>
  <c r="C109" i="1"/>
  <c r="B109" i="1"/>
  <c r="D138" i="1"/>
  <c r="C138" i="1"/>
  <c r="B138" i="1"/>
  <c r="D134" i="1"/>
  <c r="C134" i="1"/>
  <c r="B134" i="1"/>
  <c r="D130" i="1"/>
  <c r="C130" i="1"/>
  <c r="B130" i="1"/>
  <c r="D126" i="1"/>
  <c r="C126" i="1"/>
  <c r="B126" i="1"/>
  <c r="C140" i="3" l="1"/>
  <c r="G98" i="3"/>
  <c r="G129" i="3"/>
  <c r="H98" i="3"/>
  <c r="B140" i="3"/>
  <c r="I129" i="3"/>
  <c r="I275" i="3"/>
  <c r="B137" i="3"/>
  <c r="C130" i="3"/>
  <c r="C115" i="3"/>
  <c r="B129" i="3"/>
  <c r="E130" i="3"/>
  <c r="B115" i="3"/>
  <c r="E275" i="3"/>
  <c r="F189" i="3"/>
  <c r="G182" i="3"/>
  <c r="G213" i="3"/>
  <c r="G112" i="3"/>
  <c r="H223" i="3"/>
  <c r="H213" i="3"/>
  <c r="G189" i="3"/>
  <c r="H198" i="3"/>
  <c r="N60" i="3"/>
  <c r="N59" i="3" s="1"/>
  <c r="I84" i="3"/>
  <c r="G257" i="3"/>
  <c r="F142" i="1"/>
  <c r="D68" i="3"/>
  <c r="D229" i="3"/>
  <c r="F309" i="3"/>
  <c r="H189" i="3"/>
  <c r="H220" i="3"/>
  <c r="B181" i="3"/>
  <c r="I288" i="3"/>
  <c r="I198" i="3"/>
  <c r="F330" i="3"/>
  <c r="H251" i="3"/>
  <c r="I229" i="3"/>
  <c r="I251" i="3"/>
  <c r="B310" i="3"/>
  <c r="E320" i="3"/>
  <c r="F254" i="3"/>
  <c r="E291" i="3"/>
  <c r="C181" i="3"/>
  <c r="G229" i="3"/>
  <c r="I310" i="3"/>
  <c r="J310" i="3" s="1"/>
  <c r="K310" i="3" s="1"/>
  <c r="L310" i="3" s="1"/>
  <c r="M310" i="3" s="1"/>
  <c r="N310" i="3" s="1"/>
  <c r="D226" i="3"/>
  <c r="F275" i="3"/>
  <c r="D223" i="3"/>
  <c r="E317" i="3"/>
  <c r="H67" i="3"/>
  <c r="I244" i="3"/>
  <c r="D220" i="3"/>
  <c r="H257" i="3"/>
  <c r="H310" i="3"/>
  <c r="C282" i="3"/>
  <c r="E251" i="3"/>
  <c r="E323" i="3"/>
  <c r="I254" i="3"/>
  <c r="H291" i="3"/>
  <c r="E181" i="3"/>
  <c r="D81" i="3"/>
  <c r="C309" i="3"/>
  <c r="I282" i="3"/>
  <c r="E309" i="3"/>
  <c r="F251" i="3"/>
  <c r="E310" i="3"/>
  <c r="G313" i="3"/>
  <c r="C223" i="3"/>
  <c r="I216" i="3"/>
  <c r="D98" i="3"/>
  <c r="H229" i="3"/>
  <c r="G143" i="3"/>
  <c r="H182" i="3"/>
  <c r="D78" i="3"/>
  <c r="K62" i="3"/>
  <c r="L62" i="3" s="1"/>
  <c r="G115" i="3"/>
  <c r="E198" i="3"/>
  <c r="D309" i="3"/>
  <c r="I257" i="3"/>
  <c r="E195" i="3"/>
  <c r="I78" i="3"/>
  <c r="J78" i="3" s="1"/>
  <c r="K78" i="3" s="1"/>
  <c r="L78" i="3" s="1"/>
  <c r="M78" i="3" s="1"/>
  <c r="N78" i="3" s="1"/>
  <c r="C330" i="3"/>
  <c r="D330" i="3"/>
  <c r="H247" i="3"/>
  <c r="F195" i="3"/>
  <c r="H84" i="3"/>
  <c r="G330" i="3"/>
  <c r="I274" i="3"/>
  <c r="H99" i="3"/>
  <c r="I75" i="3"/>
  <c r="C247" i="3"/>
  <c r="H244" i="3"/>
  <c r="C244" i="3"/>
  <c r="E212" i="3"/>
  <c r="I81" i="3"/>
  <c r="J81" i="3" s="1"/>
  <c r="K81" i="3" s="1"/>
  <c r="L81" i="3" s="1"/>
  <c r="G260" i="3"/>
  <c r="D254" i="3"/>
  <c r="G285" i="3"/>
  <c r="F53" i="3"/>
  <c r="I223" i="3"/>
  <c r="E257" i="3"/>
  <c r="D247" i="3"/>
  <c r="E243" i="3"/>
  <c r="E216" i="3"/>
  <c r="I53" i="3"/>
  <c r="B330" i="3"/>
  <c r="E254" i="3"/>
  <c r="H102" i="3"/>
  <c r="H106" i="3"/>
  <c r="I278" i="3"/>
  <c r="E115" i="3"/>
  <c r="E182" i="3"/>
  <c r="C220" i="3"/>
  <c r="H109" i="3"/>
  <c r="F213" i="3"/>
  <c r="C150" i="3"/>
  <c r="H115" i="3"/>
  <c r="H167" i="3"/>
  <c r="H133" i="3"/>
  <c r="E229" i="3"/>
  <c r="C226" i="3"/>
  <c r="H185" i="3"/>
  <c r="I213" i="3"/>
  <c r="C285" i="3"/>
  <c r="C288" i="3"/>
  <c r="I185" i="3"/>
  <c r="I189" i="3"/>
  <c r="D260" i="3"/>
  <c r="D285" i="3"/>
  <c r="D278" i="3"/>
  <c r="D282" i="3"/>
  <c r="D288" i="3"/>
  <c r="J154" i="3"/>
  <c r="J153" i="3"/>
  <c r="K161" i="3"/>
  <c r="L161" i="3" s="1"/>
  <c r="M161" i="3" s="1"/>
  <c r="N161" i="3" s="1"/>
  <c r="I212" i="3"/>
  <c r="I317" i="3"/>
  <c r="I323" i="3"/>
  <c r="J323" i="3" s="1"/>
  <c r="I320" i="3"/>
  <c r="J320" i="3" s="1"/>
  <c r="K320" i="3" s="1"/>
  <c r="L320" i="3" s="1"/>
  <c r="M320" i="3" s="1"/>
  <c r="N320" i="3" s="1"/>
  <c r="I192" i="3"/>
  <c r="E67" i="3"/>
  <c r="F260" i="3"/>
  <c r="F310" i="3"/>
  <c r="H330" i="3"/>
  <c r="C99" i="3"/>
  <c r="J290" i="3"/>
  <c r="K292" i="3"/>
  <c r="G254" i="3"/>
  <c r="F313" i="3"/>
  <c r="F320" i="3"/>
  <c r="F98" i="3"/>
  <c r="B223" i="3"/>
  <c r="B226" i="3"/>
  <c r="B220" i="3"/>
  <c r="C167" i="3"/>
  <c r="F109" i="3"/>
  <c r="F198" i="3"/>
  <c r="F216" i="3"/>
  <c r="F223" i="3"/>
  <c r="E260" i="3"/>
  <c r="E285" i="3"/>
  <c r="E288" i="3"/>
  <c r="E282" i="3"/>
  <c r="G309" i="3"/>
  <c r="B282" i="3"/>
  <c r="F220" i="3"/>
  <c r="B285" i="3"/>
  <c r="F78" i="3"/>
  <c r="B278" i="3"/>
  <c r="C189" i="3"/>
  <c r="L116" i="3"/>
  <c r="K114" i="3"/>
  <c r="G275" i="3"/>
  <c r="B68" i="3"/>
  <c r="I67" i="3"/>
  <c r="F130" i="3"/>
  <c r="G167" i="3"/>
  <c r="J163" i="3"/>
  <c r="K164" i="3"/>
  <c r="K162" i="3" s="1"/>
  <c r="K152" i="3" s="1"/>
  <c r="B71" i="3"/>
  <c r="I260" i="3"/>
  <c r="B254" i="3"/>
  <c r="D213" i="3"/>
  <c r="D212" i="3"/>
  <c r="I195" i="3"/>
  <c r="E223" i="3"/>
  <c r="B112" i="3"/>
  <c r="J114" i="3"/>
  <c r="I99" i="3"/>
  <c r="J99" i="3" s="1"/>
  <c r="K99" i="3" s="1"/>
  <c r="L99" i="3" s="1"/>
  <c r="M99" i="3" s="1"/>
  <c r="N99" i="3" s="1"/>
  <c r="F285" i="3"/>
  <c r="F282" i="3"/>
  <c r="H309" i="3"/>
  <c r="J159" i="3"/>
  <c r="J160" i="3" s="1"/>
  <c r="I330" i="3"/>
  <c r="D67" i="3"/>
  <c r="D167" i="3"/>
  <c r="K54" i="3"/>
  <c r="F102" i="3"/>
  <c r="K344" i="3"/>
  <c r="J343" i="3"/>
  <c r="E213" i="3"/>
  <c r="G291" i="3"/>
  <c r="K335" i="3"/>
  <c r="J332" i="3"/>
  <c r="K149" i="3"/>
  <c r="L145" i="3"/>
  <c r="B216" i="3"/>
  <c r="B75" i="3"/>
  <c r="I291" i="3"/>
  <c r="F288" i="3"/>
  <c r="D275" i="3"/>
  <c r="H260" i="3"/>
  <c r="H282" i="3"/>
  <c r="L55" i="3"/>
  <c r="L54" i="3" s="1"/>
  <c r="D151" i="3"/>
  <c r="C182" i="3"/>
  <c r="F71" i="3"/>
  <c r="C112" i="3"/>
  <c r="B53" i="3"/>
  <c r="F212" i="3"/>
  <c r="F243" i="3"/>
  <c r="G274" i="3"/>
  <c r="F291" i="3"/>
  <c r="E331" i="3"/>
  <c r="D192" i="3"/>
  <c r="D195" i="3"/>
  <c r="E220" i="3"/>
  <c r="H288" i="3"/>
  <c r="C275" i="3"/>
  <c r="D274" i="3"/>
  <c r="C213" i="3"/>
  <c r="F229" i="3"/>
  <c r="F247" i="3"/>
  <c r="G251" i="3"/>
  <c r="B275" i="3"/>
  <c r="G99" i="3"/>
  <c r="K85" i="3"/>
  <c r="J83" i="3"/>
  <c r="L314" i="3"/>
  <c r="B251" i="3"/>
  <c r="B247" i="3"/>
  <c r="B78" i="3"/>
  <c r="G212" i="3"/>
  <c r="J149" i="3"/>
  <c r="D257" i="3"/>
  <c r="G320" i="3"/>
  <c r="H151" i="3"/>
  <c r="I181" i="3"/>
  <c r="D71" i="3"/>
  <c r="I243" i="3"/>
  <c r="F274" i="3"/>
  <c r="I331" i="3"/>
  <c r="J331" i="3" s="1"/>
  <c r="I313" i="3"/>
  <c r="B84" i="3"/>
  <c r="B109" i="3"/>
  <c r="H278" i="3"/>
  <c r="E192" i="3"/>
  <c r="D198" i="3"/>
  <c r="H195" i="3"/>
  <c r="C254" i="3"/>
  <c r="C251" i="3"/>
  <c r="G244" i="3"/>
  <c r="B102" i="3"/>
  <c r="I167" i="3"/>
  <c r="C192" i="3"/>
  <c r="C195" i="3"/>
  <c r="E98" i="3"/>
  <c r="I106" i="3"/>
  <c r="E244" i="3"/>
  <c r="K342"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C68" i="3"/>
  <c r="H81" i="3"/>
  <c r="H75" i="3"/>
  <c r="K58" i="3"/>
  <c r="L58" i="3" s="1"/>
  <c r="M58" i="3" s="1"/>
  <c r="F115" i="3"/>
  <c r="F137" i="3"/>
  <c r="F133" i="3"/>
  <c r="F140" i="3"/>
  <c r="G150" i="3"/>
  <c r="I182" i="3"/>
  <c r="E71" i="3"/>
  <c r="F185" i="3"/>
  <c r="C81" i="3"/>
  <c r="E81" i="3"/>
  <c r="G68" i="3"/>
  <c r="G81" i="3"/>
  <c r="G140" i="3"/>
  <c r="E151" i="3"/>
  <c r="C71" i="3"/>
  <c r="C75" i="3"/>
  <c r="I130" i="3"/>
  <c r="J130" i="3" s="1"/>
  <c r="K130" i="3" s="1"/>
  <c r="L130" i="3" s="1"/>
  <c r="M130" i="3" s="1"/>
  <c r="N130" i="3" s="1"/>
  <c r="H129" i="3"/>
  <c r="F167" i="3"/>
  <c r="F182" i="3"/>
  <c r="F143" i="3"/>
  <c r="E167" i="3"/>
  <c r="E185" i="3"/>
  <c r="H140" i="3"/>
  <c r="C109" i="3"/>
  <c r="C102" i="3"/>
  <c r="C84" i="3"/>
  <c r="C106" i="3"/>
  <c r="H71" i="3"/>
  <c r="I109" i="3"/>
  <c r="J109" i="3" s="1"/>
  <c r="K109" i="3" s="1"/>
  <c r="L109" i="3" s="1"/>
  <c r="M109" i="3" s="1"/>
  <c r="N109" i="3" s="1"/>
  <c r="G109" i="3"/>
  <c r="G102" i="3"/>
  <c r="G106" i="3"/>
  <c r="E78" i="3"/>
  <c r="H137" i="3"/>
  <c r="N64" i="3"/>
  <c r="N63" i="3" s="1"/>
  <c r="M63" i="3"/>
  <c r="M62" i="3" s="1"/>
  <c r="N62" i="3" s="1"/>
  <c r="I140" i="3"/>
  <c r="J140" i="3" s="1"/>
  <c r="K140" i="3" s="1"/>
  <c r="L140" i="3" s="1"/>
  <c r="M140" i="3" s="1"/>
  <c r="N140" i="3" s="1"/>
  <c r="I133" i="3"/>
  <c r="I143" i="3"/>
  <c r="J143" i="3" s="1"/>
  <c r="I115" i="3"/>
  <c r="E150" i="3"/>
  <c r="E140" i="3"/>
  <c r="E133" i="3"/>
  <c r="E143" i="3"/>
  <c r="E75" i="3"/>
  <c r="E68" i="3"/>
  <c r="H130" i="3"/>
  <c r="D182" i="3"/>
  <c r="D181" i="3"/>
  <c r="I98" i="3"/>
  <c r="H68" i="3"/>
  <c r="I102" i="3"/>
  <c r="G78" i="3"/>
  <c r="E137" i="3"/>
  <c r="G75" i="3"/>
  <c r="G133" i="3"/>
  <c r="I112" i="3"/>
  <c r="J112" i="3" s="1"/>
  <c r="C98" i="3"/>
  <c r="H78" i="3"/>
  <c r="F181" i="3"/>
  <c r="G181" i="3"/>
  <c r="I150" i="3"/>
  <c r="I68" i="3"/>
  <c r="J68" i="3" s="1"/>
  <c r="K68" i="3" s="1"/>
  <c r="L68" i="3" s="1"/>
  <c r="M68" i="3" s="1"/>
  <c r="N68" i="3" s="1"/>
  <c r="G67" i="3"/>
  <c r="F67" i="3"/>
  <c r="J52" i="3"/>
  <c r="M55" i="3"/>
  <c r="N56" i="3"/>
  <c r="N55" i="3" s="1"/>
  <c r="L72" i="3"/>
  <c r="C67" i="3"/>
  <c r="B67" i="3"/>
  <c r="G53" i="3"/>
  <c r="H53" i="3"/>
  <c r="C53" i="3"/>
  <c r="D53" i="3"/>
  <c r="B142" i="1"/>
  <c r="G142" i="1"/>
  <c r="E142" i="1"/>
  <c r="C142" i="1"/>
  <c r="D142" i="1"/>
  <c r="N58" i="3" l="1"/>
  <c r="J80" i="3"/>
  <c r="K154" i="3"/>
  <c r="K153" i="3"/>
  <c r="K128" i="3"/>
  <c r="K115" i="3"/>
  <c r="K138" i="3"/>
  <c r="M116" i="3"/>
  <c r="L114" i="3"/>
  <c r="K150" i="3"/>
  <c r="K156" i="3"/>
  <c r="J318" i="3"/>
  <c r="J319" i="3" s="1"/>
  <c r="J308" i="3"/>
  <c r="J321" i="3"/>
  <c r="J311" i="3" s="1"/>
  <c r="J291" i="3"/>
  <c r="K80" i="3"/>
  <c r="M155" i="3"/>
  <c r="M314" i="3"/>
  <c r="K159" i="3"/>
  <c r="K160" i="3" s="1"/>
  <c r="M325" i="3"/>
  <c r="J110" i="3"/>
  <c r="J100" i="3" s="1"/>
  <c r="J97" i="3"/>
  <c r="J107" i="3"/>
  <c r="J108" i="3" s="1"/>
  <c r="J84" i="3"/>
  <c r="J334" i="3"/>
  <c r="J333" i="3"/>
  <c r="L159" i="3"/>
  <c r="L162" i="3"/>
  <c r="L152" i="3" s="1"/>
  <c r="L149" i="3"/>
  <c r="M145" i="3"/>
  <c r="M54" i="3"/>
  <c r="N54" i="3" s="1"/>
  <c r="N52" i="3" s="1"/>
  <c r="K331" i="3"/>
  <c r="J329" i="3"/>
  <c r="L335" i="3"/>
  <c r="K332" i="3"/>
  <c r="K163" i="3"/>
  <c r="L164" i="3"/>
  <c r="J156" i="3"/>
  <c r="J157" i="3" s="1"/>
  <c r="J150" i="3"/>
  <c r="K343" i="3"/>
  <c r="L344" i="3"/>
  <c r="L342" i="3" s="1"/>
  <c r="K290" i="3"/>
  <c r="L292" i="3"/>
  <c r="J138" i="3"/>
  <c r="J139" i="3" s="1"/>
  <c r="J115" i="3"/>
  <c r="J128" i="3"/>
  <c r="J141" i="3"/>
  <c r="J131" i="3" s="1"/>
  <c r="J322" i="3"/>
  <c r="K323" i="3"/>
  <c r="K112" i="3"/>
  <c r="J111" i="3"/>
  <c r="L85" i="3"/>
  <c r="K83" i="3"/>
  <c r="J142" i="3"/>
  <c r="K143" i="3"/>
  <c r="K141" i="3" s="1"/>
  <c r="K131" i="3" s="1"/>
  <c r="L52" i="3"/>
  <c r="L66" i="3" s="1"/>
  <c r="K52" i="3"/>
  <c r="K79" i="3" s="1"/>
  <c r="K69" i="3" s="1"/>
  <c r="K71" i="3" s="1"/>
  <c r="K53" i="3"/>
  <c r="K66" i="3"/>
  <c r="K76" i="3"/>
  <c r="M72" i="3"/>
  <c r="M81" i="3"/>
  <c r="L80" i="3"/>
  <c r="J76" i="3"/>
  <c r="J77" i="3" s="1"/>
  <c r="J79" i="3"/>
  <c r="J69" i="3" s="1"/>
  <c r="J71" i="3" s="1"/>
  <c r="J53" i="3"/>
  <c r="J66" i="3"/>
  <c r="L53" i="3" l="1"/>
  <c r="L79" i="3"/>
  <c r="L69" i="3" s="1"/>
  <c r="L71" i="3" s="1"/>
  <c r="L76" i="3"/>
  <c r="L77" i="3" s="1"/>
  <c r="K139" i="3"/>
  <c r="L154" i="3"/>
  <c r="L153" i="3"/>
  <c r="L331" i="3"/>
  <c r="K329" i="3"/>
  <c r="L343" i="3"/>
  <c r="M344" i="3"/>
  <c r="M342" i="3" s="1"/>
  <c r="L160" i="3"/>
  <c r="N116" i="3"/>
  <c r="N114" i="3" s="1"/>
  <c r="M114" i="3"/>
  <c r="J309" i="3"/>
  <c r="J315" i="3"/>
  <c r="K107" i="3"/>
  <c r="K108" i="3" s="1"/>
  <c r="K97" i="3"/>
  <c r="K110" i="3"/>
  <c r="K100" i="3" s="1"/>
  <c r="K84" i="3"/>
  <c r="M85" i="3"/>
  <c r="L83" i="3"/>
  <c r="L115" i="3"/>
  <c r="L138" i="3"/>
  <c r="L139" i="3" s="1"/>
  <c r="L128" i="3"/>
  <c r="K129" i="3"/>
  <c r="K135" i="3"/>
  <c r="L290" i="3"/>
  <c r="M292" i="3"/>
  <c r="K318" i="3"/>
  <c r="K319" i="3" s="1"/>
  <c r="K308" i="3"/>
  <c r="K321" i="3"/>
  <c r="K311" i="3" s="1"/>
  <c r="K291" i="3"/>
  <c r="K158" i="3"/>
  <c r="K157" i="3"/>
  <c r="L150" i="3"/>
  <c r="L156" i="3"/>
  <c r="L112" i="3"/>
  <c r="K111" i="3"/>
  <c r="N314" i="3"/>
  <c r="M52" i="3"/>
  <c r="M66" i="3" s="1"/>
  <c r="K334" i="3"/>
  <c r="K333" i="3"/>
  <c r="N155" i="3"/>
  <c r="N325" i="3"/>
  <c r="N145" i="3"/>
  <c r="M159" i="3"/>
  <c r="M160" i="3" s="1"/>
  <c r="M149" i="3"/>
  <c r="K322" i="3"/>
  <c r="L323" i="3"/>
  <c r="M164" i="3"/>
  <c r="L163" i="3"/>
  <c r="K133" i="3"/>
  <c r="K132" i="3"/>
  <c r="J133" i="3"/>
  <c r="J132" i="3"/>
  <c r="J129" i="3"/>
  <c r="J135" i="3"/>
  <c r="L332" i="3"/>
  <c r="M335" i="3"/>
  <c r="J98" i="3"/>
  <c r="J104" i="3"/>
  <c r="K142" i="3"/>
  <c r="L143" i="3"/>
  <c r="J158" i="3"/>
  <c r="J330" i="3"/>
  <c r="J336" i="3"/>
  <c r="J102" i="3"/>
  <c r="J101" i="3"/>
  <c r="J313" i="3"/>
  <c r="J312" i="3"/>
  <c r="J70" i="3"/>
  <c r="L73" i="3"/>
  <c r="L75" i="3" s="1"/>
  <c r="L67" i="3"/>
  <c r="N72" i="3"/>
  <c r="K70" i="3"/>
  <c r="L70" i="3"/>
  <c r="J67" i="3"/>
  <c r="J73" i="3"/>
  <c r="J75" i="3" s="1"/>
  <c r="K77" i="3"/>
  <c r="M76" i="3"/>
  <c r="M77" i="3" s="1"/>
  <c r="M53" i="3"/>
  <c r="M80" i="3"/>
  <c r="N81" i="3"/>
  <c r="N80" i="3" s="1"/>
  <c r="K67" i="3"/>
  <c r="K73" i="3"/>
  <c r="K75" i="3" s="1"/>
  <c r="N76" i="3"/>
  <c r="N66" i="3"/>
  <c r="N53" i="3" l="1"/>
  <c r="N79" i="3"/>
  <c r="L111" i="3"/>
  <c r="M112" i="3"/>
  <c r="L158" i="3"/>
  <c r="L157" i="3"/>
  <c r="L129" i="3"/>
  <c r="N342" i="3"/>
  <c r="N115" i="3"/>
  <c r="N138" i="3"/>
  <c r="N139" i="3" s="1"/>
  <c r="N128" i="3"/>
  <c r="L142" i="3"/>
  <c r="M143" i="3"/>
  <c r="M141" i="3" s="1"/>
  <c r="M131" i="3" s="1"/>
  <c r="M343" i="3"/>
  <c r="N344" i="3"/>
  <c r="N343" i="3" s="1"/>
  <c r="J317" i="3"/>
  <c r="J316" i="3"/>
  <c r="J338" i="3"/>
  <c r="J337" i="3"/>
  <c r="N77" i="3"/>
  <c r="M163" i="3"/>
  <c r="N164" i="3"/>
  <c r="N163" i="3" s="1"/>
  <c r="J106" i="3"/>
  <c r="J105" i="3"/>
  <c r="L322" i="3"/>
  <c r="M323" i="3"/>
  <c r="K313" i="3"/>
  <c r="K312" i="3"/>
  <c r="M83" i="3"/>
  <c r="N85" i="3"/>
  <c r="N83" i="3" s="1"/>
  <c r="M332" i="3"/>
  <c r="N335" i="3"/>
  <c r="M79" i="3"/>
  <c r="M69" i="3" s="1"/>
  <c r="M71" i="3" s="1"/>
  <c r="M290" i="3"/>
  <c r="N292" i="3"/>
  <c r="K102" i="3"/>
  <c r="K101" i="3"/>
  <c r="N159" i="3"/>
  <c r="N160" i="3" s="1"/>
  <c r="N149" i="3"/>
  <c r="K137" i="3"/>
  <c r="K136" i="3"/>
  <c r="M138" i="3"/>
  <c r="M139" i="3" s="1"/>
  <c r="M115" i="3"/>
  <c r="M128" i="3"/>
  <c r="L141" i="3"/>
  <c r="L131" i="3" s="1"/>
  <c r="L135" i="3" s="1"/>
  <c r="L97" i="3"/>
  <c r="L107" i="3"/>
  <c r="L108" i="3" s="1"/>
  <c r="L84" i="3"/>
  <c r="L110" i="3"/>
  <c r="L100" i="3" s="1"/>
  <c r="K315" i="3"/>
  <c r="K309" i="3"/>
  <c r="K330" i="3"/>
  <c r="K336" i="3"/>
  <c r="M150" i="3"/>
  <c r="M331" i="3"/>
  <c r="L329" i="3"/>
  <c r="L334" i="3"/>
  <c r="L333" i="3"/>
  <c r="J137" i="3"/>
  <c r="J136" i="3"/>
  <c r="M162" i="3"/>
  <c r="M152" i="3" s="1"/>
  <c r="L308" i="3"/>
  <c r="L321" i="3"/>
  <c r="L311" i="3" s="1"/>
  <c r="L318" i="3"/>
  <c r="L319" i="3" s="1"/>
  <c r="L291" i="3"/>
  <c r="K98" i="3"/>
  <c r="K104" i="3"/>
  <c r="M67" i="3"/>
  <c r="L74" i="3"/>
  <c r="J74" i="3"/>
  <c r="N67" i="3"/>
  <c r="K74" i="3"/>
  <c r="N69" i="3"/>
  <c r="N332" i="3" l="1"/>
  <c r="M129" i="3"/>
  <c r="M135" i="3"/>
  <c r="N129" i="3"/>
  <c r="K338" i="3"/>
  <c r="K337" i="3"/>
  <c r="L309" i="3"/>
  <c r="L315" i="3"/>
  <c r="M334" i="3"/>
  <c r="M333" i="3"/>
  <c r="M154" i="3"/>
  <c r="M153" i="3"/>
  <c r="K317" i="3"/>
  <c r="K316" i="3"/>
  <c r="N84" i="3"/>
  <c r="N97" i="3"/>
  <c r="N107" i="3"/>
  <c r="M84" i="3"/>
  <c r="M107" i="3"/>
  <c r="M108" i="3" s="1"/>
  <c r="M110" i="3"/>
  <c r="M100" i="3" s="1"/>
  <c r="M97" i="3"/>
  <c r="L137" i="3"/>
  <c r="L136" i="3"/>
  <c r="M70" i="3"/>
  <c r="L330" i="3"/>
  <c r="L336" i="3"/>
  <c r="L133" i="3"/>
  <c r="L132" i="3"/>
  <c r="N143" i="3"/>
  <c r="M142" i="3"/>
  <c r="N334" i="3"/>
  <c r="N333" i="3"/>
  <c r="L102" i="3"/>
  <c r="L101" i="3"/>
  <c r="N162" i="3"/>
  <c r="N152" i="3" s="1"/>
  <c r="N156" i="3" s="1"/>
  <c r="K106" i="3"/>
  <c r="K105" i="3"/>
  <c r="N331" i="3"/>
  <c r="N329" i="3" s="1"/>
  <c r="M329" i="3"/>
  <c r="N290" i="3"/>
  <c r="N291" i="3" s="1"/>
  <c r="N112" i="3"/>
  <c r="N111" i="3" s="1"/>
  <c r="M111" i="3"/>
  <c r="L313" i="3"/>
  <c r="L312" i="3"/>
  <c r="N150" i="3"/>
  <c r="M73" i="3"/>
  <c r="M75" i="3" s="1"/>
  <c r="L104" i="3"/>
  <c r="L98" i="3"/>
  <c r="M322" i="3"/>
  <c r="N323" i="3"/>
  <c r="N322" i="3" s="1"/>
  <c r="M156" i="3"/>
  <c r="M133" i="3"/>
  <c r="M132" i="3"/>
  <c r="M321" i="3"/>
  <c r="M311" i="3" s="1"/>
  <c r="M308" i="3"/>
  <c r="M318" i="3"/>
  <c r="M319" i="3" s="1"/>
  <c r="M291" i="3"/>
  <c r="N73" i="3"/>
  <c r="N75" i="3" s="1"/>
  <c r="N71" i="3"/>
  <c r="M74" i="3"/>
  <c r="N70" i="3"/>
  <c r="N108" i="3" l="1"/>
  <c r="N74" i="3"/>
  <c r="N158" i="3"/>
  <c r="N157" i="3"/>
  <c r="M98" i="3"/>
  <c r="M104" i="3"/>
  <c r="L317" i="3"/>
  <c r="L316" i="3"/>
  <c r="N154" i="3"/>
  <c r="N153" i="3"/>
  <c r="M157" i="3"/>
  <c r="M158" i="3"/>
  <c r="N142" i="3"/>
  <c r="N141" i="3"/>
  <c r="N131" i="3" s="1"/>
  <c r="N98" i="3"/>
  <c r="N110" i="3"/>
  <c r="N100" i="3" s="1"/>
  <c r="N104" i="3" s="1"/>
  <c r="M315" i="3"/>
  <c r="M309" i="3"/>
  <c r="M102" i="3"/>
  <c r="M101" i="3"/>
  <c r="N330" i="3"/>
  <c r="N336" i="3"/>
  <c r="M137" i="3"/>
  <c r="M136" i="3"/>
  <c r="M313" i="3"/>
  <c r="M312" i="3"/>
  <c r="N318" i="3"/>
  <c r="N319" i="3" s="1"/>
  <c r="N308" i="3"/>
  <c r="N321" i="3"/>
  <c r="N311" i="3" s="1"/>
  <c r="M336" i="3"/>
  <c r="M330" i="3"/>
  <c r="L338" i="3"/>
  <c r="L337" i="3"/>
  <c r="L106" i="3"/>
  <c r="L105" i="3"/>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4" i="3"/>
  <c r="K25" i="3"/>
  <c r="L25" i="3" s="1"/>
  <c r="M25" i="3" s="1"/>
  <c r="N25" i="3" s="1"/>
  <c r="K26" i="3"/>
  <c r="L26" i="3" s="1"/>
  <c r="M26" i="3" s="1"/>
  <c r="N26" i="3" s="1"/>
  <c r="N133" i="3" l="1"/>
  <c r="N132" i="3"/>
  <c r="N135" i="3"/>
  <c r="N309" i="3"/>
  <c r="N315" i="3"/>
  <c r="N102" i="3"/>
  <c r="N101" i="3"/>
  <c r="N338" i="3"/>
  <c r="N337" i="3"/>
  <c r="M317" i="3"/>
  <c r="M316" i="3"/>
  <c r="N106" i="3"/>
  <c r="N105" i="3"/>
  <c r="M338" i="3"/>
  <c r="M337" i="3"/>
  <c r="N313" i="3"/>
  <c r="N312" i="3"/>
  <c r="M106" i="3"/>
  <c r="M105" i="3"/>
  <c r="B49" i="3"/>
  <c r="B17" i="3"/>
  <c r="C18" i="3" s="1"/>
  <c r="G18" i="3"/>
  <c r="D18" i="3"/>
  <c r="H18" i="3"/>
  <c r="F18" i="3"/>
  <c r="E18" i="3"/>
  <c r="I18"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D23" i="3"/>
  <c r="E23" i="3"/>
  <c r="F23" i="3"/>
  <c r="G23" i="3"/>
  <c r="H23" i="3"/>
  <c r="I23" i="3"/>
  <c r="J1" i="3"/>
  <c r="K1" i="3" s="1"/>
  <c r="L1" i="3" s="1"/>
  <c r="M1" i="3" s="1"/>
  <c r="N1" i="3" s="1"/>
  <c r="H1" i="3"/>
  <c r="G1" i="3" s="1"/>
  <c r="F1" i="3" s="1"/>
  <c r="E1" i="3" s="1"/>
  <c r="D1" i="3" s="1"/>
  <c r="C1" i="3" s="1"/>
  <c r="B1" i="3" s="1"/>
  <c r="F21" i="3" l="1"/>
  <c r="F3" i="3" s="1"/>
  <c r="F3" i="4" s="1"/>
  <c r="F46" i="4"/>
  <c r="F49" i="4" s="1"/>
  <c r="F7" i="4"/>
  <c r="G46" i="4"/>
  <c r="G49" i="4" s="1"/>
  <c r="G7" i="4"/>
  <c r="H46" i="4"/>
  <c r="H49" i="4" s="1"/>
  <c r="H7" i="4"/>
  <c r="G21" i="3"/>
  <c r="G3" i="3" s="1"/>
  <c r="G4" i="3" s="1"/>
  <c r="I46" i="4"/>
  <c r="I49" i="4" s="1"/>
  <c r="I7" i="4"/>
  <c r="B46" i="4"/>
  <c r="B49" i="4" s="1"/>
  <c r="B7" i="4"/>
  <c r="C21" i="3"/>
  <c r="C3" i="3" s="1"/>
  <c r="C46" i="4"/>
  <c r="C49" i="4" s="1"/>
  <c r="C7" i="4"/>
  <c r="N137" i="3"/>
  <c r="N136" i="3"/>
  <c r="F24" i="4"/>
  <c r="N317" i="3"/>
  <c r="N316" i="3"/>
  <c r="D46" i="4"/>
  <c r="D49" i="4" s="1"/>
  <c r="D7" i="4"/>
  <c r="E46" i="4"/>
  <c r="E49" i="4" s="1"/>
  <c r="E7" i="4"/>
  <c r="E11" i="4" s="1"/>
  <c r="D12" i="3"/>
  <c r="E41" i="3"/>
  <c r="E8" i="3"/>
  <c r="E21" i="3"/>
  <c r="E3" i="3" s="1"/>
  <c r="E12" i="3"/>
  <c r="F41" i="3"/>
  <c r="F8" i="3"/>
  <c r="H21" i="3"/>
  <c r="H3" i="3" s="1"/>
  <c r="D21" i="3"/>
  <c r="D3" i="3" s="1"/>
  <c r="B12" i="3"/>
  <c r="F13" i="3"/>
  <c r="F12" i="3"/>
  <c r="C41" i="3"/>
  <c r="C8" i="3"/>
  <c r="G41" i="3"/>
  <c r="G8" i="3"/>
  <c r="B18" i="3"/>
  <c r="B24" i="3"/>
  <c r="B26" i="3" s="1"/>
  <c r="B21" i="3"/>
  <c r="B3" i="3" s="1"/>
  <c r="H12" i="3"/>
  <c r="I41" i="3"/>
  <c r="J41" i="3" s="1"/>
  <c r="K41" i="3" s="1"/>
  <c r="L41" i="3" s="1"/>
  <c r="I8" i="3"/>
  <c r="J23" i="3"/>
  <c r="J21" i="3" s="1"/>
  <c r="I21" i="3"/>
  <c r="I3" i="3" s="1"/>
  <c r="I12" i="3"/>
  <c r="B41" i="3"/>
  <c r="B8" i="3"/>
  <c r="C13" i="3"/>
  <c r="C12" i="3"/>
  <c r="G12" i="3"/>
  <c r="D41" i="3"/>
  <c r="D8" i="3"/>
  <c r="H41" i="3"/>
  <c r="H8" i="3"/>
  <c r="F19"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G193" i="1"/>
  <c r="G339" i="3" s="1"/>
  <c r="G14" i="3" s="1"/>
  <c r="G52" i="4" s="1"/>
  <c r="G58" i="4" s="1"/>
  <c r="F193" i="1"/>
  <c r="F339" i="3" s="1"/>
  <c r="F14" i="3" s="1"/>
  <c r="F52" i="4" s="1"/>
  <c r="F58" i="4" s="1"/>
  <c r="E193" i="1"/>
  <c r="E339" i="3" s="1"/>
  <c r="D193" i="1"/>
  <c r="D339" i="3" s="1"/>
  <c r="C193" i="1"/>
  <c r="C339" i="3" s="1"/>
  <c r="B193" i="1"/>
  <c r="B339" i="3" s="1"/>
  <c r="B14" i="3" s="1"/>
  <c r="B52" i="4" s="1"/>
  <c r="B58" i="4" s="1"/>
  <c r="H143" i="1"/>
  <c r="I143" i="1"/>
  <c r="I179" i="1"/>
  <c r="I180" i="1" s="1"/>
  <c r="H179" i="1"/>
  <c r="H180" i="1" s="1"/>
  <c r="G179" i="1"/>
  <c r="G180" i="1" s="1"/>
  <c r="F179" i="1"/>
  <c r="F180" i="1" s="1"/>
  <c r="E179" i="1"/>
  <c r="E180" i="1" s="1"/>
  <c r="D179" i="1"/>
  <c r="D180" i="1" s="1"/>
  <c r="C179" i="1"/>
  <c r="C180" i="1" s="1"/>
  <c r="B179" i="1"/>
  <c r="B180" i="1" s="1"/>
  <c r="F9" i="4" l="1"/>
  <c r="G13" i="3"/>
  <c r="C340" i="3"/>
  <c r="C341" i="3"/>
  <c r="C14" i="3"/>
  <c r="B4" i="3"/>
  <c r="B3" i="4"/>
  <c r="B9" i="4" s="1"/>
  <c r="E341" i="3"/>
  <c r="E340" i="3"/>
  <c r="D13" i="3"/>
  <c r="D3" i="4"/>
  <c r="D9" i="4" s="1"/>
  <c r="F341" i="3"/>
  <c r="F340" i="3"/>
  <c r="G15" i="3"/>
  <c r="H3" i="4"/>
  <c r="H9" i="4" s="1"/>
  <c r="E14" i="4"/>
  <c r="E19" i="4" s="1"/>
  <c r="E13" i="4"/>
  <c r="E14" i="3"/>
  <c r="E16" i="3" s="1"/>
  <c r="G341" i="3"/>
  <c r="G340" i="3"/>
  <c r="G16" i="3"/>
  <c r="B47" i="4"/>
  <c r="B53" i="4" s="1"/>
  <c r="B6" i="4"/>
  <c r="B5" i="4" s="1"/>
  <c r="F16" i="3"/>
  <c r="C11" i="4"/>
  <c r="C8" i="4"/>
  <c r="B40" i="3"/>
  <c r="D341" i="3"/>
  <c r="D340" i="3"/>
  <c r="H194" i="1"/>
  <c r="H195" i="1" s="1"/>
  <c r="H339" i="3"/>
  <c r="D14" i="3"/>
  <c r="D16" i="3" s="1"/>
  <c r="F5" i="3"/>
  <c r="F47" i="4"/>
  <c r="F53" i="4" s="1"/>
  <c r="F6" i="4"/>
  <c r="F5" i="4" s="1"/>
  <c r="H8" i="4"/>
  <c r="H11" i="4"/>
  <c r="I13" i="3"/>
  <c r="I3" i="4"/>
  <c r="D47" i="4"/>
  <c r="D6" i="4"/>
  <c r="D5" i="4" s="1"/>
  <c r="C5" i="3"/>
  <c r="C7" i="3" s="1"/>
  <c r="C47" i="4"/>
  <c r="C6" i="4"/>
  <c r="C5" i="4" s="1"/>
  <c r="E13" i="3"/>
  <c r="E3" i="4"/>
  <c r="I11" i="4"/>
  <c r="I8" i="4"/>
  <c r="B15" i="3"/>
  <c r="E8" i="4"/>
  <c r="D11" i="4"/>
  <c r="D8" i="4"/>
  <c r="H5" i="3"/>
  <c r="H7" i="3" s="1"/>
  <c r="H47" i="4"/>
  <c r="H6" i="4"/>
  <c r="H5" i="4" s="1"/>
  <c r="G11" i="4"/>
  <c r="G8" i="4"/>
  <c r="G9" i="4"/>
  <c r="I47" i="4"/>
  <c r="I6" i="4"/>
  <c r="I5" i="4" s="1"/>
  <c r="F11" i="4"/>
  <c r="F8" i="4"/>
  <c r="C19" i="3"/>
  <c r="C3" i="4"/>
  <c r="G47" i="4"/>
  <c r="G53" i="4" s="1"/>
  <c r="G6" i="4"/>
  <c r="G5" i="4" s="1"/>
  <c r="B8" i="4"/>
  <c r="B11" i="4"/>
  <c r="B341" i="3"/>
  <c r="B340" i="3"/>
  <c r="E5" i="3"/>
  <c r="E7" i="3" s="1"/>
  <c r="E47" i="4"/>
  <c r="E6" i="4"/>
  <c r="E5" i="4" s="1"/>
  <c r="G19" i="3"/>
  <c r="G3" i="4"/>
  <c r="J22" i="3"/>
  <c r="J3" i="3"/>
  <c r="K23" i="3"/>
  <c r="L23" i="3" s="1"/>
  <c r="M23" i="3" s="1"/>
  <c r="N23" i="3" s="1"/>
  <c r="F4" i="3"/>
  <c r="C4" i="3"/>
  <c r="B19" i="3"/>
  <c r="H13" i="3"/>
  <c r="B5" i="3"/>
  <c r="B10" i="3"/>
  <c r="B9" i="3"/>
  <c r="I4" i="3"/>
  <c r="I19" i="3"/>
  <c r="I5" i="3"/>
  <c r="I10" i="3"/>
  <c r="I9" i="3"/>
  <c r="C10" i="3"/>
  <c r="C9" i="3"/>
  <c r="F7" i="3"/>
  <c r="B16" i="3"/>
  <c r="D4" i="3"/>
  <c r="D19" i="3"/>
  <c r="E4" i="3"/>
  <c r="E19" i="3"/>
  <c r="H10" i="3"/>
  <c r="H9" i="3"/>
  <c r="H4" i="3"/>
  <c r="H19" i="3"/>
  <c r="D10" i="3"/>
  <c r="D9" i="3"/>
  <c r="G5" i="3"/>
  <c r="G10" i="3"/>
  <c r="G9" i="3"/>
  <c r="B13" i="3"/>
  <c r="F10" i="3"/>
  <c r="F9" i="3"/>
  <c r="E9" i="3"/>
  <c r="E10" i="3"/>
  <c r="D5" i="3"/>
  <c r="I193" i="1"/>
  <c r="I36" i="3"/>
  <c r="B194" i="1"/>
  <c r="B195" i="1" s="1"/>
  <c r="M41" i="3"/>
  <c r="C36" i="3"/>
  <c r="G36" i="3"/>
  <c r="H36" i="3"/>
  <c r="D36" i="3"/>
  <c r="F36" i="3"/>
  <c r="E36" i="3"/>
  <c r="L32" i="3"/>
  <c r="L31" i="3" s="1"/>
  <c r="M33" i="3"/>
  <c r="L28" i="3"/>
  <c r="L27" i="3" s="1"/>
  <c r="M29" i="3"/>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F6" i="3" l="1"/>
  <c r="D4" i="4"/>
  <c r="D24" i="4"/>
  <c r="B14" i="4"/>
  <c r="B19" i="4" s="1"/>
  <c r="B13" i="4"/>
  <c r="G14" i="4"/>
  <c r="G19" i="4" s="1"/>
  <c r="G13" i="4"/>
  <c r="F14" i="4"/>
  <c r="F19" i="4" s="1"/>
  <c r="F13" i="4"/>
  <c r="D52" i="4"/>
  <c r="D58" i="4" s="1"/>
  <c r="D15" i="3"/>
  <c r="I9" i="4"/>
  <c r="I24" i="4"/>
  <c r="I4" i="4"/>
  <c r="E52" i="4"/>
  <c r="E58" i="4" s="1"/>
  <c r="F15" i="3"/>
  <c r="E15" i="3"/>
  <c r="C24" i="4"/>
  <c r="C4" i="4"/>
  <c r="C52" i="4"/>
  <c r="C58" i="4" s="1"/>
  <c r="C16" i="3"/>
  <c r="C15" i="3"/>
  <c r="I194" i="1"/>
  <c r="I195" i="1" s="1"/>
  <c r="I339" i="3"/>
  <c r="C6" i="3"/>
  <c r="E9" i="4"/>
  <c r="E4" i="4"/>
  <c r="E24" i="4"/>
  <c r="E44" i="4" s="1"/>
  <c r="F4" i="4"/>
  <c r="H14" i="4"/>
  <c r="H19" i="4" s="1"/>
  <c r="H13" i="4"/>
  <c r="H24" i="4"/>
  <c r="H4" i="4"/>
  <c r="D14" i="4"/>
  <c r="D19" i="4" s="1"/>
  <c r="D13" i="4"/>
  <c r="H340" i="3"/>
  <c r="H341" i="3"/>
  <c r="H14" i="3"/>
  <c r="J4" i="3"/>
  <c r="J3" i="4"/>
  <c r="J23" i="4" s="1"/>
  <c r="B4" i="4"/>
  <c r="B24" i="4"/>
  <c r="G24" i="4"/>
  <c r="G4" i="4"/>
  <c r="I14" i="4"/>
  <c r="I19" i="4" s="1"/>
  <c r="J19" i="4" s="1"/>
  <c r="I13" i="4"/>
  <c r="C9" i="4"/>
  <c r="E6" i="3"/>
  <c r="C14" i="4"/>
  <c r="C19" i="4" s="1"/>
  <c r="C13" i="4"/>
  <c r="K21" i="3"/>
  <c r="K3" i="3" s="1"/>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I47" i="3"/>
  <c r="J47" i="3" s="1"/>
  <c r="K22" i="3"/>
  <c r="M32" i="3"/>
  <c r="M31" i="3" s="1"/>
  <c r="N33" i="3"/>
  <c r="N32" i="3" s="1"/>
  <c r="L21" i="3"/>
  <c r="L3" i="3" s="1"/>
  <c r="M28" i="3"/>
  <c r="M27" i="3" s="1"/>
  <c r="N29" i="3"/>
  <c r="N28" i="3" s="1"/>
  <c r="B149" i="1"/>
  <c r="K19" i="4" l="1"/>
  <c r="J51" i="4"/>
  <c r="L4" i="3"/>
  <c r="L3" i="4"/>
  <c r="L23" i="4" s="1"/>
  <c r="D53" i="4"/>
  <c r="J4" i="4"/>
  <c r="K4" i="3"/>
  <c r="K3" i="4"/>
  <c r="H52" i="4"/>
  <c r="H15" i="3"/>
  <c r="H16" i="3"/>
  <c r="I340" i="3"/>
  <c r="I341" i="3"/>
  <c r="J341" i="3" s="1"/>
  <c r="I14" i="3"/>
  <c r="E53" i="4"/>
  <c r="C53" i="4"/>
  <c r="J38" i="3"/>
  <c r="J8" i="3" s="1"/>
  <c r="J17" i="3"/>
  <c r="N31" i="3"/>
  <c r="I40" i="3"/>
  <c r="K50" i="3"/>
  <c r="K49" i="3" s="1"/>
  <c r="I37" i="3"/>
  <c r="J37" i="3" s="1"/>
  <c r="J35" i="3" s="1"/>
  <c r="J36" i="3" s="1"/>
  <c r="J49" i="3"/>
  <c r="I44" i="3"/>
  <c r="H37" i="3"/>
  <c r="H47" i="3"/>
  <c r="H44" i="3"/>
  <c r="I22" i="3"/>
  <c r="H22" i="3"/>
  <c r="H40" i="3"/>
  <c r="K47" i="3"/>
  <c r="J45" i="3"/>
  <c r="L22" i="3"/>
  <c r="N27" i="3"/>
  <c r="M21" i="3"/>
  <c r="M3" i="3" s="1"/>
  <c r="E149" i="1"/>
  <c r="E150" i="1" s="1"/>
  <c r="G149" i="1"/>
  <c r="G150" i="1" s="1"/>
  <c r="D149" i="1"/>
  <c r="D150" i="1" s="1"/>
  <c r="F149" i="1"/>
  <c r="F150" i="1" s="1"/>
  <c r="I149" i="1"/>
  <c r="B150" i="1" s="1"/>
  <c r="C149" i="1"/>
  <c r="C150" i="1" s="1"/>
  <c r="H94" i="1"/>
  <c r="H64" i="4" s="1"/>
  <c r="G94" i="1"/>
  <c r="G64" i="4" s="1"/>
  <c r="F94" i="1"/>
  <c r="F64" i="4" s="1"/>
  <c r="E94" i="1"/>
  <c r="E64" i="4" s="1"/>
  <c r="D94" i="1"/>
  <c r="C94" i="1"/>
  <c r="B94" i="1"/>
  <c r="I94" i="1"/>
  <c r="H85" i="1"/>
  <c r="G85" i="1"/>
  <c r="F85" i="1"/>
  <c r="E85" i="1"/>
  <c r="D85" i="1"/>
  <c r="C85" i="1"/>
  <c r="B85" i="1"/>
  <c r="I85" i="1"/>
  <c r="H58" i="1"/>
  <c r="G58" i="1"/>
  <c r="F58" i="1"/>
  <c r="E58" i="1"/>
  <c r="D58" i="1"/>
  <c r="C58" i="1"/>
  <c r="B58" i="1"/>
  <c r="I58" i="1"/>
  <c r="H45" i="1"/>
  <c r="G45" i="1"/>
  <c r="F45" i="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I4" i="1"/>
  <c r="K23" i="4" l="1"/>
  <c r="L51" i="4" s="1"/>
  <c r="N21" i="3"/>
  <c r="N3" i="3" s="1"/>
  <c r="N3" i="4" s="1"/>
  <c r="N23" i="4" s="1"/>
  <c r="L50" i="3"/>
  <c r="L48" i="3" s="1"/>
  <c r="B10" i="1"/>
  <c r="B165" i="1" s="1"/>
  <c r="B59" i="1"/>
  <c r="B60" i="1" s="1"/>
  <c r="C59" i="1"/>
  <c r="C60" i="1" s="1"/>
  <c r="L19" i="4"/>
  <c r="K51" i="4"/>
  <c r="M4" i="3"/>
  <c r="M3" i="4"/>
  <c r="M23" i="4" s="1"/>
  <c r="F10" i="1"/>
  <c r="F12" i="1" s="1"/>
  <c r="F59" i="1"/>
  <c r="F60" i="1" s="1"/>
  <c r="H58" i="4"/>
  <c r="H53" i="4"/>
  <c r="G59" i="1"/>
  <c r="G60" i="1" s="1"/>
  <c r="K4" i="4"/>
  <c r="H10" i="1"/>
  <c r="H165" i="1" s="1"/>
  <c r="H59" i="1"/>
  <c r="H60" i="1" s="1"/>
  <c r="L4" i="4"/>
  <c r="K341" i="3"/>
  <c r="J339" i="3"/>
  <c r="J340" i="3" s="1"/>
  <c r="J6" i="4"/>
  <c r="J47" i="4"/>
  <c r="I10" i="1"/>
  <c r="I165" i="1" s="1"/>
  <c r="I52" i="4"/>
  <c r="I15" i="3"/>
  <c r="I16" i="3"/>
  <c r="N4" i="3"/>
  <c r="J19" i="3"/>
  <c r="J18" i="3"/>
  <c r="L38" i="3"/>
  <c r="L8" i="3" s="1"/>
  <c r="L17" i="3"/>
  <c r="J46" i="3"/>
  <c r="J10" i="3"/>
  <c r="J9" i="3"/>
  <c r="K48" i="3"/>
  <c r="K37" i="3"/>
  <c r="K35" i="3" s="1"/>
  <c r="K36" i="3" s="1"/>
  <c r="C10" i="1"/>
  <c r="C12" i="1" s="1"/>
  <c r="L47" i="3"/>
  <c r="K45" i="3"/>
  <c r="J42" i="3"/>
  <c r="J11" i="3" s="1"/>
  <c r="J46" i="4" s="1"/>
  <c r="L49" i="3"/>
  <c r="M50" i="3"/>
  <c r="M22" i="3"/>
  <c r="N22" i="3"/>
  <c r="E12" i="1"/>
  <c r="E165" i="1"/>
  <c r="D12" i="1"/>
  <c r="D165" i="1"/>
  <c r="E60" i="1"/>
  <c r="G10" i="1"/>
  <c r="I59" i="1"/>
  <c r="I60" i="1" s="1"/>
  <c r="D60" i="1"/>
  <c r="B12" i="1" l="1"/>
  <c r="N51" i="4"/>
  <c r="J14" i="3"/>
  <c r="M19" i="4"/>
  <c r="F165" i="1"/>
  <c r="N4" i="4"/>
  <c r="H12" i="1"/>
  <c r="M51" i="4"/>
  <c r="I58" i="4"/>
  <c r="I53" i="4"/>
  <c r="C165" i="1"/>
  <c r="L37" i="3"/>
  <c r="M37" i="3" s="1"/>
  <c r="L341" i="3"/>
  <c r="K339" i="3"/>
  <c r="K340" i="3" s="1"/>
  <c r="L47" i="4"/>
  <c r="L6" i="4"/>
  <c r="I12" i="1"/>
  <c r="I20" i="1" s="1"/>
  <c r="J7" i="4"/>
  <c r="M4" i="4"/>
  <c r="J5" i="3"/>
  <c r="J13" i="3"/>
  <c r="J12" i="3"/>
  <c r="J16" i="3"/>
  <c r="J15" i="3"/>
  <c r="L19" i="3"/>
  <c r="L10" i="3"/>
  <c r="K46" i="3"/>
  <c r="K38" i="3"/>
  <c r="K8" i="3" s="1"/>
  <c r="K17" i="3"/>
  <c r="F20" i="1"/>
  <c r="F64" i="1"/>
  <c r="F76" i="1" s="1"/>
  <c r="D20" i="1"/>
  <c r="D64" i="1"/>
  <c r="D76" i="1" s="1"/>
  <c r="B20" i="1"/>
  <c r="B64" i="1"/>
  <c r="B76" i="1" s="1"/>
  <c r="E20" i="1"/>
  <c r="E64" i="1"/>
  <c r="E76" i="1" s="1"/>
  <c r="C20" i="1"/>
  <c r="C64" i="1"/>
  <c r="C76" i="1" s="1"/>
  <c r="M49" i="3"/>
  <c r="N50" i="3"/>
  <c r="J44" i="3"/>
  <c r="J43" i="3"/>
  <c r="M48" i="3"/>
  <c r="M47" i="3"/>
  <c r="L45" i="3"/>
  <c r="G12" i="1"/>
  <c r="G165" i="1"/>
  <c r="L35" i="3" l="1"/>
  <c r="J52" i="4"/>
  <c r="J58" i="4" s="1"/>
  <c r="J26" i="4"/>
  <c r="L18" i="3"/>
  <c r="I64" i="1"/>
  <c r="I76" i="1" s="1"/>
  <c r="I96" i="1" s="1"/>
  <c r="N19" i="4"/>
  <c r="H20" i="1"/>
  <c r="H64" i="1"/>
  <c r="H76" i="1" s="1"/>
  <c r="J5" i="4"/>
  <c r="J8" i="4"/>
  <c r="J9" i="4"/>
  <c r="M341" i="3"/>
  <c r="L339" i="3"/>
  <c r="L340" i="3" s="1"/>
  <c r="C96" i="1"/>
  <c r="C54" i="4"/>
  <c r="C55" i="4" s="1"/>
  <c r="C66" i="4" s="1"/>
  <c r="K14" i="3"/>
  <c r="K26" i="4" s="1"/>
  <c r="B96" i="1"/>
  <c r="B98" i="1" s="1"/>
  <c r="B99" i="1" s="1"/>
  <c r="B54" i="4"/>
  <c r="B55" i="4" s="1"/>
  <c r="F96" i="1"/>
  <c r="F54" i="4"/>
  <c r="F55" i="4" s="1"/>
  <c r="F66" i="4" s="1"/>
  <c r="K47" i="4"/>
  <c r="K6" i="4"/>
  <c r="D96" i="1"/>
  <c r="D54" i="4"/>
  <c r="D55" i="4" s="1"/>
  <c r="D66" i="4" s="1"/>
  <c r="E96" i="1"/>
  <c r="E54" i="4"/>
  <c r="E55" i="4" s="1"/>
  <c r="E66" i="4" s="1"/>
  <c r="K10" i="3"/>
  <c r="K9" i="3"/>
  <c r="L9" i="3"/>
  <c r="L46" i="3"/>
  <c r="K42" i="3"/>
  <c r="K11" i="3" s="1"/>
  <c r="M38" i="3"/>
  <c r="M8" i="3" s="1"/>
  <c r="M17" i="3"/>
  <c r="K19" i="3"/>
  <c r="K18" i="3"/>
  <c r="J7" i="3"/>
  <c r="J6" i="3"/>
  <c r="G20" i="1"/>
  <c r="G64" i="1"/>
  <c r="G76" i="1" s="1"/>
  <c r="N47" i="3"/>
  <c r="M45" i="3"/>
  <c r="L36" i="3"/>
  <c r="L42" i="3"/>
  <c r="L11" i="3" s="1"/>
  <c r="N49" i="3"/>
  <c r="N48" i="3"/>
  <c r="N37" i="3"/>
  <c r="N35" i="3" s="1"/>
  <c r="M35" i="3"/>
  <c r="M36" i="3" s="1"/>
  <c r="H1" i="1"/>
  <c r="G1" i="1" s="1"/>
  <c r="F1" i="1" s="1"/>
  <c r="E1" i="1" s="1"/>
  <c r="D1" i="1" s="1"/>
  <c r="C1" i="1" s="1"/>
  <c r="B1" i="1" s="1"/>
  <c r="I54" i="4" l="1"/>
  <c r="H96" i="1"/>
  <c r="H98" i="1" s="1"/>
  <c r="H54" i="4"/>
  <c r="H55" i="4" s="1"/>
  <c r="H66" i="4" s="1"/>
  <c r="K52" i="4"/>
  <c r="K58" i="4" s="1"/>
  <c r="I55" i="4"/>
  <c r="I66" i="4" s="1"/>
  <c r="M47" i="4"/>
  <c r="M6" i="4"/>
  <c r="K15" i="3"/>
  <c r="C97" i="1"/>
  <c r="C98" i="1" s="1"/>
  <c r="C99" i="1" s="1"/>
  <c r="L14" i="3"/>
  <c r="L15" i="3" s="1"/>
  <c r="K7" i="4"/>
  <c r="K46" i="4"/>
  <c r="N341" i="3"/>
  <c r="M339" i="3"/>
  <c r="M340" i="3" s="1"/>
  <c r="G96" i="1"/>
  <c r="G54" i="4"/>
  <c r="G55" i="4" s="1"/>
  <c r="G66" i="4" s="1"/>
  <c r="L46" i="4"/>
  <c r="L7" i="4"/>
  <c r="K16" i="3"/>
  <c r="K5" i="3"/>
  <c r="K12" i="3"/>
  <c r="K13" i="3"/>
  <c r="N38" i="3"/>
  <c r="N8" i="3" s="1"/>
  <c r="N17" i="3"/>
  <c r="K43" i="3"/>
  <c r="M19" i="3"/>
  <c r="M18" i="3"/>
  <c r="L12" i="3"/>
  <c r="L13" i="3"/>
  <c r="L5" i="3"/>
  <c r="M46" i="3"/>
  <c r="K44" i="3"/>
  <c r="M9" i="3"/>
  <c r="M10" i="3"/>
  <c r="L16" i="3"/>
  <c r="M42" i="3"/>
  <c r="M11" i="3" s="1"/>
  <c r="L44" i="3"/>
  <c r="L43" i="3"/>
  <c r="N45" i="3"/>
  <c r="N36" i="3"/>
  <c r="D97" i="1" l="1"/>
  <c r="D98" i="1" s="1"/>
  <c r="L52" i="4"/>
  <c r="L58" i="4" s="1"/>
  <c r="L26" i="4"/>
  <c r="I97" i="1"/>
  <c r="I98" i="1" s="1"/>
  <c r="I99" i="1" s="1"/>
  <c r="H99" i="1"/>
  <c r="N339" i="3"/>
  <c r="N340" i="3" s="1"/>
  <c r="K9" i="4"/>
  <c r="K8" i="4"/>
  <c r="N42" i="3"/>
  <c r="N11" i="3" s="1"/>
  <c r="N5" i="3" s="1"/>
  <c r="K5" i="4"/>
  <c r="M14" i="3"/>
  <c r="N47" i="4"/>
  <c r="N6" i="4"/>
  <c r="L8" i="4"/>
  <c r="L9" i="4"/>
  <c r="L5" i="4"/>
  <c r="M7" i="4"/>
  <c r="M46" i="4"/>
  <c r="N10" i="3"/>
  <c r="N9" i="3"/>
  <c r="L6" i="3"/>
  <c r="L7" i="3"/>
  <c r="N46" i="3"/>
  <c r="M13" i="3"/>
  <c r="M5" i="3"/>
  <c r="M12" i="3"/>
  <c r="N18" i="3"/>
  <c r="N19" i="3"/>
  <c r="K7" i="3"/>
  <c r="K6" i="3"/>
  <c r="E97" i="1"/>
  <c r="E98" i="1" s="1"/>
  <c r="D99" i="1"/>
  <c r="M44" i="3"/>
  <c r="M43" i="3"/>
  <c r="K39" i="3"/>
  <c r="M39" i="3"/>
  <c r="N39" i="3"/>
  <c r="M40" i="3"/>
  <c r="N40" i="3"/>
  <c r="K40" i="3"/>
  <c r="J39" i="3"/>
  <c r="L39" i="3"/>
  <c r="J40" i="3"/>
  <c r="L40" i="3"/>
  <c r="M52" i="4" l="1"/>
  <c r="M58" i="4" s="1"/>
  <c r="M26" i="4"/>
  <c r="N14" i="3"/>
  <c r="N46" i="4"/>
  <c r="N7" i="4"/>
  <c r="M9" i="4"/>
  <c r="M8" i="4"/>
  <c r="N43" i="3"/>
  <c r="M15" i="3"/>
  <c r="N12" i="3"/>
  <c r="M16" i="3"/>
  <c r="N44" i="3"/>
  <c r="N13" i="3"/>
  <c r="M5" i="4"/>
  <c r="M7" i="3"/>
  <c r="M6" i="3"/>
  <c r="N16" i="3"/>
  <c r="N15" i="3"/>
  <c r="N7" i="3"/>
  <c r="N6" i="3"/>
  <c r="F97" i="1"/>
  <c r="F98" i="1" s="1"/>
  <c r="E99" i="1"/>
  <c r="N52" i="4" l="1"/>
  <c r="N58" i="4" s="1"/>
  <c r="N26" i="4"/>
  <c r="N5" i="4"/>
  <c r="N8" i="4"/>
  <c r="N9" i="4"/>
  <c r="G97" i="1"/>
  <c r="G98" i="1" s="1"/>
  <c r="G99" i="1" s="1"/>
  <c r="F99" i="1"/>
  <c r="B44" i="4" l="1"/>
  <c r="B64" i="4"/>
  <c r="B66" i="4" s="1"/>
  <c r="B68" i="4" s="1"/>
  <c r="C67" i="4" l="1"/>
  <c r="B69" i="4"/>
  <c r="C68" i="4"/>
  <c r="C69" i="4" s="1"/>
  <c r="D67" i="4" l="1"/>
  <c r="D68" i="4" s="1"/>
  <c r="E67" i="4" l="1"/>
  <c r="E68" i="4" s="1"/>
  <c r="D69" i="4"/>
  <c r="F67" i="4" l="1"/>
  <c r="F68" i="4" s="1"/>
  <c r="E69" i="4"/>
  <c r="G67" i="4" l="1"/>
  <c r="G68" i="4" s="1"/>
  <c r="F69" i="4"/>
  <c r="H67" i="4" l="1"/>
  <c r="H68" i="4" s="1"/>
  <c r="G69" i="4"/>
  <c r="I67" i="4" l="1"/>
  <c r="I68" i="4" s="1"/>
  <c r="J67" i="4" s="1"/>
  <c r="J10" i="4" s="1"/>
  <c r="H69" i="4"/>
  <c r="I69" i="4" l="1"/>
  <c r="J71" i="4" l="1"/>
  <c r="L50" i="4" l="1"/>
  <c r="M50" i="4" s="1"/>
  <c r="N50" i="4" s="1"/>
  <c r="J11" i="4" l="1"/>
  <c r="J12" i="4" s="1"/>
  <c r="J48" i="4" s="1"/>
  <c r="J49" i="4" s="1"/>
  <c r="J53" i="4" l="1"/>
  <c r="J55" i="4"/>
  <c r="J14" i="4"/>
  <c r="J16" i="4" l="1"/>
  <c r="J17" i="4" s="1"/>
  <c r="J61" i="4" l="1"/>
  <c r="J18" i="4"/>
  <c r="K61" i="4" l="1"/>
  <c r="J64" i="4"/>
  <c r="J66" i="4" s="1"/>
  <c r="J68" i="4" s="1"/>
  <c r="J41" i="4"/>
  <c r="J39" i="4" s="1"/>
  <c r="J43" i="4" s="1"/>
  <c r="K67" i="4" l="1"/>
  <c r="K10" i="4" s="1"/>
  <c r="K11" i="4" s="1"/>
  <c r="J21" i="4"/>
  <c r="K64" i="4"/>
  <c r="L61" i="4"/>
  <c r="K12" i="4" l="1"/>
  <c r="K48" i="4" s="1"/>
  <c r="K49" i="4" s="1"/>
  <c r="K14" i="4"/>
  <c r="J31" i="4"/>
  <c r="J44" i="4" s="1"/>
  <c r="J70" i="4"/>
  <c r="K71" i="4" s="1"/>
  <c r="M61" i="4"/>
  <c r="L64" i="4"/>
  <c r="K16" i="4" l="1"/>
  <c r="K17" i="4" s="1"/>
  <c r="K18" i="4" s="1"/>
  <c r="K41" i="4"/>
  <c r="K39" i="4" s="1"/>
  <c r="K43" i="4" s="1"/>
  <c r="K55" i="4"/>
  <c r="K66" i="4" s="1"/>
  <c r="K68" i="4" s="1"/>
  <c r="K53" i="4"/>
  <c r="M64" i="4"/>
  <c r="N61" i="4"/>
  <c r="K21" i="4" l="1"/>
  <c r="L67" i="4"/>
  <c r="L10" i="4" s="1"/>
  <c r="L11" i="4" s="1"/>
  <c r="L12" i="4" s="1"/>
  <c r="L48" i="4" s="1"/>
  <c r="L49" i="4" s="1"/>
  <c r="L14" i="4"/>
  <c r="L55" i="4"/>
  <c r="L66" i="4" s="1"/>
  <c r="L68" i="4" s="1"/>
  <c r="L21" i="4" s="1"/>
  <c r="L70" i="4" s="1"/>
  <c r="M71" i="4" s="1"/>
  <c r="L53" i="4"/>
  <c r="N64" i="4"/>
  <c r="K70" i="4" l="1"/>
  <c r="L71" i="4" s="1"/>
  <c r="K31" i="4"/>
  <c r="K44" i="4" s="1"/>
  <c r="L31" i="4"/>
  <c r="M67" i="4"/>
  <c r="M10" i="4" s="1"/>
  <c r="M11" i="4" s="1"/>
  <c r="L16" i="4"/>
  <c r="L17" i="4" s="1"/>
  <c r="L18" i="4" s="1"/>
  <c r="L41" i="4"/>
  <c r="L39" i="4" s="1"/>
  <c r="L43" i="4" s="1"/>
  <c r="L44" i="4" s="1"/>
  <c r="M12" i="4" l="1"/>
  <c r="M48" i="4" s="1"/>
  <c r="M49" i="4" s="1"/>
  <c r="M14" i="4" l="1"/>
  <c r="M55" i="4"/>
  <c r="M66" i="4" s="1"/>
  <c r="M68" i="4" s="1"/>
  <c r="M53" i="4"/>
  <c r="M21" i="4" l="1"/>
  <c r="N67" i="4"/>
  <c r="N10" i="4" s="1"/>
  <c r="M16" i="4"/>
  <c r="M17" i="4" s="1"/>
  <c r="M18" i="4" s="1"/>
  <c r="M41" i="4"/>
  <c r="M39" i="4" s="1"/>
  <c r="M43" i="4" s="1"/>
  <c r="N11" i="4" l="1"/>
  <c r="M31" i="4"/>
  <c r="M44" i="4" s="1"/>
  <c r="M70" i="4"/>
  <c r="N71" i="4" s="1"/>
  <c r="N12" i="4" l="1"/>
  <c r="N48" i="4" s="1"/>
  <c r="N49" i="4" s="1"/>
  <c r="N14" i="4"/>
  <c r="N16" i="4" l="1"/>
  <c r="N17" i="4" s="1"/>
  <c r="N18" i="4" s="1"/>
  <c r="N41" i="4"/>
  <c r="N39" i="4" s="1"/>
  <c r="N43" i="4" s="1"/>
  <c r="N53" i="4"/>
  <c r="N55" i="4"/>
  <c r="N66" i="4" s="1"/>
  <c r="N68" i="4" s="1"/>
  <c r="N21" i="4" s="1"/>
  <c r="N31" i="4" l="1"/>
  <c r="N44" i="4" s="1"/>
  <c r="N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<sst xmlns="http://schemas.openxmlformats.org/spreadsheetml/2006/main" count="699" uniqueCount="240">
  <si>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</si>
  <si>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</si>
  <si>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</si>
  <si>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</si>
  <si>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</si>
  <si>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</si>
  <si>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</si>
  <si>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</si>
  <si>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</si>
  <si>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</si>
  <si>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</si>
  <si>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</si>
  <si>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</si>
  <si>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</si>
  <si>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</si>
  <si>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</si>
  <si>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</si>
  <si>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</si>
  <si>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</si>
  <si>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</si>
  <si>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</si>
  <si>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</si>
  <si>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</si>
  <si>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</si>
  <si>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</si>
  <si>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</si>
  <si>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</si>
  <si>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</si>
  <si>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</si>
  <si>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</si>
  <si>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</si>
  <si>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</si>
  <si>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</si>
  <si>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</si>
  <si>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</si>
  <si>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</si>
  <si>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</si>
  <si>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</si>
  <si>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</si>
  <si>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</si>
  <si>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</si>
  <si>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</si>
  <si>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</si>
  <si>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</si>
  <si>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</si>
  <si>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</si>
  <si>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</si>
  <si>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</si>
  <si>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</si>
  <si>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</si>
  <si>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</si>
  <si>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</si>
  <si>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</si>
  <si>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</si>
  <si>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</si>
  <si>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</si>
  <si>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</si>
  <si>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</si>
  <si>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</si>
  <si>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</si>
  <si>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</si>
  <si>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</si>
  <si>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</si>
  <si>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</si>
  <si>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</si>
  <si>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</si>
  <si>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</si>
  <si>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</si>
  <si>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</si>
  <si>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</si>
  <si>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</si>
  <si>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</si>
  <si>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</si>
  <si>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</si>
  <si>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</si>
  <si>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</si>
  <si>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</si>
  <si>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</si>
  <si>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</si>
  <si>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</si>
  <si>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</si>
  <si>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</si>
  <si>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</si>
  <si>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</si>
  <si>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</si>
  <si>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</si>
  <si>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</si>
  <si>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</si>
  <si>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</si>
  <si>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</si>
  <si>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</si>
  <si>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</si>
  <si>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</si>
  <si>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</si>
  <si>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</si>
  <si>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</si>
  <si>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</si>
  <si>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</si>
  <si>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</si>
  <si>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</si>
  <si>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</si>
  <si>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</si>
  <si>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</si>
  <si>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</si>
  <si>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</si>
  <si>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</si>
  <si>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</si>
  <si>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</si>
  <si>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</si>
  <si>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</si>
  <si>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</si>
  <si>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</si>
  <si>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</si>
  <si>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</si>
  <si>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</si>
  <si>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</si>
  <si>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</si>
  <si>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</si>
  <si>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</si>
  <si>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</si>
  <si>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</si>
  <si>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</si>
  <si>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</si>
  <si>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</si>
  <si>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</si>
  <si>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</si>
  <si>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</si>
  <si>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</si>
  <si>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</si>
  <si>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</si>
  <si>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</si>
  <si>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</si>
  <si>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</si>
  <si>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</si>
  <si>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</si>
  <si>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</si>
  <si>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</si>
  <si>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</si>
  <si>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</si>
  <si>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</si>
  <si>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</si>
  <si>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</si>
  <si>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</si>
  <si>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</si>
  <si>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</si>
  <si>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</si>
  <si>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</si>
  <si>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</si>
  <si>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</si>
  <si>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</si>
  <si>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</si>
  <si>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</si>
  <si>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</si>
  <si>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</si>
  <si>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</si>
  <si>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</si>
  <si>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</si>
  <si>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</si>
  <si>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</si>
  <si>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</si>
  <si>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</si>
  <si>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</si>
  <si>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</si>
  <si>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</si>
  <si>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</si>
  <si>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</si>
  <si>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</si>
  <si>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</si>
  <si>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</si>
  <si>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</si>
  <si>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</si>
  <si>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</si>
  <si>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</si>
  <si>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</si>
  <si>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</si>
  <si>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</si>
  <si>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</si>
  <si>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</si>
  <si>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</si>
  <si>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</si>
  <si>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</si>
  <si>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</si>
  <si>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</si>
  <si>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</si>
  <si>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</si>
  <si>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</si>
  <si>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</si>
  <si>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</si>
  <si>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</si>
  <si>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</si>
  <si>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</si>
  <si>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</si>
  <si>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</si>
  <si>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</si>
  <si>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</si>
  <si>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</si>
  <si>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</si>
  <si>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</si>
  <si>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</si>
  <si>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</si>
  <si>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</si>
  <si>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</si>
  <si>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</si>
  <si>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</si>
  <si>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</si>
  <si>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</si>
  <si>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</si>
  <si>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</si>
  <si>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</si>
  <si>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</si>
  <si>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</si>
  <si>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</si>
  <si>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</si>
  <si>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</si>
  <si>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</si>
  <si>
    <t>Opening balance in 2024 figure should be linked to 2023 retained earnings, not I41</t>
  </si>
  <si>
    <t>Forecast this based on pay out ratio i.e. pay put ratio * EPS</t>
  </si>
  <si>
    <t>Input your forecast assumption here</t>
  </si>
  <si>
    <t>Calculate growth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</si>
  <si>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</si>
  <si>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</si>
  <si>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</si>
  <si>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</si>
  <si>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</si>
  <si>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</si>
  <si>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</si>
  <si>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</si>
  <si>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</si>
  <si>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</si>
  <si>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with the expiration of the $15 billion repurchase program in 2023 and a new projection of $18 billion, assumption would be the figue will not change.</t>
  </si>
  <si>
    <t>Keep this blank</t>
  </si>
  <si>
    <t>Link this to row 12 from above</t>
  </si>
  <si>
    <t>include row 50 to this with - sign</t>
  </si>
  <si>
    <t>Please check your previous work sheet and fix this error</t>
  </si>
  <si>
    <t>Opening (2022) share count - no. of shares repurchased =  2023 share count. (No. of shares repurchased = Share repurchase amount in cash flow/Current Share price)</t>
  </si>
  <si>
    <t>DPS * number of shares</t>
  </si>
  <si>
    <t>Forecast this based on opening cash balance</t>
  </si>
  <si>
    <t>Should be PBT * Tax rate</t>
  </si>
  <si>
    <t>interest rate is forcasted based on 5 year projection average</t>
  </si>
  <si>
    <t>Link this to row 10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</si>
</sst>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43" fontId="0" fillId="0" borderId="0" xfId="0" applyNumberFormat="1" applyAlignment="1">
      <alignment wrapText="1"/>
    </xf>
    <xf numFmtId="165" fontId="13" fillId="0" borderId="0" xfId="1" applyNumberFormat="1" applyFont="1" applyFill="1" applyAlignment="1">
      <alignment horizontal="left"/>
    </xf>
    <xf numFmtId="164" fontId="2" fillId="0" borderId="2" xfId="1" applyFont="1" applyBorder="1"/>
    <xf numFmtId="164" fontId="1" fillId="0" borderId="0" xfId="1" applyFont="1"/>
    <xf numFmtId="164" fontId="2" fillId="0" borderId="0" xfId="1" applyFont="1"/>
    <xf numFmtId="165" fontId="2" fillId="0" borderId="1" xfId="1" applyNumberFormat="1" applyFont="1" applyFill="1" applyBorder="1"/>
    <xf numFmtId="164" fontId="2" fillId="8" borderId="0" xfId="1" applyFont="1" applyFill="1"/>
    <xf numFmtId="3" fontId="0" fillId="0" borderId="0" xfId="1" applyNumberFormat="1" applyFont="1"/>
    <xf numFmtId="3" fontId="2" fillId="0" borderId="1" xfId="1" applyNumberFormat="1" applyFont="1" applyFill="1" applyBorder="1"/>
    <xf numFmtId="3" fontId="2" fillId="0" borderId="2" xfId="1" applyNumberFormat="1" applyFont="1" applyBorder="1"/>
    <xf numFmtId="3" fontId="2" fillId="0" borderId="0" xfId="1" applyNumberFormat="1" applyFont="1"/>
    <xf numFmtId="3" fontId="2" fillId="0" borderId="4" xfId="1" applyNumberFormat="1" applyFont="1" applyBorder="1"/>
    <xf numFmtId="3" fontId="2" fillId="0" borderId="1" xfId="1" applyNumberFormat="1" applyFont="1" applyBorder="1"/>
    <xf numFmtId="41" fontId="0" fillId="0" borderId="0" xfId="1" applyNumberFormat="1" applyFont="1"/>
    <xf numFmtId="164" fontId="2" fillId="0" borderId="2" xfId="1" applyNumberFormat="1" applyFont="1" applyBorder="1"/>
    <xf numFmtId="165" fontId="2" fillId="0" borderId="0" xfId="1" applyNumberFormat="1" applyFont="1" applyFill="1" applyBorder="1"/>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85" zoomScaleNormal="85" workbookViewId="0">
      <selection activeCell="A7" sqref="A7"/>
    </sheetView>
  </sheetViews>
  <sheetFormatPr defaultRowHeight="14.4" x14ac:dyDescent="0.3"/>
  <cols>
    <col min="1" max="1" width="176.109375" style="19" customWidth="1"/>
  </cols>
  <sheetData>
    <row r="1" spans="1:1" ht="23.4" x14ac:dyDescent="0.45">
      <c r="A1" s="18" t="s">
        <v>20</v>
      </c>
    </row>
    <row r="2" spans="1:1" x14ac:dyDescent="0.3">
      <c r="A2" s="1" t="s">
        <v>219</v>
      </c>
    </row>
    <row r="3" spans="1:1" x14ac:dyDescent="0.3">
      <c r="A3" t="s">
        <v>220</v>
      </c>
    </row>
    <row r="4" spans="1:1" x14ac:dyDescent="0.3">
      <c r="A4" t="s">
        <v>221</v>
      </c>
    </row>
    <row r="5" spans="1:1" x14ac:dyDescent="0.3">
      <c r="A5" t="s">
        <v>222</v>
      </c>
    </row>
    <row r="6" spans="1:1" x14ac:dyDescent="0.3">
      <c r="A6" t="s">
        <v>223</v>
      </c>
    </row>
    <row r="7" spans="1:1" x14ac:dyDescent="0.3">
      <c r="A7" t="s">
        <v>224</v>
      </c>
    </row>
    <row r="8" spans="1:1" x14ac:dyDescent="0.3">
      <c r="A8" s="2" t="s">
        <v>225</v>
      </c>
    </row>
    <row r="9" spans="1:1" x14ac:dyDescent="0.3">
      <c r="A9" t="s">
        <v>226</v>
      </c>
    </row>
    <row r="10" spans="1:1" x14ac:dyDescent="0.3">
      <c r="A10"/>
    </row>
    <row r="11" spans="1:1" x14ac:dyDescent="0.3">
      <c r="A11" t="s">
        <v>227</v>
      </c>
    </row>
    <row r="12" spans="1:1" x14ac:dyDescent="0.3">
      <c r="A12" t="s">
        <v>204</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row r="24" spans="1:1" x14ac:dyDescent="0.3">
      <c r="A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2" activePane="bottomLeft" state="frozen"/>
      <selection pane="bottomLeft" activeCell="I25" sqref="I25"/>
    </sheetView>
  </sheetViews>
  <sheetFormatPr defaultRowHeight="14.4" x14ac:dyDescent="0.3"/>
  <cols>
    <col min="1" max="1" width="69.886718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50">
        <v>1.9</v>
      </c>
      <c r="C14" s="50">
        <v>2.21</v>
      </c>
      <c r="D14" s="50">
        <v>2.56</v>
      </c>
      <c r="E14" s="50">
        <v>1.19</v>
      </c>
      <c r="F14" s="50">
        <v>2.5499999999999998</v>
      </c>
      <c r="G14">
        <v>1.63</v>
      </c>
      <c r="H14">
        <v>3.64</v>
      </c>
      <c r="I14">
        <v>3.83</v>
      </c>
    </row>
    <row r="15" spans="1:9" x14ac:dyDescent="0.3">
      <c r="A15" s="2" t="s">
        <v>7</v>
      </c>
      <c r="B15" s="50">
        <v>1.85</v>
      </c>
      <c r="C15" s="50">
        <v>2.16</v>
      </c>
      <c r="D15" s="50">
        <v>2.5099999999999998</v>
      </c>
      <c r="E15" s="50">
        <v>1.17</v>
      </c>
      <c r="F15" s="50">
        <v>2.4900000000000002</v>
      </c>
      <c r="G15" s="50">
        <v>1.6</v>
      </c>
      <c r="H15">
        <v>3.56</v>
      </c>
      <c r="I15">
        <v>3.75</v>
      </c>
    </row>
    <row r="16" spans="1:9" x14ac:dyDescent="0.3">
      <c r="A16" s="1" t="s">
        <v>9</v>
      </c>
    </row>
    <row r="17" spans="1:9" x14ac:dyDescent="0.3">
      <c r="A17" s="2" t="s">
        <v>6</v>
      </c>
      <c r="B17">
        <v>1723.5</v>
      </c>
      <c r="C17">
        <v>1697.9</v>
      </c>
      <c r="D17">
        <v>1657.8</v>
      </c>
      <c r="E17">
        <v>1623.8</v>
      </c>
      <c r="F17">
        <v>1579.7</v>
      </c>
      <c r="G17">
        <v>1558.8</v>
      </c>
      <c r="H17">
        <v>1573</v>
      </c>
      <c r="I17">
        <v>1578.8</v>
      </c>
    </row>
    <row r="18" spans="1:9" x14ac:dyDescent="0.3">
      <c r="A18" s="2" t="s">
        <v>7</v>
      </c>
      <c r="B18">
        <v>1768.8</v>
      </c>
      <c r="C18">
        <v>1742.5</v>
      </c>
      <c r="D18">
        <v>1692</v>
      </c>
      <c r="E18">
        <v>1659.1</v>
      </c>
      <c r="F18">
        <v>1618.4</v>
      </c>
      <c r="G18">
        <v>1591.6</v>
      </c>
      <c r="H18">
        <v>1609.4</v>
      </c>
      <c r="I1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v>0</v>
      </c>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8638</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3979</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ht="28.8" x14ac:dyDescent="0.3">
      <c r="A74" s="51" t="s">
        <v>98</v>
      </c>
      <c r="B74" s="3">
        <v>-144</v>
      </c>
      <c r="C74" s="3">
        <v>-161</v>
      </c>
      <c r="D74" s="3">
        <v>-120</v>
      </c>
      <c r="E74" s="3">
        <v>35</v>
      </c>
      <c r="F74" s="3">
        <v>-203</v>
      </c>
      <c r="G74" s="3">
        <v>-654</v>
      </c>
      <c r="H74" s="3">
        <v>-182</v>
      </c>
      <c r="I74" s="3">
        <v>-845</v>
      </c>
    </row>
    <row r="75" spans="1:9" ht="28.8" x14ac:dyDescent="0.3">
      <c r="A75" s="51" t="s">
        <v>97</v>
      </c>
      <c r="B75" s="3">
        <v>1237</v>
      </c>
      <c r="C75" s="3">
        <v>-889</v>
      </c>
      <c r="D75" s="3">
        <v>-158</v>
      </c>
      <c r="E75" s="3">
        <v>1515</v>
      </c>
      <c r="F75" s="3">
        <v>1525</v>
      </c>
      <c r="G75" s="3">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142</v>
      </c>
      <c r="B82" s="3">
        <v>-150</v>
      </c>
      <c r="C82" s="3">
        <v>150</v>
      </c>
      <c r="D82" s="3">
        <v>0</v>
      </c>
      <c r="E82" s="3">
        <v>0</v>
      </c>
      <c r="F82" s="3">
        <v>0</v>
      </c>
      <c r="G82" s="3">
        <v>0</v>
      </c>
      <c r="H82" s="3"/>
      <c r="I82" s="3"/>
    </row>
    <row r="83" spans="1:9" x14ac:dyDescent="0.3">
      <c r="A83" s="2" t="s">
        <v>143</v>
      </c>
      <c r="B83" s="3">
        <v>3</v>
      </c>
      <c r="C83" s="3">
        <v>10</v>
      </c>
      <c r="D83" s="3">
        <v>13</v>
      </c>
      <c r="E83" s="3">
        <v>3</v>
      </c>
      <c r="F83" s="3">
        <v>5</v>
      </c>
      <c r="G83" s="3">
        <v>0</v>
      </c>
      <c r="H83" s="3"/>
      <c r="I83" s="3"/>
    </row>
    <row r="84" spans="1:9" x14ac:dyDescent="0.3">
      <c r="A84" s="2" t="s">
        <v>79</v>
      </c>
      <c r="B84" s="3">
        <v>0</v>
      </c>
      <c r="C84" s="3">
        <v>6</v>
      </c>
      <c r="D84" s="3">
        <v>-34</v>
      </c>
      <c r="E84" s="3">
        <v>-25</v>
      </c>
      <c r="F84" s="3">
        <v>0</v>
      </c>
      <c r="G84" s="3">
        <v>31</v>
      </c>
      <c r="H84" s="3">
        <v>171</v>
      </c>
      <c r="I84" s="3">
        <v>-19</v>
      </c>
    </row>
    <row r="85" spans="1:9"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0</v>
      </c>
      <c r="C89" s="3">
        <v>0</v>
      </c>
      <c r="D89" s="3">
        <v>0</v>
      </c>
      <c r="E89" s="3">
        <v>0</v>
      </c>
      <c r="F89" s="3">
        <v>0</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87</v>
      </c>
      <c r="B93" s="3">
        <v>192</v>
      </c>
      <c r="C93" s="3">
        <v>168</v>
      </c>
      <c r="D93" s="3">
        <v>-90</v>
      </c>
      <c r="E93" s="3">
        <v>-84</v>
      </c>
      <c r="F93" s="3">
        <v>-50</v>
      </c>
      <c r="G93" s="3">
        <v>-52</v>
      </c>
      <c r="H93" s="3">
        <v>-136</v>
      </c>
      <c r="I93" s="3">
        <v>-151</v>
      </c>
    </row>
    <row r="94" spans="1:9" x14ac:dyDescent="0.3">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3">
      <c r="A95" s="2" t="s">
        <v>89</v>
      </c>
      <c r="B95" s="3">
        <v>-83</v>
      </c>
      <c r="C95" s="3">
        <v>-105</v>
      </c>
      <c r="D95" s="3">
        <v>-20</v>
      </c>
      <c r="E95" s="3">
        <v>45</v>
      </c>
      <c r="F95" s="3">
        <v>-129</v>
      </c>
      <c r="G95" s="3">
        <v>-66</v>
      </c>
      <c r="H95" s="3">
        <v>143</v>
      </c>
      <c r="I95" s="3">
        <v>-143</v>
      </c>
    </row>
    <row r="96" spans="1:9" x14ac:dyDescent="0.3">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3">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 thickBot="1" x14ac:dyDescent="0.35">
      <c r="A98" s="6" t="s">
        <v>92</v>
      </c>
      <c r="B98" s="7">
        <f>+B96+B97</f>
        <v>3852</v>
      </c>
      <c r="C98" s="7">
        <f t="shared" ref="C98:G98" si="18">+C96+C97</f>
        <v>3138</v>
      </c>
      <c r="D98" s="7">
        <f t="shared" si="18"/>
        <v>3808</v>
      </c>
      <c r="E98" s="7">
        <f t="shared" si="18"/>
        <v>4249</v>
      </c>
      <c r="F98" s="7">
        <f t="shared" si="18"/>
        <v>4466</v>
      </c>
      <c r="G98" s="7">
        <f t="shared" si="18"/>
        <v>8348</v>
      </c>
      <c r="H98" s="7">
        <f>+H96+H97</f>
        <v>9889</v>
      </c>
      <c r="I98" s="90">
        <f>+I96+I97</f>
        <v>8574</v>
      </c>
    </row>
    <row r="99" spans="1:9" s="12" customFormat="1" ht="15" thickTop="1" x14ac:dyDescent="0.3">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3">
      <c r="A100" t="s">
        <v>93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95</v>
      </c>
      <c r="B104" s="3">
        <v>206</v>
      </c>
      <c r="C104" s="3">
        <v>252</v>
      </c>
      <c r="D104" s="3">
        <v>266</v>
      </c>
      <c r="E104" s="3">
        <v>294</v>
      </c>
      <c r="F104" s="3">
        <v>160</v>
      </c>
      <c r="G104" s="3">
        <v>121</v>
      </c>
      <c r="H104" s="3">
        <v>179</v>
      </c>
      <c r="I104" s="3">
        <v>160</v>
      </c>
    </row>
    <row r="105" spans="1:9" x14ac:dyDescent="0.3">
      <c r="A105" s="11" t="s">
        <v>96</v>
      </c>
      <c r="B105" s="3">
        <v>240</v>
      </c>
      <c r="C105" s="3">
        <v>271</v>
      </c>
      <c r="D105" s="3">
        <v>300</v>
      </c>
      <c r="E105" s="3">
        <v>320</v>
      </c>
      <c r="F105" s="3">
        <v>347</v>
      </c>
      <c r="G105" s="3">
        <v>385</v>
      </c>
      <c r="H105" s="3">
        <v>438</v>
      </c>
      <c r="I105" s="3">
        <v>480</v>
      </c>
    </row>
    <row r="107" spans="1:9" x14ac:dyDescent="0.3">
      <c r="A107" s="14" t="s">
        <v>99</v>
      </c>
      <c r="B107" s="14"/>
      <c r="C107" s="14"/>
      <c r="D107" s="14"/>
      <c r="E107" s="14"/>
      <c r="F107" s="14"/>
      <c r="G107" s="14"/>
      <c r="H107" s="14"/>
      <c r="I107" s="14"/>
    </row>
    <row r="108" spans="1:9" x14ac:dyDescent="0.3">
      <c r="A108" s="27" t="s">
        <v>109</v>
      </c>
      <c r="B108" s="3"/>
      <c r="C108" s="3"/>
      <c r="D108" s="3"/>
      <c r="E108" s="3"/>
      <c r="F108" s="3"/>
      <c r="G108" s="3"/>
      <c r="H108" s="3"/>
      <c r="I108" s="3"/>
    </row>
    <row r="109" spans="1:9" x14ac:dyDescent="0.3">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3">
      <c r="A110" s="11" t="s">
        <v>113</v>
      </c>
      <c r="B110">
        <v>8506</v>
      </c>
      <c r="C110">
        <v>9299</v>
      </c>
      <c r="D110">
        <v>9684</v>
      </c>
      <c r="E110">
        <v>9322</v>
      </c>
      <c r="F110">
        <v>10045</v>
      </c>
      <c r="G110">
        <v>9329</v>
      </c>
      <c r="H110" s="8">
        <v>11644</v>
      </c>
      <c r="I110" s="8">
        <v>12228</v>
      </c>
    </row>
    <row r="111" spans="1:9" x14ac:dyDescent="0.3">
      <c r="A111" s="11" t="s">
        <v>114</v>
      </c>
      <c r="B111">
        <v>4410</v>
      </c>
      <c r="C111">
        <v>4746</v>
      </c>
      <c r="D111">
        <v>4886</v>
      </c>
      <c r="E111">
        <v>4938</v>
      </c>
      <c r="F111">
        <v>5260</v>
      </c>
      <c r="G111">
        <v>4639</v>
      </c>
      <c r="H111" s="8">
        <v>5028</v>
      </c>
      <c r="I111" s="8">
        <v>5492</v>
      </c>
    </row>
    <row r="112" spans="1:9" x14ac:dyDescent="0.3">
      <c r="A112" s="11" t="s">
        <v>115</v>
      </c>
      <c r="B112">
        <v>824</v>
      </c>
      <c r="C112">
        <v>719</v>
      </c>
      <c r="D112">
        <v>646</v>
      </c>
      <c r="E112">
        <v>595</v>
      </c>
      <c r="F112">
        <v>597</v>
      </c>
      <c r="G112">
        <v>516</v>
      </c>
      <c r="H112">
        <v>507</v>
      </c>
      <c r="I112">
        <v>633</v>
      </c>
    </row>
    <row r="113" spans="1:9" x14ac:dyDescent="0.3">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3">
      <c r="A114" s="11" t="s">
        <v>113</v>
      </c>
      <c r="E114">
        <v>5875</v>
      </c>
      <c r="F114">
        <v>6293</v>
      </c>
      <c r="G114">
        <v>5892</v>
      </c>
      <c r="H114" s="8">
        <v>6970</v>
      </c>
      <c r="I114" s="8">
        <v>7388</v>
      </c>
    </row>
    <row r="115" spans="1:9" x14ac:dyDescent="0.3">
      <c r="A115" s="11" t="s">
        <v>114</v>
      </c>
      <c r="E115">
        <v>2940</v>
      </c>
      <c r="F115">
        <v>3087</v>
      </c>
      <c r="G115">
        <v>3053</v>
      </c>
      <c r="H115" s="8">
        <v>3996</v>
      </c>
      <c r="I115" s="8">
        <v>4527</v>
      </c>
    </row>
    <row r="116" spans="1:9" x14ac:dyDescent="0.3">
      <c r="A116" s="11" t="s">
        <v>115</v>
      </c>
      <c r="E116">
        <v>427</v>
      </c>
      <c r="F116">
        <v>432</v>
      </c>
      <c r="G116">
        <v>402</v>
      </c>
      <c r="H116">
        <v>490</v>
      </c>
      <c r="I116">
        <v>564</v>
      </c>
    </row>
    <row r="117" spans="1:9" x14ac:dyDescent="0.3">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3">
      <c r="A118" s="11" t="s">
        <v>113</v>
      </c>
      <c r="B118">
        <v>2016</v>
      </c>
      <c r="C118">
        <v>2599</v>
      </c>
      <c r="D118">
        <v>2920</v>
      </c>
      <c r="E118">
        <v>3496</v>
      </c>
      <c r="F118">
        <v>4262</v>
      </c>
      <c r="G118">
        <v>4635</v>
      </c>
      <c r="H118" s="8">
        <v>5748</v>
      </c>
      <c r="I118" s="8">
        <v>5416</v>
      </c>
    </row>
    <row r="119" spans="1:9" x14ac:dyDescent="0.3">
      <c r="A119" s="11" t="s">
        <v>114</v>
      </c>
      <c r="B119">
        <v>925</v>
      </c>
      <c r="C119">
        <v>1055</v>
      </c>
      <c r="D119">
        <v>1188</v>
      </c>
      <c r="E119">
        <v>1508</v>
      </c>
      <c r="F119">
        <v>1808</v>
      </c>
      <c r="G119">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3">
      <c r="A122" s="11" t="s">
        <v>113</v>
      </c>
      <c r="E122">
        <v>3575</v>
      </c>
      <c r="F122">
        <v>3622</v>
      </c>
      <c r="G122">
        <v>3449</v>
      </c>
      <c r="H122" s="8">
        <v>3659</v>
      </c>
      <c r="I122" s="8">
        <v>4111</v>
      </c>
    </row>
    <row r="123" spans="1:9" x14ac:dyDescent="0.3">
      <c r="A123" s="11" t="s">
        <v>114</v>
      </c>
      <c r="E123">
        <v>1347</v>
      </c>
      <c r="F123">
        <v>1395</v>
      </c>
      <c r="G123">
        <v>1365</v>
      </c>
      <c r="H123" s="8">
        <v>1494</v>
      </c>
      <c r="I123" s="8">
        <v>1610</v>
      </c>
    </row>
    <row r="124" spans="1:9" x14ac:dyDescent="0.3">
      <c r="A124" s="11" t="s">
        <v>115</v>
      </c>
      <c r="E124">
        <v>244</v>
      </c>
      <c r="F124">
        <v>237</v>
      </c>
      <c r="G124">
        <v>214</v>
      </c>
      <c r="H124">
        <v>190</v>
      </c>
      <c r="I124">
        <v>234</v>
      </c>
    </row>
    <row r="125" spans="1:9" x14ac:dyDescent="0.3">
      <c r="A125" s="2" t="s">
        <v>107</v>
      </c>
      <c r="B125" s="3">
        <v>115</v>
      </c>
      <c r="C125" s="3">
        <v>73</v>
      </c>
      <c r="D125" s="3">
        <v>73</v>
      </c>
      <c r="E125" s="3">
        <v>88</v>
      </c>
      <c r="F125" s="3">
        <v>42</v>
      </c>
      <c r="G125" s="3">
        <v>30</v>
      </c>
      <c r="H125" s="3">
        <v>25</v>
      </c>
      <c r="I125" s="3">
        <v>102</v>
      </c>
    </row>
    <row r="126" spans="1:9" x14ac:dyDescent="0.3">
      <c r="A126" s="2" t="s">
        <v>144</v>
      </c>
      <c r="B126" s="3">
        <f>+SUM(B127:B129)</f>
        <v>5705</v>
      </c>
      <c r="C126" s="3">
        <f t="shared" ref="C126:D126" si="28">+SUM(C127:C129)</f>
        <v>5884</v>
      </c>
      <c r="D126" s="3">
        <f t="shared" si="28"/>
        <v>6211</v>
      </c>
      <c r="E126" s="3"/>
      <c r="F126" s="3"/>
      <c r="G126" s="3"/>
      <c r="H126" s="3"/>
      <c r="I126" s="3"/>
    </row>
    <row r="127" spans="1:9" x14ac:dyDescent="0.3">
      <c r="A127" s="11" t="s">
        <v>113</v>
      </c>
      <c r="B127" s="3">
        <v>3876</v>
      </c>
      <c r="C127" s="3">
        <v>3985</v>
      </c>
      <c r="D127" s="3">
        <v>4068</v>
      </c>
      <c r="E127" s="3"/>
      <c r="F127" s="3"/>
      <c r="G127" s="3"/>
      <c r="H127" s="3"/>
      <c r="I127" s="3"/>
    </row>
    <row r="128" spans="1:9" x14ac:dyDescent="0.3">
      <c r="A128" s="11" t="s">
        <v>114</v>
      </c>
      <c r="B128" s="3">
        <v>1552</v>
      </c>
      <c r="C128" s="3">
        <v>1628</v>
      </c>
      <c r="D128" s="3">
        <v>1868</v>
      </c>
      <c r="E128" s="3"/>
      <c r="F128" s="3"/>
      <c r="G128" s="3"/>
      <c r="H128" s="3"/>
      <c r="I128" s="3"/>
    </row>
    <row r="129" spans="1:9" x14ac:dyDescent="0.3">
      <c r="A129" s="11" t="s">
        <v>115</v>
      </c>
      <c r="B129" s="3">
        <v>277</v>
      </c>
      <c r="C129" s="3">
        <v>271</v>
      </c>
      <c r="D129" s="3">
        <v>275</v>
      </c>
      <c r="E129" s="3"/>
      <c r="F129" s="3"/>
      <c r="G129" s="3"/>
      <c r="H129" s="3"/>
      <c r="I129" s="3"/>
    </row>
    <row r="130" spans="1:9" x14ac:dyDescent="0.3">
      <c r="A130" s="2" t="s">
        <v>145</v>
      </c>
      <c r="B130" s="3">
        <f>+SUM(B131:B133)</f>
        <v>1421</v>
      </c>
      <c r="C130" s="3">
        <f t="shared" ref="C130:D130" si="29">+SUM(C131:C133)</f>
        <v>1431</v>
      </c>
      <c r="D130" s="3">
        <f t="shared" si="29"/>
        <v>1487</v>
      </c>
      <c r="E130" s="3"/>
      <c r="F130" s="3"/>
      <c r="G130" s="3"/>
      <c r="H130" s="3"/>
      <c r="I130" s="3"/>
    </row>
    <row r="131" spans="1:9" x14ac:dyDescent="0.3">
      <c r="A131" s="11" t="s">
        <v>113</v>
      </c>
      <c r="B131" s="3">
        <v>827</v>
      </c>
      <c r="C131" s="3">
        <v>882</v>
      </c>
      <c r="D131" s="3">
        <v>927</v>
      </c>
      <c r="E131" s="3"/>
      <c r="F131" s="3"/>
      <c r="G131" s="3"/>
      <c r="H131" s="3"/>
      <c r="I131" s="3"/>
    </row>
    <row r="132" spans="1:9" x14ac:dyDescent="0.3">
      <c r="A132" s="11" t="s">
        <v>114</v>
      </c>
      <c r="B132" s="3">
        <v>499</v>
      </c>
      <c r="C132" s="3">
        <v>463</v>
      </c>
      <c r="D132" s="3">
        <v>471</v>
      </c>
      <c r="E132" s="3"/>
      <c r="F132" s="3"/>
      <c r="G132" s="3"/>
      <c r="H132" s="3"/>
      <c r="I132" s="3"/>
    </row>
    <row r="133" spans="1:9" x14ac:dyDescent="0.3">
      <c r="A133" s="11" t="s">
        <v>115</v>
      </c>
      <c r="B133" s="3">
        <v>95</v>
      </c>
      <c r="C133" s="3">
        <v>86</v>
      </c>
      <c r="D133" s="3">
        <v>89</v>
      </c>
      <c r="E133" s="3"/>
      <c r="F133" s="3"/>
      <c r="G133" s="3"/>
      <c r="H133" s="3"/>
      <c r="I133" s="3"/>
    </row>
    <row r="134" spans="1:9" x14ac:dyDescent="0.3">
      <c r="A134" s="2" t="s">
        <v>146</v>
      </c>
      <c r="B134" s="3">
        <f>+SUM(B135:B137)</f>
        <v>755</v>
      </c>
      <c r="C134" s="3">
        <f t="shared" ref="C134:D134" si="30">+SUM(C135:C137)</f>
        <v>869</v>
      </c>
      <c r="D134" s="3">
        <f t="shared" si="30"/>
        <v>1014</v>
      </c>
      <c r="E134" s="3"/>
      <c r="F134" s="3"/>
      <c r="G134" s="3"/>
      <c r="H134" s="3"/>
      <c r="I134" s="3"/>
    </row>
    <row r="135" spans="1:9" x14ac:dyDescent="0.3">
      <c r="A135" s="11" t="s">
        <v>113</v>
      </c>
      <c r="B135" s="3">
        <v>452</v>
      </c>
      <c r="C135" s="3">
        <v>570</v>
      </c>
      <c r="D135" s="3">
        <v>666</v>
      </c>
      <c r="E135" s="3"/>
      <c r="F135" s="3"/>
      <c r="G135" s="3"/>
      <c r="H135" s="3"/>
      <c r="I135" s="3"/>
    </row>
    <row r="136" spans="1:9" x14ac:dyDescent="0.3">
      <c r="A136" s="11" t="s">
        <v>114</v>
      </c>
      <c r="B136" s="3">
        <v>230</v>
      </c>
      <c r="C136" s="3">
        <v>228</v>
      </c>
      <c r="D136" s="3">
        <v>275</v>
      </c>
      <c r="E136" s="3"/>
      <c r="F136" s="3"/>
      <c r="G136" s="3"/>
      <c r="H136" s="3"/>
      <c r="I136" s="3"/>
    </row>
    <row r="137" spans="1:9" x14ac:dyDescent="0.3">
      <c r="A137" s="11" t="s">
        <v>115</v>
      </c>
      <c r="B137" s="3">
        <v>73</v>
      </c>
      <c r="C137" s="3">
        <v>71</v>
      </c>
      <c r="D137" s="3">
        <v>73</v>
      </c>
      <c r="E137" s="3"/>
      <c r="F137" s="3"/>
      <c r="G137" s="3"/>
      <c r="H137" s="3"/>
      <c r="I137" s="3"/>
    </row>
    <row r="138" spans="1:9" x14ac:dyDescent="0.3">
      <c r="A138" s="2" t="s">
        <v>147</v>
      </c>
      <c r="B138" s="3">
        <f>+SUM(B139:B141)</f>
        <v>3898</v>
      </c>
      <c r="C138" s="3">
        <f t="shared" ref="C138:D138" si="31">+SUM(C139:C141)</f>
        <v>3701</v>
      </c>
      <c r="D138" s="3">
        <f t="shared" si="31"/>
        <v>3995</v>
      </c>
      <c r="E138" s="3"/>
      <c r="F138" s="3"/>
      <c r="G138" s="3"/>
      <c r="H138" s="3"/>
      <c r="I138" s="3"/>
    </row>
    <row r="139" spans="1:9" x14ac:dyDescent="0.3">
      <c r="A139" s="11" t="s">
        <v>113</v>
      </c>
      <c r="B139" s="3">
        <v>2641</v>
      </c>
      <c r="C139" s="3">
        <v>2536</v>
      </c>
      <c r="D139" s="3">
        <v>2816</v>
      </c>
      <c r="E139" s="3"/>
      <c r="F139" s="3"/>
      <c r="G139" s="3"/>
      <c r="H139" s="3"/>
      <c r="I139" s="3"/>
    </row>
    <row r="140" spans="1:9" x14ac:dyDescent="0.3">
      <c r="A140" s="11" t="s">
        <v>114</v>
      </c>
      <c r="B140" s="3">
        <v>1021</v>
      </c>
      <c r="C140" s="3">
        <v>947</v>
      </c>
      <c r="D140" s="3">
        <v>966</v>
      </c>
      <c r="E140" s="3"/>
      <c r="F140" s="3"/>
      <c r="G140" s="3"/>
      <c r="H140" s="3"/>
      <c r="I140" s="3"/>
    </row>
    <row r="141" spans="1:9" x14ac:dyDescent="0.3">
      <c r="A141" s="11" t="s">
        <v>115</v>
      </c>
      <c r="B141" s="3">
        <v>236</v>
      </c>
      <c r="C141" s="3">
        <v>218</v>
      </c>
      <c r="D141" s="3">
        <v>213</v>
      </c>
      <c r="E141" s="3"/>
      <c r="F141" s="3"/>
      <c r="G141" s="3"/>
      <c r="H141" s="3"/>
      <c r="I141" s="3"/>
    </row>
    <row r="142" spans="1:9" x14ac:dyDescent="0.3">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3">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3">
      <c r="A144" s="11" t="s">
        <v>113</v>
      </c>
      <c r="B144" s="3">
        <v>0</v>
      </c>
      <c r="C144" s="3">
        <v>0</v>
      </c>
      <c r="D144" s="3">
        <v>0</v>
      </c>
      <c r="E144" s="3">
        <v>1611</v>
      </c>
      <c r="F144" s="3">
        <v>1658</v>
      </c>
      <c r="G144" s="3">
        <v>1642</v>
      </c>
      <c r="H144" s="3">
        <v>1986</v>
      </c>
      <c r="I144" s="3">
        <v>2094</v>
      </c>
    </row>
    <row r="145" spans="1:9" x14ac:dyDescent="0.3">
      <c r="A145" s="11" t="s">
        <v>114</v>
      </c>
      <c r="B145" s="3">
        <v>0</v>
      </c>
      <c r="C145" s="3">
        <v>0</v>
      </c>
      <c r="D145" s="3">
        <v>0</v>
      </c>
      <c r="E145" s="3">
        <v>144</v>
      </c>
      <c r="F145" s="3">
        <v>118</v>
      </c>
      <c r="G145" s="3">
        <v>89</v>
      </c>
      <c r="H145" s="3">
        <v>104</v>
      </c>
      <c r="I145" s="3">
        <v>103</v>
      </c>
    </row>
    <row r="146" spans="1:9" x14ac:dyDescent="0.3">
      <c r="A146" s="11" t="s">
        <v>115</v>
      </c>
      <c r="B146" s="3">
        <v>0</v>
      </c>
      <c r="C146" s="3">
        <v>0</v>
      </c>
      <c r="D146" s="3">
        <v>0</v>
      </c>
      <c r="E146" s="3">
        <v>28</v>
      </c>
      <c r="F146" s="3">
        <v>24</v>
      </c>
      <c r="G146" s="3">
        <v>25</v>
      </c>
      <c r="H146" s="3">
        <v>29</v>
      </c>
      <c r="I146" s="3">
        <v>26</v>
      </c>
    </row>
    <row r="147" spans="1:9" x14ac:dyDescent="0.3">
      <c r="A147" s="11" t="s">
        <v>121</v>
      </c>
      <c r="B147" s="3">
        <v>0</v>
      </c>
      <c r="C147" s="3">
        <v>0</v>
      </c>
      <c r="D147" s="3">
        <v>0</v>
      </c>
      <c r="E147" s="3">
        <v>103</v>
      </c>
      <c r="F147" s="3">
        <v>106</v>
      </c>
      <c r="G147" s="3">
        <v>90</v>
      </c>
      <c r="H147" s="3">
        <v>86</v>
      </c>
      <c r="I147" s="3">
        <v>123</v>
      </c>
    </row>
    <row r="148" spans="1:9" x14ac:dyDescent="0.3">
      <c r="A148" s="2" t="s">
        <v>108</v>
      </c>
      <c r="B148" s="3">
        <v>-82</v>
      </c>
      <c r="C148" s="3">
        <v>-86</v>
      </c>
      <c r="D148" s="3">
        <v>75</v>
      </c>
      <c r="E148" s="3">
        <v>26</v>
      </c>
      <c r="F148" s="3">
        <v>-7</v>
      </c>
      <c r="G148" s="3">
        <v>-11</v>
      </c>
      <c r="H148" s="3">
        <v>40</v>
      </c>
      <c r="I148" s="3">
        <v>-72</v>
      </c>
    </row>
    <row r="149" spans="1:9" ht="15" thickBot="1" x14ac:dyDescent="0.35">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 thickTop="1" x14ac:dyDescent="0.3">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3">
      <c r="A151" s="1" t="s">
        <v>110</v>
      </c>
    </row>
    <row r="152" spans="1:9" x14ac:dyDescent="0.3">
      <c r="A152" s="2" t="s">
        <v>100</v>
      </c>
      <c r="B152" s="3">
        <v>3645</v>
      </c>
      <c r="C152" s="3">
        <v>3763</v>
      </c>
      <c r="D152" s="3">
        <v>3875</v>
      </c>
      <c r="E152" s="3">
        <v>3600</v>
      </c>
      <c r="F152" s="3">
        <v>3925</v>
      </c>
      <c r="G152" s="3">
        <v>2899</v>
      </c>
      <c r="H152" s="3">
        <v>5089</v>
      </c>
      <c r="I152" s="3">
        <v>5114</v>
      </c>
    </row>
    <row r="153" spans="1:9" x14ac:dyDescent="0.3">
      <c r="A153" s="2" t="s">
        <v>101</v>
      </c>
      <c r="B153" s="3"/>
      <c r="C153" s="3"/>
      <c r="D153" s="3"/>
      <c r="E153" s="3">
        <v>1587</v>
      </c>
      <c r="F153" s="3">
        <v>1995</v>
      </c>
      <c r="G153" s="3">
        <v>1541</v>
      </c>
      <c r="H153" s="3">
        <v>2435</v>
      </c>
      <c r="I153" s="3">
        <v>3293</v>
      </c>
    </row>
    <row r="154" spans="1:9" x14ac:dyDescent="0.3">
      <c r="A154" s="2" t="s">
        <v>102</v>
      </c>
      <c r="B154" s="3">
        <v>993</v>
      </c>
      <c r="C154" s="3">
        <v>1372</v>
      </c>
      <c r="D154" s="3">
        <v>1507</v>
      </c>
      <c r="E154" s="3">
        <v>1807</v>
      </c>
      <c r="F154" s="3">
        <v>2376</v>
      </c>
      <c r="G154" s="3">
        <v>2490</v>
      </c>
      <c r="H154" s="3">
        <v>3243</v>
      </c>
      <c r="I154" s="3">
        <v>2365</v>
      </c>
    </row>
    <row r="155" spans="1:9" x14ac:dyDescent="0.3">
      <c r="A155" s="2" t="s">
        <v>106</v>
      </c>
      <c r="B155" s="3"/>
      <c r="C155" s="3"/>
      <c r="D155" s="3"/>
      <c r="E155" s="3">
        <v>1189</v>
      </c>
      <c r="F155" s="3">
        <v>1323</v>
      </c>
      <c r="G155" s="3">
        <v>1184</v>
      </c>
      <c r="H155" s="3">
        <v>1530</v>
      </c>
      <c r="I155" s="3">
        <v>1896</v>
      </c>
    </row>
    <row r="156" spans="1:9" x14ac:dyDescent="0.3">
      <c r="A156" s="2" t="s">
        <v>107</v>
      </c>
      <c r="B156" s="3">
        <v>-2267</v>
      </c>
      <c r="C156" s="3">
        <v>-2596</v>
      </c>
      <c r="D156" s="3">
        <v>-2677</v>
      </c>
      <c r="E156" s="3">
        <v>-2658</v>
      </c>
      <c r="F156" s="3">
        <v>-3262</v>
      </c>
      <c r="G156" s="3">
        <v>-3468</v>
      </c>
      <c r="H156" s="3">
        <v>-3656</v>
      </c>
      <c r="I156" s="3">
        <v>-4262</v>
      </c>
    </row>
    <row r="157" spans="1:9" x14ac:dyDescent="0.3">
      <c r="A157" s="2" t="s">
        <v>144</v>
      </c>
      <c r="B157" s="3">
        <v>1275</v>
      </c>
      <c r="C157" s="3">
        <v>1434</v>
      </c>
      <c r="D157" s="3">
        <v>1203</v>
      </c>
      <c r="E157" s="3">
        <v>0</v>
      </c>
      <c r="F157" s="3">
        <v>0</v>
      </c>
      <c r="G157" s="3">
        <v>0</v>
      </c>
      <c r="H157" s="3">
        <v>0</v>
      </c>
      <c r="I157" s="3">
        <v>0</v>
      </c>
    </row>
    <row r="158" spans="1:9" x14ac:dyDescent="0.3">
      <c r="A158" s="2" t="s">
        <v>145</v>
      </c>
      <c r="B158" s="3">
        <v>249</v>
      </c>
      <c r="C158" s="3">
        <v>289</v>
      </c>
      <c r="D158" s="3">
        <v>244</v>
      </c>
      <c r="E158" s="3">
        <v>0</v>
      </c>
      <c r="F158" s="3">
        <v>0</v>
      </c>
      <c r="G158" s="3">
        <v>0</v>
      </c>
      <c r="H158" s="3">
        <v>0</v>
      </c>
      <c r="I158" s="3">
        <v>0</v>
      </c>
    </row>
    <row r="159" spans="1:9" x14ac:dyDescent="0.3">
      <c r="A159" s="2" t="s">
        <v>146</v>
      </c>
      <c r="B159" s="3">
        <v>100</v>
      </c>
      <c r="C159" s="3">
        <v>174</v>
      </c>
      <c r="D159" s="3">
        <v>224</v>
      </c>
      <c r="E159" s="3">
        <v>0</v>
      </c>
      <c r="F159" s="3">
        <v>0</v>
      </c>
      <c r="G159" s="3">
        <v>0</v>
      </c>
      <c r="H159" s="3">
        <v>0</v>
      </c>
      <c r="I159" s="3">
        <v>0</v>
      </c>
    </row>
    <row r="160" spans="1:9" x14ac:dyDescent="0.3">
      <c r="A160" s="2" t="s">
        <v>147</v>
      </c>
      <c r="B160" s="3">
        <v>818</v>
      </c>
      <c r="C160" s="3">
        <v>892</v>
      </c>
      <c r="D160" s="3">
        <v>816</v>
      </c>
      <c r="E160" s="3">
        <v>0</v>
      </c>
      <c r="F160" s="3">
        <v>0</v>
      </c>
      <c r="G160" s="3">
        <v>0</v>
      </c>
      <c r="H160" s="3">
        <v>0</v>
      </c>
      <c r="I160" s="3">
        <v>0</v>
      </c>
    </row>
    <row r="161" spans="1:9" x14ac:dyDescent="0.3">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3">
      <c r="A162" s="2" t="s">
        <v>104</v>
      </c>
      <c r="B162" s="3">
        <v>517</v>
      </c>
      <c r="C162" s="3">
        <v>487</v>
      </c>
      <c r="D162" s="3">
        <v>477</v>
      </c>
      <c r="E162" s="3">
        <v>310</v>
      </c>
      <c r="F162" s="3">
        <v>303</v>
      </c>
      <c r="G162" s="3">
        <v>297</v>
      </c>
      <c r="H162" s="3">
        <v>543</v>
      </c>
      <c r="I162" s="3">
        <v>669</v>
      </c>
    </row>
    <row r="163" spans="1:9" x14ac:dyDescent="0.3">
      <c r="A163" s="2" t="s">
        <v>108</v>
      </c>
      <c r="B163" s="3">
        <v>-1097</v>
      </c>
      <c r="C163" s="3">
        <v>-1173</v>
      </c>
      <c r="D163" s="3">
        <v>-724</v>
      </c>
      <c r="E163" s="3">
        <v>-1456</v>
      </c>
      <c r="F163" s="3">
        <v>-1810</v>
      </c>
      <c r="G163" s="3">
        <v>-1967</v>
      </c>
      <c r="H163" s="3">
        <v>-2261</v>
      </c>
      <c r="I163" s="3">
        <v>-2219</v>
      </c>
    </row>
    <row r="164" spans="1:9" ht="15" thickBot="1" x14ac:dyDescent="0.35">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 thickTop="1" x14ac:dyDescent="0.3">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3">
      <c r="A166" s="1" t="s">
        <v>117</v>
      </c>
    </row>
    <row r="167" spans="1:9" x14ac:dyDescent="0.3">
      <c r="A167" s="2" t="s">
        <v>100</v>
      </c>
      <c r="B167" s="3">
        <v>632</v>
      </c>
      <c r="C167" s="3">
        <v>742</v>
      </c>
      <c r="D167" s="3">
        <v>819</v>
      </c>
      <c r="E167" s="3">
        <v>848</v>
      </c>
      <c r="F167" s="3">
        <v>814</v>
      </c>
      <c r="G167" s="3">
        <v>645</v>
      </c>
      <c r="H167" s="3">
        <v>617</v>
      </c>
      <c r="I167" s="3">
        <v>639</v>
      </c>
    </row>
    <row r="168" spans="1:9" x14ac:dyDescent="0.3">
      <c r="A168" s="2" t="s">
        <v>101</v>
      </c>
      <c r="B168" s="3"/>
      <c r="C168" s="3"/>
      <c r="D168" s="3"/>
      <c r="E168" s="3">
        <v>849</v>
      </c>
      <c r="F168" s="3">
        <v>929</v>
      </c>
      <c r="G168" s="3">
        <v>885</v>
      </c>
      <c r="H168" s="3">
        <v>982</v>
      </c>
      <c r="I168" s="3">
        <v>920</v>
      </c>
    </row>
    <row r="169" spans="1:9" x14ac:dyDescent="0.3">
      <c r="A169" s="2" t="s">
        <v>102</v>
      </c>
      <c r="B169" s="3">
        <v>254</v>
      </c>
      <c r="C169" s="3">
        <v>234</v>
      </c>
      <c r="D169" s="3">
        <v>225</v>
      </c>
      <c r="E169" s="3">
        <v>256</v>
      </c>
      <c r="F169" s="3">
        <v>237</v>
      </c>
      <c r="G169" s="3">
        <v>214</v>
      </c>
      <c r="H169" s="3">
        <v>288</v>
      </c>
      <c r="I169" s="3">
        <v>303</v>
      </c>
    </row>
    <row r="170" spans="1:9" x14ac:dyDescent="0.3">
      <c r="A170" s="2" t="s">
        <v>118</v>
      </c>
      <c r="B170" s="3"/>
      <c r="C170" s="3"/>
      <c r="D170" s="3"/>
      <c r="E170" s="3">
        <v>339</v>
      </c>
      <c r="F170" s="3">
        <v>326</v>
      </c>
      <c r="G170" s="3">
        <v>296</v>
      </c>
      <c r="H170" s="3">
        <v>304</v>
      </c>
      <c r="I170" s="3">
        <v>274</v>
      </c>
    </row>
    <row r="171" spans="1:9" x14ac:dyDescent="0.3">
      <c r="A171" s="2" t="s">
        <v>107</v>
      </c>
      <c r="B171" s="3">
        <v>484</v>
      </c>
      <c r="C171" s="3">
        <v>511</v>
      </c>
      <c r="D171" s="3">
        <v>533</v>
      </c>
      <c r="E171" s="3">
        <v>597</v>
      </c>
      <c r="F171" s="3">
        <v>665</v>
      </c>
      <c r="G171" s="3">
        <v>830</v>
      </c>
      <c r="H171" s="3">
        <v>780</v>
      </c>
      <c r="I171" s="3">
        <v>789</v>
      </c>
    </row>
    <row r="172" spans="1:9" x14ac:dyDescent="0.3">
      <c r="A172" s="2" t="s">
        <v>144</v>
      </c>
      <c r="B172" s="3">
        <v>451</v>
      </c>
      <c r="C172" s="3">
        <v>589</v>
      </c>
      <c r="D172" s="3">
        <v>658</v>
      </c>
      <c r="E172" s="3"/>
      <c r="F172" s="3"/>
      <c r="G172" s="3"/>
      <c r="H172" s="3"/>
      <c r="I172" s="3"/>
    </row>
    <row r="173" spans="1:9" x14ac:dyDescent="0.3">
      <c r="A173" s="2" t="s">
        <v>145</v>
      </c>
      <c r="B173" s="3">
        <v>47</v>
      </c>
      <c r="C173" s="3">
        <v>50</v>
      </c>
      <c r="D173" s="3">
        <v>48</v>
      </c>
      <c r="E173" s="3"/>
      <c r="F173" s="3"/>
      <c r="G173" s="3"/>
      <c r="H173" s="3"/>
      <c r="I173" s="3"/>
    </row>
    <row r="174" spans="1:9" x14ac:dyDescent="0.3">
      <c r="A174" s="2" t="s">
        <v>146</v>
      </c>
      <c r="B174" s="3">
        <v>205</v>
      </c>
      <c r="C174" s="3">
        <v>223</v>
      </c>
      <c r="D174" s="3">
        <v>223</v>
      </c>
      <c r="E174" s="3"/>
      <c r="F174" s="3"/>
      <c r="G174" s="3"/>
      <c r="H174" s="3"/>
      <c r="I174" s="3"/>
    </row>
    <row r="175" spans="1:9" x14ac:dyDescent="0.3">
      <c r="A175" s="2" t="s">
        <v>147</v>
      </c>
      <c r="B175" s="3">
        <v>103</v>
      </c>
      <c r="C175" s="3">
        <v>109</v>
      </c>
      <c r="D175" s="3">
        <v>120</v>
      </c>
      <c r="E175" s="3"/>
      <c r="F175" s="3"/>
      <c r="G175" s="3"/>
      <c r="H175" s="3"/>
      <c r="I175" s="3"/>
    </row>
    <row r="176" spans="1:9" x14ac:dyDescent="0.3">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3">
      <c r="A177" s="2" t="s">
        <v>104</v>
      </c>
      <c r="B177" s="3">
        <v>122</v>
      </c>
      <c r="C177" s="3">
        <v>125</v>
      </c>
      <c r="D177" s="3">
        <v>125</v>
      </c>
      <c r="E177" s="3">
        <v>115</v>
      </c>
      <c r="F177" s="3">
        <v>100</v>
      </c>
      <c r="G177" s="3">
        <v>80</v>
      </c>
      <c r="H177" s="3">
        <v>63</v>
      </c>
      <c r="I177" s="3">
        <v>49</v>
      </c>
    </row>
    <row r="178" spans="1:9" x14ac:dyDescent="0.3">
      <c r="A178" s="2" t="s">
        <v>108</v>
      </c>
      <c r="B178" s="3">
        <v>713</v>
      </c>
      <c r="C178" s="3">
        <v>937</v>
      </c>
      <c r="D178" s="3">
        <v>1238</v>
      </c>
      <c r="E178" s="3">
        <v>1450</v>
      </c>
      <c r="F178" s="3">
        <v>1673</v>
      </c>
      <c r="G178" s="3">
        <v>1916</v>
      </c>
      <c r="H178" s="3">
        <v>1870</v>
      </c>
      <c r="I178" s="3">
        <v>1817</v>
      </c>
    </row>
    <row r="179" spans="1:9" ht="15" thickBot="1" x14ac:dyDescent="0.35">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 thickTop="1" x14ac:dyDescent="0.3">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3">
      <c r="A181" s="1" t="s">
        <v>122</v>
      </c>
    </row>
    <row r="182" spans="1:9" x14ac:dyDescent="0.3">
      <c r="A182" s="2" t="s">
        <v>100</v>
      </c>
      <c r="B182" s="3">
        <v>208</v>
      </c>
      <c r="C182" s="3">
        <v>242</v>
      </c>
      <c r="D182" s="3">
        <v>223</v>
      </c>
      <c r="E182" s="3">
        <v>196</v>
      </c>
      <c r="F182" s="3">
        <v>117</v>
      </c>
      <c r="G182" s="3">
        <v>110</v>
      </c>
      <c r="H182" s="3">
        <v>98</v>
      </c>
      <c r="I182" s="3">
        <v>146</v>
      </c>
    </row>
    <row r="183" spans="1:9" x14ac:dyDescent="0.3">
      <c r="A183" s="2" t="s">
        <v>101</v>
      </c>
      <c r="B183" s="3"/>
      <c r="C183" s="3"/>
      <c r="D183" s="3"/>
      <c r="E183" s="3">
        <v>240</v>
      </c>
      <c r="F183" s="3">
        <v>233</v>
      </c>
      <c r="G183" s="3">
        <v>139</v>
      </c>
      <c r="H183" s="3">
        <v>153</v>
      </c>
      <c r="I183" s="3">
        <v>197</v>
      </c>
    </row>
    <row r="184" spans="1:9" x14ac:dyDescent="0.3">
      <c r="A184" s="2" t="s">
        <v>102</v>
      </c>
      <c r="B184" s="3">
        <v>69</v>
      </c>
      <c r="C184" s="3">
        <v>44</v>
      </c>
      <c r="D184" s="3">
        <v>51</v>
      </c>
      <c r="E184" s="3">
        <v>76</v>
      </c>
      <c r="F184" s="3">
        <v>49</v>
      </c>
      <c r="G184" s="3">
        <v>28</v>
      </c>
      <c r="H184" s="3">
        <v>94</v>
      </c>
      <c r="I184" s="3">
        <v>78</v>
      </c>
    </row>
    <row r="185" spans="1:9" x14ac:dyDescent="0.3">
      <c r="A185" s="2" t="s">
        <v>118</v>
      </c>
      <c r="B185" s="3"/>
      <c r="C185" s="3"/>
      <c r="D185" s="3"/>
      <c r="E185" s="3">
        <v>49</v>
      </c>
      <c r="F185" s="3">
        <v>47</v>
      </c>
      <c r="G185" s="3">
        <v>41</v>
      </c>
      <c r="H185" s="3">
        <v>54</v>
      </c>
      <c r="I185" s="3">
        <v>56</v>
      </c>
    </row>
    <row r="186" spans="1:9" x14ac:dyDescent="0.3">
      <c r="A186" s="2" t="s">
        <v>107</v>
      </c>
      <c r="B186" s="3">
        <v>225</v>
      </c>
      <c r="C186" s="3">
        <v>258</v>
      </c>
      <c r="D186" s="3">
        <v>278</v>
      </c>
      <c r="E186" s="3">
        <v>286</v>
      </c>
      <c r="F186" s="3">
        <v>278</v>
      </c>
      <c r="G186" s="3">
        <v>438</v>
      </c>
      <c r="H186" s="3">
        <v>278</v>
      </c>
      <c r="I186" s="3">
        <v>222</v>
      </c>
    </row>
    <row r="187" spans="1:9" x14ac:dyDescent="0.3">
      <c r="A187" s="2" t="s">
        <v>144</v>
      </c>
      <c r="B187" s="3">
        <v>216</v>
      </c>
      <c r="C187" s="3">
        <v>215</v>
      </c>
      <c r="D187" s="3">
        <v>162</v>
      </c>
      <c r="E187" s="3"/>
      <c r="F187" s="3"/>
      <c r="G187" s="3"/>
      <c r="H187" s="3"/>
      <c r="I187" s="3"/>
    </row>
    <row r="188" spans="1:9" x14ac:dyDescent="0.3">
      <c r="A188" s="2" t="s">
        <v>145</v>
      </c>
      <c r="B188" s="3">
        <v>20</v>
      </c>
      <c r="C188" s="3">
        <v>17</v>
      </c>
      <c r="D188" s="3">
        <v>10</v>
      </c>
      <c r="E188" s="3"/>
      <c r="F188" s="3"/>
      <c r="G188" s="3"/>
      <c r="H188" s="3"/>
      <c r="I188" s="3"/>
    </row>
    <row r="189" spans="1:9" x14ac:dyDescent="0.3">
      <c r="A189" s="2" t="s">
        <v>146</v>
      </c>
      <c r="B189" s="3">
        <v>15</v>
      </c>
      <c r="C189" s="3">
        <v>13</v>
      </c>
      <c r="D189" s="3">
        <v>21</v>
      </c>
      <c r="E189" s="3"/>
      <c r="F189" s="3"/>
      <c r="G189" s="3"/>
      <c r="H189" s="3"/>
      <c r="I189" s="3"/>
    </row>
    <row r="190" spans="1:9" x14ac:dyDescent="0.3">
      <c r="A190" s="2" t="s">
        <v>147</v>
      </c>
      <c r="B190" s="3">
        <v>37</v>
      </c>
      <c r="C190" s="3">
        <v>51</v>
      </c>
      <c r="D190" s="3">
        <v>39</v>
      </c>
      <c r="E190" s="3"/>
      <c r="F190" s="3"/>
      <c r="G190" s="3"/>
      <c r="H190" s="3"/>
      <c r="I190" s="3"/>
    </row>
    <row r="191" spans="1:9" x14ac:dyDescent="0.3">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3">
      <c r="A192" s="2" t="s">
        <v>104</v>
      </c>
      <c r="B192" s="3">
        <v>69</v>
      </c>
      <c r="C192" s="3">
        <v>39</v>
      </c>
      <c r="D192" s="3">
        <v>30</v>
      </c>
      <c r="E192" s="3">
        <v>22</v>
      </c>
      <c r="F192" s="3">
        <v>18</v>
      </c>
      <c r="G192" s="3">
        <v>12</v>
      </c>
      <c r="H192" s="3">
        <v>7</v>
      </c>
      <c r="I192" s="3">
        <v>9</v>
      </c>
    </row>
    <row r="193" spans="1:9" x14ac:dyDescent="0.3">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 thickBot="1" x14ac:dyDescent="0.35">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 thickTop="1" x14ac:dyDescent="0.3">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3">
      <c r="A196" s="1" t="s">
        <v>124</v>
      </c>
    </row>
    <row r="197" spans="1:9" x14ac:dyDescent="0.3">
      <c r="A197" s="2" t="s">
        <v>100</v>
      </c>
      <c r="B197" s="3">
        <v>121</v>
      </c>
      <c r="C197" s="3">
        <v>133</v>
      </c>
      <c r="D197" s="3">
        <v>140</v>
      </c>
      <c r="E197" s="3">
        <v>160</v>
      </c>
      <c r="F197" s="3">
        <v>149</v>
      </c>
      <c r="G197" s="3">
        <v>148</v>
      </c>
      <c r="H197" s="3">
        <v>130</v>
      </c>
      <c r="I197" s="3">
        <v>124</v>
      </c>
    </row>
    <row r="198" spans="1:9" x14ac:dyDescent="0.3">
      <c r="A198" s="2" t="s">
        <v>101</v>
      </c>
      <c r="B198" s="3"/>
      <c r="C198" s="3"/>
      <c r="D198" s="3"/>
      <c r="E198" s="3">
        <v>116</v>
      </c>
      <c r="F198" s="3">
        <v>111</v>
      </c>
      <c r="G198" s="3">
        <v>132</v>
      </c>
      <c r="H198" s="3">
        <v>136</v>
      </c>
      <c r="I198" s="3">
        <v>134</v>
      </c>
    </row>
    <row r="199" spans="1:9" x14ac:dyDescent="0.3">
      <c r="A199" s="2" t="s">
        <v>102</v>
      </c>
      <c r="B199" s="3">
        <v>46</v>
      </c>
      <c r="C199" s="3">
        <v>48</v>
      </c>
      <c r="D199" s="3">
        <v>54</v>
      </c>
      <c r="E199" s="3">
        <v>56</v>
      </c>
      <c r="F199" s="3">
        <v>50</v>
      </c>
      <c r="G199" s="3">
        <v>44</v>
      </c>
      <c r="H199" s="3">
        <v>46</v>
      </c>
      <c r="I199" s="3">
        <v>41</v>
      </c>
    </row>
    <row r="200" spans="1:9" x14ac:dyDescent="0.3">
      <c r="A200" s="2" t="s">
        <v>106</v>
      </c>
      <c r="B200" s="3"/>
      <c r="C200" s="3"/>
      <c r="D200" s="3"/>
      <c r="E200" s="3">
        <v>55</v>
      </c>
      <c r="F200" s="3">
        <v>53</v>
      </c>
      <c r="G200" s="3">
        <v>46</v>
      </c>
      <c r="H200" s="3">
        <v>43</v>
      </c>
      <c r="I200" s="3">
        <v>42</v>
      </c>
    </row>
    <row r="201" spans="1:9" x14ac:dyDescent="0.3">
      <c r="A201" s="2" t="s">
        <v>107</v>
      </c>
      <c r="B201" s="3">
        <v>210</v>
      </c>
      <c r="C201" s="3">
        <v>230</v>
      </c>
      <c r="D201" s="3">
        <v>233</v>
      </c>
      <c r="E201" s="3">
        <v>217</v>
      </c>
      <c r="F201" s="3">
        <v>195</v>
      </c>
      <c r="G201" s="3">
        <v>214</v>
      </c>
      <c r="H201" s="3">
        <v>222</v>
      </c>
      <c r="I201" s="3">
        <v>220</v>
      </c>
    </row>
    <row r="202" spans="1:9" x14ac:dyDescent="0.3">
      <c r="A202" s="2" t="s">
        <v>144</v>
      </c>
      <c r="B202" s="3">
        <v>75</v>
      </c>
      <c r="C202" s="3">
        <v>72</v>
      </c>
      <c r="D202" s="3">
        <v>91</v>
      </c>
      <c r="E202" s="3"/>
      <c r="F202" s="3"/>
      <c r="G202" s="3"/>
      <c r="H202" s="3"/>
      <c r="I202" s="3"/>
    </row>
    <row r="203" spans="1:9" x14ac:dyDescent="0.3">
      <c r="A203" s="2" t="s">
        <v>145</v>
      </c>
      <c r="B203" s="3">
        <v>12</v>
      </c>
      <c r="C203" s="3">
        <v>12</v>
      </c>
      <c r="D203" s="3">
        <v>13</v>
      </c>
      <c r="E203" s="3"/>
      <c r="F203" s="3"/>
      <c r="G203" s="3"/>
      <c r="H203" s="3"/>
      <c r="I203" s="3"/>
    </row>
    <row r="204" spans="1:9" x14ac:dyDescent="0.3">
      <c r="A204" s="2" t="s">
        <v>146</v>
      </c>
      <c r="B204" s="3">
        <v>22</v>
      </c>
      <c r="C204" s="3">
        <v>18</v>
      </c>
      <c r="D204" s="3">
        <v>18</v>
      </c>
      <c r="E204" s="3"/>
      <c r="F204" s="3"/>
      <c r="G204" s="3"/>
      <c r="H204" s="3"/>
      <c r="I204" s="3"/>
    </row>
    <row r="205" spans="1:9" x14ac:dyDescent="0.3">
      <c r="A205" s="2" t="s">
        <v>147</v>
      </c>
      <c r="B205" s="3">
        <v>27</v>
      </c>
      <c r="C205" s="3">
        <v>25</v>
      </c>
      <c r="D205" s="3">
        <v>38</v>
      </c>
      <c r="E205" s="3"/>
      <c r="F205" s="3"/>
      <c r="G205" s="3"/>
      <c r="H205" s="3"/>
      <c r="I205" s="3"/>
    </row>
    <row r="206" spans="1:9" x14ac:dyDescent="0.3">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3">
      <c r="A207" s="2" t="s">
        <v>104</v>
      </c>
      <c r="B207" s="3">
        <v>18</v>
      </c>
      <c r="C207" s="3">
        <v>27</v>
      </c>
      <c r="D207" s="3">
        <v>28</v>
      </c>
      <c r="E207" s="3">
        <v>33</v>
      </c>
      <c r="F207" s="3">
        <v>31</v>
      </c>
      <c r="G207" s="3">
        <v>25</v>
      </c>
      <c r="H207" s="3">
        <v>26</v>
      </c>
      <c r="I207" s="3">
        <v>22</v>
      </c>
    </row>
    <row r="208" spans="1:9" x14ac:dyDescent="0.3">
      <c r="A208" s="2" t="s">
        <v>108</v>
      </c>
      <c r="B208" s="3">
        <v>75</v>
      </c>
      <c r="C208" s="3">
        <v>84</v>
      </c>
      <c r="D208" s="3">
        <v>91</v>
      </c>
      <c r="E208" s="3">
        <v>110</v>
      </c>
      <c r="F208" s="3">
        <v>116</v>
      </c>
      <c r="G208" s="3">
        <v>112</v>
      </c>
      <c r="H208" s="3">
        <v>141</v>
      </c>
      <c r="I208" s="3">
        <v>134</v>
      </c>
    </row>
    <row r="209" spans="1:9" ht="15" thickBot="1" x14ac:dyDescent="0.35">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 thickTop="1" x14ac:dyDescent="0.3">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3">
      <c r="A211" s="14" t="s">
        <v>126</v>
      </c>
      <c r="B211" s="14"/>
      <c r="C211" s="14"/>
      <c r="D211" s="14"/>
      <c r="E211" s="14"/>
      <c r="F211" s="14"/>
      <c r="G211" s="14"/>
      <c r="H211" s="14"/>
      <c r="I211" s="14"/>
    </row>
    <row r="212" spans="1:9" x14ac:dyDescent="0.3">
      <c r="A212" s="27" t="s">
        <v>127</v>
      </c>
    </row>
    <row r="213" spans="1:9" x14ac:dyDescent="0.3">
      <c r="A213" s="32" t="s">
        <v>100</v>
      </c>
      <c r="B213" s="33">
        <v>0.12</v>
      </c>
      <c r="C213" s="33">
        <v>0.08</v>
      </c>
      <c r="D213" s="33">
        <v>0.03</v>
      </c>
      <c r="E213" s="33">
        <v>-0.02</v>
      </c>
      <c r="F213" s="33">
        <v>7.0000000000000007E-2</v>
      </c>
      <c r="G213" s="33">
        <v>-0.09</v>
      </c>
      <c r="H213" s="33">
        <v>0.19</v>
      </c>
      <c r="I213" s="33">
        <v>7.0000000000000007E-2</v>
      </c>
    </row>
    <row r="214" spans="1:9" x14ac:dyDescent="0.3">
      <c r="A214" s="30" t="s">
        <v>113</v>
      </c>
      <c r="B214" s="29">
        <v>0.14000000000000001</v>
      </c>
      <c r="C214" s="29">
        <v>0.1</v>
      </c>
      <c r="D214" s="29">
        <v>0.04</v>
      </c>
      <c r="E214" s="29">
        <v>-0.04</v>
      </c>
      <c r="F214" s="29">
        <v>0.08</v>
      </c>
      <c r="G214" s="29">
        <v>-7.0000000000000007E-2</v>
      </c>
      <c r="H214" s="29">
        <v>0.25</v>
      </c>
      <c r="I214" s="29">
        <v>0.05</v>
      </c>
    </row>
    <row r="215" spans="1:9" x14ac:dyDescent="0.3">
      <c r="A215" s="30" t="s">
        <v>114</v>
      </c>
      <c r="B215" s="29">
        <v>0.12</v>
      </c>
      <c r="C215" s="29">
        <v>0.08</v>
      </c>
      <c r="D215" s="29">
        <v>0.03</v>
      </c>
      <c r="E215" s="29">
        <v>0.01</v>
      </c>
      <c r="F215" s="29">
        <v>7.0000000000000007E-2</v>
      </c>
      <c r="G215" s="29">
        <v>-0.12</v>
      </c>
      <c r="H215" s="29">
        <v>0.08</v>
      </c>
      <c r="I215" s="29">
        <v>0.09</v>
      </c>
    </row>
    <row r="216" spans="1:9" x14ac:dyDescent="0.3">
      <c r="A216" s="30" t="s">
        <v>115</v>
      </c>
      <c r="B216" s="29">
        <v>-0.05</v>
      </c>
      <c r="C216" s="29">
        <v>-0.13</v>
      </c>
      <c r="D216" s="29">
        <v>-0.1</v>
      </c>
      <c r="E216" s="29">
        <v>-0.08</v>
      </c>
      <c r="F216" s="29">
        <v>0</v>
      </c>
      <c r="G216" s="29">
        <v>-0.14000000000000001</v>
      </c>
      <c r="H216" s="29">
        <v>-0.02</v>
      </c>
      <c r="I216" s="29">
        <v>0.25</v>
      </c>
    </row>
    <row r="217" spans="1:9" x14ac:dyDescent="0.3">
      <c r="A217" s="32" t="s">
        <v>101</v>
      </c>
      <c r="B217" s="33"/>
      <c r="C217" s="33"/>
      <c r="D217" s="33"/>
      <c r="E217" s="33">
        <v>0.09</v>
      </c>
      <c r="F217" s="33">
        <v>0.11</v>
      </c>
      <c r="G217" s="33">
        <v>-0.01</v>
      </c>
      <c r="H217" s="33">
        <v>0.17</v>
      </c>
      <c r="I217" s="33">
        <v>0.12</v>
      </c>
    </row>
    <row r="218" spans="1:9" x14ac:dyDescent="0.3">
      <c r="A218" s="30" t="s">
        <v>113</v>
      </c>
      <c r="B218" s="29"/>
      <c r="C218" s="29"/>
      <c r="D218" s="29"/>
      <c r="E218" s="29">
        <v>0.06</v>
      </c>
      <c r="F218" s="29">
        <v>0.12</v>
      </c>
      <c r="G218" s="29">
        <v>-0.03</v>
      </c>
      <c r="H218" s="29">
        <v>0.13</v>
      </c>
      <c r="I218" s="29">
        <v>0.09</v>
      </c>
    </row>
    <row r="219" spans="1:9" x14ac:dyDescent="0.3">
      <c r="A219" s="30" t="s">
        <v>114</v>
      </c>
      <c r="B219" s="29"/>
      <c r="C219" s="29"/>
      <c r="D219" s="29"/>
      <c r="E219" s="29">
        <v>0.16</v>
      </c>
      <c r="F219" s="29">
        <v>0.09</v>
      </c>
      <c r="G219" s="29">
        <v>0.02</v>
      </c>
      <c r="H219" s="29">
        <v>0.25</v>
      </c>
      <c r="I219" s="29">
        <v>0.16</v>
      </c>
    </row>
    <row r="220" spans="1:9" x14ac:dyDescent="0.3">
      <c r="A220" s="30" t="s">
        <v>115</v>
      </c>
      <c r="B220" s="29"/>
      <c r="C220" s="29"/>
      <c r="D220" s="29"/>
      <c r="E220" s="29">
        <v>0.06</v>
      </c>
      <c r="F220" s="29">
        <v>0.05</v>
      </c>
      <c r="G220" s="29">
        <v>-0.03</v>
      </c>
      <c r="H220" s="29">
        <v>0.19</v>
      </c>
      <c r="I220" s="29">
        <v>0.17</v>
      </c>
    </row>
    <row r="221" spans="1:9" x14ac:dyDescent="0.3">
      <c r="A221" s="32" t="s">
        <v>102</v>
      </c>
      <c r="B221" s="33">
        <v>0.19</v>
      </c>
      <c r="C221" s="33">
        <v>0.27</v>
      </c>
      <c r="D221" s="33">
        <v>0.17</v>
      </c>
      <c r="E221" s="33">
        <v>0.18</v>
      </c>
      <c r="F221" s="33">
        <v>0.24</v>
      </c>
      <c r="G221" s="33">
        <v>0.11</v>
      </c>
      <c r="H221" s="33">
        <v>0.19</v>
      </c>
      <c r="I221" s="33">
        <v>-0.13</v>
      </c>
    </row>
    <row r="222" spans="1:9" x14ac:dyDescent="0.3">
      <c r="A222" s="30" t="s">
        <v>113</v>
      </c>
      <c r="B222" s="29">
        <v>0.28000000000000003</v>
      </c>
      <c r="C222" s="29">
        <v>0.33</v>
      </c>
      <c r="D222" s="29">
        <v>0.18</v>
      </c>
      <c r="E222" s="29">
        <v>0.16</v>
      </c>
      <c r="F222" s="29">
        <v>0.25</v>
      </c>
      <c r="G222" s="29">
        <v>0.12</v>
      </c>
      <c r="H222" s="29">
        <v>0.19</v>
      </c>
      <c r="I222" s="29">
        <v>-0.1</v>
      </c>
    </row>
    <row r="223" spans="1:9" x14ac:dyDescent="0.3">
      <c r="A223" s="30" t="s">
        <v>114</v>
      </c>
      <c r="B223" s="29">
        <v>7.0000000000000007E-2</v>
      </c>
      <c r="C223" s="29">
        <v>0.17</v>
      </c>
      <c r="D223" s="29">
        <v>0.18</v>
      </c>
      <c r="E223" s="29">
        <v>0.23</v>
      </c>
      <c r="F223" s="29">
        <v>0.23</v>
      </c>
      <c r="G223" s="29">
        <v>0.08</v>
      </c>
      <c r="H223" s="29">
        <v>0.19</v>
      </c>
      <c r="I223" s="29">
        <v>-0.21</v>
      </c>
    </row>
    <row r="224" spans="1:9" x14ac:dyDescent="0.3">
      <c r="A224" s="30" t="s">
        <v>115</v>
      </c>
      <c r="B224" s="29">
        <v>0.01</v>
      </c>
      <c r="C224" s="29">
        <v>7.0000000000000007E-2</v>
      </c>
      <c r="D224" s="29">
        <v>0.03</v>
      </c>
      <c r="E224" s="29">
        <v>-0.01</v>
      </c>
      <c r="F224" s="29">
        <v>0.08</v>
      </c>
      <c r="G224" s="29">
        <v>0.11</v>
      </c>
      <c r="H224" s="29">
        <v>0.26</v>
      </c>
      <c r="I224" s="29">
        <v>-0.06</v>
      </c>
    </row>
    <row r="225" spans="1:9" x14ac:dyDescent="0.3">
      <c r="A225" s="32" t="s">
        <v>106</v>
      </c>
      <c r="B225" s="33"/>
      <c r="C225" s="33"/>
      <c r="D225" s="33"/>
      <c r="E225" s="33">
        <v>0.1</v>
      </c>
      <c r="F225" s="33">
        <v>0.13</v>
      </c>
      <c r="G225" s="33">
        <v>0.01</v>
      </c>
      <c r="H225" s="33">
        <v>0.08</v>
      </c>
      <c r="I225" s="33">
        <v>0.16</v>
      </c>
    </row>
    <row r="226" spans="1:9" x14ac:dyDescent="0.3">
      <c r="A226" s="30" t="s">
        <v>113</v>
      </c>
      <c r="B226" s="29"/>
      <c r="C226" s="29"/>
      <c r="D226" s="29"/>
      <c r="E226" s="29">
        <v>0.09</v>
      </c>
      <c r="F226" s="29">
        <v>0.12</v>
      </c>
      <c r="G226" s="29">
        <v>0</v>
      </c>
      <c r="H226" s="29">
        <v>0.08</v>
      </c>
      <c r="I226" s="29">
        <v>0.17</v>
      </c>
    </row>
    <row r="227" spans="1:9" x14ac:dyDescent="0.3">
      <c r="A227" s="30" t="s">
        <v>114</v>
      </c>
      <c r="B227" s="29"/>
      <c r="C227" s="29"/>
      <c r="D227" s="29"/>
      <c r="E227" s="29">
        <v>0.15</v>
      </c>
      <c r="F227" s="29">
        <v>0.15</v>
      </c>
      <c r="G227" s="29">
        <v>0.03</v>
      </c>
      <c r="H227" s="29">
        <v>0.1</v>
      </c>
      <c r="I227" s="29">
        <v>0.12</v>
      </c>
    </row>
    <row r="228" spans="1:9" x14ac:dyDescent="0.3">
      <c r="A228" s="30" t="s">
        <v>115</v>
      </c>
      <c r="B228" s="29"/>
      <c r="C228" s="29"/>
      <c r="D228" s="29"/>
      <c r="E228" s="29">
        <v>-0.08</v>
      </c>
      <c r="F228" s="29">
        <v>0.08</v>
      </c>
      <c r="G228" s="29">
        <v>-0.04</v>
      </c>
      <c r="H228" s="29">
        <v>-0.09</v>
      </c>
      <c r="I228" s="29">
        <v>0.28000000000000003</v>
      </c>
    </row>
    <row r="229" spans="1:9" x14ac:dyDescent="0.3">
      <c r="A229" s="32" t="s">
        <v>107</v>
      </c>
      <c r="B229" s="33">
        <v>-0.02</v>
      </c>
      <c r="C229" s="33">
        <v>-0.3</v>
      </c>
      <c r="D229" s="33">
        <v>0.02</v>
      </c>
      <c r="E229" s="33">
        <v>0.12</v>
      </c>
      <c r="F229" s="33">
        <v>-0.53</v>
      </c>
      <c r="G229" s="33">
        <v>-0.26</v>
      </c>
      <c r="H229" s="33">
        <v>-0.17</v>
      </c>
      <c r="I229" s="33">
        <v>3.02</v>
      </c>
    </row>
    <row r="230" spans="1:9" x14ac:dyDescent="0.3">
      <c r="A230" s="32" t="s">
        <v>144</v>
      </c>
      <c r="B230" s="33">
        <v>0.21</v>
      </c>
      <c r="C230" s="33">
        <v>0.14000000000000001</v>
      </c>
      <c r="D230" s="33">
        <v>0.11</v>
      </c>
      <c r="E230" s="33"/>
      <c r="F230" s="33"/>
      <c r="G230" s="33"/>
      <c r="H230" s="33"/>
      <c r="I230" s="33"/>
    </row>
    <row r="231" spans="1:9" x14ac:dyDescent="0.3">
      <c r="A231" s="30" t="s">
        <v>113</v>
      </c>
      <c r="B231" s="29">
        <v>0.25</v>
      </c>
      <c r="C231" s="29">
        <v>0.14000000000000001</v>
      </c>
      <c r="D231" s="29">
        <v>7.0000000000000007E-2</v>
      </c>
      <c r="E231" s="29"/>
      <c r="F231" s="29"/>
      <c r="G231" s="29"/>
      <c r="H231" s="29"/>
      <c r="I231" s="33"/>
    </row>
    <row r="232" spans="1:9" x14ac:dyDescent="0.3">
      <c r="A232" s="30" t="s">
        <v>114</v>
      </c>
      <c r="B232" s="29">
        <v>0.14000000000000001</v>
      </c>
      <c r="C232" s="29">
        <v>0.16</v>
      </c>
      <c r="D232" s="29">
        <v>0.21</v>
      </c>
      <c r="E232" s="29"/>
      <c r="F232" s="29"/>
      <c r="G232" s="29"/>
      <c r="H232" s="29"/>
      <c r="I232" s="33"/>
    </row>
    <row r="233" spans="1:9" x14ac:dyDescent="0.3">
      <c r="A233" s="30" t="s">
        <v>115</v>
      </c>
      <c r="B233" s="29">
        <v>0.15</v>
      </c>
      <c r="C233" s="29">
        <v>0.08</v>
      </c>
      <c r="D233" s="29">
        <v>7.0000000000000007E-2</v>
      </c>
      <c r="E233" s="29"/>
      <c r="F233" s="29"/>
      <c r="G233" s="29"/>
      <c r="H233" s="29"/>
      <c r="I233" s="33"/>
    </row>
    <row r="234" spans="1:9" x14ac:dyDescent="0.3">
      <c r="A234" s="32" t="s">
        <v>145</v>
      </c>
      <c r="B234" s="33">
        <v>0.15</v>
      </c>
      <c r="C234" s="33">
        <v>0.17</v>
      </c>
      <c r="D234" s="33">
        <v>7.0000000000000007E-2</v>
      </c>
      <c r="E234" s="33"/>
      <c r="F234" s="33"/>
      <c r="G234" s="33"/>
      <c r="H234" s="33"/>
      <c r="I234" s="33"/>
    </row>
    <row r="235" spans="1:9" x14ac:dyDescent="0.3">
      <c r="A235" s="30" t="s">
        <v>113</v>
      </c>
      <c r="B235" s="29">
        <v>0.22</v>
      </c>
      <c r="C235" s="29">
        <v>0.23</v>
      </c>
      <c r="D235" s="29">
        <v>0.09</v>
      </c>
      <c r="E235" s="29"/>
      <c r="F235" s="29"/>
      <c r="G235" s="29"/>
      <c r="H235" s="29"/>
      <c r="I235" s="33"/>
    </row>
    <row r="236" spans="1:9" x14ac:dyDescent="0.3">
      <c r="A236" s="30" t="s">
        <v>114</v>
      </c>
      <c r="B236" s="29">
        <v>0.05</v>
      </c>
      <c r="C236" s="29">
        <v>0.09</v>
      </c>
      <c r="D236" s="29">
        <v>0.04</v>
      </c>
      <c r="E236" s="29"/>
      <c r="F236" s="29"/>
      <c r="G236" s="29"/>
      <c r="H236" s="29"/>
      <c r="I236" s="33"/>
    </row>
    <row r="237" spans="1:9" x14ac:dyDescent="0.3">
      <c r="A237" s="30" t="s">
        <v>115</v>
      </c>
      <c r="B237" s="29">
        <v>0.14000000000000001</v>
      </c>
      <c r="C237" s="29">
        <v>7.0000000000000007E-2</v>
      </c>
      <c r="D237" s="29">
        <v>0.06</v>
      </c>
      <c r="E237" s="29"/>
      <c r="F237" s="29"/>
      <c r="G237" s="29"/>
      <c r="H237" s="29"/>
      <c r="I237" s="33"/>
    </row>
    <row r="238" spans="1:9" x14ac:dyDescent="0.3">
      <c r="A238" s="32" t="s">
        <v>146</v>
      </c>
      <c r="B238" s="33">
        <v>0.09</v>
      </c>
      <c r="C238" s="33">
        <v>0.22</v>
      </c>
      <c r="D238" s="33">
        <v>7.0000000000000007E-2</v>
      </c>
      <c r="E238" s="33"/>
      <c r="F238" s="33"/>
      <c r="G238" s="33"/>
      <c r="H238" s="33"/>
      <c r="I238" s="33"/>
    </row>
    <row r="239" spans="1:9" x14ac:dyDescent="0.3">
      <c r="A239" s="30" t="s">
        <v>113</v>
      </c>
      <c r="B239" s="29">
        <v>0.23</v>
      </c>
      <c r="C239" s="29">
        <v>0.34</v>
      </c>
      <c r="D239" s="29">
        <v>7.0000000000000007E-2</v>
      </c>
      <c r="E239" s="29"/>
      <c r="F239" s="29"/>
      <c r="G239" s="29"/>
      <c r="H239" s="29"/>
      <c r="I239" s="33"/>
    </row>
    <row r="240" spans="1:9" x14ac:dyDescent="0.3">
      <c r="A240" s="30" t="s">
        <v>114</v>
      </c>
      <c r="B240" s="29">
        <v>-0.08</v>
      </c>
      <c r="C240" s="29">
        <v>0.05</v>
      </c>
      <c r="D240" s="29">
        <v>0.1</v>
      </c>
      <c r="E240" s="29"/>
      <c r="F240" s="29"/>
      <c r="G240" s="29"/>
      <c r="H240" s="29"/>
      <c r="I240" s="33"/>
    </row>
    <row r="241" spans="1:9" x14ac:dyDescent="0.3">
      <c r="A241" s="30" t="s">
        <v>115</v>
      </c>
      <c r="B241" s="29">
        <v>-0.06</v>
      </c>
      <c r="C241" s="29">
        <v>0.03</v>
      </c>
      <c r="D241" s="29">
        <v>-0.06</v>
      </c>
      <c r="E241" s="29"/>
      <c r="F241" s="29"/>
      <c r="G241" s="29"/>
      <c r="H241" s="29"/>
      <c r="I241" s="33"/>
    </row>
    <row r="242" spans="1:9" x14ac:dyDescent="0.3">
      <c r="A242" s="32" t="s">
        <v>147</v>
      </c>
      <c r="B242" s="33">
        <v>0.08</v>
      </c>
      <c r="C242" s="33">
        <v>0.13</v>
      </c>
      <c r="D242" s="33">
        <v>0.14000000000000001</v>
      </c>
      <c r="E242" s="33"/>
      <c r="F242" s="33"/>
      <c r="G242" s="33"/>
      <c r="H242" s="33"/>
      <c r="I242" s="33"/>
    </row>
    <row r="243" spans="1:9" x14ac:dyDescent="0.3">
      <c r="A243" s="30" t="s">
        <v>113</v>
      </c>
      <c r="B243" s="29">
        <v>0.09</v>
      </c>
      <c r="C243" s="29">
        <v>0.14000000000000001</v>
      </c>
      <c r="D243" s="29">
        <v>0.17</v>
      </c>
      <c r="E243" s="29"/>
      <c r="F243" s="29"/>
      <c r="G243" s="29"/>
      <c r="H243" s="29"/>
      <c r="I243" s="33"/>
    </row>
    <row r="244" spans="1:9" x14ac:dyDescent="0.3">
      <c r="A244" s="30" t="s">
        <v>114</v>
      </c>
      <c r="B244" s="29">
        <v>0.05</v>
      </c>
      <c r="C244" s="29">
        <v>0.11</v>
      </c>
      <c r="D244" s="29">
        <v>0.08</v>
      </c>
      <c r="E244" s="29"/>
      <c r="F244" s="29"/>
      <c r="G244" s="29"/>
      <c r="H244" s="29"/>
      <c r="I244" s="33"/>
    </row>
    <row r="245" spans="1:9" x14ac:dyDescent="0.3">
      <c r="A245" s="30" t="s">
        <v>115</v>
      </c>
      <c r="B245" s="29">
        <v>0.05</v>
      </c>
      <c r="C245" s="29">
        <v>0.11</v>
      </c>
      <c r="D245" s="29">
        <v>0.02</v>
      </c>
      <c r="E245" s="29"/>
      <c r="F245" s="29"/>
      <c r="G245" s="29"/>
      <c r="H245" s="29"/>
      <c r="I245" s="33"/>
    </row>
    <row r="246" spans="1:9" x14ac:dyDescent="0.3">
      <c r="A246" s="34" t="s">
        <v>103</v>
      </c>
      <c r="B246" s="36">
        <v>0.14000000000000001</v>
      </c>
      <c r="C246" s="36">
        <v>0.13</v>
      </c>
      <c r="D246" s="36">
        <v>0.08</v>
      </c>
      <c r="E246" s="36">
        <v>0.05</v>
      </c>
      <c r="F246" s="36">
        <v>0.11</v>
      </c>
      <c r="G246" s="36">
        <v>-0.02</v>
      </c>
      <c r="H246" s="36">
        <v>0.17</v>
      </c>
      <c r="I246" s="36">
        <v>0.06</v>
      </c>
    </row>
    <row r="247" spans="1:9" x14ac:dyDescent="0.3">
      <c r="A247" s="32" t="s">
        <v>104</v>
      </c>
      <c r="B247" s="33">
        <v>0.21</v>
      </c>
      <c r="C247" s="33">
        <v>0.02</v>
      </c>
      <c r="D247" s="33">
        <v>0.06</v>
      </c>
      <c r="E247" s="33">
        <v>-0.11</v>
      </c>
      <c r="F247" s="33">
        <v>0.03</v>
      </c>
      <c r="G247" s="33">
        <v>-0.01</v>
      </c>
      <c r="H247" s="33">
        <v>0.16</v>
      </c>
      <c r="I247" s="33">
        <v>7.0000000000000007E-2</v>
      </c>
    </row>
    <row r="248" spans="1:9" x14ac:dyDescent="0.3">
      <c r="A248" s="30" t="s">
        <v>113</v>
      </c>
      <c r="B248" s="29"/>
      <c r="C248" s="29"/>
      <c r="D248" s="29"/>
      <c r="E248" s="29"/>
      <c r="F248" s="29">
        <v>0.05</v>
      </c>
      <c r="G248" s="29">
        <v>0.01</v>
      </c>
      <c r="H248" s="29">
        <v>0.17</v>
      </c>
      <c r="I248" s="29">
        <v>0.06</v>
      </c>
    </row>
    <row r="249" spans="1:9" x14ac:dyDescent="0.3">
      <c r="A249" s="30" t="s">
        <v>114</v>
      </c>
      <c r="B249" s="29"/>
      <c r="C249" s="29"/>
      <c r="D249" s="29"/>
      <c r="E249" s="29"/>
      <c r="F249" s="29">
        <v>-0.17</v>
      </c>
      <c r="G249" s="29">
        <v>-0.22</v>
      </c>
      <c r="H249" s="29">
        <v>0.13</v>
      </c>
      <c r="I249" s="29">
        <v>-0.03</v>
      </c>
    </row>
    <row r="250" spans="1:9" x14ac:dyDescent="0.3">
      <c r="A250" s="30" t="s">
        <v>115</v>
      </c>
      <c r="B250" s="29"/>
      <c r="C250" s="29"/>
      <c r="D250" s="29"/>
      <c r="E250" s="29"/>
      <c r="F250" s="29">
        <v>-0.13</v>
      </c>
      <c r="G250" s="29">
        <v>0.08</v>
      </c>
      <c r="H250" s="29">
        <v>0.14000000000000001</v>
      </c>
      <c r="I250" s="29">
        <v>-0.16</v>
      </c>
    </row>
    <row r="251" spans="1:9" x14ac:dyDescent="0.3">
      <c r="A251" s="30" t="s">
        <v>121</v>
      </c>
      <c r="B251" s="29"/>
      <c r="C251" s="29"/>
      <c r="D251" s="29"/>
      <c r="E251" s="29"/>
      <c r="F251" s="29">
        <v>0.04</v>
      </c>
      <c r="G251" s="29">
        <v>-0.14000000000000001</v>
      </c>
      <c r="H251" s="29">
        <v>-0.01</v>
      </c>
      <c r="I251" s="29">
        <v>0.42</v>
      </c>
    </row>
    <row r="252" spans="1:9" x14ac:dyDescent="0.3">
      <c r="A252" s="28" t="s">
        <v>108</v>
      </c>
      <c r="B252" s="33">
        <v>0</v>
      </c>
      <c r="C252" s="33">
        <v>0</v>
      </c>
      <c r="D252" s="33">
        <v>0</v>
      </c>
      <c r="E252" s="33">
        <v>0</v>
      </c>
      <c r="F252" s="33">
        <v>0</v>
      </c>
      <c r="G252" s="33">
        <v>0</v>
      </c>
      <c r="H252" s="33">
        <v>0</v>
      </c>
      <c r="I252" s="29">
        <v>0</v>
      </c>
    </row>
    <row r="253" spans="1:9" ht="15" thickBot="1" x14ac:dyDescent="0.35">
      <c r="A253" s="31" t="s">
        <v>105</v>
      </c>
      <c r="B253" s="35">
        <v>0.14000000000000001</v>
      </c>
      <c r="C253" s="35">
        <v>0.12</v>
      </c>
      <c r="D253" s="35">
        <v>0.08</v>
      </c>
      <c r="E253" s="35">
        <v>0.04</v>
      </c>
      <c r="F253" s="35">
        <v>0.11</v>
      </c>
      <c r="G253" s="35">
        <v>-0.02</v>
      </c>
      <c r="H253" s="35">
        <v>0.17</v>
      </c>
      <c r="I253" s="35">
        <v>0.06</v>
      </c>
    </row>
    <row r="25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zoomScale="80" zoomScaleNormal="80" workbookViewId="0">
      <selection activeCell="I1" sqref="I1"/>
    </sheetView>
  </sheetViews>
  <sheetFormatPr defaultRowHeight="14.4" x14ac:dyDescent="0.3"/>
  <cols>
    <col min="1" max="1" width="48.6640625" customWidth="1"/>
    <col min="2" max="14" width="11.6640625" customWidth="1"/>
    <col min="15" max="15" width="37" customWidth="1"/>
  </cols>
  <sheetData>
    <row r="1" spans="1:14"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3">
      <c r="A2" s="38" t="s">
        <v>128</v>
      </c>
      <c r="B2" s="38"/>
      <c r="C2" s="38"/>
      <c r="D2" s="38"/>
      <c r="E2" s="38"/>
      <c r="F2" s="38"/>
      <c r="G2" s="38"/>
      <c r="H2" s="38"/>
      <c r="I2" s="38"/>
      <c r="J2" s="37"/>
      <c r="K2" s="37"/>
      <c r="L2" s="37"/>
      <c r="M2" s="37"/>
      <c r="N2" s="37"/>
    </row>
    <row r="3" spans="1:14" x14ac:dyDescent="0.3">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3">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3">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3">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3">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3">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3">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3">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3">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3">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3">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3">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3">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3">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3">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3">
      <c r="A20" s="41" t="str">
        <f>+Historicals!A109</f>
        <v>North America</v>
      </c>
      <c r="B20" s="41"/>
      <c r="C20" s="41"/>
      <c r="D20" s="41"/>
      <c r="E20" s="41"/>
      <c r="F20" s="41"/>
      <c r="G20" s="41"/>
      <c r="H20" s="41"/>
      <c r="I20" s="41"/>
      <c r="J20" s="37"/>
      <c r="K20" s="37"/>
      <c r="L20" s="37"/>
      <c r="M20" s="37"/>
      <c r="N20" s="37"/>
    </row>
    <row r="21" spans="1:15" x14ac:dyDescent="0.3">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3">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3">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3">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3">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199</v>
      </c>
    </row>
    <row r="26" spans="1:15" x14ac:dyDescent="0.3">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3">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3">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3">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198</v>
      </c>
    </row>
    <row r="30" spans="1:15" x14ac:dyDescent="0.3">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3">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3">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3">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3">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3">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3">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3">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3">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3">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3">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3">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3">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3">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3">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3">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3">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3">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3">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3">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3">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3">
      <c r="A51" s="41" t="str">
        <f>+Historicals!A113</f>
        <v>Europe, Middle East &amp; Africa</v>
      </c>
      <c r="B51" s="41"/>
      <c r="C51" s="41"/>
      <c r="D51" s="41"/>
      <c r="E51" s="41"/>
      <c r="F51" s="41"/>
      <c r="G51" s="41"/>
      <c r="H51" s="41"/>
      <c r="I51" s="41"/>
      <c r="J51" s="37"/>
      <c r="K51" s="37"/>
      <c r="L51" s="37"/>
      <c r="M51" s="37"/>
      <c r="N51" s="37"/>
    </row>
    <row r="52" spans="1:15" x14ac:dyDescent="0.3">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3">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3">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3">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3">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200</v>
      </c>
    </row>
    <row r="57" spans="1:15" x14ac:dyDescent="0.3">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3">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3">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3">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200</v>
      </c>
    </row>
    <row r="61" spans="1:15" x14ac:dyDescent="0.3">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3">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3">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3">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3">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3">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3">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3">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3">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3">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3">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3">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3">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3">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3">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3">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3">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3">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3">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3">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3">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3">
      <c r="A82" s="41" t="str">
        <f>+Historicals!A117</f>
        <v>Greater China</v>
      </c>
      <c r="B82" s="41"/>
      <c r="C82" s="41"/>
      <c r="D82" s="41"/>
      <c r="E82" s="41"/>
      <c r="F82" s="41"/>
      <c r="G82" s="41"/>
      <c r="H82" s="41"/>
      <c r="I82" s="41"/>
      <c r="J82" s="37"/>
      <c r="K82" s="37"/>
      <c r="L82" s="37"/>
      <c r="M82" s="37"/>
      <c r="N82" s="37"/>
    </row>
    <row r="83" spans="1:15" x14ac:dyDescent="0.3">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3">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3">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3">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202</v>
      </c>
    </row>
    <row r="87" spans="1:15" x14ac:dyDescent="0.3">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3">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3">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3">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3">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201</v>
      </c>
    </row>
    <row r="92" spans="1:15" x14ac:dyDescent="0.3">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3">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3">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3">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3">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3">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3">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3">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3">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3">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3">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3">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3">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3">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3">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3">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3">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3">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3">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3">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3">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3">
      <c r="A113" s="41" t="str">
        <f>+Historicals!A121</f>
        <v>Asia Pacific &amp; Latin America</v>
      </c>
      <c r="B113" s="41"/>
      <c r="C113" s="41"/>
      <c r="D113" s="41"/>
      <c r="E113" s="41"/>
      <c r="F113" s="41"/>
      <c r="G113" s="41"/>
      <c r="H113" s="41"/>
      <c r="I113" s="41"/>
      <c r="J113" s="37"/>
      <c r="K113" s="37"/>
      <c r="L113" s="37"/>
      <c r="M113" s="37"/>
      <c r="N113" s="37"/>
    </row>
    <row r="114" spans="1:15" x14ac:dyDescent="0.3">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3">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3">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3">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3">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203</v>
      </c>
    </row>
    <row r="119" spans="1:15" x14ac:dyDescent="0.3">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3">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3">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3">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3">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3">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3">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3">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3">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3">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3">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3">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3">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3">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3">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3">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3">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3">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3">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3">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3">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3">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3">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3">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3">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3">
      <c r="A144" s="41" t="str">
        <f>+Historicals!A125</f>
        <v>Global Brand Divisions</v>
      </c>
      <c r="B144" s="41"/>
      <c r="C144" s="41"/>
      <c r="D144" s="41"/>
      <c r="E144" s="41"/>
      <c r="F144" s="41"/>
      <c r="G144" s="41"/>
      <c r="H144" s="41"/>
      <c r="I144" s="41"/>
      <c r="J144" s="37"/>
      <c r="K144" s="37"/>
      <c r="L144" s="37"/>
      <c r="M144" s="37"/>
      <c r="N144" s="37"/>
    </row>
    <row r="145" spans="1:14" x14ac:dyDescent="0.3">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3">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3">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3">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3">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3">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3">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3">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3">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3">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3">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3">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3">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3">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3">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3">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3">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3">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3">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3">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3">
      <c r="A165" s="41" t="str">
        <f>+Historicals!A126</f>
        <v>Western Europe</v>
      </c>
      <c r="B165" s="41"/>
      <c r="C165" s="41"/>
      <c r="D165" s="41"/>
      <c r="E165" s="41"/>
      <c r="F165" s="41"/>
      <c r="G165" s="41"/>
      <c r="H165" s="41"/>
      <c r="I165" s="41"/>
      <c r="J165" s="37"/>
      <c r="K165" s="37"/>
      <c r="L165" s="37"/>
      <c r="M165" s="37"/>
      <c r="N165" s="37"/>
    </row>
    <row r="166" spans="1:14" x14ac:dyDescent="0.3">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3">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3">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3">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3">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3">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3">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3">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3">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3">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3">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3">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3">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3">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3">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3">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3">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3">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3">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3">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3">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3">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3">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3">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3">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3">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3">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3">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3">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3">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3">
      <c r="A196" s="41" t="str">
        <f>+Historicals!A130</f>
        <v>Central &amp; Eastern Europe</v>
      </c>
      <c r="B196" s="41"/>
      <c r="C196" s="41"/>
      <c r="D196" s="41"/>
      <c r="E196" s="41"/>
      <c r="F196" s="41"/>
      <c r="G196" s="41"/>
      <c r="H196" s="41"/>
      <c r="I196" s="41"/>
      <c r="J196" s="37"/>
      <c r="K196" s="37"/>
      <c r="L196" s="37"/>
      <c r="M196" s="37"/>
      <c r="N196" s="37"/>
    </row>
    <row r="197" spans="1:14" x14ac:dyDescent="0.3">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3">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3">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3">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3">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3">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3">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3">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3">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3">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3">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3">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3">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3">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3">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3">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3">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3">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3">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3">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3">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3">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3">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3">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3">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3">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3">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3">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3">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3">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3">
      <c r="A227" s="41" t="str">
        <f>+Historicals!A134</f>
        <v>Japan</v>
      </c>
      <c r="B227" s="41"/>
      <c r="C227" s="41"/>
      <c r="D227" s="41"/>
      <c r="E227" s="41"/>
      <c r="F227" s="41"/>
      <c r="G227" s="41"/>
      <c r="H227" s="41"/>
      <c r="I227" s="41"/>
      <c r="J227" s="37"/>
      <c r="K227" s="37"/>
      <c r="L227" s="37"/>
      <c r="M227" s="37"/>
      <c r="N227" s="37"/>
    </row>
    <row r="228" spans="1:14" x14ac:dyDescent="0.3">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3">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3">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3">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3">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3">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3">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3">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3">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3">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3">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3">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3">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3">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3">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3">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3">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3">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3">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3">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3">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3">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3">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3">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3">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3">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3">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3">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3">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3">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3">
      <c r="A258" s="41" t="str">
        <f>+Historicals!A138</f>
        <v>Emerging Markets</v>
      </c>
      <c r="B258" s="41"/>
      <c r="C258" s="41"/>
      <c r="D258" s="41"/>
      <c r="E258" s="41"/>
      <c r="F258" s="41"/>
      <c r="G258" s="41"/>
      <c r="H258" s="41"/>
      <c r="I258" s="41"/>
      <c r="J258" s="37"/>
      <c r="K258" s="37"/>
      <c r="L258" s="37"/>
      <c r="M258" s="37"/>
      <c r="N258" s="37"/>
    </row>
    <row r="259" spans="1:14" x14ac:dyDescent="0.3">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3">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3">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3">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3">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3">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3">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3">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3">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3">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3">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3">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3">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3">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3">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3">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3">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3">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3">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3">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3">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3">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3">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3">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3">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3">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3">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3">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3">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3">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3">
      <c r="A289" s="41" t="str">
        <f>+Historicals!A143</f>
        <v>Converse</v>
      </c>
      <c r="B289" s="41"/>
      <c r="C289" s="41"/>
      <c r="D289" s="41"/>
      <c r="E289" s="41"/>
      <c r="F289" s="41"/>
      <c r="G289" s="41"/>
      <c r="H289" s="41"/>
      <c r="I289" s="41"/>
      <c r="J289" s="37"/>
      <c r="K289" s="37"/>
      <c r="L289" s="37"/>
      <c r="M289" s="37"/>
      <c r="N289" s="37"/>
    </row>
    <row r="290" spans="1:14" x14ac:dyDescent="0.3">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3">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3">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3">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3">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3">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3">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3">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3">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3">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3">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3">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3">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3">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3">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3">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3">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3">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3">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3">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3">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3">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3">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3">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3">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3">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3">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3">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3">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3">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3">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3">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3">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3">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3">
      <c r="A324" s="41" t="str">
        <f>+Historicals!A178</f>
        <v>Corporate</v>
      </c>
      <c r="B324" s="41"/>
      <c r="C324" s="41"/>
      <c r="D324" s="41"/>
      <c r="E324" s="41"/>
      <c r="F324" s="41"/>
      <c r="G324" s="41"/>
      <c r="H324" s="41"/>
      <c r="I324" s="41"/>
      <c r="J324" s="37"/>
      <c r="K324" s="37"/>
      <c r="L324" s="37"/>
      <c r="M324" s="37"/>
      <c r="N324" s="37"/>
    </row>
    <row r="325" spans="1:14" x14ac:dyDescent="0.3">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3">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3">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3">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3">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3">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3">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3">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3">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3">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3">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3">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3">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3">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3">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3">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3">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3">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3">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3">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T76"/>
  <sheetViews>
    <sheetView tabSelected="1" topLeftCell="A23" zoomScale="75" zoomScaleNormal="75" workbookViewId="0">
      <selection activeCell="P46" sqref="P46"/>
    </sheetView>
  </sheetViews>
  <sheetFormatPr defaultColWidth="9.109375" defaultRowHeight="14.4" x14ac:dyDescent="0.3"/>
  <cols>
    <col min="1" max="1" width="48.6640625" customWidth="1"/>
    <col min="2" max="15" width="11.6640625" customWidth="1"/>
    <col min="16" max="16" width="50.5546875" style="19" customWidth="1"/>
    <col min="17" max="20" width="39.88671875" style="19" customWidth="1"/>
  </cols>
  <sheetData>
    <row r="1" spans="1:20"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37"/>
      <c r="P1" s="71"/>
      <c r="Q1" s="71"/>
      <c r="R1" s="71"/>
      <c r="S1" s="71"/>
      <c r="T1" s="71" t="s">
        <v>205</v>
      </c>
    </row>
    <row r="2" spans="1:20" x14ac:dyDescent="0.3">
      <c r="A2" s="38" t="s">
        <v>148</v>
      </c>
      <c r="B2" s="38"/>
      <c r="C2" s="38"/>
      <c r="D2" s="38"/>
      <c r="E2" s="38"/>
      <c r="F2" s="38"/>
      <c r="G2" s="38"/>
      <c r="H2" s="38"/>
      <c r="I2" s="38"/>
      <c r="J2" s="38"/>
      <c r="K2" s="38"/>
      <c r="L2" s="38"/>
      <c r="M2" s="38"/>
      <c r="N2" s="38"/>
      <c r="O2" s="38"/>
    </row>
    <row r="3" spans="1:20"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c r="O3" s="9"/>
    </row>
    <row r="4" spans="1:20" x14ac:dyDescent="0.3">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c r="O4" s="45"/>
    </row>
    <row r="5" spans="1:20" x14ac:dyDescent="0.3">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80">
        <f t="shared" si="4"/>
        <v>8729.4045679036099</v>
      </c>
      <c r="K5" s="9">
        <f t="shared" si="4"/>
        <v>10017.174635040139</v>
      </c>
      <c r="L5" s="9">
        <f t="shared" si="4"/>
        <v>11453.403490515953</v>
      </c>
      <c r="M5" s="9">
        <f t="shared" si="4"/>
        <v>13057.633645111293</v>
      </c>
      <c r="N5" s="9">
        <f t="shared" si="4"/>
        <v>14852.230310707304</v>
      </c>
      <c r="O5" s="9"/>
      <c r="P5" s="76"/>
    </row>
    <row r="6" spans="1:20" x14ac:dyDescent="0.3">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79">
        <f>+'Segmental forecast'!J8</f>
        <v>748.50435368789454</v>
      </c>
      <c r="K6" s="60">
        <f>+'Segmental forecast'!K8</f>
        <v>783.67187445288675</v>
      </c>
      <c r="L6" s="60">
        <f>+'Segmental forecast'!L8</f>
        <v>822.98549556835076</v>
      </c>
      <c r="M6" s="60">
        <f>+'Segmental forecast'!M8</f>
        <v>866.99770472838793</v>
      </c>
      <c r="N6" s="60">
        <f>+'Segmental forecast'!N8</f>
        <v>916.34114838304424</v>
      </c>
      <c r="O6" s="60"/>
    </row>
    <row r="7" spans="1:20"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84">
        <f>+'Segmental forecast'!J11</f>
        <v>7980.9002142157151</v>
      </c>
      <c r="K7" s="81">
        <f>+'Segmental forecast'!K11</f>
        <v>9233.5027605872529</v>
      </c>
      <c r="L7" s="81">
        <f>+'Segmental forecast'!L11</f>
        <v>10630.417994947602</v>
      </c>
      <c r="M7" s="81">
        <f>+'Segmental forecast'!M11</f>
        <v>12190.635940382905</v>
      </c>
      <c r="N7" s="81">
        <f>+'Segmental forecast'!N11</f>
        <v>13935.88916232426</v>
      </c>
      <c r="O7" s="91"/>
    </row>
    <row r="8" spans="1:20" x14ac:dyDescent="0.3">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c r="O8" s="45"/>
    </row>
    <row r="9" spans="1:20" x14ac:dyDescent="0.3">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c r="O9" s="45"/>
    </row>
    <row r="10" spans="1:20" ht="28.8" x14ac:dyDescent="0.3">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89">
        <f>3%*J67</f>
        <v>257.23059236090216</v>
      </c>
      <c r="K10" s="89">
        <f t="shared" ref="K10:N10" si="8">3%*K67</f>
        <v>438.96675809207824</v>
      </c>
      <c r="L10" s="89">
        <f t="shared" si="8"/>
        <v>633.70226453588316</v>
      </c>
      <c r="M10" s="89">
        <f t="shared" si="8"/>
        <v>863.6359837298171</v>
      </c>
      <c r="N10" s="89">
        <f t="shared" si="8"/>
        <v>1132.8739157082896</v>
      </c>
      <c r="O10" s="89"/>
      <c r="P10" s="19" t="s">
        <v>236</v>
      </c>
      <c r="Q10" s="19" t="s">
        <v>238</v>
      </c>
    </row>
    <row r="11" spans="1:20" x14ac:dyDescent="0.3">
      <c r="A11" s="4" t="s">
        <v>150</v>
      </c>
      <c r="B11" s="5">
        <f>+B7-B10</f>
        <v>4205</v>
      </c>
      <c r="C11" s="5">
        <f t="shared" ref="C11:I11" si="9">+C7-C10</f>
        <v>4623</v>
      </c>
      <c r="D11" s="5">
        <f t="shared" si="9"/>
        <v>4886</v>
      </c>
      <c r="E11" s="5">
        <f t="shared" si="9"/>
        <v>4325</v>
      </c>
      <c r="F11" s="5">
        <f t="shared" si="9"/>
        <v>4801</v>
      </c>
      <c r="G11" s="5">
        <f t="shared" si="9"/>
        <v>2887</v>
      </c>
      <c r="H11" s="5">
        <f t="shared" si="9"/>
        <v>6661</v>
      </c>
      <c r="I11" s="5">
        <f t="shared" si="9"/>
        <v>6651</v>
      </c>
      <c r="J11" s="88">
        <f>+J7-J10</f>
        <v>7723.6696218548132</v>
      </c>
      <c r="K11" s="5">
        <f t="shared" ref="K11:N11" si="10">+K7-K10</f>
        <v>8794.5360024951751</v>
      </c>
      <c r="L11" s="5">
        <f t="shared" si="10"/>
        <v>9996.7157304117191</v>
      </c>
      <c r="M11" s="5">
        <f t="shared" si="10"/>
        <v>11326.999956653088</v>
      </c>
      <c r="N11" s="5">
        <f t="shared" si="10"/>
        <v>12803.015246615971</v>
      </c>
      <c r="O11" s="39"/>
    </row>
    <row r="12" spans="1:20" x14ac:dyDescent="0.3">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83">
        <f>J11*J13</f>
        <v>702.85393558878798</v>
      </c>
      <c r="K12" s="83">
        <f t="shared" ref="K12:N12" si="11">K11*K13</f>
        <v>800.30277622706092</v>
      </c>
      <c r="L12" s="83">
        <f t="shared" si="11"/>
        <v>909.70113146746644</v>
      </c>
      <c r="M12" s="83">
        <f t="shared" si="11"/>
        <v>1030.756996055431</v>
      </c>
      <c r="N12" s="83">
        <f t="shared" si="11"/>
        <v>1165.0743874420532</v>
      </c>
      <c r="O12" s="83"/>
      <c r="P12" s="19" t="s">
        <v>237</v>
      </c>
      <c r="T12" s="76"/>
    </row>
    <row r="13" spans="1:20" x14ac:dyDescent="0.3">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62">
        <f t="shared" si="12"/>
        <v>9.0963764847391368E-2</v>
      </c>
      <c r="J13" s="62">
        <v>9.0999999999999998E-2</v>
      </c>
      <c r="K13" s="62">
        <f>+J13</f>
        <v>9.0999999999999998E-2</v>
      </c>
      <c r="L13" s="62">
        <f t="shared" ref="L13:N13" si="13">+K13</f>
        <v>9.0999999999999998E-2</v>
      </c>
      <c r="M13" s="62">
        <f t="shared" si="13"/>
        <v>9.0999999999999998E-2</v>
      </c>
      <c r="N13" s="62">
        <f t="shared" si="13"/>
        <v>9.0999999999999998E-2</v>
      </c>
      <c r="O13" s="62"/>
    </row>
    <row r="14" spans="1:20" ht="15" thickBot="1" x14ac:dyDescent="0.35">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85">
        <f t="shared" si="14"/>
        <v>7020.8156862660253</v>
      </c>
      <c r="K14" s="7">
        <f t="shared" si="14"/>
        <v>7994.2332262681139</v>
      </c>
      <c r="L14" s="7">
        <f t="shared" si="14"/>
        <v>9087.0145989442535</v>
      </c>
      <c r="M14" s="7">
        <f t="shared" si="14"/>
        <v>10296.242960597658</v>
      </c>
      <c r="N14" s="7">
        <f t="shared" si="14"/>
        <v>11637.940859173917</v>
      </c>
      <c r="O14" s="39"/>
    </row>
    <row r="15" spans="1:20" ht="43.8" thickTop="1" x14ac:dyDescent="0.3">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I15+(-J59/B73)</f>
        <v>1636.2052300228086</v>
      </c>
      <c r="K15" s="3">
        <f t="shared" ref="K15:N15" si="15">+J15</f>
        <v>1636.2052300228086</v>
      </c>
      <c r="L15" s="3">
        <f t="shared" si="15"/>
        <v>1636.2052300228086</v>
      </c>
      <c r="M15" s="3">
        <f t="shared" si="15"/>
        <v>1636.2052300228086</v>
      </c>
      <c r="N15" s="3">
        <f t="shared" si="15"/>
        <v>1636.2052300228086</v>
      </c>
      <c r="O15" s="3"/>
      <c r="P15" s="19" t="s">
        <v>234</v>
      </c>
    </row>
    <row r="16" spans="1:20" x14ac:dyDescent="0.3">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4.2909138520283028</v>
      </c>
      <c r="K16" s="63">
        <f t="shared" ref="K16:N16" si="16">K14/K15</f>
        <v>4.8858377174094931</v>
      </c>
      <c r="L16" s="63">
        <f t="shared" si="16"/>
        <v>5.5537132092027237</v>
      </c>
      <c r="M16" s="63">
        <f t="shared" si="16"/>
        <v>6.2927576392443925</v>
      </c>
      <c r="N16" s="63">
        <f t="shared" si="16"/>
        <v>7.1127635125647934</v>
      </c>
      <c r="O16" s="63"/>
    </row>
    <row r="17" spans="1:20" ht="28.8" x14ac:dyDescent="0.3">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J19*J16</f>
        <v>1.3037394552060853</v>
      </c>
      <c r="K17" s="63">
        <f t="shared" ref="K17:N17" si="17">K19*K16</f>
        <v>1.4844994850944819</v>
      </c>
      <c r="L17" s="63">
        <f t="shared" si="17"/>
        <v>1.6874249363720482</v>
      </c>
      <c r="M17" s="63">
        <f t="shared" si="17"/>
        <v>1.9119741619735275</v>
      </c>
      <c r="N17" s="63">
        <f t="shared" si="17"/>
        <v>2.161122489676071</v>
      </c>
      <c r="O17" s="63"/>
      <c r="R17" s="19" t="s">
        <v>216</v>
      </c>
    </row>
    <row r="18" spans="1:20" x14ac:dyDescent="0.3">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62">
        <f t="shared" si="18"/>
        <v>0.12051489745803123</v>
      </c>
      <c r="J18" s="62">
        <f t="shared" ref="J18" si="19">+IFERROR(J17/I17-1,"nm")</f>
        <v>0.14320278412953846</v>
      </c>
      <c r="K18" s="62">
        <f t="shared" ref="K18" si="20">+IFERROR(K17/J17-1,"nm")</f>
        <v>0.13864735715912158</v>
      </c>
      <c r="L18" s="62">
        <f t="shared" ref="L18" si="21">+IFERROR(L17/K17-1,"nm")</f>
        <v>0.13669620859764109</v>
      </c>
      <c r="M18" s="62">
        <f t="shared" ref="M18" si="22">+IFERROR(M17/L17-1,"nm")</f>
        <v>0.13307212709814431</v>
      </c>
      <c r="N18" s="62">
        <f t="shared" ref="N18" si="23">+IFERROR(N17/M17-1,"nm")</f>
        <v>0.13030946372485186</v>
      </c>
      <c r="O18" s="62"/>
      <c r="R18" s="19" t="s">
        <v>218</v>
      </c>
    </row>
    <row r="19" spans="1:20" x14ac:dyDescent="0.3">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I19</f>
        <v>0.30383724776711873</v>
      </c>
      <c r="K19" s="62">
        <f t="shared" ref="K19:N19" si="24">J19</f>
        <v>0.30383724776711873</v>
      </c>
      <c r="L19" s="62">
        <f t="shared" si="24"/>
        <v>0.30383724776711873</v>
      </c>
      <c r="M19" s="62">
        <f t="shared" si="24"/>
        <v>0.30383724776711873</v>
      </c>
      <c r="N19" s="62">
        <f t="shared" si="24"/>
        <v>0.30383724776711873</v>
      </c>
      <c r="O19" s="62"/>
      <c r="R19" s="19" t="s">
        <v>217</v>
      </c>
    </row>
    <row r="20" spans="1:20" x14ac:dyDescent="0.3">
      <c r="A20" s="64" t="s">
        <v>157</v>
      </c>
      <c r="B20" s="38"/>
      <c r="C20" s="38"/>
      <c r="D20" s="38"/>
      <c r="E20" s="38"/>
      <c r="F20" s="38"/>
      <c r="G20" s="38"/>
      <c r="H20" s="38"/>
      <c r="I20" s="38"/>
      <c r="J20" s="37"/>
      <c r="K20" s="37"/>
      <c r="L20" s="37"/>
      <c r="M20" s="37"/>
      <c r="N20" s="37"/>
      <c r="O20" s="37"/>
    </row>
    <row r="21" spans="1:20"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83">
        <f>+J68</f>
        <v>14632.225269735942</v>
      </c>
      <c r="K21" s="3">
        <f t="shared" ref="K21:N21" si="25">+K68</f>
        <v>21123.408817862772</v>
      </c>
      <c r="L21" s="3">
        <f t="shared" si="25"/>
        <v>28787.866124327236</v>
      </c>
      <c r="M21" s="3">
        <f t="shared" si="25"/>
        <v>37762.463856942988</v>
      </c>
      <c r="N21" s="3">
        <f t="shared" si="25"/>
        <v>48202.094054940899</v>
      </c>
      <c r="O21" s="3"/>
    </row>
    <row r="22" spans="1:20" x14ac:dyDescent="0.3">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83">
        <f>I22</f>
        <v>4423</v>
      </c>
      <c r="K22" s="3">
        <f t="shared" ref="K22:N22" si="26">J22</f>
        <v>4423</v>
      </c>
      <c r="L22" s="3">
        <f t="shared" si="26"/>
        <v>4423</v>
      </c>
      <c r="M22" s="3">
        <f t="shared" si="26"/>
        <v>4423</v>
      </c>
      <c r="N22" s="3">
        <f t="shared" si="26"/>
        <v>4423</v>
      </c>
      <c r="O22" s="3"/>
    </row>
    <row r="23" spans="1:20" ht="28.8" x14ac:dyDescent="0.3">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83">
        <f>J24*J3</f>
        <v>9875.0776800000003</v>
      </c>
      <c r="K23" s="3">
        <f t="shared" ref="K23:N23" si="27">K24*K3</f>
        <v>10728.14031081</v>
      </c>
      <c r="L23" s="3">
        <f t="shared" si="27"/>
        <v>11678.80553148738</v>
      </c>
      <c r="M23" s="3">
        <f t="shared" si="27"/>
        <v>12739.831744708614</v>
      </c>
      <c r="N23" s="3">
        <f t="shared" si="27"/>
        <v>13925.809549082465</v>
      </c>
      <c r="O23" s="3"/>
      <c r="S23" s="19" t="s">
        <v>209</v>
      </c>
    </row>
    <row r="24" spans="1:20" x14ac:dyDescent="0.3">
      <c r="A24" s="61" t="s">
        <v>161</v>
      </c>
      <c r="B24" s="62">
        <f>+IFERROR(B23/B$3,"nm")</f>
        <v>0.18182412339466031</v>
      </c>
      <c r="C24" s="62">
        <f t="shared" ref="C24:I24" si="28">+IFERROR(C23/C$3,"nm")</f>
        <v>0.1818631084754139</v>
      </c>
      <c r="D24" s="62">
        <f t="shared" si="28"/>
        <v>0.19458515283842795</v>
      </c>
      <c r="E24" s="62">
        <f t="shared" si="28"/>
        <v>0.17803665137236585</v>
      </c>
      <c r="F24" s="62">
        <f t="shared" si="28"/>
        <v>0.18615947030702765</v>
      </c>
      <c r="G24" s="62">
        <f t="shared" si="28"/>
        <v>0.21035745795791783</v>
      </c>
      <c r="H24" s="62">
        <f t="shared" si="28"/>
        <v>0.19042166240064665</v>
      </c>
      <c r="I24" s="62">
        <f t="shared" si="28"/>
        <v>0.20828516377649325</v>
      </c>
      <c r="J24" s="62">
        <v>0.19500000000000001</v>
      </c>
      <c r="K24" s="62">
        <f>J24</f>
        <v>0.19500000000000001</v>
      </c>
      <c r="L24" s="62">
        <f t="shared" ref="L24:N24" si="29">K24</f>
        <v>0.19500000000000001</v>
      </c>
      <c r="M24" s="62">
        <f t="shared" si="29"/>
        <v>0.19500000000000001</v>
      </c>
      <c r="N24" s="62">
        <f t="shared" si="29"/>
        <v>0.19500000000000001</v>
      </c>
      <c r="O24" s="62"/>
      <c r="S24" s="19" t="s">
        <v>210</v>
      </c>
    </row>
    <row r="25" spans="1:20" x14ac:dyDescent="0.3">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83">
        <f>I25</f>
        <v>2129</v>
      </c>
      <c r="K25" s="3">
        <f t="shared" ref="K25:N25" si="30">J25</f>
        <v>2129</v>
      </c>
      <c r="L25" s="3">
        <f t="shared" si="30"/>
        <v>2129</v>
      </c>
      <c r="M25" s="3">
        <f t="shared" si="30"/>
        <v>2129</v>
      </c>
      <c r="N25" s="3">
        <f t="shared" si="30"/>
        <v>2129</v>
      </c>
      <c r="O25" s="3"/>
    </row>
    <row r="26" spans="1:20" ht="28.8" x14ac:dyDescent="0.3">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8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O26" s="3"/>
      <c r="S26" s="19" t="s">
        <v>212</v>
      </c>
    </row>
    <row r="27" spans="1:20" x14ac:dyDescent="0.3">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83">
        <f t="shared" ref="J27:N30" si="31">I27</f>
        <v>286</v>
      </c>
      <c r="K27" s="3">
        <f t="shared" si="31"/>
        <v>286</v>
      </c>
      <c r="L27" s="3">
        <f t="shared" si="31"/>
        <v>286</v>
      </c>
      <c r="M27" s="3">
        <f t="shared" si="31"/>
        <v>286</v>
      </c>
      <c r="N27" s="3">
        <f t="shared" si="31"/>
        <v>286</v>
      </c>
      <c r="O27" s="3"/>
    </row>
    <row r="28" spans="1:20"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83">
        <f t="shared" si="31"/>
        <v>284</v>
      </c>
      <c r="K28" s="3">
        <f t="shared" si="31"/>
        <v>284</v>
      </c>
      <c r="L28" s="3">
        <f t="shared" si="31"/>
        <v>284</v>
      </c>
      <c r="M28" s="3">
        <f t="shared" si="31"/>
        <v>284</v>
      </c>
      <c r="N28" s="3">
        <f t="shared" si="31"/>
        <v>284</v>
      </c>
      <c r="O28" s="3"/>
    </row>
    <row r="29" spans="1:20" x14ac:dyDescent="0.3">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83">
        <f t="shared" si="31"/>
        <v>2926</v>
      </c>
      <c r="K29" s="3">
        <f t="shared" si="31"/>
        <v>2926</v>
      </c>
      <c r="L29" s="3">
        <f t="shared" si="31"/>
        <v>2926</v>
      </c>
      <c r="M29" s="3">
        <f t="shared" si="31"/>
        <v>2926</v>
      </c>
      <c r="N29" s="3">
        <f t="shared" si="31"/>
        <v>2926</v>
      </c>
      <c r="O29" s="3"/>
    </row>
    <row r="30" spans="1:20" x14ac:dyDescent="0.3">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83">
        <f t="shared" si="31"/>
        <v>3821</v>
      </c>
      <c r="K30" s="3">
        <f t="shared" si="31"/>
        <v>3821</v>
      </c>
      <c r="L30" s="3">
        <f t="shared" si="31"/>
        <v>3821</v>
      </c>
      <c r="M30" s="3">
        <f t="shared" si="31"/>
        <v>3821</v>
      </c>
      <c r="N30" s="3">
        <f t="shared" si="31"/>
        <v>3821</v>
      </c>
      <c r="O30" s="3"/>
    </row>
    <row r="31" spans="1:20" ht="15" thickBot="1" x14ac:dyDescent="0.35">
      <c r="A31" s="6" t="s">
        <v>166</v>
      </c>
      <c r="B31" s="7">
        <f>+B21+B22+B23+B25+B26+B27+B28+B29+B30</f>
        <v>19466</v>
      </c>
      <c r="C31" s="7">
        <f t="shared" ref="C31:N31" si="32">+C21+C22+C23+C25+C26+C27+C28+C29+C30</f>
        <v>19205</v>
      </c>
      <c r="D31" s="7">
        <f t="shared" si="32"/>
        <v>21211</v>
      </c>
      <c r="E31" s="7">
        <f t="shared" si="32"/>
        <v>20257</v>
      </c>
      <c r="F31" s="7">
        <f t="shared" si="32"/>
        <v>21105</v>
      </c>
      <c r="G31" s="7">
        <f t="shared" si="32"/>
        <v>29094</v>
      </c>
      <c r="H31" s="7">
        <f t="shared" si="32"/>
        <v>34904</v>
      </c>
      <c r="I31" s="7">
        <f t="shared" si="32"/>
        <v>36963</v>
      </c>
      <c r="J31" s="85">
        <f t="shared" si="32"/>
        <v>43221.584672518955</v>
      </c>
      <c r="K31" s="7">
        <f t="shared" si="32"/>
        <v>50783.357208723151</v>
      </c>
      <c r="L31" s="7">
        <f t="shared" si="32"/>
        <v>59641.82821372163</v>
      </c>
      <c r="M31" s="7">
        <f t="shared" si="32"/>
        <v>69950.065664316848</v>
      </c>
      <c r="N31" s="7">
        <f t="shared" si="32"/>
        <v>81881.493472055736</v>
      </c>
      <c r="O31" s="39"/>
    </row>
    <row r="32" spans="1:20" ht="58.2" thickTop="1" x14ac:dyDescent="0.3">
      <c r="A32" t="s">
        <v>195</v>
      </c>
      <c r="B32" s="3">
        <f>+B33+B34</f>
        <v>181</v>
      </c>
      <c r="C32" s="3">
        <f t="shared" ref="C32:N32" si="33">+C33+C34</f>
        <v>45</v>
      </c>
      <c r="D32" s="3">
        <f t="shared" si="33"/>
        <v>331</v>
      </c>
      <c r="E32" s="3">
        <f t="shared" si="33"/>
        <v>342</v>
      </c>
      <c r="F32" s="3">
        <f t="shared" si="33"/>
        <v>15</v>
      </c>
      <c r="G32" s="3">
        <f t="shared" si="33"/>
        <v>251</v>
      </c>
      <c r="H32" s="3">
        <f t="shared" si="33"/>
        <v>2</v>
      </c>
      <c r="I32" s="3">
        <f t="shared" si="33"/>
        <v>510</v>
      </c>
      <c r="J32" s="83">
        <f t="shared" si="33"/>
        <v>510</v>
      </c>
      <c r="K32" s="3">
        <f t="shared" si="33"/>
        <v>510</v>
      </c>
      <c r="L32" s="3">
        <f t="shared" si="33"/>
        <v>510</v>
      </c>
      <c r="M32" s="3">
        <f t="shared" si="33"/>
        <v>510</v>
      </c>
      <c r="N32" s="3">
        <f t="shared" si="33"/>
        <v>510</v>
      </c>
      <c r="O32" s="3"/>
      <c r="T32" s="19" t="s">
        <v>208</v>
      </c>
    </row>
    <row r="33" spans="1:20"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83">
        <f>I33</f>
        <v>500</v>
      </c>
      <c r="K33" s="3">
        <f t="shared" ref="K33:N33" si="34">J33</f>
        <v>500</v>
      </c>
      <c r="L33" s="3">
        <f t="shared" si="34"/>
        <v>500</v>
      </c>
      <c r="M33" s="3">
        <f t="shared" si="34"/>
        <v>500</v>
      </c>
      <c r="N33" s="3">
        <f t="shared" si="34"/>
        <v>500</v>
      </c>
      <c r="O33" s="3"/>
    </row>
    <row r="34" spans="1:20"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83">
        <f>I34</f>
        <v>10</v>
      </c>
      <c r="K34" s="3">
        <f t="shared" ref="K34:N34" si="35">J34</f>
        <v>10</v>
      </c>
      <c r="L34" s="3">
        <f t="shared" si="35"/>
        <v>10</v>
      </c>
      <c r="M34" s="3">
        <f t="shared" si="35"/>
        <v>10</v>
      </c>
      <c r="N34" s="3">
        <f t="shared" si="35"/>
        <v>10</v>
      </c>
      <c r="O34" s="3"/>
    </row>
    <row r="35" spans="1:20" x14ac:dyDescent="0.3">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83">
        <f>I35</f>
        <v>6862</v>
      </c>
      <c r="K35" s="3">
        <f t="shared" ref="K35:N35" si="36">J35</f>
        <v>6862</v>
      </c>
      <c r="L35" s="3">
        <f t="shared" si="36"/>
        <v>6862</v>
      </c>
      <c r="M35" s="3">
        <f t="shared" si="36"/>
        <v>6862</v>
      </c>
      <c r="N35" s="3">
        <f t="shared" si="36"/>
        <v>6862</v>
      </c>
      <c r="O35" s="3"/>
    </row>
    <row r="36" spans="1:20" ht="43.2"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83">
        <f t="shared" ref="J36:N38" si="37">I36</f>
        <v>8920</v>
      </c>
      <c r="K36" s="3">
        <f t="shared" si="37"/>
        <v>8920</v>
      </c>
      <c r="L36" s="3">
        <f t="shared" si="37"/>
        <v>8920</v>
      </c>
      <c r="M36" s="3">
        <f t="shared" si="37"/>
        <v>8920</v>
      </c>
      <c r="N36" s="3">
        <f t="shared" si="37"/>
        <v>8920</v>
      </c>
      <c r="O36" s="3"/>
      <c r="T36" s="19" t="s">
        <v>207</v>
      </c>
    </row>
    <row r="37" spans="1:20" x14ac:dyDescent="0.3">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83">
        <f t="shared" si="37"/>
        <v>2777</v>
      </c>
      <c r="K37" s="3">
        <f t="shared" si="37"/>
        <v>2777</v>
      </c>
      <c r="L37" s="3">
        <f t="shared" si="37"/>
        <v>2777</v>
      </c>
      <c r="M37" s="3">
        <f t="shared" si="37"/>
        <v>2777</v>
      </c>
      <c r="N37" s="3">
        <f t="shared" si="37"/>
        <v>2777</v>
      </c>
      <c r="O37" s="3"/>
    </row>
    <row r="38" spans="1:20" x14ac:dyDescent="0.3">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83">
        <f t="shared" si="37"/>
        <v>2613</v>
      </c>
      <c r="K38" s="3">
        <f t="shared" si="37"/>
        <v>2613</v>
      </c>
      <c r="L38" s="3">
        <f t="shared" si="37"/>
        <v>2613</v>
      </c>
      <c r="M38" s="3">
        <f t="shared" si="37"/>
        <v>2613</v>
      </c>
      <c r="N38" s="3">
        <f t="shared" si="37"/>
        <v>2613</v>
      </c>
      <c r="O38" s="3"/>
    </row>
    <row r="39" spans="1:20" x14ac:dyDescent="0.3">
      <c r="A39" t="s">
        <v>194</v>
      </c>
      <c r="B39" s="3">
        <f>+SUM(B40:B42)</f>
        <v>12707</v>
      </c>
      <c r="C39" s="3">
        <f t="shared" ref="C39:N39" si="38">+SUM(C40:C42)</f>
        <v>12258</v>
      </c>
      <c r="D39" s="3">
        <f t="shared" si="38"/>
        <v>12407</v>
      </c>
      <c r="E39" s="3">
        <f t="shared" si="38"/>
        <v>9812</v>
      </c>
      <c r="F39" s="3">
        <f t="shared" si="38"/>
        <v>9040</v>
      </c>
      <c r="G39" s="3">
        <f t="shared" si="38"/>
        <v>8055</v>
      </c>
      <c r="H39" s="3">
        <f t="shared" si="38"/>
        <v>12767</v>
      </c>
      <c r="I39" s="3">
        <f t="shared" si="38"/>
        <v>15281</v>
      </c>
      <c r="J39" s="83">
        <f t="shared" si="38"/>
        <v>21572.001001461307</v>
      </c>
      <c r="K39" s="3">
        <f t="shared" si="38"/>
        <v>28836.419542924705</v>
      </c>
      <c r="L39" s="3">
        <f t="shared" si="38"/>
        <v>37193.61945706424</v>
      </c>
      <c r="M39" s="3">
        <f t="shared" si="38"/>
        <v>46760.04773285718</v>
      </c>
      <c r="N39" s="3">
        <f t="shared" si="38"/>
        <v>57668.173907226381</v>
      </c>
      <c r="O39" s="3"/>
    </row>
    <row r="40" spans="1:20" x14ac:dyDescent="0.3">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83">
        <f>I40</f>
        <v>3</v>
      </c>
      <c r="K40" s="3">
        <f t="shared" ref="K40:N40" si="39">J40</f>
        <v>3</v>
      </c>
      <c r="L40" s="3">
        <f t="shared" si="39"/>
        <v>3</v>
      </c>
      <c r="M40" s="3">
        <f t="shared" si="39"/>
        <v>3</v>
      </c>
      <c r="N40" s="3">
        <f t="shared" si="39"/>
        <v>3</v>
      </c>
      <c r="O40" s="3"/>
    </row>
    <row r="41" spans="1:20" ht="57.6" x14ac:dyDescent="0.3">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83">
        <f>J14+J61+I41-(-J59)</f>
        <v>9767.001001461309</v>
      </c>
      <c r="K41" s="3">
        <f t="shared" ref="K41:N41" si="40">K14+K61+J41-(-K59)</f>
        <v>17031.419542924705</v>
      </c>
      <c r="L41" s="3">
        <f t="shared" si="40"/>
        <v>25388.61945706424</v>
      </c>
      <c r="M41" s="3">
        <f t="shared" si="40"/>
        <v>34955.04773285718</v>
      </c>
      <c r="N41" s="3">
        <f t="shared" si="40"/>
        <v>45863.173907226381</v>
      </c>
      <c r="O41" s="3"/>
      <c r="R41" s="19" t="s">
        <v>215</v>
      </c>
      <c r="S41" s="19" t="s">
        <v>211</v>
      </c>
    </row>
    <row r="42" spans="1:20" x14ac:dyDescent="0.3">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83">
        <f>I42</f>
        <v>11802</v>
      </c>
      <c r="K42" s="3">
        <f t="shared" ref="K42:N42" si="41">J42</f>
        <v>11802</v>
      </c>
      <c r="L42" s="3">
        <f t="shared" si="41"/>
        <v>11802</v>
      </c>
      <c r="M42" s="3">
        <f t="shared" si="41"/>
        <v>11802</v>
      </c>
      <c r="N42" s="3">
        <f t="shared" si="41"/>
        <v>11802</v>
      </c>
      <c r="O42" s="3"/>
    </row>
    <row r="43" spans="1:20" ht="15" thickBot="1" x14ac:dyDescent="0.35">
      <c r="A43" s="6" t="s">
        <v>172</v>
      </c>
      <c r="B43" s="7">
        <f>+B32+B39+SUM(B35:B38)</f>
        <v>19466</v>
      </c>
      <c r="C43" s="7">
        <f t="shared" ref="C43:N43" si="42">+C32+C39+SUM(C35:C38)</f>
        <v>19205</v>
      </c>
      <c r="D43" s="7">
        <f t="shared" si="42"/>
        <v>21211</v>
      </c>
      <c r="E43" s="7">
        <f t="shared" si="42"/>
        <v>20257</v>
      </c>
      <c r="F43" s="7">
        <f t="shared" si="42"/>
        <v>21105</v>
      </c>
      <c r="G43" s="7">
        <f t="shared" si="42"/>
        <v>29094</v>
      </c>
      <c r="H43" s="7">
        <f t="shared" si="42"/>
        <v>34904</v>
      </c>
      <c r="I43" s="7">
        <f t="shared" si="42"/>
        <v>36963</v>
      </c>
      <c r="J43" s="85">
        <f t="shared" si="42"/>
        <v>43254.001001461307</v>
      </c>
      <c r="K43" s="7">
        <f t="shared" si="42"/>
        <v>50518.419542924705</v>
      </c>
      <c r="L43" s="7">
        <f t="shared" si="42"/>
        <v>58875.61945706424</v>
      </c>
      <c r="M43" s="7">
        <f t="shared" si="42"/>
        <v>68442.047732857172</v>
      </c>
      <c r="N43" s="7">
        <f t="shared" si="42"/>
        <v>79350.173907226388</v>
      </c>
      <c r="O43" s="39"/>
    </row>
    <row r="44" spans="1:20" ht="15" thickTop="1" x14ac:dyDescent="0.3">
      <c r="A44" s="66" t="s">
        <v>196</v>
      </c>
      <c r="B44" s="67">
        <f>+B31-B43</f>
        <v>0</v>
      </c>
      <c r="C44" s="67">
        <f t="shared" ref="C44:N44" si="43">+C31-C43</f>
        <v>0</v>
      </c>
      <c r="D44" s="67">
        <f t="shared" si="43"/>
        <v>0</v>
      </c>
      <c r="E44" s="67">
        <f t="shared" si="43"/>
        <v>0</v>
      </c>
      <c r="F44" s="67">
        <f t="shared" si="43"/>
        <v>0</v>
      </c>
      <c r="G44" s="67">
        <f t="shared" si="43"/>
        <v>0</v>
      </c>
      <c r="H44" s="67">
        <f t="shared" si="43"/>
        <v>0</v>
      </c>
      <c r="I44" s="66">
        <f t="shared" si="43"/>
        <v>0</v>
      </c>
      <c r="J44" s="66">
        <f t="shared" si="43"/>
        <v>-32.416328942352266</v>
      </c>
      <c r="K44" s="66">
        <f t="shared" si="43"/>
        <v>264.93766579844669</v>
      </c>
      <c r="L44" s="66">
        <f t="shared" si="43"/>
        <v>766.20875665739004</v>
      </c>
      <c r="M44" s="66">
        <f t="shared" si="43"/>
        <v>1508.0179314596753</v>
      </c>
      <c r="N44" s="66">
        <f t="shared" si="43"/>
        <v>2531.3195648293477</v>
      </c>
      <c r="O44" s="66"/>
    </row>
    <row r="45" spans="1:20" x14ac:dyDescent="0.3">
      <c r="A45" s="64" t="s">
        <v>173</v>
      </c>
      <c r="B45" s="38"/>
      <c r="C45" s="38"/>
      <c r="D45" s="38"/>
      <c r="E45" s="38"/>
      <c r="F45" s="38"/>
      <c r="G45" s="38"/>
      <c r="H45" s="38"/>
      <c r="I45" s="38"/>
      <c r="J45" s="37"/>
      <c r="K45" s="37"/>
      <c r="L45" s="37"/>
      <c r="M45" s="37"/>
      <c r="N45" s="37"/>
      <c r="O45" s="37"/>
    </row>
    <row r="46" spans="1:20"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86">
        <f>+'Segmental forecast'!J11</f>
        <v>7980.9002142157151</v>
      </c>
      <c r="K46" s="9">
        <f>+'Segmental forecast'!K11</f>
        <v>9233.5027605872529</v>
      </c>
      <c r="L46" s="9">
        <f>+'Segmental forecast'!L11</f>
        <v>10630.417994947602</v>
      </c>
      <c r="M46" s="9">
        <f>+'Segmental forecast'!M11</f>
        <v>12190.635940382905</v>
      </c>
      <c r="N46" s="9">
        <f>+'Segmental forecast'!N11</f>
        <v>13935.88916232426</v>
      </c>
      <c r="O46" s="9"/>
    </row>
    <row r="47" spans="1:20" x14ac:dyDescent="0.3">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83">
        <f>+'Segmental forecast'!J8</f>
        <v>748.50435368789454</v>
      </c>
      <c r="K47" s="58">
        <f>+'Segmental forecast'!K8</f>
        <v>783.67187445288675</v>
      </c>
      <c r="L47" s="58">
        <f>+'Segmental forecast'!L8</f>
        <v>822.98549556835076</v>
      </c>
      <c r="M47" s="58">
        <f>+'Segmental forecast'!M8</f>
        <v>866.99770472838793</v>
      </c>
      <c r="N47" s="58">
        <f>+'Segmental forecast'!N8</f>
        <v>916.34114838304424</v>
      </c>
      <c r="O47" s="58"/>
    </row>
    <row r="48" spans="1:20" x14ac:dyDescent="0.3">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83">
        <f>+J12</f>
        <v>702.85393558878798</v>
      </c>
      <c r="K48" s="3">
        <f t="shared" ref="K48:N48" si="44">+K12</f>
        <v>800.30277622706092</v>
      </c>
      <c r="L48" s="3">
        <f t="shared" si="44"/>
        <v>909.70113146746644</v>
      </c>
      <c r="M48" s="3">
        <f t="shared" si="44"/>
        <v>1030.756996055431</v>
      </c>
      <c r="N48" s="3">
        <f t="shared" si="44"/>
        <v>1165.0743874420532</v>
      </c>
      <c r="O48" s="3"/>
      <c r="Q48" s="19" t="s">
        <v>231</v>
      </c>
    </row>
    <row r="49" spans="1:20" x14ac:dyDescent="0.3">
      <c r="A49" s="1" t="s">
        <v>175</v>
      </c>
      <c r="B49" s="9">
        <f>+B46-B48</f>
        <v>2971</v>
      </c>
      <c r="C49" s="9">
        <f t="shared" ref="C49:N49" si="45">+C46-C48</f>
        <v>3894</v>
      </c>
      <c r="D49" s="9">
        <f t="shared" si="45"/>
        <v>4242</v>
      </c>
      <c r="E49" s="9">
        <f t="shared" si="45"/>
        <v>3850</v>
      </c>
      <c r="F49" s="9">
        <f t="shared" si="45"/>
        <v>4093</v>
      </c>
      <c r="G49" s="9">
        <f t="shared" si="45"/>
        <v>1948</v>
      </c>
      <c r="H49" s="9">
        <f t="shared" si="45"/>
        <v>5746</v>
      </c>
      <c r="I49" s="9">
        <f t="shared" si="45"/>
        <v>5625</v>
      </c>
      <c r="J49" s="9">
        <f t="shared" si="45"/>
        <v>7278.0462786269272</v>
      </c>
      <c r="K49" s="9">
        <f t="shared" si="45"/>
        <v>8433.1999843601916</v>
      </c>
      <c r="L49" s="9">
        <f t="shared" si="45"/>
        <v>9720.7168634801346</v>
      </c>
      <c r="M49" s="9">
        <f t="shared" si="45"/>
        <v>11159.878944327473</v>
      </c>
      <c r="N49" s="9">
        <f t="shared" si="45"/>
        <v>12770.814774882207</v>
      </c>
      <c r="O49" s="9"/>
    </row>
    <row r="50" spans="1:20" x14ac:dyDescent="0.3">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290</v>
      </c>
      <c r="K50" s="3">
        <f>+J50</f>
        <v>290</v>
      </c>
      <c r="L50" s="3">
        <f t="shared" ref="L50:N50" si="46">+K50</f>
        <v>290</v>
      </c>
      <c r="M50" s="3">
        <f t="shared" si="46"/>
        <v>290</v>
      </c>
      <c r="N50" s="3">
        <f t="shared" si="46"/>
        <v>290</v>
      </c>
      <c r="O50" s="3"/>
      <c r="P50" s="19" t="s">
        <v>239</v>
      </c>
    </row>
    <row r="51" spans="1:20" x14ac:dyDescent="0.3">
      <c r="A51" t="s">
        <v>177</v>
      </c>
      <c r="B51" s="3">
        <f>+-(B23-5451)</f>
        <v>-113</v>
      </c>
      <c r="C51" s="3">
        <f>+-(C23-B23)</f>
        <v>-324</v>
      </c>
      <c r="D51" s="3">
        <f t="shared" ref="D51:I51" si="47">+-(D23-C23)</f>
        <v>-796</v>
      </c>
      <c r="E51" s="3">
        <f t="shared" si="47"/>
        <v>204</v>
      </c>
      <c r="F51" s="3">
        <f t="shared" si="47"/>
        <v>-802</v>
      </c>
      <c r="G51" s="3">
        <f t="shared" si="47"/>
        <v>-586</v>
      </c>
      <c r="H51" s="3">
        <f t="shared" si="47"/>
        <v>-613</v>
      </c>
      <c r="I51" s="3">
        <f t="shared" si="47"/>
        <v>-1248</v>
      </c>
      <c r="J51" s="63">
        <f>I23-J23</f>
        <v>-146.07768000000033</v>
      </c>
      <c r="K51" s="3">
        <f t="shared" ref="K51:N51" si="48">J23-K23</f>
        <v>-853.06263080999997</v>
      </c>
      <c r="L51" s="3">
        <f t="shared" si="48"/>
        <v>-950.66522067737969</v>
      </c>
      <c r="M51" s="3">
        <f t="shared" si="48"/>
        <v>-1061.0262132212338</v>
      </c>
      <c r="N51" s="3">
        <f t="shared" si="48"/>
        <v>-1185.9778043738515</v>
      </c>
      <c r="O51" s="3"/>
    </row>
    <row r="52" spans="1:20" x14ac:dyDescent="0.3">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63">
        <f>-'Segmental forecast'!J14</f>
        <v>-802.78607647090189</v>
      </c>
      <c r="K52" s="3">
        <f>-'Segmental forecast'!K14</f>
        <v>-852.81099507153385</v>
      </c>
      <c r="L52" s="3">
        <f>-'Segmental forecast'!L14</f>
        <v>-908.76514710192396</v>
      </c>
      <c r="M52" s="3">
        <f>-'Segmental forecast'!M14</f>
        <v>-971.43801841415984</v>
      </c>
      <c r="N52" s="3">
        <f>-'Segmental forecast'!N14</f>
        <v>-1041.7332360887731</v>
      </c>
      <c r="O52" s="3"/>
    </row>
    <row r="53" spans="1:20" x14ac:dyDescent="0.3">
      <c r="A53" s="1" t="s">
        <v>178</v>
      </c>
      <c r="B53" s="9">
        <f>+B49+B47-B50-B52+(B51)</f>
        <v>4374</v>
      </c>
      <c r="C53" s="9">
        <f t="shared" ref="C53:N53" si="49">+C49+C47-C50-C52+(C51)</f>
        <v>5292</v>
      </c>
      <c r="D53" s="9">
        <f t="shared" si="49"/>
        <v>5159</v>
      </c>
      <c r="E53" s="9">
        <f t="shared" si="49"/>
        <v>5704</v>
      </c>
      <c r="F53" s="9">
        <f t="shared" si="49"/>
        <v>4962</v>
      </c>
      <c r="G53" s="9">
        <f t="shared" si="49"/>
        <v>3029</v>
      </c>
      <c r="H53" s="9">
        <f t="shared" si="49"/>
        <v>6279</v>
      </c>
      <c r="I53" s="9">
        <f t="shared" si="49"/>
        <v>5562</v>
      </c>
      <c r="J53" s="9">
        <f t="shared" si="49"/>
        <v>8393.2590287857238</v>
      </c>
      <c r="K53" s="9">
        <f t="shared" si="49"/>
        <v>8926.6202230746112</v>
      </c>
      <c r="L53" s="9">
        <f t="shared" si="49"/>
        <v>10211.80228547303</v>
      </c>
      <c r="M53" s="9">
        <f t="shared" si="49"/>
        <v>11647.288454248786</v>
      </c>
      <c r="N53" s="9">
        <f t="shared" si="49"/>
        <v>13252.911354980173</v>
      </c>
      <c r="O53" s="9"/>
    </row>
    <row r="54" spans="1:20" x14ac:dyDescent="0.3">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c r="O54" s="3"/>
      <c r="Q54" s="19" t="s">
        <v>230</v>
      </c>
    </row>
    <row r="55" spans="1:20" x14ac:dyDescent="0.3">
      <c r="A55" s="26" t="s">
        <v>180</v>
      </c>
      <c r="B55" s="25">
        <f>+B49+B47+B51+B54</f>
        <v>4680</v>
      </c>
      <c r="C55" s="25">
        <f t="shared" ref="C55:N55" si="50">+C49+C47+C51+C54</f>
        <v>3096</v>
      </c>
      <c r="D55" s="25">
        <f t="shared" si="50"/>
        <v>3846</v>
      </c>
      <c r="E55" s="25">
        <f t="shared" si="50"/>
        <v>4955</v>
      </c>
      <c r="F55" s="25">
        <f t="shared" si="50"/>
        <v>5903</v>
      </c>
      <c r="G55" s="25">
        <f t="shared" si="50"/>
        <v>2485</v>
      </c>
      <c r="H55" s="25">
        <f t="shared" si="50"/>
        <v>6657</v>
      </c>
      <c r="I55" s="25">
        <f t="shared" si="50"/>
        <v>5188</v>
      </c>
      <c r="J55" s="25">
        <f t="shared" si="50"/>
        <v>7880.4729523148217</v>
      </c>
      <c r="K55" s="25">
        <f t="shared" si="50"/>
        <v>8363.8092280030778</v>
      </c>
      <c r="L55" s="25">
        <f t="shared" si="50"/>
        <v>9593.0371383711063</v>
      </c>
      <c r="M55" s="25">
        <f t="shared" si="50"/>
        <v>10965.850435834627</v>
      </c>
      <c r="N55" s="25">
        <f t="shared" si="50"/>
        <v>12501.178118891399</v>
      </c>
      <c r="O55" s="39"/>
    </row>
    <row r="56" spans="1:20" x14ac:dyDescent="0.3">
      <c r="A56" t="s">
        <v>181</v>
      </c>
      <c r="B56" s="3"/>
      <c r="C56" s="3"/>
      <c r="D56" s="3"/>
      <c r="E56" s="3"/>
      <c r="F56" s="3"/>
      <c r="G56" s="3"/>
      <c r="H56" s="3"/>
      <c r="I56" s="3"/>
      <c r="J56" s="3"/>
      <c r="K56" s="3"/>
      <c r="L56" s="3"/>
      <c r="M56" s="3"/>
      <c r="N56" s="3"/>
      <c r="O56" s="3"/>
    </row>
    <row r="57" spans="1:20" x14ac:dyDescent="0.3">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f>+J30-I30</f>
        <v>0</v>
      </c>
      <c r="K57" s="3">
        <f t="shared" ref="K57:N57" si="51">+K30-J30</f>
        <v>0</v>
      </c>
      <c r="L57" s="3">
        <f t="shared" si="51"/>
        <v>0</v>
      </c>
      <c r="M57" s="3">
        <f t="shared" si="51"/>
        <v>0</v>
      </c>
      <c r="N57" s="3">
        <f t="shared" si="51"/>
        <v>0</v>
      </c>
      <c r="O57" s="3"/>
    </row>
    <row r="58" spans="1:20" x14ac:dyDescent="0.3">
      <c r="A58" s="26" t="s">
        <v>183</v>
      </c>
      <c r="B58" s="25">
        <f>+B52+B56+B57</f>
        <v>-175</v>
      </c>
      <c r="C58" s="25">
        <f t="shared" ref="C58:N58" si="52">+C52+C56+C57</f>
        <v>-1034</v>
      </c>
      <c r="D58" s="25">
        <f t="shared" si="52"/>
        <v>-1008</v>
      </c>
      <c r="E58" s="25">
        <f t="shared" si="52"/>
        <v>276</v>
      </c>
      <c r="F58" s="25">
        <f t="shared" si="52"/>
        <v>-264</v>
      </c>
      <c r="G58" s="25">
        <f t="shared" si="52"/>
        <v>-1028</v>
      </c>
      <c r="H58" s="25">
        <f t="shared" si="52"/>
        <v>-3800</v>
      </c>
      <c r="I58" s="25">
        <f t="shared" si="52"/>
        <v>-1524</v>
      </c>
      <c r="J58" s="25">
        <f t="shared" si="52"/>
        <v>-802.78607647090189</v>
      </c>
      <c r="K58" s="25">
        <f t="shared" si="52"/>
        <v>-852.81099507153385</v>
      </c>
      <c r="L58" s="25">
        <f t="shared" si="52"/>
        <v>-908.76514710192396</v>
      </c>
      <c r="M58" s="25">
        <f t="shared" si="52"/>
        <v>-971.43801841415984</v>
      </c>
      <c r="N58" s="25">
        <f t="shared" si="52"/>
        <v>-1041.7332360887731</v>
      </c>
      <c r="O58" s="39"/>
    </row>
    <row r="59" spans="1:20" ht="57.6" x14ac:dyDescent="0.3">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63">
        <f>+I59</f>
        <v>-2863</v>
      </c>
      <c r="K59" s="3">
        <f t="shared" ref="K59:N59" si="53">+J59</f>
        <v>-2863</v>
      </c>
      <c r="L59" s="3">
        <f t="shared" si="53"/>
        <v>-2863</v>
      </c>
      <c r="M59" s="3">
        <f t="shared" si="53"/>
        <v>-2863</v>
      </c>
      <c r="N59" s="3">
        <f t="shared" si="53"/>
        <v>-2863</v>
      </c>
      <c r="O59" s="3"/>
      <c r="R59" s="19" t="s">
        <v>229</v>
      </c>
    </row>
    <row r="60" spans="1:20" x14ac:dyDescent="0.3">
      <c r="A60" s="61" t="s">
        <v>129</v>
      </c>
      <c r="B60" s="62" t="str">
        <f>+IFERROR(B59/A59-1,"nm")</f>
        <v>nm</v>
      </c>
      <c r="C60" s="62">
        <f t="shared" ref="C60:I60" si="54">+IFERROR(C59/B59-1,"nm")</f>
        <v>0.35198019801980207</v>
      </c>
      <c r="D60" s="62">
        <f t="shared" si="54"/>
        <v>1.0984987184181616E-3</v>
      </c>
      <c r="E60" s="62">
        <f t="shared" si="54"/>
        <v>0.28785662033650339</v>
      </c>
      <c r="F60" s="62">
        <f t="shared" si="54"/>
        <v>1.8460664583924924E-2</v>
      </c>
      <c r="G60" s="62">
        <f t="shared" si="54"/>
        <v>-0.39152258784160621</v>
      </c>
      <c r="H60" s="62">
        <f t="shared" si="54"/>
        <v>-1.2584784601283228</v>
      </c>
      <c r="I60" s="62">
        <f t="shared" si="54"/>
        <v>-6.0762411347517729</v>
      </c>
      <c r="J60" s="62">
        <f t="shared" ref="J60" si="55">+IFERROR(J59/I59-1,"nm")</f>
        <v>0</v>
      </c>
      <c r="K60" s="62">
        <f t="shared" ref="K60" si="56">+IFERROR(K59/J59-1,"nm")</f>
        <v>0</v>
      </c>
      <c r="L60" s="62">
        <f t="shared" ref="L60" si="57">+IFERROR(L59/K59-1,"nm")</f>
        <v>0</v>
      </c>
      <c r="M60" s="62">
        <f t="shared" ref="M60" si="58">+IFERROR(M59/L59-1,"nm")</f>
        <v>0</v>
      </c>
      <c r="N60" s="62">
        <f t="shared" ref="N60" si="59">+IFERROR(N59/M59-1,"nm")</f>
        <v>0</v>
      </c>
      <c r="O60" s="62"/>
    </row>
    <row r="61" spans="1:20" ht="57.6" x14ac:dyDescent="0.3">
      <c r="A61"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83">
        <f>J17*J15</f>
        <v>2133.1853151952837</v>
      </c>
      <c r="K61" s="3">
        <f t="shared" ref="K61:N61" si="60">+J61</f>
        <v>2133.1853151952837</v>
      </c>
      <c r="L61" s="3">
        <f t="shared" si="60"/>
        <v>2133.1853151952837</v>
      </c>
      <c r="M61" s="3">
        <f t="shared" si="60"/>
        <v>2133.1853151952837</v>
      </c>
      <c r="N61" s="3">
        <f t="shared" si="60"/>
        <v>2133.1853151952837</v>
      </c>
      <c r="O61" s="3"/>
      <c r="P61" s="19" t="s">
        <v>235</v>
      </c>
      <c r="T61" s="19" t="s">
        <v>206</v>
      </c>
    </row>
    <row r="62" spans="1:20" x14ac:dyDescent="0.3">
      <c r="A62"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c r="K62" s="3"/>
      <c r="L62" s="3"/>
      <c r="M62" s="3"/>
      <c r="N62" s="3"/>
      <c r="O62" s="3"/>
      <c r="Q62" s="19" t="s">
        <v>230</v>
      </c>
    </row>
    <row r="63" spans="1:20" x14ac:dyDescent="0.3">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c r="K63" s="3"/>
      <c r="L63" s="3"/>
      <c r="M63" s="3"/>
      <c r="N63" s="3"/>
      <c r="O63" s="3"/>
      <c r="Q63" s="19" t="s">
        <v>230</v>
      </c>
    </row>
    <row r="64" spans="1:20" x14ac:dyDescent="0.3">
      <c r="A64" s="26" t="s">
        <v>188</v>
      </c>
      <c r="B64" s="25">
        <f>+SUM(B59:B63)</f>
        <v>-2790</v>
      </c>
      <c r="C64" s="25">
        <f t="shared" ref="C64" si="61">+SUM(C59:C63)</f>
        <v>-2670.6480198019804</v>
      </c>
      <c r="D64" s="25">
        <f>+SUM(D59:D63)</f>
        <v>-2147.9989015012816</v>
      </c>
      <c r="E64" s="25">
        <f>+Historicals!E94</f>
        <v>-4835</v>
      </c>
      <c r="F64" s="25">
        <f>+Historicals!F94</f>
        <v>-5293</v>
      </c>
      <c r="G64" s="25">
        <f>+Historicals!G94</f>
        <v>2491</v>
      </c>
      <c r="H64" s="25">
        <f>+Historicals!H94</f>
        <v>-1459</v>
      </c>
      <c r="I64" s="25">
        <f>I59+I61+I62+I63</f>
        <v>-4836</v>
      </c>
      <c r="J64" s="25">
        <f>J59+J61+J62+J63-J50</f>
        <v>-1019.8146848047163</v>
      </c>
      <c r="K64" s="25">
        <f t="shared" ref="K64:N64" si="62">K59+K61+K62+K63-K50</f>
        <v>-1019.8146848047163</v>
      </c>
      <c r="L64" s="25">
        <f t="shared" si="62"/>
        <v>-1019.8146848047163</v>
      </c>
      <c r="M64" s="25">
        <f t="shared" si="62"/>
        <v>-1019.8146848047163</v>
      </c>
      <c r="N64" s="25">
        <f t="shared" si="62"/>
        <v>-1019.8146848047163</v>
      </c>
      <c r="O64" s="39"/>
      <c r="Q64" s="19" t="s">
        <v>232</v>
      </c>
    </row>
    <row r="65" spans="1:19" x14ac:dyDescent="0.3">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c r="O65" s="3"/>
    </row>
    <row r="66" spans="1:19" x14ac:dyDescent="0.3">
      <c r="A66" s="26" t="s">
        <v>190</v>
      </c>
      <c r="B66" s="25">
        <f>+B55+B58+B64+B65</f>
        <v>1632</v>
      </c>
      <c r="C66" s="25">
        <f t="shared" ref="C66:N66" si="63">+C55+C58+C64+C65</f>
        <v>-713.64801980198035</v>
      </c>
      <c r="D66" s="25">
        <f t="shared" si="63"/>
        <v>670.00109849871842</v>
      </c>
      <c r="E66" s="25">
        <f t="shared" si="63"/>
        <v>441</v>
      </c>
      <c r="F66" s="25">
        <f t="shared" si="63"/>
        <v>217</v>
      </c>
      <c r="G66" s="25">
        <f t="shared" si="63"/>
        <v>3882</v>
      </c>
      <c r="H66" s="25">
        <f t="shared" si="63"/>
        <v>1541</v>
      </c>
      <c r="I66" s="25">
        <f t="shared" si="63"/>
        <v>-1315</v>
      </c>
      <c r="J66" s="87">
        <f t="shared" si="63"/>
        <v>6057.8721910392032</v>
      </c>
      <c r="K66" s="25">
        <f t="shared" si="63"/>
        <v>6491.1835481268281</v>
      </c>
      <c r="L66" s="25">
        <f t="shared" si="63"/>
        <v>7664.4573064644665</v>
      </c>
      <c r="M66" s="25">
        <f t="shared" si="63"/>
        <v>8974.5977326157517</v>
      </c>
      <c r="N66" s="25">
        <f t="shared" si="63"/>
        <v>10439.630197997909</v>
      </c>
      <c r="O66" s="39"/>
    </row>
    <row r="67" spans="1:19" x14ac:dyDescent="0.3">
      <c r="A67" t="s">
        <v>191</v>
      </c>
      <c r="B67" s="3">
        <f>+Historicals!B97</f>
        <v>2220</v>
      </c>
      <c r="C67" s="3">
        <f>+B68</f>
        <v>3852</v>
      </c>
      <c r="D67" s="3">
        <f t="shared" ref="D67:I67" si="64">+C68</f>
        <v>3138.3519801980196</v>
      </c>
      <c r="E67" s="3">
        <f t="shared" si="64"/>
        <v>3808.3530786967381</v>
      </c>
      <c r="F67" s="3">
        <f t="shared" si="64"/>
        <v>4249.3530786967385</v>
      </c>
      <c r="G67" s="3">
        <f t="shared" si="64"/>
        <v>4466.3530786967385</v>
      </c>
      <c r="H67" s="3">
        <f t="shared" si="64"/>
        <v>8348.3530786967385</v>
      </c>
      <c r="I67" s="3">
        <f t="shared" si="64"/>
        <v>9889.3530786967385</v>
      </c>
      <c r="J67" s="3">
        <f t="shared" ref="J67" si="65">+I68</f>
        <v>8574.3530786967385</v>
      </c>
      <c r="K67" s="3">
        <f t="shared" ref="K67" si="66">+J68</f>
        <v>14632.225269735942</v>
      </c>
      <c r="L67" s="3">
        <f t="shared" ref="L67" si="67">+K68</f>
        <v>21123.408817862772</v>
      </c>
      <c r="M67" s="3">
        <f t="shared" ref="M67" si="68">+L68</f>
        <v>28787.866124327236</v>
      </c>
      <c r="N67" s="3">
        <f t="shared" ref="N67" si="69">+M68</f>
        <v>37762.463856942988</v>
      </c>
      <c r="O67" s="3"/>
    </row>
    <row r="68" spans="1:19" ht="15" thickBot="1" x14ac:dyDescent="0.35">
      <c r="A68" s="6" t="s">
        <v>192</v>
      </c>
      <c r="B68" s="7">
        <f>+B66+B67</f>
        <v>3852</v>
      </c>
      <c r="C68" s="7">
        <f t="shared" ref="C68:N68" si="70">+C66+C67</f>
        <v>3138.3519801980196</v>
      </c>
      <c r="D68" s="7">
        <f t="shared" si="70"/>
        <v>3808.3530786967381</v>
      </c>
      <c r="E68" s="7">
        <f t="shared" si="70"/>
        <v>4249.3530786967385</v>
      </c>
      <c r="F68" s="7">
        <f t="shared" si="70"/>
        <v>4466.3530786967385</v>
      </c>
      <c r="G68" s="7">
        <f t="shared" si="70"/>
        <v>8348.3530786967385</v>
      </c>
      <c r="H68" s="7">
        <f t="shared" si="70"/>
        <v>9889.3530786967385</v>
      </c>
      <c r="I68" s="78">
        <f t="shared" si="70"/>
        <v>8574.3530786967385</v>
      </c>
      <c r="J68" s="78">
        <f t="shared" si="70"/>
        <v>14632.225269735942</v>
      </c>
      <c r="K68" s="7">
        <f t="shared" si="70"/>
        <v>21123.408817862772</v>
      </c>
      <c r="L68" s="7">
        <f t="shared" si="70"/>
        <v>28787.866124327236</v>
      </c>
      <c r="M68" s="7">
        <f t="shared" si="70"/>
        <v>37762.463856942988</v>
      </c>
      <c r="N68" s="7">
        <f t="shared" si="70"/>
        <v>48202.094054940899</v>
      </c>
      <c r="O68" s="39"/>
    </row>
    <row r="69" spans="1:19" ht="29.4" thickTop="1" x14ac:dyDescent="0.3">
      <c r="A69" s="68" t="s">
        <v>197</v>
      </c>
      <c r="B69" s="46">
        <f>+B68-B21</f>
        <v>0</v>
      </c>
      <c r="C69" s="82">
        <f>+C68-C21</f>
        <v>0.3519801980196462</v>
      </c>
      <c r="D69" s="82">
        <f t="shared" ref="D69:I69" si="71">+D68-D21</f>
        <v>0.35307869673806636</v>
      </c>
      <c r="E69" s="82">
        <f t="shared" si="71"/>
        <v>0.3530786967385211</v>
      </c>
      <c r="F69" s="82">
        <f t="shared" si="71"/>
        <v>0.3530786967385211</v>
      </c>
      <c r="G69" s="82">
        <f t="shared" si="71"/>
        <v>0.3530786967385211</v>
      </c>
      <c r="H69" s="82">
        <f t="shared" si="71"/>
        <v>0.3530786967385211</v>
      </c>
      <c r="I69" s="82">
        <f t="shared" si="71"/>
        <v>0.3530786967385211</v>
      </c>
      <c r="J69" s="46"/>
      <c r="K69" s="46"/>
      <c r="L69" s="46"/>
      <c r="M69" s="46"/>
      <c r="N69" s="46"/>
      <c r="O69" s="46"/>
      <c r="Q69" s="19" t="s">
        <v>233</v>
      </c>
    </row>
    <row r="70" spans="1:19" ht="28.8" x14ac:dyDescent="0.3">
      <c r="A70" s="1" t="s">
        <v>193</v>
      </c>
      <c r="B70" s="58">
        <f>B36+B33-B21</f>
        <v>-2666</v>
      </c>
      <c r="C70" s="58">
        <f t="shared" ref="C70:N70" si="72">C36+C33-C21</f>
        <v>-1084</v>
      </c>
      <c r="D70" s="58">
        <f t="shared" si="72"/>
        <v>-331</v>
      </c>
      <c r="E70" s="58">
        <f t="shared" si="72"/>
        <v>-775</v>
      </c>
      <c r="F70" s="58">
        <f t="shared" si="72"/>
        <v>-996</v>
      </c>
      <c r="G70" s="58">
        <f t="shared" si="72"/>
        <v>1061</v>
      </c>
      <c r="H70" s="58">
        <f t="shared" si="72"/>
        <v>-476</v>
      </c>
      <c r="I70" s="58">
        <f t="shared" si="72"/>
        <v>846</v>
      </c>
      <c r="J70" s="58">
        <f t="shared" si="72"/>
        <v>-5212.2252697359418</v>
      </c>
      <c r="K70" s="58">
        <f t="shared" si="72"/>
        <v>-11703.408817862772</v>
      </c>
      <c r="L70" s="58">
        <f t="shared" si="72"/>
        <v>-19367.866124327236</v>
      </c>
      <c r="M70" s="58">
        <f t="shared" si="72"/>
        <v>-28342.463856942988</v>
      </c>
      <c r="N70" s="58">
        <f t="shared" si="72"/>
        <v>-38782.094054940899</v>
      </c>
      <c r="O70" s="58"/>
      <c r="S70" s="19" t="s">
        <v>213</v>
      </c>
    </row>
    <row r="71" spans="1:19" x14ac:dyDescent="0.3">
      <c r="A71" s="1" t="s">
        <v>214</v>
      </c>
      <c r="C71" s="74"/>
      <c r="D71" s="74"/>
      <c r="E71" s="74"/>
      <c r="F71" s="74"/>
      <c r="G71" s="74"/>
      <c r="H71" s="74"/>
      <c r="I71" s="74">
        <f>+IFERROR(I50/I$70,"nm")</f>
        <v>0.34278959810874704</v>
      </c>
      <c r="J71" s="74">
        <f t="shared" ref="J71" si="73">+IFERROR(J50/I$70,"nm")</f>
        <v>0.34278959810874704</v>
      </c>
      <c r="K71" s="74">
        <f t="shared" ref="K71" si="74">+IFERROR(K50/J$70,"nm")</f>
        <v>-5.5638424088046333E-2</v>
      </c>
      <c r="L71" s="74">
        <f t="shared" ref="L71" si="75">+IFERROR(L50/K$70,"nm")</f>
        <v>-2.4779105345561925E-2</v>
      </c>
      <c r="M71" s="74">
        <f t="shared" ref="M71" si="76">+IFERROR(M50/L$70,"nm")</f>
        <v>-1.4973255088527388E-2</v>
      </c>
      <c r="N71" s="74">
        <f t="shared" ref="N71" si="77">+IFERROR(N50/M$70,"nm")</f>
        <v>-1.0231996818052196E-2</v>
      </c>
      <c r="O71" s="74"/>
    </row>
    <row r="73" spans="1:19" x14ac:dyDescent="0.3">
      <c r="A73" t="s">
        <v>228</v>
      </c>
      <c r="B73" s="50">
        <v>112.69333115384613</v>
      </c>
    </row>
    <row r="74" spans="1:19" x14ac:dyDescent="0.3">
      <c r="I74" s="75"/>
    </row>
    <row r="76" spans="1:19" x14ac:dyDescent="0.3">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2023-12-04T20:33:24Z</dcterms:modified>
</cp:coreProperties>
</file>