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EC7EA87-5D12-43FF-AAD1-28AC9D7BA70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K44" i="4" s="1"/>
  <c r="L44" i="4" s="1"/>
  <c r="M44" i="4" s="1"/>
  <c r="N44" i="4" s="1"/>
  <c r="J45" i="4"/>
  <c r="K45" i="4" s="1"/>
  <c r="L45" i="4" s="1"/>
  <c r="M45" i="4" s="1"/>
  <c r="N45" i="4" s="1"/>
  <c r="J46" i="4"/>
  <c r="K46" i="4" s="1"/>
  <c r="L46" i="4" s="1"/>
  <c r="M46" i="4" s="1"/>
  <c r="N46" i="4" s="1"/>
  <c r="J49" i="4"/>
  <c r="K49" i="4" s="1"/>
  <c r="L49" i="4" s="1"/>
  <c r="M49" i="4" s="1"/>
  <c r="N49" i="4" s="1"/>
  <c r="J51" i="4"/>
  <c r="K51" i="4" s="1"/>
  <c r="L51" i="4" s="1"/>
  <c r="M51" i="4" s="1"/>
  <c r="N51" i="4" s="1"/>
  <c r="J53" i="4"/>
  <c r="K53" i="4" s="1"/>
  <c r="L53" i="4" s="1"/>
  <c r="M53" i="4" s="1"/>
  <c r="N53" i="4" s="1"/>
  <c r="J54" i="4"/>
  <c r="K54" i="4" s="1"/>
  <c r="L54" i="4" s="1"/>
  <c r="M54" i="4" s="1"/>
  <c r="N54" i="4" s="1"/>
  <c r="J55" i="4"/>
  <c r="K55" i="4" s="1"/>
  <c r="L55" i="4" s="1"/>
  <c r="M55" i="4" s="1"/>
  <c r="N55" i="4" s="1"/>
  <c r="J58" i="4"/>
  <c r="K58" i="4" s="1"/>
  <c r="L58" i="4" s="1"/>
  <c r="M58" i="4" s="1"/>
  <c r="N58" i="4" s="1"/>
  <c r="J59" i="4"/>
  <c r="K59" i="4" s="1"/>
  <c r="L59" i="4" s="1"/>
  <c r="M59" i="4" s="1"/>
  <c r="N59" i="4" s="1"/>
  <c r="J60" i="4"/>
  <c r="K60" i="4"/>
  <c r="L60" i="4" s="1"/>
  <c r="M60" i="4" s="1"/>
  <c r="N60" i="4" s="1"/>
  <c r="J62" i="4"/>
  <c r="K62" i="4" s="1"/>
  <c r="L62" i="4" s="1"/>
  <c r="M62" i="4" s="1"/>
  <c r="N62" i="4" s="1"/>
  <c r="J65" i="4"/>
  <c r="K65" i="4" s="1"/>
  <c r="L65" i="4" s="1"/>
  <c r="M65" i="4" s="1"/>
  <c r="N65" i="4" s="1"/>
  <c r="J66" i="4"/>
  <c r="K66" i="4" s="1"/>
  <c r="L66" i="4" s="1"/>
  <c r="M66" i="4" s="1"/>
  <c r="N66" i="4" s="1"/>
  <c r="K29" i="4"/>
  <c r="L29" i="4" s="1"/>
  <c r="M29" i="4" s="1"/>
  <c r="N29" i="4" s="1"/>
  <c r="K32" i="4"/>
  <c r="L32" i="4" s="1"/>
  <c r="M32" i="4" s="1"/>
  <c r="N32" i="4" s="1"/>
  <c r="K41" i="4"/>
  <c r="L41" i="4" s="1"/>
  <c r="M41" i="4" s="1"/>
  <c r="N41" i="4" s="1"/>
  <c r="J22" i="4"/>
  <c r="K22" i="4" s="1"/>
  <c r="L22" i="4" s="1"/>
  <c r="M22" i="4" s="1"/>
  <c r="N22" i="4" s="1"/>
  <c r="J27" i="4"/>
  <c r="K27" i="4" s="1"/>
  <c r="L27" i="4" s="1"/>
  <c r="M27" i="4" s="1"/>
  <c r="N27" i="4" s="1"/>
  <c r="J29" i="4"/>
  <c r="J32" i="4"/>
  <c r="J34" i="4"/>
  <c r="K34" i="4" s="1"/>
  <c r="L34" i="4" s="1"/>
  <c r="M34" i="4" s="1"/>
  <c r="N34" i="4" s="1"/>
  <c r="J41" i="4"/>
  <c r="C68" i="4"/>
  <c r="D68" i="4"/>
  <c r="E68" i="4"/>
  <c r="F68" i="4"/>
  <c r="G68" i="4"/>
  <c r="H68" i="4"/>
  <c r="I68" i="4"/>
  <c r="J68" i="4" s="1"/>
  <c r="K68" i="4" s="1"/>
  <c r="L68" i="4" s="1"/>
  <c r="M68" i="4" s="1"/>
  <c r="N68" i="4" s="1"/>
  <c r="B68" i="4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J64" i="4" s="1"/>
  <c r="K64" i="4" s="1"/>
  <c r="L64" i="4" s="1"/>
  <c r="M64" i="4" s="1"/>
  <c r="N64" i="4" s="1"/>
  <c r="B64" i="4"/>
  <c r="C63" i="4"/>
  <c r="D63" i="4"/>
  <c r="E63" i="4"/>
  <c r="F63" i="4"/>
  <c r="G63" i="4"/>
  <c r="H63" i="4"/>
  <c r="I63" i="4"/>
  <c r="J63" i="4" s="1"/>
  <c r="K63" i="4" s="1"/>
  <c r="L63" i="4" s="1"/>
  <c r="M63" i="4" s="1"/>
  <c r="N63" i="4" s="1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J61" i="4" s="1"/>
  <c r="K61" i="4" s="1"/>
  <c r="L61" i="4" s="1"/>
  <c r="M61" i="4" s="1"/>
  <c r="N61" i="4" s="1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J56" i="4" s="1"/>
  <c r="K56" i="4" s="1"/>
  <c r="L56" i="4" s="1"/>
  <c r="M56" i="4" s="1"/>
  <c r="N56" i="4" s="1"/>
  <c r="B56" i="4"/>
  <c r="C57" i="4"/>
  <c r="D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J52" i="4" s="1"/>
  <c r="K52" i="4" s="1"/>
  <c r="L52" i="4" s="1"/>
  <c r="M52" i="4" s="1"/>
  <c r="N52" i="4" s="1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B50" i="4"/>
  <c r="C48" i="4"/>
  <c r="D48" i="4"/>
  <c r="E48" i="4"/>
  <c r="F48" i="4"/>
  <c r="G48" i="4"/>
  <c r="H48" i="4"/>
  <c r="I48" i="4"/>
  <c r="J48" i="4" s="1"/>
  <c r="K48" i="4" s="1"/>
  <c r="L48" i="4" s="1"/>
  <c r="M48" i="4" s="1"/>
  <c r="N48" i="4" s="1"/>
  <c r="B48" i="4"/>
  <c r="C47" i="4"/>
  <c r="D47" i="4"/>
  <c r="E47" i="4"/>
  <c r="F47" i="4"/>
  <c r="G47" i="4"/>
  <c r="H47" i="4"/>
  <c r="I47" i="4"/>
  <c r="J47" i="4" s="1"/>
  <c r="K47" i="4" s="1"/>
  <c r="L47" i="4" s="1"/>
  <c r="M47" i="4" s="1"/>
  <c r="N47" i="4" s="1"/>
  <c r="B47" i="4"/>
  <c r="C46" i="4"/>
  <c r="D46" i="4"/>
  <c r="E46" i="4"/>
  <c r="F46" i="4"/>
  <c r="G46" i="4"/>
  <c r="H46" i="4"/>
  <c r="I46" i="4"/>
  <c r="B46" i="4"/>
  <c r="D43" i="4"/>
  <c r="B59" i="1"/>
  <c r="B60" i="1" s="1"/>
  <c r="B36" i="1"/>
  <c r="C42" i="4"/>
  <c r="D42" i="4"/>
  <c r="E42" i="4"/>
  <c r="E43" i="4" s="1"/>
  <c r="F42" i="4"/>
  <c r="G42" i="4"/>
  <c r="H42" i="4"/>
  <c r="I42" i="4"/>
  <c r="J42" i="4" s="1"/>
  <c r="K42" i="4" s="1"/>
  <c r="L42" i="4" s="1"/>
  <c r="M42" i="4" s="1"/>
  <c r="N42" i="4" s="1"/>
  <c r="B42" i="4"/>
  <c r="B58" i="1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41" i="4"/>
  <c r="D41" i="4"/>
  <c r="E41" i="4"/>
  <c r="F41" i="4"/>
  <c r="G41" i="4"/>
  <c r="H41" i="4"/>
  <c r="I41" i="4"/>
  <c r="B41" i="4"/>
  <c r="C33" i="4"/>
  <c r="D33" i="4"/>
  <c r="E33" i="4"/>
  <c r="F33" i="4"/>
  <c r="F43" i="4" s="1"/>
  <c r="G33" i="4"/>
  <c r="G43" i="4" s="1"/>
  <c r="H33" i="4"/>
  <c r="H43" i="4" s="1"/>
  <c r="I33" i="4"/>
  <c r="I43" i="4" s="1"/>
  <c r="J43" i="4" s="1"/>
  <c r="K43" i="4" s="1"/>
  <c r="L43" i="4" s="1"/>
  <c r="M43" i="4" s="1"/>
  <c r="N43" i="4" s="1"/>
  <c r="C34" i="4"/>
  <c r="C43" i="4" s="1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7" i="4"/>
  <c r="B35" i="4"/>
  <c r="B36" i="4"/>
  <c r="B34" i="4"/>
  <c r="B33" i="4"/>
  <c r="B43" i="4" s="1"/>
  <c r="I31" i="4"/>
  <c r="I39" i="4" s="1"/>
  <c r="J39" i="4" s="1"/>
  <c r="K39" i="4" s="1"/>
  <c r="L39" i="4" s="1"/>
  <c r="M39" i="4" s="1"/>
  <c r="N3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B29" i="4"/>
  <c r="B28" i="4"/>
  <c r="C27" i="4"/>
  <c r="D27" i="4"/>
  <c r="E27" i="4"/>
  <c r="F27" i="4"/>
  <c r="G27" i="4"/>
  <c r="H27" i="4"/>
  <c r="I27" i="4"/>
  <c r="B27" i="4"/>
  <c r="C25" i="4"/>
  <c r="D25" i="4"/>
  <c r="E25" i="4"/>
  <c r="E31" i="4" s="1"/>
  <c r="E39" i="4" s="1"/>
  <c r="F25" i="4"/>
  <c r="G25" i="4"/>
  <c r="H25" i="4"/>
  <c r="I25" i="4"/>
  <c r="J25" i="4" s="1"/>
  <c r="K25" i="4" s="1"/>
  <c r="L25" i="4" s="1"/>
  <c r="M25" i="4" s="1"/>
  <c r="N25" i="4" s="1"/>
  <c r="C22" i="4"/>
  <c r="D22" i="4"/>
  <c r="E22" i="4"/>
  <c r="F22" i="4"/>
  <c r="G22" i="4"/>
  <c r="H22" i="4"/>
  <c r="I22" i="4"/>
  <c r="B22" i="4"/>
  <c r="B25" i="4"/>
  <c r="B31" i="4" s="1"/>
  <c r="C26" i="4"/>
  <c r="C31" i="4" s="1"/>
  <c r="C39" i="4" s="1"/>
  <c r="D26" i="4"/>
  <c r="E26" i="4"/>
  <c r="F26" i="4"/>
  <c r="G26" i="4"/>
  <c r="H26" i="4"/>
  <c r="I26" i="4"/>
  <c r="J26" i="4" s="1"/>
  <c r="K26" i="4" s="1"/>
  <c r="L26" i="4" s="1"/>
  <c r="M26" i="4" s="1"/>
  <c r="N26" i="4" s="1"/>
  <c r="C21" i="4"/>
  <c r="D21" i="4"/>
  <c r="D31" i="4" s="1"/>
  <c r="D39" i="4" s="1"/>
  <c r="E21" i="4"/>
  <c r="F21" i="4"/>
  <c r="F31" i="4" s="1"/>
  <c r="F39" i="4" s="1"/>
  <c r="G21" i="4"/>
  <c r="G31" i="4" s="1"/>
  <c r="G39" i="4" s="1"/>
  <c r="H21" i="4"/>
  <c r="H31" i="4" s="1"/>
  <c r="H39" i="4" s="1"/>
  <c r="I21" i="4"/>
  <c r="J21" i="4" s="1"/>
  <c r="K21" i="4" s="1"/>
  <c r="L21" i="4" s="1"/>
  <c r="M21" i="4" s="1"/>
  <c r="N21" i="4" s="1"/>
  <c r="C23" i="4"/>
  <c r="C24" i="4" s="1"/>
  <c r="D23" i="4"/>
  <c r="D24" i="4" s="1"/>
  <c r="E23" i="4"/>
  <c r="E24" i="4" s="1"/>
  <c r="F23" i="4"/>
  <c r="G23" i="4"/>
  <c r="H23" i="4"/>
  <c r="I23" i="4"/>
  <c r="I24" i="4" s="1"/>
  <c r="J24" i="4" s="1"/>
  <c r="K24" i="4" s="1"/>
  <c r="L24" i="4" s="1"/>
  <c r="M24" i="4" s="1"/>
  <c r="N24" i="4" s="1"/>
  <c r="B23" i="4"/>
  <c r="B24" i="4" s="1"/>
  <c r="B26" i="4"/>
  <c r="B21" i="4"/>
  <c r="C17" i="4"/>
  <c r="D17" i="4"/>
  <c r="E17" i="4"/>
  <c r="E19" i="4" s="1"/>
  <c r="F17" i="4"/>
  <c r="F19" i="4" s="1"/>
  <c r="G17" i="4"/>
  <c r="G19" i="4" s="1"/>
  <c r="H17" i="4"/>
  <c r="I17" i="4"/>
  <c r="J17" i="4" s="1"/>
  <c r="K17" i="4" s="1"/>
  <c r="B17" i="4"/>
  <c r="B19" i="4" s="1"/>
  <c r="C18" i="4"/>
  <c r="D18" i="4"/>
  <c r="E18" i="4"/>
  <c r="B18" i="4"/>
  <c r="B4" i="4"/>
  <c r="L90" i="1"/>
  <c r="M90" i="1"/>
  <c r="N90" i="1"/>
  <c r="O90" i="1"/>
  <c r="P90" i="1"/>
  <c r="Q90" i="1"/>
  <c r="R90" i="1"/>
  <c r="K90" i="1"/>
  <c r="J16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6" i="4"/>
  <c r="D16" i="4"/>
  <c r="E16" i="4"/>
  <c r="F16" i="4"/>
  <c r="G16" i="4"/>
  <c r="H16" i="4"/>
  <c r="I16" i="4"/>
  <c r="B16" i="4"/>
  <c r="C14" i="4"/>
  <c r="D14" i="4"/>
  <c r="E14" i="4"/>
  <c r="F14" i="4"/>
  <c r="G14" i="4"/>
  <c r="H14" i="4"/>
  <c r="H19" i="4" s="1"/>
  <c r="I14" i="4"/>
  <c r="J14" i="4" s="1"/>
  <c r="K14" i="4" s="1"/>
  <c r="L14" i="4" s="1"/>
  <c r="M14" i="4" s="1"/>
  <c r="N14" i="4" s="1"/>
  <c r="B14" i="4"/>
  <c r="E13" i="4"/>
  <c r="F13" i="4"/>
  <c r="G13" i="4"/>
  <c r="C12" i="4"/>
  <c r="C13" i="4" s="1"/>
  <c r="D12" i="4"/>
  <c r="D13" i="4" s="1"/>
  <c r="E12" i="4"/>
  <c r="F12" i="4"/>
  <c r="G12" i="4"/>
  <c r="H12" i="4"/>
  <c r="H13" i="4" s="1"/>
  <c r="I12" i="4"/>
  <c r="I13" i="4" s="1"/>
  <c r="B12" i="4"/>
  <c r="B13" i="4" s="1"/>
  <c r="C11" i="4"/>
  <c r="D11" i="4"/>
  <c r="E11" i="4"/>
  <c r="F11" i="4"/>
  <c r="G11" i="4"/>
  <c r="H11" i="4"/>
  <c r="I11" i="4"/>
  <c r="J11" i="4" s="1"/>
  <c r="B11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B10" i="4"/>
  <c r="H9" i="4"/>
  <c r="I9" i="4"/>
  <c r="B13" i="3"/>
  <c r="E8" i="4"/>
  <c r="F8" i="4"/>
  <c r="K8" i="4"/>
  <c r="J5" i="4"/>
  <c r="K5" i="4"/>
  <c r="L5" i="4"/>
  <c r="M5" i="4"/>
  <c r="N5" i="4"/>
  <c r="C3" i="4"/>
  <c r="C8" i="4" s="1"/>
  <c r="D3" i="4"/>
  <c r="D8" i="4" s="1"/>
  <c r="E3" i="4"/>
  <c r="F3" i="4"/>
  <c r="F18" i="4" s="1"/>
  <c r="G3" i="4"/>
  <c r="G18" i="4" s="1"/>
  <c r="H3" i="4"/>
  <c r="H8" i="4" s="1"/>
  <c r="I3" i="4"/>
  <c r="I8" i="4" s="1"/>
  <c r="J3" i="4"/>
  <c r="J4" i="4" s="1"/>
  <c r="K3" i="4"/>
  <c r="K4" i="4" s="1"/>
  <c r="L3" i="4"/>
  <c r="L4" i="4" s="1"/>
  <c r="M3" i="4"/>
  <c r="M4" i="4" s="1"/>
  <c r="N3" i="4"/>
  <c r="N4" i="4" s="1"/>
  <c r="B3" i="4"/>
  <c r="C4" i="4" s="1"/>
  <c r="J7" i="4"/>
  <c r="J9" i="4" s="1"/>
  <c r="K7" i="4"/>
  <c r="K9" i="4" s="1"/>
  <c r="L7" i="4"/>
  <c r="L9" i="4" s="1"/>
  <c r="M7" i="4"/>
  <c r="M9" i="4" s="1"/>
  <c r="N7" i="4"/>
  <c r="N9" i="4" s="1"/>
  <c r="J6" i="4"/>
  <c r="K6" i="4"/>
  <c r="L6" i="4"/>
  <c r="M6" i="4"/>
  <c r="N6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B5" i="4"/>
  <c r="C7" i="4"/>
  <c r="C9" i="4" s="1"/>
  <c r="D7" i="4"/>
  <c r="D9" i="4" s="1"/>
  <c r="E7" i="4"/>
  <c r="E9" i="4" s="1"/>
  <c r="F7" i="4"/>
  <c r="F9" i="4" s="1"/>
  <c r="G7" i="4"/>
  <c r="H7" i="4"/>
  <c r="I7" i="4"/>
  <c r="B7" i="4"/>
  <c r="B9" i="4" s="1"/>
  <c r="D4" i="4"/>
  <c r="E4" i="4"/>
  <c r="H4" i="4"/>
  <c r="C4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F142" i="1"/>
  <c r="E142" i="1"/>
  <c r="C141" i="1"/>
  <c r="B141" i="1"/>
  <c r="I139" i="1"/>
  <c r="I142" i="1" s="1"/>
  <c r="I143" i="1" s="1"/>
  <c r="H139" i="1"/>
  <c r="H142" i="1" s="1"/>
  <c r="G139" i="1"/>
  <c r="G142" i="1" s="1"/>
  <c r="F139" i="1"/>
  <c r="E139" i="1"/>
  <c r="D139" i="1"/>
  <c r="D142" i="1" s="1"/>
  <c r="D143" i="1" s="1"/>
  <c r="C139" i="1"/>
  <c r="C142" i="1" s="1"/>
  <c r="C143" i="1" s="1"/>
  <c r="B139" i="1"/>
  <c r="B142" i="1" s="1"/>
  <c r="B143" i="1" s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C119" i="1"/>
  <c r="B119" i="1"/>
  <c r="I115" i="1"/>
  <c r="H115" i="1"/>
  <c r="I111" i="1"/>
  <c r="H111" i="1"/>
  <c r="B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F205" i="3" s="1"/>
  <c r="E204" i="3"/>
  <c r="E205" i="3" s="1"/>
  <c r="D204" i="3"/>
  <c r="C204" i="3"/>
  <c r="B204" i="3"/>
  <c r="B207" i="3" s="1"/>
  <c r="I199" i="3"/>
  <c r="H199" i="3"/>
  <c r="G199" i="3"/>
  <c r="F199" i="3"/>
  <c r="G200" i="3" s="1"/>
  <c r="E199" i="3"/>
  <c r="D199" i="3"/>
  <c r="D200" i="3" s="1"/>
  <c r="C199" i="3"/>
  <c r="B199" i="3"/>
  <c r="B200" i="3" s="1"/>
  <c r="I195" i="3"/>
  <c r="H195" i="3"/>
  <c r="G195" i="3"/>
  <c r="G196" i="3" s="1"/>
  <c r="F195" i="3"/>
  <c r="E195" i="3"/>
  <c r="D195" i="3"/>
  <c r="C195" i="3"/>
  <c r="C196" i="3" s="1"/>
  <c r="B195" i="3"/>
  <c r="B196" i="3" s="1"/>
  <c r="I192" i="3"/>
  <c r="H192" i="3"/>
  <c r="G192" i="3"/>
  <c r="F192" i="3"/>
  <c r="E192" i="3"/>
  <c r="D192" i="3"/>
  <c r="C192" i="3"/>
  <c r="C193" i="3" s="1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I182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G179" i="3" s="1"/>
  <c r="G181" i="3" s="1"/>
  <c r="F178" i="3"/>
  <c r="E178" i="3"/>
  <c r="E179" i="3" s="1"/>
  <c r="E181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D175" i="3" s="1"/>
  <c r="D177" i="3" s="1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F171" i="3" s="1"/>
  <c r="F173" i="3" s="1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G197" i="3" s="1"/>
  <c r="F164" i="3"/>
  <c r="F194" i="3" s="1"/>
  <c r="E164" i="3"/>
  <c r="D164" i="3"/>
  <c r="C164" i="3"/>
  <c r="B164" i="3"/>
  <c r="B194" i="3" s="1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D158" i="3" s="1"/>
  <c r="C157" i="3"/>
  <c r="B157" i="3"/>
  <c r="I154" i="3"/>
  <c r="H154" i="3"/>
  <c r="H156" i="3" s="1"/>
  <c r="G154" i="3"/>
  <c r="F154" i="3"/>
  <c r="E154" i="3"/>
  <c r="D154" i="3"/>
  <c r="E155" i="3" s="1"/>
  <c r="C154" i="3"/>
  <c r="B154" i="3"/>
  <c r="I153" i="3"/>
  <c r="J153" i="3" s="1"/>
  <c r="I150" i="3"/>
  <c r="H150" i="3"/>
  <c r="G150" i="3"/>
  <c r="G151" i="3" s="1"/>
  <c r="F150" i="3"/>
  <c r="E150" i="3"/>
  <c r="D150" i="3"/>
  <c r="C150" i="3"/>
  <c r="B150" i="3"/>
  <c r="I145" i="3"/>
  <c r="I210" i="3" s="1"/>
  <c r="H145" i="3"/>
  <c r="H159" i="3" s="1"/>
  <c r="G145" i="3"/>
  <c r="G156" i="3" s="1"/>
  <c r="F145" i="3"/>
  <c r="E145" i="3"/>
  <c r="D145" i="3"/>
  <c r="C145" i="3"/>
  <c r="B145" i="3"/>
  <c r="B146" i="3" s="1"/>
  <c r="I141" i="3"/>
  <c r="H141" i="3"/>
  <c r="G141" i="3"/>
  <c r="F141" i="3"/>
  <c r="E141" i="3"/>
  <c r="E142" i="3" s="1"/>
  <c r="D141" i="3"/>
  <c r="C141" i="3"/>
  <c r="B141" i="3"/>
  <c r="I138" i="3"/>
  <c r="H138" i="3"/>
  <c r="G138" i="3"/>
  <c r="G139" i="3" s="1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G132" i="3"/>
  <c r="B132" i="3"/>
  <c r="I131" i="3"/>
  <c r="I134" i="3" s="1"/>
  <c r="J134" i="3" s="1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D121" i="3" s="1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G111" i="3" s="1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G101" i="3" s="1"/>
  <c r="F100" i="3"/>
  <c r="E100" i="3"/>
  <c r="D100" i="3"/>
  <c r="C100" i="3"/>
  <c r="B100" i="3"/>
  <c r="B101" i="3" s="1"/>
  <c r="I97" i="3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D94" i="3"/>
  <c r="I93" i="3"/>
  <c r="H93" i="3"/>
  <c r="G93" i="3"/>
  <c r="F93" i="3"/>
  <c r="E93" i="3"/>
  <c r="E94" i="3" s="1"/>
  <c r="E96" i="3" s="1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E90" i="3" s="1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H86" i="3"/>
  <c r="H88" i="3" s="1"/>
  <c r="I85" i="3"/>
  <c r="H85" i="3"/>
  <c r="I86" i="3" s="1"/>
  <c r="I88" i="3" s="1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F112" i="3" s="1"/>
  <c r="E83" i="3"/>
  <c r="D83" i="3"/>
  <c r="C83" i="3"/>
  <c r="C106" i="3" s="1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F70" i="3" s="1"/>
  <c r="D69" i="3"/>
  <c r="E70" i="3" s="1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H63" i="3" s="1"/>
  <c r="H65" i="3" s="1"/>
  <c r="F62" i="3"/>
  <c r="F63" i="3" s="1"/>
  <c r="F65" i="3" s="1"/>
  <c r="E62" i="3"/>
  <c r="D62" i="3"/>
  <c r="D63" i="3" s="1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9" i="3"/>
  <c r="I61" i="3" s="1"/>
  <c r="I58" i="3"/>
  <c r="H58" i="3"/>
  <c r="H59" i="3" s="1"/>
  <c r="G58" i="3"/>
  <c r="F58" i="3"/>
  <c r="E58" i="3"/>
  <c r="E59" i="3" s="1"/>
  <c r="E61" i="3" s="1"/>
  <c r="D58" i="3"/>
  <c r="C58" i="3"/>
  <c r="B58" i="3"/>
  <c r="B59" i="3" s="1"/>
  <c r="B61" i="3" s="1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E3" i="3" s="1"/>
  <c r="D52" i="3"/>
  <c r="C52" i="3"/>
  <c r="B52" i="3"/>
  <c r="B53" i="3" s="1"/>
  <c r="G48" i="3"/>
  <c r="F48" i="3"/>
  <c r="E48" i="3"/>
  <c r="E17" i="3" s="1"/>
  <c r="D48" i="3"/>
  <c r="C48" i="3"/>
  <c r="C17" i="3" s="1"/>
  <c r="B48" i="3"/>
  <c r="G45" i="3"/>
  <c r="F45" i="3"/>
  <c r="E45" i="3"/>
  <c r="D45" i="3"/>
  <c r="D14" i="3" s="1"/>
  <c r="C45" i="3"/>
  <c r="B45" i="3"/>
  <c r="B46" i="3" s="1"/>
  <c r="G42" i="3"/>
  <c r="G35" i="3" s="1"/>
  <c r="F42" i="3"/>
  <c r="E42" i="3"/>
  <c r="D42" i="3"/>
  <c r="C42" i="3"/>
  <c r="C35" i="3" s="1"/>
  <c r="B42" i="3"/>
  <c r="G38" i="3"/>
  <c r="G41" i="3" s="1"/>
  <c r="F38" i="3"/>
  <c r="F8" i="3" s="1"/>
  <c r="E38" i="3"/>
  <c r="E41" i="3" s="1"/>
  <c r="D38" i="3"/>
  <c r="C38" i="3"/>
  <c r="B38" i="3"/>
  <c r="B39" i="3" s="1"/>
  <c r="G33" i="3"/>
  <c r="F33" i="3"/>
  <c r="E33" i="3"/>
  <c r="D33" i="3"/>
  <c r="C33" i="3"/>
  <c r="B33" i="3"/>
  <c r="G31" i="3"/>
  <c r="G32" i="3" s="1"/>
  <c r="G34" i="3" s="1"/>
  <c r="F31" i="3"/>
  <c r="F32" i="3" s="1"/>
  <c r="E31" i="3"/>
  <c r="D31" i="3"/>
  <c r="C31" i="3"/>
  <c r="B31" i="3"/>
  <c r="B32" i="3" s="1"/>
  <c r="B34" i="3" s="1"/>
  <c r="G29" i="3"/>
  <c r="F29" i="3"/>
  <c r="E29" i="3"/>
  <c r="D29" i="3"/>
  <c r="C29" i="3"/>
  <c r="B29" i="3"/>
  <c r="F28" i="3"/>
  <c r="F30" i="3" s="1"/>
  <c r="G27" i="3"/>
  <c r="F27" i="3"/>
  <c r="E27" i="3"/>
  <c r="D27" i="3"/>
  <c r="C27" i="3"/>
  <c r="C28" i="3" s="1"/>
  <c r="B27" i="3"/>
  <c r="B28" i="3" s="1"/>
  <c r="G25" i="3"/>
  <c r="F25" i="3"/>
  <c r="E25" i="3"/>
  <c r="D25" i="3"/>
  <c r="C25" i="3"/>
  <c r="B25" i="3"/>
  <c r="G23" i="3"/>
  <c r="F23" i="3"/>
  <c r="E23" i="3"/>
  <c r="E24" i="3" s="1"/>
  <c r="D23" i="3"/>
  <c r="C23" i="3"/>
  <c r="C24" i="3" s="1"/>
  <c r="C26" i="3" s="1"/>
  <c r="B23" i="3"/>
  <c r="B24" i="3" s="1"/>
  <c r="G21" i="3"/>
  <c r="F21" i="3"/>
  <c r="F102" i="3" s="1"/>
  <c r="E21" i="3"/>
  <c r="E206" i="3" s="1"/>
  <c r="D21" i="3"/>
  <c r="C21" i="3"/>
  <c r="B21" i="3"/>
  <c r="B71" i="3" s="1"/>
  <c r="F17" i="3"/>
  <c r="D17" i="3"/>
  <c r="E14" i="3"/>
  <c r="F3" i="3"/>
  <c r="D3" i="3"/>
  <c r="K11" i="4" l="1"/>
  <c r="L11" i="4" s="1"/>
  <c r="G4" i="4"/>
  <c r="G9" i="4"/>
  <c r="G8" i="4"/>
  <c r="H24" i="4"/>
  <c r="J23" i="4"/>
  <c r="K23" i="4" s="1"/>
  <c r="L23" i="4" s="1"/>
  <c r="M23" i="4" s="1"/>
  <c r="N23" i="4" s="1"/>
  <c r="F4" i="4"/>
  <c r="N18" i="4"/>
  <c r="D19" i="4"/>
  <c r="I4" i="4"/>
  <c r="B8" i="4"/>
  <c r="M18" i="4"/>
  <c r="C19" i="4"/>
  <c r="J31" i="4"/>
  <c r="K31" i="4" s="1"/>
  <c r="L31" i="4" s="1"/>
  <c r="M31" i="4" s="1"/>
  <c r="N31" i="4" s="1"/>
  <c r="N8" i="4"/>
  <c r="L18" i="4"/>
  <c r="G24" i="4"/>
  <c r="M8" i="4"/>
  <c r="K18" i="4"/>
  <c r="F24" i="4"/>
  <c r="J33" i="4"/>
  <c r="K33" i="4" s="1"/>
  <c r="L33" i="4" s="1"/>
  <c r="M33" i="4" s="1"/>
  <c r="N33" i="4" s="1"/>
  <c r="L8" i="4"/>
  <c r="J12" i="4"/>
  <c r="K12" i="4" s="1"/>
  <c r="L12" i="4" s="1"/>
  <c r="M12" i="4" s="1"/>
  <c r="N12" i="4" s="1"/>
  <c r="K16" i="4"/>
  <c r="L16" i="4" s="1"/>
  <c r="M16" i="4" s="1"/>
  <c r="N16" i="4" s="1"/>
  <c r="J18" i="4"/>
  <c r="I18" i="4"/>
  <c r="J8" i="4"/>
  <c r="H18" i="4"/>
  <c r="I19" i="4"/>
  <c r="B39" i="4"/>
  <c r="L17" i="4"/>
  <c r="K19" i="4"/>
  <c r="J19" i="4"/>
  <c r="M11" i="4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C86" i="3"/>
  <c r="C88" i="3" s="1"/>
  <c r="F90" i="3"/>
  <c r="F92" i="3" s="1"/>
  <c r="E108" i="3"/>
  <c r="E117" i="3"/>
  <c r="E119" i="3" s="1"/>
  <c r="H142" i="3"/>
  <c r="H151" i="3"/>
  <c r="G147" i="3"/>
  <c r="E167" i="3"/>
  <c r="E190" i="3"/>
  <c r="G8" i="3"/>
  <c r="G24" i="3"/>
  <c r="C47" i="3"/>
  <c r="G70" i="3"/>
  <c r="E80" i="3"/>
  <c r="D109" i="3"/>
  <c r="F111" i="3"/>
  <c r="H125" i="3"/>
  <c r="H127" i="3" s="1"/>
  <c r="I132" i="3"/>
  <c r="F158" i="3"/>
  <c r="B173" i="3"/>
  <c r="C179" i="3"/>
  <c r="G188" i="3"/>
  <c r="F193" i="3"/>
  <c r="D201" i="3"/>
  <c r="D215" i="3"/>
  <c r="F34" i="3"/>
  <c r="E112" i="3"/>
  <c r="E88" i="3"/>
  <c r="H72" i="3"/>
  <c r="F80" i="3"/>
  <c r="H109" i="3"/>
  <c r="H143" i="3"/>
  <c r="I125" i="3"/>
  <c r="C39" i="3"/>
  <c r="F46" i="3"/>
  <c r="B57" i="3"/>
  <c r="K63" i="3"/>
  <c r="K62" i="3" s="1"/>
  <c r="G77" i="3"/>
  <c r="B92" i="3"/>
  <c r="H94" i="3"/>
  <c r="H96" i="3" s="1"/>
  <c r="I117" i="3"/>
  <c r="I119" i="3" s="1"/>
  <c r="D147" i="3"/>
  <c r="I161" i="3"/>
  <c r="I167" i="3"/>
  <c r="F179" i="3"/>
  <c r="F181" i="3" s="1"/>
  <c r="B182" i="3"/>
  <c r="B183" i="3" s="1"/>
  <c r="H200" i="3"/>
  <c r="G209" i="3"/>
  <c r="G212" i="3"/>
  <c r="D40" i="3"/>
  <c r="H134" i="3"/>
  <c r="E137" i="3"/>
  <c r="G28" i="3"/>
  <c r="G30" i="3" s="1"/>
  <c r="C49" i="3"/>
  <c r="E53" i="3"/>
  <c r="D55" i="3"/>
  <c r="I74" i="3"/>
  <c r="I77" i="3"/>
  <c r="I94" i="3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E26" i="3"/>
  <c r="D35" i="3"/>
  <c r="D37" i="3" s="1"/>
  <c r="G55" i="3"/>
  <c r="G57" i="3" s="1"/>
  <c r="E8" i="3"/>
  <c r="F9" i="3" s="1"/>
  <c r="B22" i="3"/>
  <c r="E32" i="3"/>
  <c r="E34" i="3" s="1"/>
  <c r="E44" i="3"/>
  <c r="E47" i="3"/>
  <c r="D59" i="3"/>
  <c r="D61" i="3" s="1"/>
  <c r="K59" i="3"/>
  <c r="I66" i="3"/>
  <c r="G66" i="3"/>
  <c r="G67" i="3" s="1"/>
  <c r="E78" i="3"/>
  <c r="D86" i="3"/>
  <c r="D88" i="3" s="1"/>
  <c r="I103" i="3"/>
  <c r="J103" i="3" s="1"/>
  <c r="G143" i="3"/>
  <c r="C121" i="3"/>
  <c r="K121" i="3"/>
  <c r="I128" i="3"/>
  <c r="I130" i="3" s="1"/>
  <c r="J130" i="3" s="1"/>
  <c r="K130" i="3" s="1"/>
  <c r="L130" i="3" s="1"/>
  <c r="M130" i="3" s="1"/>
  <c r="N130" i="3" s="1"/>
  <c r="H139" i="3"/>
  <c r="F143" i="3"/>
  <c r="F151" i="3"/>
  <c r="C147" i="3"/>
  <c r="G155" i="3"/>
  <c r="E162" i="3"/>
  <c r="K175" i="3"/>
  <c r="E182" i="3"/>
  <c r="E184" i="3" s="1"/>
  <c r="D196" i="3"/>
  <c r="E210" i="3"/>
  <c r="F212" i="3"/>
  <c r="E216" i="3"/>
  <c r="G50" i="3"/>
  <c r="K86" i="3"/>
  <c r="D123" i="3"/>
  <c r="I127" i="3"/>
  <c r="D216" i="3"/>
  <c r="F213" i="3"/>
  <c r="G81" i="3"/>
  <c r="D96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D57" i="3"/>
  <c r="H61" i="3"/>
  <c r="E75" i="3"/>
  <c r="H167" i="3"/>
  <c r="H175" i="3"/>
  <c r="H177" i="3" s="1"/>
  <c r="D205" i="3"/>
  <c r="I201" i="3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I169" i="3"/>
  <c r="C181" i="3"/>
  <c r="E187" i="3"/>
  <c r="B213" i="3"/>
  <c r="M177" i="3"/>
  <c r="N177" i="3" s="1"/>
  <c r="L175" i="3"/>
  <c r="D10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7" i="3"/>
  <c r="G99" i="3" s="1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B4" i="3" s="1"/>
  <c r="F22" i="3"/>
  <c r="C40" i="3"/>
  <c r="E39" i="3"/>
  <c r="C46" i="3"/>
  <c r="E49" i="3"/>
  <c r="F71" i="3"/>
  <c r="H70" i="3"/>
  <c r="D80" i="3"/>
  <c r="E84" i="3"/>
  <c r="E92" i="3"/>
  <c r="G94" i="3"/>
  <c r="G96" i="3" s="1"/>
  <c r="C101" i="3"/>
  <c r="B127" i="3"/>
  <c r="J124" i="3"/>
  <c r="K124" i="3" s="1"/>
  <c r="E128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5" i="3"/>
  <c r="B36" i="3" s="1"/>
  <c r="G43" i="3"/>
  <c r="F50" i="3"/>
  <c r="G53" i="3"/>
  <c r="J58" i="3"/>
  <c r="I63" i="3"/>
  <c r="I65" i="3" s="1"/>
  <c r="G71" i="3"/>
  <c r="F66" i="3"/>
  <c r="C80" i="3"/>
  <c r="F84" i="3"/>
  <c r="J85" i="3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28" i="3"/>
  <c r="F130" i="3" s="1"/>
  <c r="F136" i="3"/>
  <c r="F146" i="3"/>
  <c r="G152" i="3"/>
  <c r="C152" i="3"/>
  <c r="H161" i="3"/>
  <c r="H169" i="3"/>
  <c r="C175" i="3"/>
  <c r="C177" i="3" s="1"/>
  <c r="I186" i="3"/>
  <c r="B191" i="3"/>
  <c r="B190" i="3"/>
  <c r="B201" i="3"/>
  <c r="B202" i="3" s="1"/>
  <c r="E207" i="3"/>
  <c r="D206" i="3"/>
  <c r="I209" i="3"/>
  <c r="I215" i="3"/>
  <c r="E40" i="3"/>
  <c r="B66" i="3"/>
  <c r="B67" i="3" s="1"/>
  <c r="D81" i="3"/>
  <c r="G3" i="3"/>
  <c r="G4" i="3" s="1"/>
  <c r="D102" i="3"/>
  <c r="E101" i="3"/>
  <c r="D97" i="3"/>
  <c r="C117" i="3"/>
  <c r="C119" i="3" s="1"/>
  <c r="J120" i="3"/>
  <c r="J114" i="3" s="1"/>
  <c r="E125" i="3"/>
  <c r="E127" i="3" s="1"/>
  <c r="I133" i="3"/>
  <c r="F142" i="3"/>
  <c r="G146" i="3"/>
  <c r="F152" i="3"/>
  <c r="E169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6" i="3"/>
  <c r="H68" i="3" s="1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E35" i="3"/>
  <c r="C43" i="3"/>
  <c r="F57" i="3"/>
  <c r="D65" i="3"/>
  <c r="F72" i="3"/>
  <c r="I75" i="3"/>
  <c r="C78" i="3"/>
  <c r="C77" i="3"/>
  <c r="F81" i="3"/>
  <c r="J89" i="3"/>
  <c r="K89" i="3" s="1"/>
  <c r="I96" i="3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K103" i="3"/>
  <c r="J142" i="3"/>
  <c r="K143" i="3"/>
  <c r="K85" i="3"/>
  <c r="D99" i="3"/>
  <c r="N119" i="3"/>
  <c r="N117" i="3" s="1"/>
  <c r="M117" i="3"/>
  <c r="K207" i="3"/>
  <c r="M87" i="3"/>
  <c r="J93" i="3"/>
  <c r="H97" i="3"/>
  <c r="I101" i="3"/>
  <c r="E105" i="3"/>
  <c r="E106" i="3"/>
  <c r="B106" i="3"/>
  <c r="I108" i="3"/>
  <c r="I112" i="3"/>
  <c r="J112" i="3" s="1"/>
  <c r="L122" i="3"/>
  <c r="C142" i="3"/>
  <c r="C143" i="3"/>
  <c r="D148" i="3"/>
  <c r="D149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47" i="3"/>
  <c r="I156" i="3"/>
  <c r="I158" i="3"/>
  <c r="I159" i="3"/>
  <c r="J159" i="3" s="1"/>
  <c r="C197" i="3"/>
  <c r="C165" i="3"/>
  <c r="C194" i="3"/>
  <c r="G112" i="3"/>
  <c r="B17" i="3"/>
  <c r="B18" i="3" s="1"/>
  <c r="B97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28" i="3"/>
  <c r="G136" i="3"/>
  <c r="G137" i="3"/>
  <c r="B147" i="3"/>
  <c r="B155" i="3"/>
  <c r="B158" i="3"/>
  <c r="B159" i="3"/>
  <c r="C161" i="3"/>
  <c r="C162" i="3"/>
  <c r="D194" i="3"/>
  <c r="D4" i="3"/>
  <c r="L95" i="3"/>
  <c r="C97" i="3"/>
  <c r="D98" i="3" s="1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28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82" i="3"/>
  <c r="F191" i="3"/>
  <c r="C149" i="3"/>
  <c r="B14" i="3"/>
  <c r="B15" i="3" s="1"/>
  <c r="E97" i="3"/>
  <c r="E103" i="3"/>
  <c r="I105" i="3"/>
  <c r="F108" i="3"/>
  <c r="E109" i="3"/>
  <c r="C112" i="3"/>
  <c r="D137" i="3"/>
  <c r="D143" i="3"/>
  <c r="C115" i="3"/>
  <c r="L117" i="3"/>
  <c r="K120" i="3"/>
  <c r="C134" i="3"/>
  <c r="C132" i="3"/>
  <c r="C133" i="3"/>
  <c r="B137" i="3"/>
  <c r="E151" i="3"/>
  <c r="E152" i="3"/>
  <c r="E147" i="3"/>
  <c r="J166" i="3"/>
  <c r="G190" i="3"/>
  <c r="G182" i="3"/>
  <c r="G191" i="3"/>
  <c r="F97" i="3"/>
  <c r="G103" i="3"/>
  <c r="I102" i="3"/>
  <c r="G108" i="3"/>
  <c r="G109" i="3"/>
  <c r="F109" i="3"/>
  <c r="D112" i="3"/>
  <c r="E111" i="3"/>
  <c r="C111" i="3"/>
  <c r="D115" i="3"/>
  <c r="E130" i="3"/>
  <c r="F129" i="3"/>
  <c r="D132" i="3"/>
  <c r="D133" i="3"/>
  <c r="D128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C128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F147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K178" i="3" s="1"/>
  <c r="L180" i="3"/>
  <c r="C186" i="3"/>
  <c r="C187" i="3"/>
  <c r="C182" i="3"/>
  <c r="G193" i="3"/>
  <c r="G194" i="3"/>
  <c r="E194" i="3"/>
  <c r="F197" i="3"/>
  <c r="H14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I203" i="3"/>
  <c r="J203" i="3" s="1"/>
  <c r="K203" i="3" s="1"/>
  <c r="L203" i="3" s="1"/>
  <c r="M203" i="3" s="1"/>
  <c r="N203" i="3" s="1"/>
  <c r="G205" i="3"/>
  <c r="B206" i="3"/>
  <c r="C209" i="3"/>
  <c r="F210" i="3"/>
  <c r="D212" i="3"/>
  <c r="F215" i="3"/>
  <c r="I216" i="3"/>
  <c r="J216" i="3" s="1"/>
  <c r="J170" i="3"/>
  <c r="K170" i="3" s="1"/>
  <c r="D182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H182" i="3"/>
  <c r="I183" i="3" s="1"/>
  <c r="H201" i="3"/>
  <c r="L55" i="3"/>
  <c r="M56" i="3"/>
  <c r="K58" i="3"/>
  <c r="F68" i="3"/>
  <c r="C72" i="3"/>
  <c r="L60" i="3"/>
  <c r="I71" i="3"/>
  <c r="G78" i="3"/>
  <c r="H81" i="3"/>
  <c r="E72" i="3"/>
  <c r="F75" i="3"/>
  <c r="H78" i="3"/>
  <c r="I81" i="3"/>
  <c r="J81" i="3" s="1"/>
  <c r="L64" i="3"/>
  <c r="C66" i="3"/>
  <c r="C5" i="3" s="1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F4" i="3"/>
  <c r="C16" i="3"/>
  <c r="D66" i="3"/>
  <c r="D5" i="3" s="1"/>
  <c r="I70" i="3"/>
  <c r="D71" i="3"/>
  <c r="G72" i="3"/>
  <c r="H75" i="3"/>
  <c r="C81" i="3"/>
  <c r="D16" i="3"/>
  <c r="D19" i="3"/>
  <c r="H53" i="3"/>
  <c r="E66" i="3"/>
  <c r="F74" i="3"/>
  <c r="G9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8" i="3"/>
  <c r="G14" i="3"/>
  <c r="G17" i="3"/>
  <c r="D18" i="3"/>
  <c r="D22" i="3"/>
  <c r="F35" i="3"/>
  <c r="B37" i="3"/>
  <c r="F39" i="3"/>
  <c r="B41" i="3"/>
  <c r="F43" i="3"/>
  <c r="D46" i="3"/>
  <c r="F47" i="3"/>
  <c r="B49" i="3"/>
  <c r="D50" i="3"/>
  <c r="C8" i="3"/>
  <c r="D15" i="3"/>
  <c r="E18" i="3"/>
  <c r="C37" i="3"/>
  <c r="C41" i="3"/>
  <c r="G47" i="3"/>
  <c r="E50" i="3"/>
  <c r="E15" i="3"/>
  <c r="F18" i="3"/>
  <c r="D41" i="3"/>
  <c r="F10" i="3"/>
  <c r="C19" i="3"/>
  <c r="K13" i="4" l="1"/>
  <c r="L13" i="4"/>
  <c r="J13" i="4"/>
  <c r="M17" i="4"/>
  <c r="L19" i="4"/>
  <c r="N11" i="4"/>
  <c r="N13" i="4" s="1"/>
  <c r="M13" i="4"/>
  <c r="H97" i="1"/>
  <c r="I95" i="1"/>
  <c r="I96" i="1" s="1"/>
  <c r="I97" i="1" s="1"/>
  <c r="E9" i="3"/>
  <c r="E129" i="3"/>
  <c r="E10" i="3"/>
  <c r="K93" i="3"/>
  <c r="G19" i="3"/>
  <c r="H67" i="3"/>
  <c r="G10" i="3"/>
  <c r="G16" i="3"/>
  <c r="G68" i="3"/>
  <c r="G5" i="3"/>
  <c r="G11" i="3" s="1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E11" i="3" s="1"/>
  <c r="E13" i="3" s="1"/>
  <c r="M168" i="3"/>
  <c r="L167" i="3"/>
  <c r="C36" i="3"/>
  <c r="H202" i="3"/>
  <c r="H203" i="3"/>
  <c r="D184" i="3"/>
  <c r="E183" i="3"/>
  <c r="D183" i="3"/>
  <c r="H149" i="3"/>
  <c r="H148" i="3"/>
  <c r="L170" i="3"/>
  <c r="L179" i="3"/>
  <c r="L178" i="3" s="1"/>
  <c r="M180" i="3"/>
  <c r="H129" i="3"/>
  <c r="H130" i="3"/>
  <c r="B148" i="3"/>
  <c r="B149" i="3"/>
  <c r="G129" i="3"/>
  <c r="G130" i="3"/>
  <c r="L90" i="3"/>
  <c r="L89" i="3" s="1"/>
  <c r="M91" i="3"/>
  <c r="L121" i="3"/>
  <c r="L120" i="3" s="1"/>
  <c r="M122" i="3"/>
  <c r="K142" i="3"/>
  <c r="L143" i="3"/>
  <c r="L116" i="3"/>
  <c r="K114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B5" i="3"/>
  <c r="B7" i="3" s="1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J128" i="3"/>
  <c r="L85" i="3"/>
  <c r="K83" i="3"/>
  <c r="G98" i="3"/>
  <c r="G13" i="3"/>
  <c r="L59" i="3"/>
  <c r="L58" i="3" s="1"/>
  <c r="M60" i="3"/>
  <c r="E68" i="3"/>
  <c r="E67" i="3"/>
  <c r="G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D11" i="3"/>
  <c r="D6" i="3"/>
  <c r="D7" i="3"/>
  <c r="C11" i="3"/>
  <c r="C13" i="3" s="1"/>
  <c r="C6" i="3"/>
  <c r="C7" i="3"/>
  <c r="C10" i="3"/>
  <c r="D9" i="3"/>
  <c r="C9" i="3"/>
  <c r="F5" i="3"/>
  <c r="G36" i="3"/>
  <c r="F36" i="3"/>
  <c r="F37" i="3"/>
  <c r="G18" i="3"/>
  <c r="F15" i="3"/>
  <c r="F16" i="3"/>
  <c r="N17" i="4" l="1"/>
  <c r="N19" i="4" s="1"/>
  <c r="M19" i="4"/>
  <c r="J79" i="3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B11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9" i="3"/>
  <c r="J67" i="3"/>
  <c r="J73" i="3"/>
  <c r="K76" i="3"/>
  <c r="K66" i="3"/>
  <c r="K79" i="3"/>
  <c r="K53" i="3"/>
  <c r="M72" i="3"/>
  <c r="D13" i="3"/>
  <c r="D12" i="3"/>
  <c r="F11" i="3"/>
  <c r="G6" i="3"/>
  <c r="F7" i="3"/>
  <c r="F6" i="3"/>
  <c r="E12" i="3"/>
  <c r="C12" i="3" l="1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N83" i="3" s="1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N52" i="3" l="1"/>
  <c r="N114" i="3"/>
  <c r="N138" i="3" s="1"/>
  <c r="N145" i="3"/>
  <c r="N146" i="3" s="1"/>
  <c r="M146" i="3"/>
  <c r="N97" i="3"/>
  <c r="N107" i="3"/>
  <c r="N84" i="3"/>
  <c r="L132" i="3"/>
  <c r="N141" i="3"/>
  <c r="N115" i="3"/>
  <c r="N162" i="3"/>
  <c r="M161" i="3"/>
  <c r="M160" i="3"/>
  <c r="M150" i="3" s="1"/>
  <c r="M110" i="3"/>
  <c r="M100" i="3" s="1"/>
  <c r="M97" i="3"/>
  <c r="M107" i="3"/>
  <c r="M108" i="3" s="1"/>
  <c r="M84" i="3"/>
  <c r="N159" i="3"/>
  <c r="N157" i="3" s="1"/>
  <c r="M157" i="3"/>
  <c r="M158" i="3" s="1"/>
  <c r="N131" i="3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N76" i="3"/>
  <c r="N66" i="3"/>
  <c r="N53" i="3"/>
  <c r="M76" i="3"/>
  <c r="M66" i="3"/>
  <c r="M79" i="3"/>
  <c r="M53" i="3"/>
  <c r="L69" i="3"/>
  <c r="N81" i="3"/>
  <c r="N80" i="3" s="1"/>
  <c r="M80" i="3"/>
  <c r="L73" i="3"/>
  <c r="L67" i="3"/>
  <c r="K70" i="3"/>
  <c r="N128" i="3" l="1"/>
  <c r="N79" i="3"/>
  <c r="N158" i="3"/>
  <c r="N139" i="3"/>
  <c r="N135" i="3"/>
  <c r="N129" i="3"/>
  <c r="N211" i="3"/>
  <c r="N212" i="3" s="1"/>
  <c r="N214" i="3"/>
  <c r="N204" i="3" s="1"/>
  <c r="N201" i="3"/>
  <c r="N200" i="3"/>
  <c r="M101" i="3"/>
  <c r="M205" i="3"/>
  <c r="N132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N108" i="3"/>
  <c r="K190" i="3"/>
  <c r="L105" i="3"/>
  <c r="N149" i="3"/>
  <c r="N147" i="3" s="1"/>
  <c r="M147" i="3"/>
  <c r="L189" i="3"/>
  <c r="L183" i="3"/>
  <c r="M132" i="3"/>
  <c r="L186" i="3"/>
  <c r="L136" i="3"/>
  <c r="N98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N104" i="3" s="1"/>
  <c r="L74" i="3"/>
  <c r="N77" i="3"/>
  <c r="N67" i="3"/>
  <c r="M77" i="3"/>
  <c r="N69" i="3"/>
  <c r="M69" i="3"/>
  <c r="M73" i="3"/>
  <c r="M67" i="3"/>
  <c r="L70" i="3"/>
  <c r="N105" i="3" l="1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15" i="3"/>
  <c r="H15" i="3"/>
  <c r="H41" i="3"/>
  <c r="H8" i="3"/>
  <c r="L41" i="3"/>
  <c r="H24" i="3"/>
  <c r="H26" i="3" s="1"/>
  <c r="H35" i="3"/>
  <c r="H5" i="3" s="1"/>
  <c r="H46" i="3"/>
  <c r="I35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6" i="3"/>
  <c r="H9" i="3"/>
  <c r="I9" i="3"/>
  <c r="I36" i="3"/>
  <c r="I5" i="3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37" i="3" l="1"/>
  <c r="H191" i="3"/>
  <c r="H187" i="3"/>
  <c r="H206" i="3"/>
  <c r="H152" i="3"/>
  <c r="H3" i="3"/>
  <c r="H133" i="3"/>
  <c r="H71" i="3"/>
  <c r="H102" i="3"/>
  <c r="H213" i="3"/>
  <c r="H210" i="3"/>
  <c r="K206" i="3"/>
  <c r="K133" i="3"/>
  <c r="K102" i="3"/>
  <c r="K152" i="3"/>
  <c r="K3" i="3"/>
  <c r="K4" i="3" s="1"/>
  <c r="K187" i="3"/>
  <c r="K71" i="3"/>
  <c r="K210" i="3"/>
  <c r="K137" i="3"/>
  <c r="K106" i="3"/>
  <c r="K75" i="3"/>
  <c r="K191" i="3"/>
  <c r="K156" i="3"/>
  <c r="I50" i="3"/>
  <c r="J50" i="3" s="1"/>
  <c r="I3" i="3"/>
  <c r="J4" i="3" s="1"/>
  <c r="I191" i="3"/>
  <c r="I187" i="3"/>
  <c r="I6" i="3"/>
  <c r="I11" i="3"/>
  <c r="I7" i="3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L3" i="3" l="1"/>
  <c r="L4" i="3" s="1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N21" i="3" l="1"/>
  <c r="J46" i="3"/>
  <c r="J14" i="3"/>
  <c r="J10" i="3"/>
  <c r="J9" i="3"/>
  <c r="N3" i="3"/>
  <c r="N4" i="3" s="1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4" i="3" s="1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L10" i="3" l="1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11" i="3" s="1"/>
  <c r="M9" i="3"/>
  <c r="M10" i="3"/>
  <c r="M43" i="3"/>
  <c r="M44" i="3"/>
  <c r="N45" i="3"/>
  <c r="L44" i="3"/>
  <c r="L43" i="3"/>
  <c r="N36" i="3"/>
  <c r="M12" i="3" l="1"/>
  <c r="M13" i="3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N43" i="3" l="1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<sst xmlns="http://schemas.openxmlformats.org/spreadsheetml/2006/main" count="515" uniqueCount="222">
  <si>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</si>
  <si>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</si>
  <si>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</si>
  <si>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</si>
  <si>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</si>
  <si>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</si>
  <si>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</si>
  <si>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</si>
  <si>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</si>
  <si>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</si>
  <si>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</si>
  <si>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</si>
  <si>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</si>
  <si>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</si>
  <si>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</si>
  <si>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</si>
  <si>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</si>
  <si>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</si>
  <si>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</si>
  <si>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</si>
  <si>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</si>
  <si>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</si>
  <si>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</si>
  <si>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</si>
  <si>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</si>
  <si>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</si>
  <si>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</si>
  <si>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</si>
  <si>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</si>
  <si>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</si>
  <si>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</si>
  <si>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</si>
  <si>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</si>
  <si>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</si>
  <si>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</si>
  <si>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</si>
  <si>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</si>
  <si>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</si>
  <si>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</si>
  <si>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</si>
  <si>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</si>
  <si>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</si>
  <si>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</si>
  <si>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</si>
  <si>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</si>
  <si>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</si>
  <si>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</si>
  <si>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</si>
  <si>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</si>
  <si>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</si>
  <si>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</si>
  <si>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</si>
  <si>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</si>
  <si>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</si>
  <si>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</si>
  <si>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</si>
  <si>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</si>
  <si>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</si>
  <si>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</si>
  <si>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</si>
  <si>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</si>
  <si>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</si>
  <si>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</si>
  <si>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</si>
  <si>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</si>
  <si>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</si>
  <si>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</si>
  <si>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</si>
  <si>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</si>
  <si>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</si>
  <si>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</si>
  <si>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</si>
  <si>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</si>
  <si>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</si>
  <si>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</si>
  <si>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</si>
  <si>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</si>
  <si>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</si>
  <si>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</si>
  <si>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</si>
  <si>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</si>
  <si>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</si>
  <si>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</si>
  <si>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</si>
  <si>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</si>
  <si>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</si>
  <si>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</si>
  <si>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</si>
  <si>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</si>
  <si>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</si>
  <si>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</si>
  <si>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</si>
  <si>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</si>
  <si>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</si>
  <si>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</si>
  <si>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</si>
  <si>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</si>
  <si>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</si>
  <si>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</si>
  <si>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</si>
  <si>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</si>
  <si>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</si>
  <si>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</si>
  <si>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</si>
  <si>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</si>
  <si>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</si>
  <si>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</si>
  <si>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</si>
  <si>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</si>
  <si>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</si>
  <si>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</si>
  <si>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</si>
  <si>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</si>
  <si>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</si>
  <si>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</si>
  <si>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</si>
  <si>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</si>
  <si>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</si>
  <si>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</si>
  <si>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</si>
  <si>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</si>
  <si>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</si>
  <si>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</si>
  <si>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</si>
  <si>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</si>
  <si>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</si>
  <si>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</si>
  <si>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</si>
  <si>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</si>
  <si>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</si>
  <si>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</si>
  <si>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</si>
  <si>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</si>
  <si>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</si>
  <si>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</si>
  <si>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</si>
  <si>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</si>
  <si>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</si>
  <si>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</si>
  <si>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</si>
  <si>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</si>
  <si>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</si>
  <si>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</si>
  <si>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</si>
  <si>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</si>
  <si>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</si>
  <si>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</si>
  <si>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</si>
  <si>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</si>
  <si>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</si>
  <si>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</si>
  <si>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</si>
  <si>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</si>
  <si>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</si>
  <si>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</si>
  <si>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</si>
  <si>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</si>
  <si>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</si>
  <si>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</si>
  <si>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</si>
  <si>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</si>
  <si>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</si>
  <si>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</si>
  <si>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</si>
  <si>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</si>
  <si>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</si>
  <si>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</si>
  <si>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</si>
  <si>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</si>
  <si>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</si>
  <si>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</si>
  <si>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</si>
  <si>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</si>
  <si>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</si>
  <si>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</si>
  <si>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</si>
  <si>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</si>
  <si>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</si>
  <si>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</si>
  <si>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</si>
  <si>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</si>
  <si>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</si>
  <si>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</si>
  <si>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</si>
  <si>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</si>
  <si>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</si>
  <si>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</si>
  <si>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</si>
  <si>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</si>
  <si>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</si>
  <si>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</si>
  <si>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</si>
  <si>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</si>
  <si>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</si>
  <si>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</si>
  <si>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</si>
  <si>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</si>
  <si>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</si>
  <si>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</si>
  <si>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</si>
  <si>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</si>
  <si>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</si>
  <si>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</si>
  <si>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</si>
  <si>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</si>
  <si>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 xml:space="preserve">                    -  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</si>
  <si>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</si>
  <si>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</si>
  <si>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</si>
  <si>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</si>
  <si>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</si>
  <si>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</si>
  <si>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</si>
  <si>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EBIT - Interest</t>
  </si>
  <si>
    <t>PBT - Tax</t>
  </si>
  <si>
    <t>Net income/Number of shares</t>
  </si>
  <si>
    <t>Should be only Inventory + Receivables - Payables</t>
  </si>
  <si>
    <t>Remove  Inventory and Receivables</t>
  </si>
  <si>
    <t>Remove accounts payable from this</t>
  </si>
  <si>
    <t>add current portion of operating lease to this</t>
  </si>
  <si>
    <t>Link Historicals row 52 to 56</t>
  </si>
  <si>
    <t>addition of the below three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</si>
</sst>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70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164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201</v>
      </c>
    </row>
    <row r="3" spans="1:1">
      <c r="A3" s="38" t="s">
        <v>200</v>
      </c>
    </row>
    <row r="4" spans="1:1">
      <c r="A4" s="19" t="s">
        <v>202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workbookViewId="0">
      <pane ySplit="1" topLeftCell="A32" activePane="bottomLeft" state="frozen"/>
      <selection pane="bottomLeft" activeCell="I56" sqref="I56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5" thickBot="1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:C119" si="23">+SUM(B120:B122)</f>
        <v>0</v>
      </c>
      <c r="C119" s="3">
        <f t="shared" si="23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4">+SUM(H120:H122)</f>
        <v>5343</v>
      </c>
      <c r="I119" s="3">
        <f>+SUM(I120:I122)</f>
        <v>5955</v>
      </c>
    </row>
    <row r="120" spans="1:9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5">+D107+D111+D115+D119+D123</f>
        <v>32233</v>
      </c>
      <c r="E124" s="5">
        <f t="shared" si="25"/>
        <v>34485</v>
      </c>
      <c r="F124" s="5">
        <f t="shared" si="25"/>
        <v>37218</v>
      </c>
      <c r="G124" s="5">
        <f t="shared" si="25"/>
        <v>35568</v>
      </c>
      <c r="H124" s="5">
        <f t="shared" si="25"/>
        <v>42293</v>
      </c>
      <c r="I124" s="5">
        <f t="shared" si="25"/>
        <v>44436</v>
      </c>
    </row>
    <row r="125" spans="1:9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6">+D124+D125+D130</f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 t="shared" ref="B132:G132" si="27">+B131-B2</f>
        <v>0</v>
      </c>
      <c r="C132" s="13">
        <f t="shared" si="27"/>
        <v>0</v>
      </c>
      <c r="D132" s="13">
        <f t="shared" si="27"/>
        <v>0</v>
      </c>
      <c r="E132" s="13">
        <f t="shared" si="27"/>
        <v>0</v>
      </c>
      <c r="F132" s="13">
        <f t="shared" si="27"/>
        <v>0</v>
      </c>
      <c r="G132" s="13">
        <f t="shared" si="27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28">+SUM(B134:B138)</f>
        <v>2371</v>
      </c>
      <c r="C139" s="5">
        <f t="shared" si="28"/>
        <v>2539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>
      <c r="A142" s="6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31">+B142-B10-B8</f>
        <v>0</v>
      </c>
      <c r="C143" s="13">
        <f t="shared" si="31"/>
        <v>0</v>
      </c>
      <c r="D143" s="13">
        <f t="shared" si="31"/>
        <v>0</v>
      </c>
      <c r="E143" s="13">
        <f t="shared" si="31"/>
        <v>0</v>
      </c>
      <c r="F143" s="13">
        <f t="shared" si="31"/>
        <v>0</v>
      </c>
      <c r="G143" s="13">
        <f t="shared" si="31"/>
        <v>0</v>
      </c>
      <c r="H143" s="13">
        <f t="shared" si="31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2">+SUM(B145:B149)</f>
        <v>1370</v>
      </c>
      <c r="C150" s="5">
        <f t="shared" si="32"/>
        <v>1487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34">+B153-B31</f>
        <v>0</v>
      </c>
      <c r="C154" s="13">
        <f t="shared" si="34"/>
        <v>0</v>
      </c>
      <c r="D154" s="13">
        <f t="shared" si="34"/>
        <v>0</v>
      </c>
      <c r="E154" s="13">
        <f t="shared" si="34"/>
        <v>0</v>
      </c>
      <c r="F154" s="13">
        <f t="shared" si="34"/>
        <v>0</v>
      </c>
      <c r="G154" s="13">
        <f t="shared" si="34"/>
        <v>0</v>
      </c>
      <c r="H154" s="13">
        <f t="shared" si="34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>
      <c r="A161" s="4" t="s">
        <v>119</v>
      </c>
      <c r="B161" s="62">
        <f>B156+B158+B160</f>
        <v>588</v>
      </c>
      <c r="C161" s="5">
        <f t="shared" ref="C161:I161" si="35">+SUM(C156:C160)</f>
        <v>840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6">-(SUM(H161:H162)+H81)</f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7">+SUM(D161:D163)</f>
        <v>1105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8">+D164+D81</f>
        <v>0</v>
      </c>
      <c r="E165" s="13">
        <f t="shared" si="38"/>
        <v>0</v>
      </c>
      <c r="F165" s="13">
        <f t="shared" si="38"/>
        <v>0</v>
      </c>
      <c r="G165" s="13">
        <f t="shared" si="38"/>
        <v>0</v>
      </c>
      <c r="H165" s="13">
        <f t="shared" si="38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61" t="s">
        <v>205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>+SUM(B167:B171)</f>
        <v>377</v>
      </c>
      <c r="C172" s="5">
        <f t="shared" ref="C172:I172" si="39">+SUM(C167:C171)</f>
        <v>538</v>
      </c>
      <c r="D172" s="5">
        <f t="shared" si="39"/>
        <v>587</v>
      </c>
      <c r="E172" s="5">
        <f t="shared" si="39"/>
        <v>604</v>
      </c>
      <c r="F172" s="5">
        <f t="shared" si="39"/>
        <v>558</v>
      </c>
      <c r="G172" s="5">
        <f t="shared" si="39"/>
        <v>584</v>
      </c>
      <c r="H172" s="5">
        <f t="shared" si="39"/>
        <v>577</v>
      </c>
      <c r="I172" s="5">
        <f t="shared" si="39"/>
        <v>561</v>
      </c>
    </row>
    <row r="173" spans="1:9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41">+B175-B66</f>
        <v>0</v>
      </c>
      <c r="C176" s="13">
        <f t="shared" si="41"/>
        <v>0</v>
      </c>
      <c r="D176" s="13">
        <f t="shared" si="41"/>
        <v>0</v>
      </c>
      <c r="E176" s="13">
        <f t="shared" si="41"/>
        <v>0</v>
      </c>
      <c r="F176" s="13">
        <f t="shared" si="41"/>
        <v>0</v>
      </c>
      <c r="G176" s="13">
        <f t="shared" si="41"/>
        <v>0</v>
      </c>
      <c r="H176" s="13">
        <f t="shared" si="41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B14" sqref="B14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>
      <c r="A5" s="41" t="s">
        <v>130</v>
      </c>
      <c r="B5" s="59">
        <f t="shared" ref="B5:N5" si="5">B35+B66+B97+B128+B147+B182+B201</f>
        <v>3997</v>
      </c>
      <c r="C5" s="59">
        <f t="shared" si="5"/>
        <v>4663</v>
      </c>
      <c r="D5" s="59">
        <f t="shared" si="5"/>
        <v>5003</v>
      </c>
      <c r="E5" s="59">
        <f t="shared" si="5"/>
        <v>4472</v>
      </c>
      <c r="F5" s="59">
        <f t="shared" si="5"/>
        <v>4933</v>
      </c>
      <c r="G5" s="59">
        <f t="shared" si="5"/>
        <v>3045</v>
      </c>
      <c r="H5" s="59">
        <f t="shared" si="5"/>
        <v>6941</v>
      </c>
      <c r="I5" s="59">
        <f t="shared" si="5"/>
        <v>6865</v>
      </c>
      <c r="J5" s="59">
        <f t="shared" si="5"/>
        <v>6865</v>
      </c>
      <c r="K5" s="59">
        <f t="shared" si="5"/>
        <v>6865</v>
      </c>
      <c r="L5" s="59">
        <f t="shared" si="5"/>
        <v>6865</v>
      </c>
      <c r="M5" s="59">
        <f t="shared" si="5"/>
        <v>6865</v>
      </c>
      <c r="N5" s="59">
        <f t="shared" si="5"/>
        <v>6865</v>
      </c>
      <c r="O5" t="s">
        <v>143</v>
      </c>
    </row>
    <row r="6" spans="1:15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>
      <c r="A7" s="42" t="s">
        <v>131</v>
      </c>
      <c r="B7" s="47">
        <f>+IFERROR(B5/B$3,"nm")</f>
        <v>0.13061664651481977</v>
      </c>
      <c r="C7" s="47">
        <f t="shared" ref="C7:N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si="8"/>
        <v>0.14697067009205739</v>
      </c>
      <c r="K7" s="47">
        <f t="shared" si="8"/>
        <v>0.14697067009205739</v>
      </c>
      <c r="L7" s="47">
        <f t="shared" si="8"/>
        <v>0.14697067009205739</v>
      </c>
      <c r="M7" s="47">
        <f t="shared" si="8"/>
        <v>0.14697067009205739</v>
      </c>
      <c r="N7" s="47">
        <f t="shared" si="8"/>
        <v>0.14697067009205739</v>
      </c>
    </row>
    <row r="8" spans="1:15">
      <c r="A8" s="41" t="s">
        <v>132</v>
      </c>
      <c r="B8" s="59">
        <f t="shared" ref="B8:N8" si="9">B38+B69+B100+B131+B150+B185+B204</f>
        <v>606</v>
      </c>
      <c r="C8" s="59">
        <f t="shared" si="9"/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>
      <c r="A11" s="41" t="s">
        <v>134</v>
      </c>
      <c r="B11" s="59">
        <f>B5-B8</f>
        <v>3391</v>
      </c>
      <c r="C11" s="59">
        <f t="shared" ref="C11:N11" si="13">C5-C8</f>
        <v>4014</v>
      </c>
      <c r="D11" s="59">
        <f t="shared" si="13"/>
        <v>4297</v>
      </c>
      <c r="E11" s="59">
        <f t="shared" si="13"/>
        <v>3725</v>
      </c>
      <c r="F11" s="59">
        <f t="shared" si="13"/>
        <v>4228</v>
      </c>
      <c r="G11" s="59">
        <f t="shared" si="13"/>
        <v>2324</v>
      </c>
      <c r="H11" s="59">
        <f t="shared" si="13"/>
        <v>6197</v>
      </c>
      <c r="I11" s="59">
        <f t="shared" si="13"/>
        <v>6148</v>
      </c>
      <c r="J11" s="59">
        <f t="shared" si="13"/>
        <v>6148</v>
      </c>
      <c r="K11" s="59">
        <f t="shared" si="13"/>
        <v>6148</v>
      </c>
      <c r="L11" s="59">
        <f t="shared" si="13"/>
        <v>6148</v>
      </c>
      <c r="M11" s="59">
        <f t="shared" si="13"/>
        <v>6148</v>
      </c>
      <c r="N11" s="59">
        <f t="shared" si="13"/>
        <v>6148</v>
      </c>
      <c r="O11" t="s">
        <v>145</v>
      </c>
    </row>
    <row r="12" spans="1:15">
      <c r="A12" s="42" t="s">
        <v>129</v>
      </c>
      <c r="B12" s="47" t="str">
        <f t="shared" ref="B12:H12" si="14">+IFERROR(B11/A11-1,"nm")</f>
        <v>nm</v>
      </c>
      <c r="C12" s="47">
        <f t="shared" si="14"/>
        <v>0.18372161604246529</v>
      </c>
      <c r="D12" s="47">
        <f t="shared" si="14"/>
        <v>7.0503238664673562E-2</v>
      </c>
      <c r="E12" s="47">
        <f t="shared" si="14"/>
        <v>-0.13311612753083546</v>
      </c>
      <c r="F12" s="47">
        <f t="shared" si="14"/>
        <v>0.13503355704697984</v>
      </c>
      <c r="G12" s="47">
        <f t="shared" si="14"/>
        <v>-0.45033112582781454</v>
      </c>
      <c r="H12" s="47">
        <f t="shared" si="14"/>
        <v>1.6665232358003443</v>
      </c>
      <c r="I12" s="47">
        <f>+IFERROR(I11/H11-1,"nm")</f>
        <v>-7.9070517992576583E-3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>
      <c r="A13" s="42" t="s">
        <v>131</v>
      </c>
      <c r="B13" s="47">
        <f>+IFERROR(B11/B$3,"nm")</f>
        <v>0.11081337211202248</v>
      </c>
      <c r="C13" s="47">
        <f t="shared" ref="C13:N13" si="16">+IFERROR(C11/C$3,"nm")</f>
        <v>0.12398072646404744</v>
      </c>
      <c r="D13" s="47">
        <f t="shared" si="16"/>
        <v>0.12509461426491994</v>
      </c>
      <c r="E13" s="47">
        <f t="shared" si="16"/>
        <v>0.10234359974723191</v>
      </c>
      <c r="F13" s="47">
        <f t="shared" si="16"/>
        <v>0.10808599841501138</v>
      </c>
      <c r="G13" s="47">
        <f t="shared" si="16"/>
        <v>6.213405341817501E-2</v>
      </c>
      <c r="H13" s="47">
        <f t="shared" si="16"/>
        <v>0.13913961111859535</v>
      </c>
      <c r="I13" s="47">
        <f t="shared" si="16"/>
        <v>0.13162063797901949</v>
      </c>
      <c r="J13" s="47">
        <f t="shared" si="16"/>
        <v>0.13162063797901949</v>
      </c>
      <c r="K13" s="47">
        <f t="shared" si="16"/>
        <v>0.13162063797901949</v>
      </c>
      <c r="L13" s="47">
        <f t="shared" si="16"/>
        <v>0.13162063797901949</v>
      </c>
      <c r="M13" s="47">
        <f t="shared" si="16"/>
        <v>0.13162063797901949</v>
      </c>
      <c r="N13" s="47">
        <f t="shared" si="16"/>
        <v>0.13162063797901949</v>
      </c>
    </row>
    <row r="14" spans="1:15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>
      <c r="A35" s="9" t="s">
        <v>130</v>
      </c>
      <c r="B35" s="48">
        <f t="shared" ref="B35:G35" si="64">+B42+B38</f>
        <v>3766</v>
      </c>
      <c r="C35" s="48">
        <f t="shared" si="64"/>
        <v>3896</v>
      </c>
      <c r="D35" s="48">
        <f t="shared" si="64"/>
        <v>4015</v>
      </c>
      <c r="E35" s="48">
        <f t="shared" si="64"/>
        <v>3760</v>
      </c>
      <c r="F35" s="48">
        <f t="shared" si="64"/>
        <v>4074</v>
      </c>
      <c r="G35" s="48">
        <f t="shared" si="64"/>
        <v>3047</v>
      </c>
      <c r="H35" s="48">
        <f t="shared" ref="H35" si="65">+H42+H38</f>
        <v>5219</v>
      </c>
      <c r="I35" s="48">
        <f>+I42+I38</f>
        <v>5238</v>
      </c>
      <c r="J35" s="48">
        <f>+J21*J37</f>
        <v>5238</v>
      </c>
      <c r="K35" s="48">
        <f t="shared" ref="K35:N35" si="66">+K21*K37</f>
        <v>5238</v>
      </c>
      <c r="L35" s="48">
        <f t="shared" si="66"/>
        <v>5238</v>
      </c>
      <c r="M35" s="48">
        <f t="shared" si="66"/>
        <v>5238</v>
      </c>
      <c r="N35" s="48">
        <f t="shared" si="66"/>
        <v>5238</v>
      </c>
    </row>
    <row r="36" spans="1:14">
      <c r="A36" s="46" t="s">
        <v>129</v>
      </c>
      <c r="B36" s="47" t="str">
        <f t="shared" ref="B36:G36" si="67">+IFERROR(B35/A35-1,"nm")</f>
        <v>nm</v>
      </c>
      <c r="C36" s="47">
        <f t="shared" si="67"/>
        <v>3.4519383961763239E-2</v>
      </c>
      <c r="D36" s="47">
        <f t="shared" si="67"/>
        <v>3.0544147843942548E-2</v>
      </c>
      <c r="E36" s="47">
        <f t="shared" si="67"/>
        <v>-6.3511830635118338E-2</v>
      </c>
      <c r="F36" s="47">
        <f t="shared" si="67"/>
        <v>8.3510638297872308E-2</v>
      </c>
      <c r="G36" s="47">
        <f t="shared" si="67"/>
        <v>-0.25208640157093765</v>
      </c>
      <c r="H36" s="47">
        <f t="shared" ref="H36" si="68">+IFERROR(H35/G35-1,"nm")</f>
        <v>0.71283229405973092</v>
      </c>
      <c r="I36" s="47">
        <f>+IFERROR(I35/H35-1,"nm")</f>
        <v>3.6405441655489312E-3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4">
      <c r="A37" s="46" t="s">
        <v>131</v>
      </c>
      <c r="B37" s="47">
        <f t="shared" ref="B37:G37" si="70">+IFERROR(B35/B$21,"nm")</f>
        <v>0.27409024745269289</v>
      </c>
      <c r="C37" s="47">
        <f t="shared" si="70"/>
        <v>0.26388512598211866</v>
      </c>
      <c r="D37" s="47">
        <f t="shared" si="70"/>
        <v>0.26386698212407994</v>
      </c>
      <c r="E37" s="47">
        <f t="shared" si="70"/>
        <v>0.25311342982160889</v>
      </c>
      <c r="F37" s="47">
        <f t="shared" si="70"/>
        <v>0.25619418941013711</v>
      </c>
      <c r="G37" s="47">
        <f t="shared" si="70"/>
        <v>0.2103700635183651</v>
      </c>
      <c r="H37" s="47">
        <f t="shared" ref="H37" si="7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72">+J37</f>
        <v>0.28540293140086087</v>
      </c>
      <c r="L37" s="49">
        <f t="shared" si="72"/>
        <v>0.28540293140086087</v>
      </c>
      <c r="M37" s="49">
        <f t="shared" si="72"/>
        <v>0.28540293140086087</v>
      </c>
      <c r="N37" s="49">
        <f t="shared" si="72"/>
        <v>0.28540293140086087</v>
      </c>
    </row>
    <row r="38" spans="1:14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4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4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4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4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87">+K35-K38</f>
        <v>5114</v>
      </c>
      <c r="L42" s="9">
        <f t="shared" si="87"/>
        <v>5114</v>
      </c>
      <c r="M42" s="9">
        <f t="shared" si="87"/>
        <v>5114</v>
      </c>
      <c r="N42" s="9">
        <f t="shared" si="87"/>
        <v>5114</v>
      </c>
    </row>
    <row r="43" spans="1:14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0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4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0.27864654279954232</v>
      </c>
      <c r="K44" s="47">
        <f t="shared" si="93"/>
        <v>0.27864654279954232</v>
      </c>
      <c r="L44" s="47">
        <f t="shared" si="93"/>
        <v>0.27864654279954232</v>
      </c>
      <c r="M44" s="47">
        <f t="shared" si="93"/>
        <v>0.27864654279954232</v>
      </c>
      <c r="N44" s="47">
        <f t="shared" si="93"/>
        <v>0.27864654279954232</v>
      </c>
    </row>
    <row r="45" spans="1:14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4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4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4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0.1315485362095532</v>
      </c>
      <c r="F57" s="47">
        <f t="shared" si="122"/>
        <v>7.1148936170212673E-2</v>
      </c>
      <c r="G57" s="47">
        <f t="shared" si="122"/>
        <v>-6.3721595423486432E-2</v>
      </c>
      <c r="H57" s="47">
        <f t="shared" si="122"/>
        <v>0.18295994568907004</v>
      </c>
      <c r="I57" s="47">
        <f>+IFERROR(I55-I56,"nm")</f>
        <v>5.9971305595408975E-2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0.22755741127348639</v>
      </c>
      <c r="F61" s="47">
        <f t="shared" si="127"/>
        <v>5.0000000000000044E-2</v>
      </c>
      <c r="G61" s="47">
        <f t="shared" si="127"/>
        <v>-1.1013929381276322E-2</v>
      </c>
      <c r="H61" s="47">
        <f t="shared" si="127"/>
        <v>0.30887651490337364</v>
      </c>
      <c r="I61" s="47">
        <f>+IFERROR(I59-I60,"nm")</f>
        <v>0.13288288288288297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4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0.11488250652741505</v>
      </c>
      <c r="F65" s="47">
        <f t="shared" si="132"/>
        <v>1.1709601873536313E-2</v>
      </c>
      <c r="G65" s="47">
        <f t="shared" si="132"/>
        <v>-6.944444444444442E-2</v>
      </c>
      <c r="H65" s="47">
        <f t="shared" si="132"/>
        <v>0.21890547263681581</v>
      </c>
      <c r="I65" s="47">
        <f>+IFERROR(I63-I64,"nm")</f>
        <v>0.15102040816326534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4">
      <c r="A66" s="9" t="s">
        <v>130</v>
      </c>
      <c r="B66" s="48">
        <f>+B73+B69</f>
        <v>0</v>
      </c>
      <c r="C66" s="48">
        <f t="shared" ref="C66:H66" si="133">+C73+C69</f>
        <v>85</v>
      </c>
      <c r="D66" s="48">
        <f t="shared" si="133"/>
        <v>1613</v>
      </c>
      <c r="E66" s="48">
        <f t="shared" si="133"/>
        <v>1703</v>
      </c>
      <c r="F66" s="48">
        <f t="shared" si="133"/>
        <v>2106</v>
      </c>
      <c r="G66" s="48">
        <f t="shared" si="133"/>
        <v>1673</v>
      </c>
      <c r="H66" s="48">
        <f t="shared" si="133"/>
        <v>2571</v>
      </c>
      <c r="I66" s="48">
        <f>+I73+I69</f>
        <v>3427</v>
      </c>
      <c r="J66" s="48">
        <f>+J52*J68</f>
        <v>3427</v>
      </c>
      <c r="K66" s="48">
        <f t="shared" ref="K66:N66" si="134">+K52*K68</f>
        <v>3427</v>
      </c>
      <c r="L66" s="48">
        <f t="shared" si="134"/>
        <v>3427</v>
      </c>
      <c r="M66" s="48">
        <f t="shared" si="134"/>
        <v>3427</v>
      </c>
      <c r="N66" s="48">
        <f t="shared" si="134"/>
        <v>3427</v>
      </c>
    </row>
    <row r="67" spans="1:14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17.976470588235294</v>
      </c>
      <c r="E67" s="47">
        <f t="shared" si="135"/>
        <v>5.5796652200867936E-2</v>
      </c>
      <c r="F67" s="47">
        <f t="shared" si="135"/>
        <v>0.23664122137404586</v>
      </c>
      <c r="G67" s="47">
        <f t="shared" si="135"/>
        <v>-0.20560303893637222</v>
      </c>
      <c r="H67" s="47">
        <f t="shared" si="135"/>
        <v>0.53676031081888831</v>
      </c>
      <c r="I67" s="47">
        <f>+IFERROR(I66/H66-1,"nm")</f>
        <v>0.33294437961882539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4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0.20238393977415309</v>
      </c>
      <c r="E68" s="47">
        <f t="shared" si="137"/>
        <v>0.18426747457260334</v>
      </c>
      <c r="F68" s="47">
        <f t="shared" si="137"/>
        <v>0.21463514064410924</v>
      </c>
      <c r="G68" s="47">
        <f t="shared" si="137"/>
        <v>0.17898791055953783</v>
      </c>
      <c r="H68" s="47">
        <f t="shared" si="137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38">+J68</f>
        <v>0.27462136389133746</v>
      </c>
      <c r="L68" s="49">
        <f t="shared" si="138"/>
        <v>0.27462136389133746</v>
      </c>
      <c r="M68" s="49">
        <f t="shared" si="138"/>
        <v>0.27462136389133746</v>
      </c>
      <c r="N68" s="49">
        <f t="shared" si="138"/>
        <v>0.27462136389133746</v>
      </c>
    </row>
    <row r="69" spans="1:14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4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4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4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4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46">+K66-K69</f>
        <v>3293</v>
      </c>
      <c r="L73" s="9">
        <f t="shared" si="146"/>
        <v>3293</v>
      </c>
      <c r="M73" s="9">
        <f t="shared" si="146"/>
        <v>3293</v>
      </c>
      <c r="N73" s="9">
        <f t="shared" si="146"/>
        <v>3293</v>
      </c>
    </row>
    <row r="74" spans="1:14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4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0.17942570696888793</v>
      </c>
      <c r="K75" s="47">
        <f t="shared" si="150"/>
        <v>0.17942570696888793</v>
      </c>
      <c r="L75" s="47">
        <f t="shared" si="150"/>
        <v>0.17942570696888793</v>
      </c>
      <c r="M75" s="47">
        <f t="shared" si="150"/>
        <v>0.17942570696888793</v>
      </c>
      <c r="N75" s="47">
        <f t="shared" si="150"/>
        <v>0.17942570696888793</v>
      </c>
    </row>
    <row r="76" spans="1:14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4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4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4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4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>
      <c r="A88" s="44" t="s">
        <v>138</v>
      </c>
      <c r="B88" s="47" t="str">
        <f t="shared" ref="B88:H88" si="168">+IFERROR(B86-B87,"nm")</f>
        <v>nm</v>
      </c>
      <c r="C88" s="47">
        <f t="shared" si="168"/>
        <v>0.28918650793650791</v>
      </c>
      <c r="D88" s="47">
        <f t="shared" si="168"/>
        <v>0.12350904193920731</v>
      </c>
      <c r="E88" s="47">
        <f t="shared" si="168"/>
        <v>0.19726027397260282</v>
      </c>
      <c r="F88" s="47">
        <f t="shared" si="168"/>
        <v>0.21910755148741412</v>
      </c>
      <c r="G88" s="47">
        <f t="shared" si="168"/>
        <v>8.7517597372125833E-2</v>
      </c>
      <c r="H88" s="47">
        <f t="shared" si="168"/>
        <v>0.24012944983818763</v>
      </c>
      <c r="I88" s="47">
        <f>+IFERROR(I86-I87,"nm")</f>
        <v>-5.7759220598469052E-2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>
      <c r="A92" s="44" t="s">
        <v>138</v>
      </c>
      <c r="B92" s="47" t="str">
        <f t="shared" ref="B92:H92" si="173">+IFERROR(B90-B91,"nm")</f>
        <v>nm</v>
      </c>
      <c r="C92" s="47">
        <f t="shared" si="173"/>
        <v>0.14054054054054044</v>
      </c>
      <c r="D92" s="47">
        <f t="shared" si="173"/>
        <v>0.12606635071090055</v>
      </c>
      <c r="E92" s="47">
        <f t="shared" si="173"/>
        <v>0.26936026936026947</v>
      </c>
      <c r="F92" s="47">
        <f t="shared" si="173"/>
        <v>0.19893899204244025</v>
      </c>
      <c r="G92" s="47">
        <f t="shared" si="173"/>
        <v>4.8672566371681381E-2</v>
      </c>
      <c r="H92" s="47">
        <f t="shared" si="173"/>
        <v>0.2378691983122363</v>
      </c>
      <c r="I92" s="47">
        <f>+IFERROR(I90-I91,"nm")</f>
        <v>-0.17426501917341286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7.7519379844961378E-3</v>
      </c>
      <c r="F96" s="47">
        <f t="shared" si="178"/>
        <v>6.1538461538461542E-2</v>
      </c>
      <c r="G96" s="47">
        <f t="shared" si="178"/>
        <v>7.2463768115942129E-2</v>
      </c>
      <c r="H96" s="47">
        <f t="shared" si="178"/>
        <v>0.31756756756756754</v>
      </c>
      <c r="I96" s="47">
        <f>+IFERROR(I94-I95,"nm")</f>
        <v>-1.025641025641022E-2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4">
      <c r="A97" s="9" t="s">
        <v>130</v>
      </c>
      <c r="B97" s="48">
        <f>+B104+B100</f>
        <v>1039</v>
      </c>
      <c r="C97" s="48">
        <f t="shared" ref="C97:H97" si="179">+C104+C100</f>
        <v>1420</v>
      </c>
      <c r="D97" s="48">
        <f t="shared" si="179"/>
        <v>1561</v>
      </c>
      <c r="E97" s="48">
        <f t="shared" si="179"/>
        <v>1863</v>
      </c>
      <c r="F97" s="48">
        <f t="shared" si="179"/>
        <v>2426</v>
      </c>
      <c r="G97" s="48">
        <f t="shared" si="179"/>
        <v>2534</v>
      </c>
      <c r="H97" s="48">
        <f t="shared" si="179"/>
        <v>3289</v>
      </c>
      <c r="I97" s="48">
        <f>+I104+I100</f>
        <v>2406</v>
      </c>
      <c r="J97" s="48">
        <f>+J83*J99</f>
        <v>2406</v>
      </c>
      <c r="K97" s="48">
        <f t="shared" ref="K97:N97" si="180">+K83*K99</f>
        <v>2406</v>
      </c>
      <c r="L97" s="48">
        <f t="shared" si="180"/>
        <v>2406</v>
      </c>
      <c r="M97" s="48">
        <f t="shared" si="180"/>
        <v>2406</v>
      </c>
      <c r="N97" s="48">
        <f t="shared" si="180"/>
        <v>2406</v>
      </c>
    </row>
    <row r="98" spans="1:14">
      <c r="A98" s="46" t="s">
        <v>129</v>
      </c>
      <c r="B98" s="47" t="str">
        <f t="shared" ref="B98:H98" si="181">+IFERROR(B97/A97-1,"nm")</f>
        <v>nm</v>
      </c>
      <c r="C98" s="47">
        <f t="shared" si="181"/>
        <v>0.36669874879692022</v>
      </c>
      <c r="D98" s="47">
        <f t="shared" si="181"/>
        <v>9.9295774647887303E-2</v>
      </c>
      <c r="E98" s="47">
        <f t="shared" si="181"/>
        <v>0.19346572709801402</v>
      </c>
      <c r="F98" s="47">
        <f t="shared" si="181"/>
        <v>0.3022007514761138</v>
      </c>
      <c r="G98" s="47">
        <f t="shared" si="181"/>
        <v>4.4517724649629109E-2</v>
      </c>
      <c r="H98" s="47">
        <f t="shared" si="181"/>
        <v>0.29794790844514596</v>
      </c>
      <c r="I98" s="47">
        <f>+IFERROR(I97/H97-1,"nm")</f>
        <v>-0.26847065977500761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4">
      <c r="A99" s="46" t="s">
        <v>131</v>
      </c>
      <c r="B99" s="47">
        <f t="shared" ref="B99:H99" si="183">+IFERROR(B97/B$83,"nm")</f>
        <v>0.33876752526899251</v>
      </c>
      <c r="C99" s="47">
        <f t="shared" si="183"/>
        <v>0.37516512549537651</v>
      </c>
      <c r="D99" s="47">
        <f t="shared" si="183"/>
        <v>0.36842105263157893</v>
      </c>
      <c r="E99" s="47">
        <f t="shared" si="183"/>
        <v>0.36287495130502534</v>
      </c>
      <c r="F99" s="47">
        <f t="shared" si="183"/>
        <v>0.3907860824742268</v>
      </c>
      <c r="G99" s="47">
        <f t="shared" si="183"/>
        <v>0.37939811349004343</v>
      </c>
      <c r="H99" s="47">
        <f t="shared" si="183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84">+J99</f>
        <v>0.31880217304889358</v>
      </c>
      <c r="L99" s="49">
        <f t="shared" si="184"/>
        <v>0.31880217304889358</v>
      </c>
      <c r="M99" s="49">
        <f t="shared" si="184"/>
        <v>0.31880217304889358</v>
      </c>
      <c r="N99" s="49">
        <f t="shared" si="184"/>
        <v>0.31880217304889358</v>
      </c>
    </row>
    <row r="100" spans="1:14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4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4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4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4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92">+K97-K100</f>
        <v>2365</v>
      </c>
      <c r="L104" s="9">
        <f t="shared" si="192"/>
        <v>2365</v>
      </c>
      <c r="M104" s="9">
        <f t="shared" si="192"/>
        <v>2365</v>
      </c>
      <c r="N104" s="9">
        <f t="shared" si="192"/>
        <v>2365</v>
      </c>
    </row>
    <row r="105" spans="1:14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4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0.12886176646869721</v>
      </c>
      <c r="K106" s="47">
        <f t="shared" si="196"/>
        <v>0.12886176646869721</v>
      </c>
      <c r="L106" s="47">
        <f t="shared" si="196"/>
        <v>0.12886176646869721</v>
      </c>
      <c r="M106" s="47">
        <f t="shared" si="196"/>
        <v>0.12886176646869721</v>
      </c>
      <c r="N106" s="47">
        <f t="shared" si="196"/>
        <v>0.12886176646869721</v>
      </c>
    </row>
    <row r="107" spans="1:14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4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4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4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4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4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4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4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4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4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4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4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8.8280060882800715E-2</v>
      </c>
      <c r="F119" s="47">
        <f t="shared" si="214"/>
        <v>1.3146853146853044E-2</v>
      </c>
      <c r="G119" s="47">
        <f t="shared" si="214"/>
        <v>-4.7763666482606326E-2</v>
      </c>
      <c r="H119" s="47">
        <f t="shared" si="214"/>
        <v>6.0887213685126174E-2</v>
      </c>
      <c r="I119" s="47">
        <f>+IFERROR(I117-I118,"nm")</f>
        <v>0.12353101940420874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4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4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4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4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0.13670886075949373</v>
      </c>
      <c r="F123" s="47">
        <f t="shared" si="219"/>
        <v>3.563474387527843E-2</v>
      </c>
      <c r="G123" s="47">
        <f t="shared" si="219"/>
        <v>-2.1505376344086002E-2</v>
      </c>
      <c r="H123" s="47">
        <f t="shared" si="219"/>
        <v>9.4505494505494614E-2</v>
      </c>
      <c r="I123" s="47">
        <f>+IFERROR(I121-I122,"nm")</f>
        <v>7.7643908969210251E-2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4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4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4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4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-8.6142322097378266E-2</v>
      </c>
      <c r="F127" s="47">
        <f t="shared" si="224"/>
        <v>-2.8688524590163911E-2</v>
      </c>
      <c r="G127" s="47">
        <f t="shared" si="224"/>
        <v>-9.7046413502109741E-2</v>
      </c>
      <c r="H127" s="47">
        <f t="shared" si="224"/>
        <v>-0.11214953271028039</v>
      </c>
      <c r="I127" s="47">
        <f>+IFERROR(I125-I126,"nm")</f>
        <v>0.23157894736842111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4">
      <c r="A128" s="9" t="s">
        <v>130</v>
      </c>
      <c r="B128" s="48">
        <v>0</v>
      </c>
      <c r="C128" s="48">
        <f t="shared" ref="C128:H128" si="225">+C135+C131</f>
        <v>42</v>
      </c>
      <c r="D128" s="48">
        <f t="shared" si="225"/>
        <v>1034</v>
      </c>
      <c r="E128" s="48">
        <f t="shared" si="225"/>
        <v>1244</v>
      </c>
      <c r="F128" s="48">
        <f t="shared" si="225"/>
        <v>1376</v>
      </c>
      <c r="G128" s="48">
        <f t="shared" si="225"/>
        <v>1230</v>
      </c>
      <c r="H128" s="48">
        <f t="shared" si="225"/>
        <v>1573</v>
      </c>
      <c r="I128" s="48">
        <f>+I135+I131</f>
        <v>1938</v>
      </c>
      <c r="J128" s="48">
        <f>+J114*J130</f>
        <v>1938</v>
      </c>
      <c r="K128" s="48">
        <f t="shared" ref="K128:N128" si="226">+K114*K130</f>
        <v>1938</v>
      </c>
      <c r="L128" s="48">
        <f t="shared" si="226"/>
        <v>1938</v>
      </c>
      <c r="M128" s="48">
        <f t="shared" si="226"/>
        <v>1938</v>
      </c>
      <c r="N128" s="48">
        <f t="shared" si="226"/>
        <v>1938</v>
      </c>
    </row>
    <row r="129" spans="1:14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23.61904761904762</v>
      </c>
      <c r="E129" s="47">
        <f t="shared" si="227"/>
        <v>0.20309477756286265</v>
      </c>
      <c r="F129" s="47">
        <f t="shared" si="227"/>
        <v>0.10610932475884249</v>
      </c>
      <c r="G129" s="47">
        <f t="shared" si="227"/>
        <v>-0.10610465116279066</v>
      </c>
      <c r="H129" s="47">
        <f t="shared" si="227"/>
        <v>0.27886178861788613</v>
      </c>
      <c r="I129" s="47">
        <f>+IFERROR(I128/H128-1,"nm")</f>
        <v>0.23204068658614108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0.21828161283512773</v>
      </c>
      <c r="E130" s="47">
        <f t="shared" si="229"/>
        <v>0.2408052651955091</v>
      </c>
      <c r="F130" s="47">
        <f t="shared" si="229"/>
        <v>0.26189569851541683</v>
      </c>
      <c r="G130" s="47">
        <f t="shared" si="229"/>
        <v>0.24463007159904535</v>
      </c>
      <c r="H130" s="47">
        <f t="shared" si="229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230">+J130</f>
        <v>0.32544080604534004</v>
      </c>
      <c r="L130" s="49">
        <f t="shared" si="230"/>
        <v>0.32544080604534004</v>
      </c>
      <c r="M130" s="49">
        <f t="shared" si="230"/>
        <v>0.32544080604534004</v>
      </c>
      <c r="N130" s="49">
        <f t="shared" si="230"/>
        <v>0.32544080604534004</v>
      </c>
    </row>
    <row r="131" spans="1:14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238">+K128-K131</f>
        <v>1896</v>
      </c>
      <c r="L135" s="9">
        <f t="shared" si="238"/>
        <v>1896</v>
      </c>
      <c r="M135" s="9">
        <f t="shared" si="238"/>
        <v>1896</v>
      </c>
      <c r="N135" s="9">
        <f t="shared" si="238"/>
        <v>1896</v>
      </c>
    </row>
    <row r="136" spans="1:14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0.10330736119435514</v>
      </c>
      <c r="K137" s="47">
        <f t="shared" si="242"/>
        <v>0.10330736119435514</v>
      </c>
      <c r="L137" s="47">
        <f t="shared" si="242"/>
        <v>0.10330736119435514</v>
      </c>
      <c r="M137" s="47">
        <f t="shared" si="242"/>
        <v>0.10330736119435514</v>
      </c>
      <c r="N137" s="47">
        <f t="shared" si="242"/>
        <v>0.10330736119435514</v>
      </c>
    </row>
    <row r="138" spans="1:14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4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4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4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4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4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4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4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4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4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4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4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4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4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5.4380664652567967E-2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-9.6153846153845812E-3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4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-0.10344827586206895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4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4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4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4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0.43023255813953498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4">
      <c r="A182" s="9" t="s">
        <v>130</v>
      </c>
      <c r="B182" s="48">
        <f t="shared" ref="B182:H182" si="304">+B189+B185</f>
        <v>535</v>
      </c>
      <c r="C182" s="48">
        <f t="shared" si="304"/>
        <v>514</v>
      </c>
      <c r="D182" s="48">
        <f t="shared" si="304"/>
        <v>505</v>
      </c>
      <c r="E182" s="48">
        <f t="shared" si="304"/>
        <v>343</v>
      </c>
      <c r="F182" s="48">
        <f t="shared" si="304"/>
        <v>334</v>
      </c>
      <c r="G182" s="48">
        <f t="shared" si="304"/>
        <v>322</v>
      </c>
      <c r="H182" s="48">
        <f t="shared" si="304"/>
        <v>569</v>
      </c>
      <c r="I182" s="48">
        <f>+I189+I185</f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>
      <c r="A183" s="46" t="s">
        <v>129</v>
      </c>
      <c r="B183" s="47" t="str">
        <f t="shared" ref="B183:H183" si="305">+IFERROR(B182/A182-1,"nm")</f>
        <v>nm</v>
      </c>
      <c r="C183" s="47">
        <f t="shared" si="305"/>
        <v>-3.9252336448598157E-2</v>
      </c>
      <c r="D183" s="47">
        <f t="shared" si="305"/>
        <v>-1.7509727626459193E-2</v>
      </c>
      <c r="E183" s="47">
        <f t="shared" si="305"/>
        <v>-0.32079207920792074</v>
      </c>
      <c r="F183" s="47">
        <f t="shared" si="305"/>
        <v>-2.6239067055393583E-2</v>
      </c>
      <c r="G183" s="47">
        <f t="shared" si="305"/>
        <v>-3.59281437125748E-2</v>
      </c>
      <c r="H183" s="47">
        <f t="shared" si="305"/>
        <v>0.76708074534161486</v>
      </c>
      <c r="I183" s="47">
        <f>+IFERROR(I182/H182-1,"nm")</f>
        <v>0.21441124780316345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4">
      <c r="A184" s="46" t="s">
        <v>131</v>
      </c>
      <c r="B184" s="47">
        <f t="shared" ref="B184:H184" si="307">+IFERROR(B182/B$164,"nm")</f>
        <v>0.26992936427850656</v>
      </c>
      <c r="C184" s="47">
        <f t="shared" si="307"/>
        <v>0.26291560102301792</v>
      </c>
      <c r="D184" s="47">
        <f t="shared" si="307"/>
        <v>0.24730656219392752</v>
      </c>
      <c r="E184" s="47">
        <f t="shared" si="307"/>
        <v>0.18186638388123011</v>
      </c>
      <c r="F184" s="47">
        <f t="shared" si="307"/>
        <v>0.17523609653725078</v>
      </c>
      <c r="G184" s="47">
        <f t="shared" si="307"/>
        <v>0.17443120260021669</v>
      </c>
      <c r="H184" s="47">
        <f t="shared" si="307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308">+J184</f>
        <v>0.29454390451832907</v>
      </c>
      <c r="L184" s="49">
        <f t="shared" si="308"/>
        <v>0.29454390451832907</v>
      </c>
      <c r="M184" s="49">
        <f t="shared" si="308"/>
        <v>0.29454390451832907</v>
      </c>
      <c r="N184" s="49">
        <f t="shared" si="308"/>
        <v>0.29454390451832907</v>
      </c>
    </row>
    <row r="185" spans="1:14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4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4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4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4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669</v>
      </c>
      <c r="K189" s="9">
        <f t="shared" ref="K189:N189" si="316">+K182-K185</f>
        <v>669</v>
      </c>
      <c r="L189" s="9">
        <f t="shared" si="316"/>
        <v>669</v>
      </c>
      <c r="M189" s="9">
        <f t="shared" si="316"/>
        <v>669</v>
      </c>
      <c r="N189" s="9">
        <f t="shared" si="316"/>
        <v>669</v>
      </c>
    </row>
    <row r="190" spans="1:14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4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3.6451806244210759E-2</v>
      </c>
      <c r="K191" s="47">
        <f t="shared" si="320"/>
        <v>3.6451806244210759E-2</v>
      </c>
      <c r="L191" s="47">
        <f t="shared" si="320"/>
        <v>3.6451806244210759E-2</v>
      </c>
      <c r="M191" s="47">
        <f t="shared" si="320"/>
        <v>3.6451806244210759E-2</v>
      </c>
      <c r="N191" s="47">
        <f t="shared" si="320"/>
        <v>3.6451806244210759E-2</v>
      </c>
    </row>
    <row r="192" spans="1:14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 t="shared" si="331"/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>
      <c r="A210" s="46" t="s">
        <v>131</v>
      </c>
      <c r="B210" s="47">
        <f t="shared" ref="B210:H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>+IFERROR(I208/I$145,"nm")</f>
        <v>-21.754901960784313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B19" workbookViewId="0">
      <selection activeCell="O21" sqref="O21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212</v>
      </c>
    </row>
    <row r="3" spans="1:16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>
        <f>+SegmentalForecast!J3</f>
        <v>46710</v>
      </c>
      <c r="K3" s="3">
        <f>+SegmentalForecast!K3</f>
        <v>46710</v>
      </c>
      <c r="L3" s="3">
        <f>+SegmentalForecast!L3</f>
        <v>46710</v>
      </c>
      <c r="M3" s="3">
        <f>+SegmentalForecast!M3</f>
        <v>46710</v>
      </c>
      <c r="N3" s="3">
        <f>+SegmentalForecast!N3</f>
        <v>46710</v>
      </c>
      <c r="P3" t="s">
        <v>197</v>
      </c>
    </row>
    <row r="4" spans="1:16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>
        <f t="shared" ref="J4" si="3">+IFERROR(J3/I3-1,"nm")</f>
        <v>0</v>
      </c>
      <c r="K4" s="55">
        <f t="shared" ref="K4" si="4">+IFERROR(K3/J3-1,"nm")</f>
        <v>0</v>
      </c>
      <c r="L4" s="55">
        <f t="shared" ref="L4" si="5">+IFERROR(L3/K3-1,"nm")</f>
        <v>0</v>
      </c>
      <c r="M4" s="55">
        <f t="shared" ref="M4" si="6">+IFERROR(M3/L3-1,"nm")</f>
        <v>0</v>
      </c>
      <c r="N4" s="55">
        <f t="shared" ref="N4" si="7">+IFERROR(N3/M3-1,"nm")</f>
        <v>0</v>
      </c>
    </row>
    <row r="5" spans="1:16">
      <c r="A5" s="1" t="s">
        <v>149</v>
      </c>
      <c r="B5" s="9">
        <f>SegmentalForecast!B5</f>
        <v>3997</v>
      </c>
      <c r="C5" s="9">
        <f>SegmentalForecast!C5</f>
        <v>4663</v>
      </c>
      <c r="D5" s="9">
        <f>SegmentalForecast!D5</f>
        <v>5003</v>
      </c>
      <c r="E5" s="9">
        <f>SegmentalForecast!E5</f>
        <v>4472</v>
      </c>
      <c r="F5" s="9">
        <f>SegmentalForecast!F5</f>
        <v>4933</v>
      </c>
      <c r="G5" s="9">
        <f>SegmentalForecast!G5</f>
        <v>3045</v>
      </c>
      <c r="H5" s="9">
        <f>SegmentalForecast!H5</f>
        <v>6941</v>
      </c>
      <c r="I5" s="9">
        <f>SegmentalForecast!I5</f>
        <v>6865</v>
      </c>
      <c r="J5" s="9">
        <f>SegmentalForecast!J5</f>
        <v>6865</v>
      </c>
      <c r="K5" s="9">
        <f>SegmentalForecast!K5</f>
        <v>6865</v>
      </c>
      <c r="L5" s="9">
        <f>SegmentalForecast!L5</f>
        <v>6865</v>
      </c>
      <c r="M5" s="9">
        <f>SegmentalForecast!M5</f>
        <v>6865</v>
      </c>
      <c r="N5" s="9">
        <f>SegmentalForecast!N5</f>
        <v>6865</v>
      </c>
    </row>
    <row r="6" spans="1:16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>
        <f>SegmentalForecast!J8</f>
        <v>717</v>
      </c>
      <c r="K6" s="56">
        <f>SegmentalForecast!K8</f>
        <v>717</v>
      </c>
      <c r="L6" s="56">
        <f>SegmentalForecast!L8</f>
        <v>717</v>
      </c>
      <c r="M6" s="56">
        <f>SegmentalForecast!M8</f>
        <v>717</v>
      </c>
      <c r="N6" s="56">
        <f>SegmentalForecast!N8</f>
        <v>717</v>
      </c>
    </row>
    <row r="7" spans="1:16">
      <c r="A7" s="4" t="s">
        <v>134</v>
      </c>
      <c r="B7" s="5">
        <f>SegmentalForecast!B11</f>
        <v>3391</v>
      </c>
      <c r="C7" s="5">
        <f>SegmentalForecast!C11</f>
        <v>4014</v>
      </c>
      <c r="D7" s="5">
        <f>SegmentalForecast!D11</f>
        <v>4297</v>
      </c>
      <c r="E7" s="5">
        <f>SegmentalForecast!E11</f>
        <v>3725</v>
      </c>
      <c r="F7" s="5">
        <f>SegmentalForecast!F11</f>
        <v>4228</v>
      </c>
      <c r="G7" s="5">
        <f>SegmentalForecast!G11</f>
        <v>2324</v>
      </c>
      <c r="H7" s="5">
        <f>SegmentalForecast!H11</f>
        <v>6197</v>
      </c>
      <c r="I7" s="5">
        <f>SegmentalForecast!I11</f>
        <v>6148</v>
      </c>
      <c r="J7" s="5">
        <f>SegmentalForecast!J11</f>
        <v>6148</v>
      </c>
      <c r="K7" s="5">
        <f>SegmentalForecast!K11</f>
        <v>6148</v>
      </c>
      <c r="L7" s="5">
        <f>SegmentalForecast!L11</f>
        <v>6148</v>
      </c>
      <c r="M7" s="5">
        <f>SegmentalForecast!M11</f>
        <v>6148</v>
      </c>
      <c r="N7" s="5">
        <f>SegmentalForecast!N11</f>
        <v>6148</v>
      </c>
    </row>
    <row r="8" spans="1:16">
      <c r="A8" s="42" t="s">
        <v>129</v>
      </c>
      <c r="B8" s="55" t="str">
        <f>+IFERROR(B3/A3-1,"nm")</f>
        <v>nm</v>
      </c>
      <c r="C8" s="55">
        <f t="shared" ref="C8:N8" si="8">+IFERROR(C3/B3-1,"nm")</f>
        <v>5.8004640371229765E-2</v>
      </c>
      <c r="D8" s="55">
        <f t="shared" si="8"/>
        <v>6.0971089696071123E-2</v>
      </c>
      <c r="E8" s="55">
        <f t="shared" si="8"/>
        <v>5.95924308588065E-2</v>
      </c>
      <c r="F8" s="55">
        <f t="shared" si="8"/>
        <v>7.4731433909388079E-2</v>
      </c>
      <c r="G8" s="55">
        <f t="shared" si="8"/>
        <v>-4.3817266150267153E-2</v>
      </c>
      <c r="H8" s="55">
        <f t="shared" si="8"/>
        <v>0.19076009945726269</v>
      </c>
      <c r="I8" s="55">
        <f t="shared" si="8"/>
        <v>4.8767344739323759E-2</v>
      </c>
      <c r="J8" s="55">
        <f t="shared" si="8"/>
        <v>0</v>
      </c>
      <c r="K8" s="55">
        <f t="shared" si="8"/>
        <v>0</v>
      </c>
      <c r="L8" s="55">
        <f t="shared" si="8"/>
        <v>0</v>
      </c>
      <c r="M8" s="55">
        <f t="shared" si="8"/>
        <v>0</v>
      </c>
      <c r="N8" s="55">
        <f t="shared" si="8"/>
        <v>0</v>
      </c>
    </row>
    <row r="9" spans="1:16">
      <c r="A9" s="42" t="s">
        <v>131</v>
      </c>
      <c r="B9" s="55">
        <f>+IFERROR(B7/B$3,"nm")</f>
        <v>0.11081337211202248</v>
      </c>
      <c r="C9" s="55">
        <f t="shared" ref="C9:N9" si="9">+IFERROR(C7/C$3,"nm")</f>
        <v>0.12398072646404744</v>
      </c>
      <c r="D9" s="55">
        <f t="shared" si="9"/>
        <v>0.12509461426491994</v>
      </c>
      <c r="E9" s="55">
        <f t="shared" si="9"/>
        <v>0.10234359974723191</v>
      </c>
      <c r="F9" s="55">
        <f t="shared" si="9"/>
        <v>0.10808599841501138</v>
      </c>
      <c r="G9" s="55">
        <f t="shared" si="9"/>
        <v>6.213405341817501E-2</v>
      </c>
      <c r="H9" s="55">
        <f t="shared" si="9"/>
        <v>0.13913961111859535</v>
      </c>
      <c r="I9" s="55">
        <f t="shared" si="9"/>
        <v>0.13162063797901949</v>
      </c>
      <c r="J9" s="55">
        <f t="shared" si="9"/>
        <v>0.13162063797901949</v>
      </c>
      <c r="K9" s="55">
        <f t="shared" si="9"/>
        <v>0.13162063797901949</v>
      </c>
      <c r="L9" s="55">
        <f t="shared" si="9"/>
        <v>0.13162063797901949</v>
      </c>
      <c r="M9" s="55">
        <f t="shared" si="9"/>
        <v>0.13162063797901949</v>
      </c>
      <c r="N9" s="55">
        <f t="shared" si="9"/>
        <v>0.13162063797901949</v>
      </c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10">J10</f>
        <v>205</v>
      </c>
      <c r="L10" s="3">
        <f t="shared" si="10"/>
        <v>205</v>
      </c>
      <c r="M10" s="3">
        <f t="shared" si="10"/>
        <v>205</v>
      </c>
      <c r="N10" s="3">
        <f t="shared" si="10"/>
        <v>205</v>
      </c>
    </row>
    <row r="11" spans="1:16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</f>
        <v>6651</v>
      </c>
      <c r="K11" s="5">
        <f t="shared" ref="K11:N11" si="11">J11</f>
        <v>6651</v>
      </c>
      <c r="L11" s="5">
        <f t="shared" si="11"/>
        <v>6651</v>
      </c>
      <c r="M11" s="5">
        <f t="shared" si="11"/>
        <v>6651</v>
      </c>
      <c r="N11" s="5">
        <f t="shared" si="11"/>
        <v>6651</v>
      </c>
      <c r="O11" s="65" t="s">
        <v>213</v>
      </c>
      <c r="P11" s="65" t="s">
        <v>207</v>
      </c>
    </row>
    <row r="12" spans="1:16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12">J12</f>
        <v>605</v>
      </c>
      <c r="L12" s="3">
        <f t="shared" si="12"/>
        <v>605</v>
      </c>
      <c r="M12" s="3">
        <f t="shared" si="12"/>
        <v>605</v>
      </c>
      <c r="N12" s="3">
        <f t="shared" si="12"/>
        <v>605</v>
      </c>
    </row>
    <row r="13" spans="1:16">
      <c r="A13" s="51" t="s">
        <v>151</v>
      </c>
      <c r="B13" s="57">
        <f>B12/B11</f>
        <v>0.2023781212841855</v>
      </c>
      <c r="C13" s="57">
        <f t="shared" ref="C13:I13" si="13">C12/C11</f>
        <v>0.18667531905688947</v>
      </c>
      <c r="D13" s="57">
        <f t="shared" si="13"/>
        <v>0.13221449038067951</v>
      </c>
      <c r="E13" s="57">
        <f t="shared" si="13"/>
        <v>0.55306358381502885</v>
      </c>
      <c r="F13" s="57">
        <f t="shared" si="13"/>
        <v>0.16079983336804832</v>
      </c>
      <c r="G13" s="57">
        <f t="shared" si="13"/>
        <v>0.12054035330793211</v>
      </c>
      <c r="H13" s="57">
        <f t="shared" si="13"/>
        <v>0.14021918630836211</v>
      </c>
      <c r="I13" s="57">
        <f t="shared" si="13"/>
        <v>9.0963764847391368E-2</v>
      </c>
      <c r="J13" s="57">
        <f>J12/J11</f>
        <v>9.0963764847391368E-2</v>
      </c>
      <c r="K13" s="57">
        <f t="shared" ref="K13" si="14">K12/K11</f>
        <v>9.0963764847391368E-2</v>
      </c>
      <c r="L13" s="57">
        <f t="shared" ref="L13" si="15">L12/L11</f>
        <v>9.0963764847391368E-2</v>
      </c>
      <c r="M13" s="57">
        <f t="shared" ref="M13" si="16">M12/M11</f>
        <v>9.0963764847391368E-2</v>
      </c>
      <c r="N13" s="57">
        <f t="shared" ref="N13" si="17">N12/N11</f>
        <v>9.0963764847391368E-2</v>
      </c>
    </row>
    <row r="14" spans="1:16" ht="15" thickBot="1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I14</f>
        <v>6046</v>
      </c>
      <c r="K14" s="7">
        <f t="shared" ref="K14:N14" si="18">J14</f>
        <v>6046</v>
      </c>
      <c r="L14" s="7">
        <f t="shared" si="18"/>
        <v>6046</v>
      </c>
      <c r="M14" s="7">
        <f t="shared" si="18"/>
        <v>6046</v>
      </c>
      <c r="N14" s="7">
        <f t="shared" si="18"/>
        <v>6046</v>
      </c>
      <c r="O14" t="s">
        <v>214</v>
      </c>
    </row>
    <row r="15" spans="1:16" ht="15" thickTop="1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>
        <f>I15</f>
        <v>1610.8</v>
      </c>
      <c r="K15" s="59">
        <f t="shared" ref="K15:N15" si="19">J15</f>
        <v>1610.8</v>
      </c>
      <c r="L15" s="59">
        <f t="shared" si="19"/>
        <v>1610.8</v>
      </c>
      <c r="M15" s="59">
        <f t="shared" si="19"/>
        <v>1610.8</v>
      </c>
      <c r="N15" s="59">
        <f t="shared" si="19"/>
        <v>1610.8</v>
      </c>
      <c r="P15" t="s">
        <v>198</v>
      </c>
    </row>
    <row r="16" spans="1:16">
      <c r="A16" t="s">
        <v>154</v>
      </c>
      <c r="B16" s="3">
        <f>Historicals!B15</f>
        <v>1.85</v>
      </c>
      <c r="C16" s="3">
        <f>Historicals!C15</f>
        <v>2.16</v>
      </c>
      <c r="D16" s="3">
        <f>Historicals!D15</f>
        <v>2.5099999999999998</v>
      </c>
      <c r="E16" s="3">
        <f>Historicals!E15</f>
        <v>1.17</v>
      </c>
      <c r="F16" s="3">
        <f>Historicals!F15</f>
        <v>2.4900000000000002</v>
      </c>
      <c r="G16" s="3">
        <f>Historicals!G15</f>
        <v>1.6</v>
      </c>
      <c r="H16" s="3">
        <f>Historicals!H15</f>
        <v>3.56</v>
      </c>
      <c r="I16" s="3">
        <f>Historicals!I15</f>
        <v>3.75</v>
      </c>
      <c r="J16" s="3">
        <f>I16</f>
        <v>3.75</v>
      </c>
      <c r="K16" s="3">
        <f>J16</f>
        <v>3.75</v>
      </c>
      <c r="L16" s="3">
        <f t="shared" ref="L16:N17" si="20">K16</f>
        <v>3.75</v>
      </c>
      <c r="M16" s="3">
        <f t="shared" si="20"/>
        <v>3.75</v>
      </c>
      <c r="N16" s="3">
        <f t="shared" si="20"/>
        <v>3.75</v>
      </c>
      <c r="O16" t="s">
        <v>215</v>
      </c>
    </row>
    <row r="17" spans="1:16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>
        <f>I17</f>
        <v>1.1404271169605165</v>
      </c>
      <c r="K17" s="58">
        <f>J17</f>
        <v>1.1404271169605165</v>
      </c>
      <c r="L17" s="58">
        <f t="shared" si="20"/>
        <v>1.1404271169605165</v>
      </c>
      <c r="M17" s="58">
        <f t="shared" si="20"/>
        <v>1.1404271169605165</v>
      </c>
      <c r="N17" s="58">
        <f t="shared" si="20"/>
        <v>1.1404271169605165</v>
      </c>
    </row>
    <row r="18" spans="1:16">
      <c r="A18" s="51" t="s">
        <v>129</v>
      </c>
      <c r="B18" s="57" t="str">
        <f>+IFERROR(B3/A3-1,"nm")</f>
        <v>nm</v>
      </c>
      <c r="C18" s="57">
        <f t="shared" ref="C18:N18" si="21">+IFERROR(C3/B3-1,"nm")</f>
        <v>5.8004640371229765E-2</v>
      </c>
      <c r="D18" s="57">
        <f t="shared" si="21"/>
        <v>6.0971089696071123E-2</v>
      </c>
      <c r="E18" s="57">
        <f t="shared" si="21"/>
        <v>5.95924308588065E-2</v>
      </c>
      <c r="F18" s="57">
        <f t="shared" si="21"/>
        <v>7.4731433909388079E-2</v>
      </c>
      <c r="G18" s="57">
        <f t="shared" si="21"/>
        <v>-4.3817266150267153E-2</v>
      </c>
      <c r="H18" s="57">
        <f t="shared" si="21"/>
        <v>0.19076009945726269</v>
      </c>
      <c r="I18" s="57">
        <f t="shared" si="21"/>
        <v>4.8767344739323759E-2</v>
      </c>
      <c r="J18" s="57">
        <f t="shared" si="21"/>
        <v>0</v>
      </c>
      <c r="K18" s="57">
        <f t="shared" si="21"/>
        <v>0</v>
      </c>
      <c r="L18" s="57">
        <f t="shared" si="21"/>
        <v>0</v>
      </c>
      <c r="M18" s="57">
        <f t="shared" si="21"/>
        <v>0</v>
      </c>
      <c r="N18" s="57">
        <f t="shared" si="21"/>
        <v>0</v>
      </c>
      <c r="P18" t="s">
        <v>199</v>
      </c>
    </row>
    <row r="19" spans="1:16">
      <c r="A19" s="51" t="s">
        <v>156</v>
      </c>
      <c r="B19" s="64">
        <f>B17/B14</f>
        <v>1.5153672737844902E-4</v>
      </c>
      <c r="C19" s="64">
        <f t="shared" ref="C19:N19" si="22">C17/C14</f>
        <v>1.5598766751121829E-4</v>
      </c>
      <c r="D19" s="64">
        <f t="shared" si="22"/>
        <v>1.5792965787947723E-4</v>
      </c>
      <c r="E19" s="64">
        <f t="shared" si="22"/>
        <v>3.8758477715418796E-4</v>
      </c>
      <c r="F19" s="64">
        <f t="shared" si="22"/>
        <v>2.0427776033544247E-4</v>
      </c>
      <c r="G19" s="64">
        <f t="shared" si="22"/>
        <v>3.592428496755965E-4</v>
      </c>
      <c r="H19" s="64">
        <f t="shared" si="22"/>
        <v>1.7771443997525538E-4</v>
      </c>
      <c r="I19" s="64">
        <f t="shared" si="22"/>
        <v>1.8862506069475959E-4</v>
      </c>
      <c r="J19" s="64">
        <f t="shared" si="22"/>
        <v>1.8862506069475959E-4</v>
      </c>
      <c r="K19" s="64">
        <f t="shared" si="22"/>
        <v>1.8862506069475959E-4</v>
      </c>
      <c r="L19" s="64">
        <f t="shared" si="22"/>
        <v>1.8862506069475959E-4</v>
      </c>
      <c r="M19" s="64">
        <f t="shared" si="22"/>
        <v>1.8862506069475959E-4</v>
      </c>
      <c r="N19" s="64">
        <f t="shared" si="22"/>
        <v>1.8862506069475959E-4</v>
      </c>
      <c r="P19" t="s">
        <v>199</v>
      </c>
    </row>
    <row r="20" spans="1:16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</f>
        <v>8574</v>
      </c>
      <c r="K21" s="3">
        <f t="shared" ref="K21:N21" si="23">J21</f>
        <v>8574</v>
      </c>
      <c r="L21" s="3">
        <f t="shared" si="23"/>
        <v>8574</v>
      </c>
      <c r="M21" s="3">
        <f t="shared" si="23"/>
        <v>8574</v>
      </c>
      <c r="N21" s="3">
        <f t="shared" si="23"/>
        <v>8574</v>
      </c>
    </row>
    <row r="22" spans="1:16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 t="shared" ref="J22:N43" si="24">I22</f>
        <v>4423</v>
      </c>
      <c r="K22" s="3">
        <f t="shared" si="24"/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65"/>
      <c r="P22" s="65" t="s">
        <v>206</v>
      </c>
    </row>
    <row r="23" spans="1:16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 t="shared" si="24"/>
        <v>17483</v>
      </c>
      <c r="K23" s="3">
        <f t="shared" si="24"/>
        <v>17483</v>
      </c>
      <c r="L23" s="3">
        <f t="shared" si="24"/>
        <v>17483</v>
      </c>
      <c r="M23" s="3">
        <f t="shared" si="24"/>
        <v>17483</v>
      </c>
      <c r="N23" s="3">
        <f t="shared" si="24"/>
        <v>17483</v>
      </c>
      <c r="O23" s="68" t="s">
        <v>216</v>
      </c>
    </row>
    <row r="24" spans="1:16">
      <c r="A24" s="51" t="s">
        <v>161</v>
      </c>
      <c r="B24" s="66">
        <f>B23/B3</f>
        <v>0.30244109669618641</v>
      </c>
      <c r="C24" s="66">
        <f t="shared" ref="C24:I24" si="25">C23/C3</f>
        <v>0.29858537188040524</v>
      </c>
      <c r="D24" s="66">
        <f t="shared" si="25"/>
        <v>0.30820960698689959</v>
      </c>
      <c r="E24" s="66">
        <f t="shared" si="25"/>
        <v>0.24985575734263812</v>
      </c>
      <c r="F24" s="66">
        <f t="shared" si="25"/>
        <v>0.22136155635657132</v>
      </c>
      <c r="G24" s="66">
        <f t="shared" si="25"/>
        <v>0.32810202390182608</v>
      </c>
      <c r="H24" s="66">
        <f t="shared" si="25"/>
        <v>0.37309713054021287</v>
      </c>
      <c r="I24" s="66">
        <f t="shared" si="25"/>
        <v>0.37428816099336332</v>
      </c>
      <c r="J24" s="3">
        <f t="shared" si="24"/>
        <v>0.37428816099336332</v>
      </c>
      <c r="K24" s="3">
        <f t="shared" si="24"/>
        <v>0.37428816099336332</v>
      </c>
      <c r="L24" s="3">
        <f t="shared" si="24"/>
        <v>0.37428816099336332</v>
      </c>
      <c r="M24" s="3">
        <f t="shared" si="24"/>
        <v>0.37428816099336332</v>
      </c>
      <c r="N24" s="3">
        <f t="shared" si="24"/>
        <v>0.37428816099336332</v>
      </c>
    </row>
    <row r="25" spans="1:16">
      <c r="A25" t="s">
        <v>162</v>
      </c>
      <c r="B25" s="3">
        <f>Historicals!B29+Historicals!B28+Historicals!B27</f>
        <v>9663</v>
      </c>
      <c r="C25" s="3">
        <f>Historicals!C29+Historicals!C28+Historicals!C27</f>
        <v>9568</v>
      </c>
      <c r="D25" s="3">
        <f>Historicals!D29+Historicals!D28+Historicals!D27</f>
        <v>9882</v>
      </c>
      <c r="E25" s="3">
        <f>Historicals!E29+Historicals!E28+Historicals!E27</f>
        <v>9889</v>
      </c>
      <c r="F25" s="3">
        <f>Historicals!F29+Historicals!F28+Historicals!F27</f>
        <v>11862</v>
      </c>
      <c r="G25" s="3">
        <f>Historicals!G29+Historicals!G28+Historicals!G27</f>
        <v>11769</v>
      </c>
      <c r="H25" s="3">
        <f>Historicals!H29+Historicals!H28+Historicals!H27</f>
        <v>12815</v>
      </c>
      <c r="I25" s="3">
        <f>Historicals!I29+Historicals!I28+Historicals!I27</f>
        <v>15216</v>
      </c>
      <c r="J25" s="3">
        <f t="shared" si="24"/>
        <v>15216</v>
      </c>
      <c r="K25" s="3">
        <f t="shared" si="24"/>
        <v>15216</v>
      </c>
      <c r="L25" s="3">
        <f t="shared" si="24"/>
        <v>15216</v>
      </c>
      <c r="M25" s="3">
        <f t="shared" si="24"/>
        <v>15216</v>
      </c>
      <c r="N25" s="3">
        <f t="shared" si="24"/>
        <v>15216</v>
      </c>
      <c r="O25" t="s">
        <v>217</v>
      </c>
    </row>
    <row r="26" spans="1:16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 t="shared" si="24"/>
        <v>4791</v>
      </c>
      <c r="K26" s="3">
        <f t="shared" si="24"/>
        <v>4791</v>
      </c>
      <c r="L26" s="3">
        <f t="shared" si="24"/>
        <v>4791</v>
      </c>
      <c r="M26" s="3">
        <f t="shared" si="24"/>
        <v>4791</v>
      </c>
      <c r="N26" s="3">
        <f t="shared" si="24"/>
        <v>4791</v>
      </c>
    </row>
    <row r="27" spans="1:16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si="24"/>
        <v>286</v>
      </c>
      <c r="K27" s="3">
        <f t="shared" si="24"/>
        <v>286</v>
      </c>
      <c r="L27" s="3">
        <f t="shared" si="24"/>
        <v>286</v>
      </c>
      <c r="M27" s="3">
        <f t="shared" si="24"/>
        <v>286</v>
      </c>
      <c r="N27" s="3">
        <f t="shared" si="24"/>
        <v>286</v>
      </c>
    </row>
    <row r="28" spans="1:16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24"/>
        <v>284</v>
      </c>
      <c r="K28" s="3">
        <f t="shared" si="24"/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24"/>
        <v>2926</v>
      </c>
      <c r="K29" s="3">
        <f t="shared" si="24"/>
        <v>2926</v>
      </c>
      <c r="L29" s="3">
        <f t="shared" si="24"/>
        <v>2926</v>
      </c>
      <c r="M29" s="3">
        <f t="shared" si="24"/>
        <v>2926</v>
      </c>
      <c r="N29" s="3">
        <f t="shared" si="24"/>
        <v>2926</v>
      </c>
    </row>
    <row r="30" spans="1:16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24"/>
        <v>3821</v>
      </c>
      <c r="K30" s="3">
        <f t="shared" si="24"/>
        <v>3821</v>
      </c>
      <c r="L30" s="3">
        <f t="shared" si="24"/>
        <v>3821</v>
      </c>
      <c r="M30" s="3">
        <f t="shared" si="24"/>
        <v>3821</v>
      </c>
      <c r="N30" s="3">
        <f t="shared" si="24"/>
        <v>3821</v>
      </c>
    </row>
    <row r="31" spans="1:16" ht="15" thickBot="1">
      <c r="A31" s="6" t="s">
        <v>166</v>
      </c>
      <c r="B31" s="7">
        <f>B21+B22+B25+B26+B27+B28+B30</f>
        <v>21597</v>
      </c>
      <c r="C31" s="7">
        <f t="shared" ref="C31:I31" si="26">C21+C22+C25+C26+C27+C28+C30</f>
        <v>21396</v>
      </c>
      <c r="D31" s="7">
        <f t="shared" si="26"/>
        <v>23259</v>
      </c>
      <c r="E31" s="7">
        <f t="shared" si="26"/>
        <v>22536</v>
      </c>
      <c r="F31" s="7">
        <f t="shared" si="26"/>
        <v>23717</v>
      </c>
      <c r="G31" s="7">
        <f t="shared" si="26"/>
        <v>28245</v>
      </c>
      <c r="H31" s="7">
        <f t="shared" si="26"/>
        <v>34627</v>
      </c>
      <c r="I31" s="7">
        <f t="shared" si="26"/>
        <v>37395</v>
      </c>
      <c r="J31" s="3">
        <f t="shared" si="24"/>
        <v>37395</v>
      </c>
      <c r="K31" s="3">
        <f t="shared" si="24"/>
        <v>37395</v>
      </c>
      <c r="L31" s="3">
        <f t="shared" si="24"/>
        <v>37395</v>
      </c>
      <c r="M31" s="3">
        <f t="shared" si="24"/>
        <v>37395</v>
      </c>
      <c r="N31" s="3">
        <f t="shared" si="24"/>
        <v>37395</v>
      </c>
    </row>
    <row r="32" spans="1:16" ht="1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>
        <f t="shared" si="24"/>
        <v>0</v>
      </c>
      <c r="K32" s="3">
        <f t="shared" si="24"/>
        <v>0</v>
      </c>
      <c r="L32" s="3">
        <f t="shared" si="24"/>
        <v>0</v>
      </c>
      <c r="M32" s="3">
        <f t="shared" si="24"/>
        <v>0</v>
      </c>
      <c r="N32" s="3">
        <f t="shared" si="24"/>
        <v>0</v>
      </c>
    </row>
    <row r="33" spans="1:16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24"/>
        <v>500</v>
      </c>
      <c r="K33" s="3">
        <f t="shared" si="24"/>
        <v>500</v>
      </c>
      <c r="L33" s="3">
        <f t="shared" si="24"/>
        <v>500</v>
      </c>
      <c r="M33" s="3">
        <f t="shared" si="24"/>
        <v>500</v>
      </c>
      <c r="N33" s="3">
        <f t="shared" si="24"/>
        <v>500</v>
      </c>
    </row>
    <row r="34" spans="1:16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24"/>
        <v>10</v>
      </c>
      <c r="K34" s="3">
        <f t="shared" si="24"/>
        <v>10</v>
      </c>
      <c r="L34" s="3">
        <f t="shared" si="24"/>
        <v>10</v>
      </c>
      <c r="M34" s="3">
        <f t="shared" si="24"/>
        <v>10</v>
      </c>
      <c r="N34" s="3">
        <f t="shared" si="24"/>
        <v>10</v>
      </c>
    </row>
    <row r="35" spans="1:16">
      <c r="A35" t="s">
        <v>168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 t="shared" si="24"/>
        <v>9800</v>
      </c>
      <c r="K35" s="3">
        <f t="shared" si="24"/>
        <v>9800</v>
      </c>
      <c r="L35" s="3">
        <f t="shared" si="24"/>
        <v>9800</v>
      </c>
      <c r="M35" s="3">
        <f t="shared" si="24"/>
        <v>9800</v>
      </c>
      <c r="N35" s="3">
        <f t="shared" si="24"/>
        <v>9800</v>
      </c>
      <c r="O35" t="s">
        <v>218</v>
      </c>
    </row>
    <row r="36" spans="1:16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4"/>
        <v>8920</v>
      </c>
      <c r="K36" s="3">
        <f t="shared" si="24"/>
        <v>8920</v>
      </c>
      <c r="L36" s="3">
        <f t="shared" si="24"/>
        <v>8920</v>
      </c>
      <c r="M36" s="3">
        <f t="shared" si="24"/>
        <v>8920</v>
      </c>
      <c r="N36" s="3">
        <f t="shared" si="24"/>
        <v>8920</v>
      </c>
    </row>
    <row r="37" spans="1:16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4"/>
        <v>2777</v>
      </c>
      <c r="K37" s="3">
        <f t="shared" si="24"/>
        <v>2777</v>
      </c>
      <c r="L37" s="3">
        <f t="shared" si="24"/>
        <v>2777</v>
      </c>
      <c r="M37" s="3">
        <f t="shared" si="24"/>
        <v>2777</v>
      </c>
      <c r="N37" s="3">
        <f t="shared" si="24"/>
        <v>2777</v>
      </c>
      <c r="O37" t="s">
        <v>219</v>
      </c>
    </row>
    <row r="38" spans="1:16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4"/>
        <v>2613</v>
      </c>
      <c r="K38" s="3">
        <f t="shared" si="24"/>
        <v>2613</v>
      </c>
      <c r="L38" s="3">
        <f t="shared" si="24"/>
        <v>2613</v>
      </c>
      <c r="M38" s="3">
        <f t="shared" si="24"/>
        <v>2613</v>
      </c>
      <c r="N38" s="3">
        <f t="shared" si="24"/>
        <v>2613</v>
      </c>
    </row>
    <row r="39" spans="1:16">
      <c r="A39" t="s">
        <v>170</v>
      </c>
      <c r="B39" s="3">
        <f>B42+B41+B40</f>
        <v>17395</v>
      </c>
      <c r="C39" s="3">
        <f t="shared" ref="C39:I39" si="27">C31-(C33+C34+C35+C36+C38)</f>
        <v>12258</v>
      </c>
      <c r="D39" s="3">
        <f t="shared" si="27"/>
        <v>12407</v>
      </c>
      <c r="E39" s="3">
        <f t="shared" si="27"/>
        <v>9812</v>
      </c>
      <c r="F39" s="3">
        <f t="shared" si="27"/>
        <v>9040</v>
      </c>
      <c r="G39" s="3">
        <f t="shared" si="27"/>
        <v>8316</v>
      </c>
      <c r="H39" s="3">
        <f t="shared" si="27"/>
        <v>13052</v>
      </c>
      <c r="I39" s="3">
        <f t="shared" si="27"/>
        <v>15552</v>
      </c>
      <c r="J39" s="3">
        <f t="shared" si="24"/>
        <v>15552</v>
      </c>
      <c r="K39" s="3">
        <f t="shared" si="24"/>
        <v>15552</v>
      </c>
      <c r="L39" s="3">
        <f t="shared" si="24"/>
        <v>15552</v>
      </c>
      <c r="M39" s="3">
        <f t="shared" si="24"/>
        <v>15552</v>
      </c>
      <c r="N39" s="3">
        <f t="shared" si="24"/>
        <v>15552</v>
      </c>
      <c r="O39" t="s">
        <v>221</v>
      </c>
    </row>
    <row r="40" spans="1:16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24"/>
        <v>3</v>
      </c>
      <c r="K40" s="3">
        <f t="shared" si="24"/>
        <v>3</v>
      </c>
      <c r="L40" s="3">
        <f t="shared" si="24"/>
        <v>3</v>
      </c>
      <c r="M40" s="3">
        <f t="shared" si="24"/>
        <v>3</v>
      </c>
      <c r="N40" s="3">
        <f t="shared" si="24"/>
        <v>3</v>
      </c>
    </row>
    <row r="41" spans="1:16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24"/>
        <v>3476</v>
      </c>
      <c r="K41" s="3">
        <f t="shared" si="24"/>
        <v>3476</v>
      </c>
      <c r="L41" s="3">
        <f t="shared" si="24"/>
        <v>3476</v>
      </c>
      <c r="M41" s="3">
        <f t="shared" si="24"/>
        <v>3476</v>
      </c>
      <c r="N41" s="3">
        <f t="shared" si="24"/>
        <v>3476</v>
      </c>
      <c r="O41" t="s">
        <v>220</v>
      </c>
    </row>
    <row r="42" spans="1:16">
      <c r="A42" s="2" t="s">
        <v>173</v>
      </c>
      <c r="B42" s="3">
        <f>Historicals!B57+Historicals!B56+Historicals!B55+Historicals!B54</f>
        <v>12707</v>
      </c>
      <c r="C42" s="3">
        <f>Historicals!C57+Historicals!C56+Historicals!C55+Historicals!C54</f>
        <v>12258</v>
      </c>
      <c r="D42" s="3">
        <f>Historicals!D57+Historicals!D56+Historicals!D55+Historicals!D54</f>
        <v>12407</v>
      </c>
      <c r="E42" s="3">
        <f>Historicals!E57+Historicals!E56+Historicals!E55+Historicals!E54</f>
        <v>9812</v>
      </c>
      <c r="F42" s="3">
        <f>Historicals!F57+Historicals!F56+Historicals!F55+Historicals!F54</f>
        <v>9040</v>
      </c>
      <c r="G42" s="3">
        <f>Historicals!G57+Historicals!G56+Historicals!G55+Historicals!G54</f>
        <v>8055</v>
      </c>
      <c r="H42" s="3">
        <f>Historicals!H57+Historicals!H56+Historicals!H55+Historicals!H54</f>
        <v>12767</v>
      </c>
      <c r="I42" s="3">
        <f>Historicals!I57+Historicals!I56+Historicals!I55+Historicals!I54</f>
        <v>15281</v>
      </c>
      <c r="J42" s="3">
        <f t="shared" si="24"/>
        <v>15281</v>
      </c>
      <c r="K42" s="3">
        <f t="shared" si="24"/>
        <v>15281</v>
      </c>
      <c r="L42" s="3">
        <f t="shared" si="24"/>
        <v>15281</v>
      </c>
      <c r="M42" s="3">
        <f t="shared" si="24"/>
        <v>15281</v>
      </c>
      <c r="N42" s="3">
        <f t="shared" si="24"/>
        <v>15281</v>
      </c>
    </row>
    <row r="43" spans="1:16" ht="15" thickBot="1">
      <c r="A43" s="6" t="s">
        <v>174</v>
      </c>
      <c r="B43" s="7">
        <f>B33+B34+B35+B36+B42+B38</f>
        <v>21597</v>
      </c>
      <c r="C43" s="7">
        <f t="shared" ref="C43:I43" si="28">C33+C34+C35+C36+C42+C38</f>
        <v>21396</v>
      </c>
      <c r="D43" s="7">
        <f t="shared" si="28"/>
        <v>23259</v>
      </c>
      <c r="E43" s="7">
        <f t="shared" si="28"/>
        <v>22536</v>
      </c>
      <c r="F43" s="7">
        <f t="shared" si="28"/>
        <v>23717</v>
      </c>
      <c r="G43" s="7">
        <f t="shared" si="28"/>
        <v>27984</v>
      </c>
      <c r="H43" s="7">
        <f t="shared" si="28"/>
        <v>34342</v>
      </c>
      <c r="I43" s="7">
        <f t="shared" si="28"/>
        <v>37124</v>
      </c>
      <c r="J43" s="3">
        <f t="shared" si="24"/>
        <v>37124</v>
      </c>
      <c r="K43" s="3">
        <f t="shared" si="24"/>
        <v>37124</v>
      </c>
      <c r="L43" s="3">
        <f t="shared" si="24"/>
        <v>37124</v>
      </c>
      <c r="M43" s="3">
        <f t="shared" si="24"/>
        <v>37124</v>
      </c>
      <c r="N43" s="3">
        <f t="shared" si="24"/>
        <v>37124</v>
      </c>
    </row>
    <row r="44" spans="1:16" ht="15" thickTop="1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>
        <f t="shared" ref="J44:N44" si="29">I44</f>
        <v>0</v>
      </c>
      <c r="K44" s="3">
        <f t="shared" si="29"/>
        <v>0</v>
      </c>
      <c r="L44" s="3">
        <f t="shared" si="29"/>
        <v>0</v>
      </c>
      <c r="M44" s="3">
        <f t="shared" si="29"/>
        <v>0</v>
      </c>
      <c r="N44" s="3">
        <f t="shared" si="29"/>
        <v>0</v>
      </c>
    </row>
    <row r="45" spans="1:16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>
        <f t="shared" ref="J45:N45" si="30">I45</f>
        <v>0</v>
      </c>
      <c r="K45" s="3">
        <f t="shared" si="30"/>
        <v>0</v>
      </c>
      <c r="L45" s="3">
        <f t="shared" si="30"/>
        <v>0</v>
      </c>
      <c r="M45" s="3">
        <f t="shared" si="30"/>
        <v>0</v>
      </c>
      <c r="N45" s="3">
        <f t="shared" si="30"/>
        <v>0</v>
      </c>
    </row>
    <row r="46" spans="1:16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>
        <f t="shared" ref="J46:N46" si="31">I46</f>
        <v>6856</v>
      </c>
      <c r="K46" s="3">
        <f t="shared" si="31"/>
        <v>6856</v>
      </c>
      <c r="L46" s="3">
        <f t="shared" si="31"/>
        <v>6856</v>
      </c>
      <c r="M46" s="3">
        <f t="shared" si="31"/>
        <v>6856</v>
      </c>
      <c r="N46" s="3">
        <f t="shared" si="31"/>
        <v>6856</v>
      </c>
      <c r="O46" s="65"/>
      <c r="P46" s="65" t="s">
        <v>211</v>
      </c>
    </row>
    <row r="47" spans="1:16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>
        <f t="shared" ref="J47:N47" si="32">I47</f>
        <v>717</v>
      </c>
      <c r="K47" s="3">
        <f t="shared" si="32"/>
        <v>717</v>
      </c>
      <c r="L47" s="3">
        <f t="shared" si="32"/>
        <v>717</v>
      </c>
      <c r="M47" s="3">
        <f t="shared" si="32"/>
        <v>717</v>
      </c>
      <c r="N47" s="3">
        <f t="shared" si="32"/>
        <v>717</v>
      </c>
    </row>
    <row r="48" spans="1:16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>
        <f t="shared" ref="J48:N48" si="33">I48</f>
        <v>1231</v>
      </c>
      <c r="K48" s="3">
        <f t="shared" si="33"/>
        <v>1231</v>
      </c>
      <c r="L48" s="3">
        <f t="shared" si="33"/>
        <v>1231</v>
      </c>
      <c r="M48" s="3">
        <f t="shared" si="33"/>
        <v>1231</v>
      </c>
      <c r="N48" s="3">
        <f t="shared" si="33"/>
        <v>1231</v>
      </c>
      <c r="O48" s="67"/>
      <c r="P48" s="67" t="s">
        <v>208</v>
      </c>
    </row>
    <row r="49" spans="1:16">
      <c r="A49" s="1" t="s">
        <v>178</v>
      </c>
      <c r="B49" s="9"/>
      <c r="C49" s="9"/>
      <c r="D49" s="9"/>
      <c r="E49" s="9"/>
      <c r="F49" s="9"/>
      <c r="G49" s="9"/>
      <c r="H49" s="9"/>
      <c r="I49" s="9"/>
      <c r="J49" s="3">
        <f t="shared" ref="J49:N49" si="34">I49</f>
        <v>0</v>
      </c>
      <c r="K49" s="3">
        <f t="shared" si="34"/>
        <v>0</v>
      </c>
      <c r="L49" s="3">
        <f t="shared" si="34"/>
        <v>0</v>
      </c>
      <c r="M49" s="3">
        <f t="shared" si="34"/>
        <v>0</v>
      </c>
      <c r="N49" s="3">
        <f t="shared" si="34"/>
        <v>0</v>
      </c>
      <c r="O49" s="65"/>
      <c r="P49" s="65" t="s">
        <v>209</v>
      </c>
    </row>
    <row r="50" spans="1:16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>
        <f t="shared" ref="J50:N50" si="35">I50</f>
        <v>290</v>
      </c>
      <c r="K50" s="3">
        <f t="shared" si="35"/>
        <v>290</v>
      </c>
      <c r="L50" s="3">
        <f t="shared" si="35"/>
        <v>290</v>
      </c>
      <c r="M50" s="3">
        <f t="shared" si="35"/>
        <v>290</v>
      </c>
      <c r="N50" s="3">
        <f t="shared" si="35"/>
        <v>290</v>
      </c>
      <c r="O50" s="65"/>
      <c r="P50" s="65" t="s">
        <v>210</v>
      </c>
    </row>
    <row r="51" spans="1:16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>
        <f t="shared" ref="J51:N51" si="36">I51</f>
        <v>-1660</v>
      </c>
      <c r="K51" s="3">
        <f t="shared" si="36"/>
        <v>-1660</v>
      </c>
      <c r="L51" s="3">
        <f t="shared" si="36"/>
        <v>-1660</v>
      </c>
      <c r="M51" s="3">
        <f t="shared" si="36"/>
        <v>-1660</v>
      </c>
      <c r="N51" s="3">
        <f t="shared" si="36"/>
        <v>-1660</v>
      </c>
    </row>
    <row r="52" spans="1:16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>
        <f t="shared" ref="J52:N52" si="37">I52</f>
        <v>-758</v>
      </c>
      <c r="K52" s="3">
        <f t="shared" si="37"/>
        <v>-758</v>
      </c>
      <c r="L52" s="3">
        <f t="shared" si="37"/>
        <v>-758</v>
      </c>
      <c r="M52" s="3">
        <f t="shared" si="37"/>
        <v>-758</v>
      </c>
      <c r="N52" s="3">
        <f t="shared" si="37"/>
        <v>-758</v>
      </c>
    </row>
    <row r="53" spans="1:16">
      <c r="A53" s="1" t="s">
        <v>181</v>
      </c>
      <c r="J53" s="3">
        <f t="shared" ref="J53:N53" si="38">I53</f>
        <v>0</v>
      </c>
      <c r="K53" s="3">
        <f t="shared" si="38"/>
        <v>0</v>
      </c>
      <c r="L53" s="3">
        <f t="shared" si="38"/>
        <v>0</v>
      </c>
      <c r="M53" s="3">
        <f t="shared" si="38"/>
        <v>0</v>
      </c>
      <c r="N53" s="3">
        <f t="shared" si="38"/>
        <v>0</v>
      </c>
    </row>
    <row r="54" spans="1:16">
      <c r="A54" t="s">
        <v>182</v>
      </c>
      <c r="B54" s="3"/>
      <c r="C54" s="3"/>
      <c r="D54" s="3"/>
      <c r="E54" s="3"/>
      <c r="F54" s="3"/>
      <c r="G54" s="3"/>
      <c r="H54" s="3"/>
      <c r="I54" s="3"/>
      <c r="J54" s="3">
        <f t="shared" ref="J54:N54" si="39">I54</f>
        <v>0</v>
      </c>
      <c r="K54" s="3">
        <f t="shared" si="39"/>
        <v>0</v>
      </c>
      <c r="L54" s="3">
        <f t="shared" si="39"/>
        <v>0</v>
      </c>
      <c r="M54" s="3">
        <f t="shared" si="39"/>
        <v>0</v>
      </c>
      <c r="N54" s="3">
        <f t="shared" si="39"/>
        <v>0</v>
      </c>
    </row>
    <row r="55" spans="1:16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>
        <f t="shared" ref="J55:N55" si="40">I55</f>
        <v>5188</v>
      </c>
      <c r="K55" s="3">
        <f t="shared" si="40"/>
        <v>5188</v>
      </c>
      <c r="L55" s="3">
        <f t="shared" si="40"/>
        <v>5188</v>
      </c>
      <c r="M55" s="3">
        <f t="shared" si="40"/>
        <v>5188</v>
      </c>
      <c r="N55" s="3">
        <f t="shared" si="40"/>
        <v>5188</v>
      </c>
    </row>
    <row r="56" spans="1:16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>
        <f t="shared" ref="J56:N56" si="41">I56</f>
        <v>-1505</v>
      </c>
      <c r="K56" s="3">
        <f t="shared" si="41"/>
        <v>-1505</v>
      </c>
      <c r="L56" s="3">
        <f t="shared" si="41"/>
        <v>-1505</v>
      </c>
      <c r="M56" s="3">
        <f t="shared" si="41"/>
        <v>-1505</v>
      </c>
      <c r="N56" s="3">
        <f t="shared" si="41"/>
        <v>-1505</v>
      </c>
    </row>
    <row r="57" spans="1:16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f t="shared" ref="J57:N57" si="42">I57</f>
        <v>-19</v>
      </c>
      <c r="K57" s="3">
        <f t="shared" si="42"/>
        <v>-19</v>
      </c>
      <c r="L57" s="3">
        <f t="shared" si="42"/>
        <v>-19</v>
      </c>
      <c r="M57" s="3">
        <f t="shared" si="42"/>
        <v>-19</v>
      </c>
      <c r="N57" s="3">
        <f t="shared" si="42"/>
        <v>-19</v>
      </c>
    </row>
    <row r="58" spans="1:16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>
        <f t="shared" ref="J58:N58" si="43">I58</f>
        <v>-1524</v>
      </c>
      <c r="K58" s="3">
        <f t="shared" si="43"/>
        <v>-1524</v>
      </c>
      <c r="L58" s="3">
        <f t="shared" si="43"/>
        <v>-1524</v>
      </c>
      <c r="M58" s="3">
        <f t="shared" si="43"/>
        <v>-1524</v>
      </c>
      <c r="N58" s="3">
        <f t="shared" si="43"/>
        <v>-1524</v>
      </c>
    </row>
    <row r="59" spans="1:16">
      <c r="A59" t="s">
        <v>187</v>
      </c>
      <c r="B59" s="3"/>
      <c r="C59" s="3"/>
      <c r="D59" s="3"/>
      <c r="E59" s="3"/>
      <c r="F59" s="3"/>
      <c r="G59" s="3"/>
      <c r="H59" s="3"/>
      <c r="I59" s="3"/>
      <c r="J59" s="3">
        <f t="shared" ref="J59:N59" si="44">I59</f>
        <v>0</v>
      </c>
      <c r="K59" s="3">
        <f t="shared" si="44"/>
        <v>0</v>
      </c>
      <c r="L59" s="3">
        <f t="shared" si="44"/>
        <v>0</v>
      </c>
      <c r="M59" s="3">
        <f t="shared" si="44"/>
        <v>0</v>
      </c>
      <c r="N59" s="3">
        <f t="shared" si="44"/>
        <v>0</v>
      </c>
    </row>
    <row r="60" spans="1:16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3">
        <f t="shared" ref="J60:N60" si="45">I60</f>
        <v>0</v>
      </c>
      <c r="K60" s="3">
        <f t="shared" si="45"/>
        <v>0</v>
      </c>
      <c r="L60" s="3">
        <f t="shared" si="45"/>
        <v>0</v>
      </c>
      <c r="M60" s="3">
        <f t="shared" si="45"/>
        <v>0</v>
      </c>
      <c r="N60" s="3">
        <f t="shared" si="45"/>
        <v>0</v>
      </c>
    </row>
    <row r="61" spans="1:16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 t="shared" ref="J61:N61" si="46">I61</f>
        <v>-1837</v>
      </c>
      <c r="K61" s="3">
        <f t="shared" si="46"/>
        <v>-1837</v>
      </c>
      <c r="L61" s="3">
        <f t="shared" si="46"/>
        <v>-1837</v>
      </c>
      <c r="M61" s="3">
        <f t="shared" si="46"/>
        <v>-1837</v>
      </c>
      <c r="N61" s="3">
        <f t="shared" si="46"/>
        <v>-1837</v>
      </c>
    </row>
    <row r="62" spans="1:16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>
        <f t="shared" ref="J62:N62" si="47">I62</f>
        <v>0</v>
      </c>
      <c r="K62" s="3">
        <f t="shared" si="47"/>
        <v>0</v>
      </c>
      <c r="L62" s="3">
        <f t="shared" si="47"/>
        <v>0</v>
      </c>
      <c r="M62" s="3">
        <f t="shared" si="47"/>
        <v>0</v>
      </c>
      <c r="N62" s="3">
        <f t="shared" si="47"/>
        <v>0</v>
      </c>
    </row>
    <row r="63" spans="1:16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>
        <f t="shared" ref="J63:N63" si="48">I63</f>
        <v>-151</v>
      </c>
      <c r="K63" s="3">
        <f t="shared" si="48"/>
        <v>-151</v>
      </c>
      <c r="L63" s="3">
        <f t="shared" si="48"/>
        <v>-151</v>
      </c>
      <c r="M63" s="3">
        <f t="shared" si="48"/>
        <v>-151</v>
      </c>
      <c r="N63" s="3">
        <f t="shared" si="48"/>
        <v>-151</v>
      </c>
    </row>
    <row r="64" spans="1:16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>
        <f t="shared" ref="J64:N64" si="49">I64</f>
        <v>-4836</v>
      </c>
      <c r="K64" s="3">
        <f t="shared" si="49"/>
        <v>-4836</v>
      </c>
      <c r="L64" s="3">
        <f t="shared" si="49"/>
        <v>-4836</v>
      </c>
      <c r="M64" s="3">
        <f t="shared" si="49"/>
        <v>-4836</v>
      </c>
      <c r="N64" s="3">
        <f t="shared" si="49"/>
        <v>-4836</v>
      </c>
    </row>
    <row r="65" spans="1:14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>
        <f t="shared" ref="J65:N65" si="50">I65</f>
        <v>-143</v>
      </c>
      <c r="K65" s="3">
        <f t="shared" si="50"/>
        <v>-143</v>
      </c>
      <c r="L65" s="3">
        <f t="shared" si="50"/>
        <v>-143</v>
      </c>
      <c r="M65" s="3">
        <f t="shared" si="50"/>
        <v>-143</v>
      </c>
      <c r="N65" s="3">
        <f t="shared" si="50"/>
        <v>-143</v>
      </c>
    </row>
    <row r="66" spans="1:14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>
        <f t="shared" ref="J66:N66" si="51">I66</f>
        <v>-1315</v>
      </c>
      <c r="K66" s="3">
        <f t="shared" si="51"/>
        <v>-1315</v>
      </c>
      <c r="L66" s="3">
        <f t="shared" si="51"/>
        <v>-1315</v>
      </c>
      <c r="M66" s="3">
        <f t="shared" si="51"/>
        <v>-1315</v>
      </c>
      <c r="N66" s="3">
        <f t="shared" si="51"/>
        <v>-1315</v>
      </c>
    </row>
    <row r="67" spans="1:14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 t="shared" ref="J67:N67" si="52">I67</f>
        <v>9889</v>
      </c>
      <c r="K67" s="3">
        <f t="shared" si="52"/>
        <v>9889</v>
      </c>
      <c r="L67" s="3">
        <f t="shared" si="52"/>
        <v>9889</v>
      </c>
      <c r="M67" s="3">
        <f t="shared" si="52"/>
        <v>9889</v>
      </c>
      <c r="N67" s="3">
        <f t="shared" si="52"/>
        <v>9889</v>
      </c>
    </row>
    <row r="68" spans="1:14" ht="15" thickBot="1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>
        <f t="shared" ref="J68:N68" si="53">I68</f>
        <v>8574</v>
      </c>
      <c r="K68" s="3">
        <f t="shared" si="53"/>
        <v>8574</v>
      </c>
      <c r="L68" s="3">
        <f t="shared" si="53"/>
        <v>8574</v>
      </c>
      <c r="M68" s="3">
        <f t="shared" si="53"/>
        <v>8574</v>
      </c>
      <c r="N68" s="3">
        <f t="shared" si="53"/>
        <v>8574</v>
      </c>
    </row>
    <row r="69" spans="1:14" ht="15" thickTop="1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2023-12-08T18:21:06Z</dcterms:modified>
</cp:coreProperties>
</file>