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7DDE65C3-EDDD-4387-994B-50FA0522E786}"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4" l="1"/>
  <c r="D50" i="4"/>
  <c r="E50" i="4"/>
  <c r="F50" i="4"/>
  <c r="G50" i="4"/>
  <c r="H50" i="4"/>
  <c r="I50" i="4"/>
  <c r="B50" i="4"/>
  <c r="C48" i="4"/>
  <c r="D48" i="4"/>
  <c r="E48" i="4"/>
  <c r="F48" i="4"/>
  <c r="G48" i="4"/>
  <c r="H48" i="4"/>
  <c r="I48" i="4"/>
  <c r="B48" i="4"/>
  <c r="I17" i="4"/>
  <c r="H17" i="4"/>
  <c r="G17" i="4"/>
  <c r="F17" i="4"/>
  <c r="E17" i="4"/>
  <c r="D17" i="4"/>
  <c r="C17" i="4"/>
  <c r="B17" i="4"/>
  <c r="C12" i="4"/>
  <c r="D12" i="4"/>
  <c r="E12" i="4"/>
  <c r="F12" i="4"/>
  <c r="G12" i="4"/>
  <c r="H12" i="4"/>
  <c r="I12" i="4"/>
  <c r="B12" i="4"/>
  <c r="C10" i="4"/>
  <c r="D10" i="4"/>
  <c r="E10" i="4"/>
  <c r="F10" i="4"/>
  <c r="G10" i="4"/>
  <c r="H10" i="4"/>
  <c r="I10" i="4"/>
  <c r="B10" i="4"/>
  <c r="J29" i="4" l="1"/>
  <c r="B78" i="4" l="1"/>
  <c r="J59" i="4" s="1"/>
  <c r="J78" i="4" s="1"/>
  <c r="I78" i="4"/>
  <c r="I77" i="4"/>
  <c r="H77" i="4"/>
  <c r="G77" i="4"/>
  <c r="F77" i="4"/>
  <c r="E77" i="4"/>
  <c r="D77" i="4"/>
  <c r="C77" i="4"/>
  <c r="I64" i="4"/>
  <c r="D64" i="4"/>
  <c r="D60" i="4"/>
  <c r="I60" i="4"/>
  <c r="G64" i="4"/>
  <c r="F60" i="4"/>
  <c r="E60" i="4"/>
  <c r="C64" i="4"/>
  <c r="C60" i="4"/>
  <c r="J42" i="4"/>
  <c r="K42" i="4" s="1"/>
  <c r="L42" i="4" s="1"/>
  <c r="M42" i="4" s="1"/>
  <c r="N42" i="4" s="1"/>
  <c r="J40" i="4"/>
  <c r="K40" i="4" s="1"/>
  <c r="L40" i="4" s="1"/>
  <c r="M40" i="4" s="1"/>
  <c r="N40" i="4" s="1"/>
  <c r="J38" i="4"/>
  <c r="K38" i="4" s="1"/>
  <c r="L38" i="4" s="1"/>
  <c r="M38" i="4" s="1"/>
  <c r="N38" i="4" s="1"/>
  <c r="J37" i="4"/>
  <c r="K37" i="4" s="1"/>
  <c r="L37" i="4" s="1"/>
  <c r="M37" i="4" s="1"/>
  <c r="N37" i="4" s="1"/>
  <c r="J36" i="4"/>
  <c r="K36" i="4" s="1"/>
  <c r="L36" i="4" s="1"/>
  <c r="L62" i="4" s="1"/>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6" i="4"/>
  <c r="K26" i="4" s="1"/>
  <c r="L26" i="4" s="1"/>
  <c r="M26" i="4" s="1"/>
  <c r="N26" i="4" s="1"/>
  <c r="J25" i="4"/>
  <c r="K25" i="4" s="1"/>
  <c r="L25" i="4" s="1"/>
  <c r="M25" i="4" s="1"/>
  <c r="N25" i="4" s="1"/>
  <c r="G51" i="4"/>
  <c r="F51" i="4"/>
  <c r="D51" i="4"/>
  <c r="B51" i="4"/>
  <c r="J22" i="4"/>
  <c r="K22" i="4" s="1"/>
  <c r="L22" i="4" s="1"/>
  <c r="M22" i="4" s="1"/>
  <c r="N22" i="4" s="1"/>
  <c r="G19" i="4"/>
  <c r="F19" i="4"/>
  <c r="E19" i="4"/>
  <c r="C19"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K207" i="3"/>
  <c r="L207" i="3" s="1"/>
  <c r="M207" i="3" s="1"/>
  <c r="N207" i="3" s="1"/>
  <c r="G207" i="3"/>
  <c r="I205" i="3"/>
  <c r="I206" i="3" s="1"/>
  <c r="H205" i="3"/>
  <c r="H207" i="3" s="1"/>
  <c r="G205" i="3"/>
  <c r="F205" i="3"/>
  <c r="F207" i="3" s="1"/>
  <c r="E205" i="3"/>
  <c r="E207" i="3" s="1"/>
  <c r="D205" i="3"/>
  <c r="D207" i="3" s="1"/>
  <c r="C205" i="3"/>
  <c r="C207" i="3" s="1"/>
  <c r="B205" i="3"/>
  <c r="B206" i="3" s="1"/>
  <c r="I204" i="3"/>
  <c r="H204" i="3"/>
  <c r="G204" i="3"/>
  <c r="F204" i="3"/>
  <c r="E204" i="3"/>
  <c r="D204" i="3"/>
  <c r="C204" i="3"/>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J195" i="3"/>
  <c r="K195" i="3" s="1"/>
  <c r="L195" i="3" s="1"/>
  <c r="M195" i="3" s="1"/>
  <c r="N195" i="3" s="1"/>
  <c r="I195" i="3"/>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G186" i="3"/>
  <c r="G188" i="3" s="1"/>
  <c r="F186" i="3"/>
  <c r="F188" i="3" s="1"/>
  <c r="E186" i="3"/>
  <c r="E188" i="3" s="1"/>
  <c r="D186" i="3"/>
  <c r="C186" i="3"/>
  <c r="B186" i="3"/>
  <c r="B187" i="3" s="1"/>
  <c r="K185" i="3"/>
  <c r="L185" i="3" s="1"/>
  <c r="M185" i="3" s="1"/>
  <c r="N185" i="3" s="1"/>
  <c r="J184" i="3"/>
  <c r="J183" i="3" s="1"/>
  <c r="J182" i="3" s="1"/>
  <c r="I183" i="3"/>
  <c r="I185" i="3" s="1"/>
  <c r="H183" i="3"/>
  <c r="H185" i="3" s="1"/>
  <c r="G183" i="3"/>
  <c r="G185" i="3" s="1"/>
  <c r="F183" i="3"/>
  <c r="F185" i="3" s="1"/>
  <c r="E183" i="3"/>
  <c r="E185" i="3" s="1"/>
  <c r="D183" i="3"/>
  <c r="D185" i="3" s="1"/>
  <c r="C183" i="3"/>
  <c r="C185" i="3" s="1"/>
  <c r="B183" i="3"/>
  <c r="B185" i="3" s="1"/>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G177" i="3"/>
  <c r="J176" i="3"/>
  <c r="K176" i="3" s="1"/>
  <c r="I175" i="3"/>
  <c r="I177" i="3" s="1"/>
  <c r="H175" i="3"/>
  <c r="H177" i="3" s="1"/>
  <c r="G175" i="3"/>
  <c r="F175" i="3"/>
  <c r="F177" i="3" s="1"/>
  <c r="E175" i="3"/>
  <c r="E177" i="3" s="1"/>
  <c r="D175" i="3"/>
  <c r="D177" i="3" s="1"/>
  <c r="C175" i="3"/>
  <c r="C177" i="3" s="1"/>
  <c r="B175" i="3"/>
  <c r="B177" i="3" s="1"/>
  <c r="K173" i="3"/>
  <c r="L173" i="3" s="1"/>
  <c r="M173" i="3" s="1"/>
  <c r="N173" i="3" s="1"/>
  <c r="C173" i="3"/>
  <c r="J172" i="3"/>
  <c r="K172" i="3" s="1"/>
  <c r="I171" i="3"/>
  <c r="I173" i="3" s="1"/>
  <c r="H171" i="3"/>
  <c r="H173" i="3" s="1"/>
  <c r="G171" i="3"/>
  <c r="G173" i="3" s="1"/>
  <c r="F171" i="3"/>
  <c r="F173" i="3" s="1"/>
  <c r="E171" i="3"/>
  <c r="E173" i="3" s="1"/>
  <c r="D171" i="3"/>
  <c r="D173" i="3" s="1"/>
  <c r="C171" i="3"/>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I157" i="3"/>
  <c r="J157" i="3" s="1"/>
  <c r="K157" i="3" s="1"/>
  <c r="L157" i="3" s="1"/>
  <c r="H157" i="3"/>
  <c r="G157" i="3"/>
  <c r="F157" i="3"/>
  <c r="E157" i="3"/>
  <c r="D157" i="3"/>
  <c r="C157" i="3"/>
  <c r="B157" i="3"/>
  <c r="I156" i="3"/>
  <c r="H156" i="3"/>
  <c r="G156" i="3"/>
  <c r="F156" i="3"/>
  <c r="E156" i="3"/>
  <c r="D156" i="3"/>
  <c r="C156" i="3"/>
  <c r="B156" i="3"/>
  <c r="I155" i="3"/>
  <c r="H155" i="3"/>
  <c r="G155" i="3"/>
  <c r="F155" i="3"/>
  <c r="E155" i="3"/>
  <c r="D155" i="3"/>
  <c r="C155" i="3"/>
  <c r="B155" i="3"/>
  <c r="I151" i="3"/>
  <c r="I152" i="3" s="1"/>
  <c r="H151" i="3"/>
  <c r="G151" i="3"/>
  <c r="G152" i="3" s="1"/>
  <c r="F151" i="3"/>
  <c r="F153" i="3" s="1"/>
  <c r="E151" i="3"/>
  <c r="E153" i="3" s="1"/>
  <c r="D151" i="3"/>
  <c r="D153" i="3" s="1"/>
  <c r="C151" i="3"/>
  <c r="C153" i="3" s="1"/>
  <c r="B151" i="3"/>
  <c r="B152" i="3" s="1"/>
  <c r="K150" i="3"/>
  <c r="L150" i="3" s="1"/>
  <c r="M150" i="3" s="1"/>
  <c r="N150" i="3" s="1"/>
  <c r="K149" i="3"/>
  <c r="L149" i="3" s="1"/>
  <c r="M149" i="3" s="1"/>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J137" i="3" s="1"/>
  <c r="K137" i="3" s="1"/>
  <c r="L137" i="3" s="1"/>
  <c r="M137" i="3" s="1"/>
  <c r="N137" i="3" s="1"/>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E130" i="3"/>
  <c r="B130" i="3"/>
  <c r="I128" i="3"/>
  <c r="I130" i="3" s="1"/>
  <c r="J130" i="3" s="1"/>
  <c r="K130" i="3" s="1"/>
  <c r="L130" i="3" s="1"/>
  <c r="M130" i="3" s="1"/>
  <c r="N130" i="3" s="1"/>
  <c r="H128" i="3"/>
  <c r="H130" i="3" s="1"/>
  <c r="G128" i="3"/>
  <c r="G130" i="3" s="1"/>
  <c r="F128" i="3"/>
  <c r="E128" i="3"/>
  <c r="D128" i="3"/>
  <c r="C128" i="3"/>
  <c r="C129" i="3" s="1"/>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D123" i="3"/>
  <c r="J122" i="3"/>
  <c r="K122" i="3" s="1"/>
  <c r="L122" i="3" s="1"/>
  <c r="I121" i="3"/>
  <c r="I123" i="3" s="1"/>
  <c r="H121" i="3"/>
  <c r="H123" i="3" s="1"/>
  <c r="G121" i="3"/>
  <c r="G123" i="3" s="1"/>
  <c r="F121" i="3"/>
  <c r="F123" i="3" s="1"/>
  <c r="E121" i="3"/>
  <c r="E123" i="3" s="1"/>
  <c r="D121" i="3"/>
  <c r="C121" i="3"/>
  <c r="C123" i="3" s="1"/>
  <c r="B121" i="3"/>
  <c r="B123" i="3" s="1"/>
  <c r="K119" i="3"/>
  <c r="L119" i="3" s="1"/>
  <c r="J118" i="3"/>
  <c r="J117" i="3" s="1"/>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J106" i="3" s="1"/>
  <c r="K106" i="3" s="1"/>
  <c r="L106" i="3" s="1"/>
  <c r="M106" i="3" s="1"/>
  <c r="N106" i="3" s="1"/>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I97" i="3"/>
  <c r="I98" i="3" s="1"/>
  <c r="H97" i="3"/>
  <c r="H99" i="3" s="1"/>
  <c r="G97" i="3"/>
  <c r="F97" i="3"/>
  <c r="F99" i="3" s="1"/>
  <c r="E97" i="3"/>
  <c r="E99" i="3" s="1"/>
  <c r="D97" i="3"/>
  <c r="D99" i="3" s="1"/>
  <c r="C97" i="3"/>
  <c r="C99" i="3" s="1"/>
  <c r="B97" i="3"/>
  <c r="B99" i="3" s="1"/>
  <c r="K96" i="3"/>
  <c r="L96" i="3" s="1"/>
  <c r="M96" i="3" s="1"/>
  <c r="N96" i="3" s="1"/>
  <c r="F96" i="3"/>
  <c r="J95" i="3"/>
  <c r="J94" i="3" s="1"/>
  <c r="J93" i="3" s="1"/>
  <c r="I94" i="3"/>
  <c r="I96" i="3" s="1"/>
  <c r="H94" i="3"/>
  <c r="H96" i="3" s="1"/>
  <c r="G94" i="3"/>
  <c r="G96" i="3" s="1"/>
  <c r="F94" i="3"/>
  <c r="E94" i="3"/>
  <c r="E96" i="3" s="1"/>
  <c r="D94" i="3"/>
  <c r="D96" i="3" s="1"/>
  <c r="C94" i="3"/>
  <c r="C96" i="3" s="1"/>
  <c r="B94" i="3"/>
  <c r="B96" i="3" s="1"/>
  <c r="K92" i="3"/>
  <c r="L92" i="3" s="1"/>
  <c r="G92" i="3"/>
  <c r="J91" i="3"/>
  <c r="J90" i="3" s="1"/>
  <c r="J89" i="3" s="1"/>
  <c r="I90" i="3"/>
  <c r="I92" i="3" s="1"/>
  <c r="H90" i="3"/>
  <c r="H92" i="3" s="1"/>
  <c r="G90" i="3"/>
  <c r="F90" i="3"/>
  <c r="F92" i="3" s="1"/>
  <c r="E90" i="3"/>
  <c r="E92" i="3" s="1"/>
  <c r="D90" i="3"/>
  <c r="D92" i="3" s="1"/>
  <c r="C90" i="3"/>
  <c r="C92" i="3" s="1"/>
  <c r="B90" i="3"/>
  <c r="B92" i="3" s="1"/>
  <c r="K88" i="3"/>
  <c r="L88" i="3" s="1"/>
  <c r="M88" i="3" s="1"/>
  <c r="N88" i="3" s="1"/>
  <c r="K87" i="3"/>
  <c r="L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G67" i="3"/>
  <c r="F67" i="3"/>
  <c r="I66" i="3"/>
  <c r="H66" i="3"/>
  <c r="H67" i="3" s="1"/>
  <c r="G66" i="3"/>
  <c r="G68" i="3" s="1"/>
  <c r="F66" i="3"/>
  <c r="F68" i="3" s="1"/>
  <c r="E66" i="3"/>
  <c r="E68" i="3" s="1"/>
  <c r="D66" i="3"/>
  <c r="D68" i="3" s="1"/>
  <c r="C66" i="3"/>
  <c r="C68" i="3" s="1"/>
  <c r="B66" i="3"/>
  <c r="B67" i="3" s="1"/>
  <c r="K65" i="3"/>
  <c r="L65" i="3" s="1"/>
  <c r="M65" i="3" s="1"/>
  <c r="N64" i="3"/>
  <c r="K64" i="3"/>
  <c r="L64" i="3" s="1"/>
  <c r="M64" i="3" s="1"/>
  <c r="J63" i="3"/>
  <c r="J62" i="3" s="1"/>
  <c r="I63" i="3"/>
  <c r="I65" i="3" s="1"/>
  <c r="H63" i="3"/>
  <c r="H65" i="3" s="1"/>
  <c r="G63" i="3"/>
  <c r="G65" i="3" s="1"/>
  <c r="F63" i="3"/>
  <c r="F65" i="3" s="1"/>
  <c r="E63" i="3"/>
  <c r="E65" i="3" s="1"/>
  <c r="D63" i="3"/>
  <c r="D65" i="3" s="1"/>
  <c r="C63" i="3"/>
  <c r="C65" i="3" s="1"/>
  <c r="B63" i="3"/>
  <c r="B65" i="3" s="1"/>
  <c r="K61" i="3"/>
  <c r="L61" i="3" s="1"/>
  <c r="M61" i="3" s="1"/>
  <c r="N60" i="3"/>
  <c r="L60" i="3"/>
  <c r="L59" i="3" s="1"/>
  <c r="K60" i="3"/>
  <c r="J59" i="3"/>
  <c r="J58" i="3" s="1"/>
  <c r="I59" i="3"/>
  <c r="I61" i="3" s="1"/>
  <c r="H59" i="3"/>
  <c r="H61" i="3" s="1"/>
  <c r="G59" i="3"/>
  <c r="G61" i="3" s="1"/>
  <c r="F59" i="3"/>
  <c r="F61" i="3" s="1"/>
  <c r="E59" i="3"/>
  <c r="E61" i="3" s="1"/>
  <c r="D59" i="3"/>
  <c r="D61" i="3" s="1"/>
  <c r="C59" i="3"/>
  <c r="C61" i="3" s="1"/>
  <c r="B59" i="3"/>
  <c r="B61" i="3" s="1"/>
  <c r="K57" i="3"/>
  <c r="L57" i="3" s="1"/>
  <c r="M57" i="3" s="1"/>
  <c r="I57" i="3"/>
  <c r="H57" i="3"/>
  <c r="K56" i="3"/>
  <c r="L56" i="3" s="1"/>
  <c r="J55" i="3"/>
  <c r="J54" i="3" s="1"/>
  <c r="I55" i="3"/>
  <c r="H55" i="3"/>
  <c r="G55" i="3"/>
  <c r="G57" i="3" s="1"/>
  <c r="F55" i="3"/>
  <c r="F57" i="3" s="1"/>
  <c r="E55" i="3"/>
  <c r="E57" i="3" s="1"/>
  <c r="D55" i="3"/>
  <c r="D57" i="3" s="1"/>
  <c r="C55" i="3"/>
  <c r="C57" i="3" s="1"/>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L33" i="3"/>
  <c r="M33" i="3" s="1"/>
  <c r="K33" i="3"/>
  <c r="J32" i="3"/>
  <c r="J31" i="3" s="1"/>
  <c r="I32" i="3"/>
  <c r="I34" i="3" s="1"/>
  <c r="H32" i="3"/>
  <c r="H34" i="3" s="1"/>
  <c r="G32" i="3"/>
  <c r="G34" i="3" s="1"/>
  <c r="F32" i="3"/>
  <c r="F34" i="3" s="1"/>
  <c r="E32" i="3"/>
  <c r="E34" i="3" s="1"/>
  <c r="D32" i="3"/>
  <c r="D34" i="3" s="1"/>
  <c r="C32" i="3"/>
  <c r="C34" i="3" s="1"/>
  <c r="B32" i="3"/>
  <c r="B34" i="3" s="1"/>
  <c r="K30" i="3"/>
  <c r="L30" i="3" s="1"/>
  <c r="M30" i="3" s="1"/>
  <c r="N30" i="3" s="1"/>
  <c r="K29" i="3"/>
  <c r="L29" i="3" s="1"/>
  <c r="J28" i="3"/>
  <c r="J27" i="3" s="1"/>
  <c r="C28" i="3"/>
  <c r="C30" i="3" s="1"/>
  <c r="B28" i="3"/>
  <c r="B30" i="3" s="1"/>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D3" i="4" s="1"/>
  <c r="C40" i="3"/>
  <c r="B22" i="3"/>
  <c r="I17" i="3"/>
  <c r="H17" i="3"/>
  <c r="G17" i="3"/>
  <c r="F17" i="3"/>
  <c r="E17" i="3"/>
  <c r="D17" i="3"/>
  <c r="C17" i="3"/>
  <c r="B17" i="3"/>
  <c r="I14" i="3"/>
  <c r="I52" i="4" s="1"/>
  <c r="I58" i="4" s="1"/>
  <c r="H14" i="3"/>
  <c r="H52" i="4" s="1"/>
  <c r="H58" i="4" s="1"/>
  <c r="G14" i="3"/>
  <c r="F14" i="3"/>
  <c r="E14" i="3"/>
  <c r="E52" i="4" s="1"/>
  <c r="E58" i="4" s="1"/>
  <c r="D14" i="3"/>
  <c r="E15" i="3" s="1"/>
  <c r="C14" i="3"/>
  <c r="C52" i="4" s="1"/>
  <c r="C58" i="4" s="1"/>
  <c r="B14" i="3"/>
  <c r="I11" i="3"/>
  <c r="H11" i="3"/>
  <c r="G11" i="3"/>
  <c r="F11" i="3"/>
  <c r="E11" i="3"/>
  <c r="D11" i="3"/>
  <c r="C11" i="3"/>
  <c r="B11" i="3"/>
  <c r="I8" i="3"/>
  <c r="H8" i="3"/>
  <c r="G8" i="3"/>
  <c r="F8" i="3"/>
  <c r="E8" i="3"/>
  <c r="C8" i="3"/>
  <c r="B8" i="3"/>
  <c r="I3" i="3"/>
  <c r="I3" i="4" s="1"/>
  <c r="H3" i="3"/>
  <c r="H3" i="4" s="1"/>
  <c r="G3" i="3"/>
  <c r="G3" i="4" s="1"/>
  <c r="G24" i="4" s="1"/>
  <c r="F3" i="3"/>
  <c r="F3" i="4" s="1"/>
  <c r="E3" i="3"/>
  <c r="E3" i="4" s="1"/>
  <c r="B3" i="3"/>
  <c r="B3" i="4" s="1"/>
  <c r="B4" i="4"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C10" i="1" s="1"/>
  <c r="C12" i="1" s="1"/>
  <c r="B4" i="1"/>
  <c r="I4" i="4" l="1"/>
  <c r="F10" i="3"/>
  <c r="F47" i="4"/>
  <c r="F6" i="4"/>
  <c r="I47" i="4"/>
  <c r="I6" i="4"/>
  <c r="G18" i="3"/>
  <c r="H47" i="4"/>
  <c r="H6" i="4"/>
  <c r="E4" i="4"/>
  <c r="B46" i="4"/>
  <c r="B49" i="4" s="1"/>
  <c r="B53" i="4" s="1"/>
  <c r="B7" i="4"/>
  <c r="F15" i="3"/>
  <c r="F52" i="4"/>
  <c r="F58" i="4" s="1"/>
  <c r="B68" i="3"/>
  <c r="G4" i="4"/>
  <c r="F4" i="4"/>
  <c r="C12" i="3"/>
  <c r="C46" i="4"/>
  <c r="C49" i="4" s="1"/>
  <c r="C7" i="4"/>
  <c r="G16" i="3"/>
  <c r="G52" i="4"/>
  <c r="G58" i="4" s="1"/>
  <c r="F129" i="3"/>
  <c r="B10" i="1"/>
  <c r="B12" i="1" s="1"/>
  <c r="B64" i="1" s="1"/>
  <c r="B76" i="1" s="1"/>
  <c r="B94" i="1" s="1"/>
  <c r="B96" i="1" s="1"/>
  <c r="B97" i="1" s="1"/>
  <c r="F59" i="1"/>
  <c r="F60" i="1" s="1"/>
  <c r="F124" i="1"/>
  <c r="F131" i="1" s="1"/>
  <c r="F132" i="1" s="1"/>
  <c r="H4" i="4"/>
  <c r="E46" i="4"/>
  <c r="E49" i="4" s="1"/>
  <c r="E7" i="4"/>
  <c r="C187" i="3"/>
  <c r="F206" i="3"/>
  <c r="I24" i="4"/>
  <c r="I31" i="4" s="1"/>
  <c r="D12" i="3"/>
  <c r="D46" i="4"/>
  <c r="D49" i="4" s="1"/>
  <c r="D7" i="4"/>
  <c r="F13" i="3"/>
  <c r="F46" i="4"/>
  <c r="F49" i="4" s="1"/>
  <c r="F7" i="4"/>
  <c r="K31" i="3"/>
  <c r="D10" i="1"/>
  <c r="D12" i="1" s="1"/>
  <c r="H59" i="1"/>
  <c r="H60" i="1" s="1"/>
  <c r="H124" i="1"/>
  <c r="H131" i="1" s="1"/>
  <c r="H132" i="1" s="1"/>
  <c r="B9" i="3"/>
  <c r="B47" i="4"/>
  <c r="B6" i="4"/>
  <c r="G13" i="3"/>
  <c r="G46" i="4"/>
  <c r="G49" i="4" s="1"/>
  <c r="G7" i="4"/>
  <c r="E16" i="3"/>
  <c r="K32" i="3"/>
  <c r="D15" i="3"/>
  <c r="D52" i="4"/>
  <c r="D58" i="4" s="1"/>
  <c r="G124" i="1"/>
  <c r="G131" i="1" s="1"/>
  <c r="G132" i="1" s="1"/>
  <c r="E10" i="1"/>
  <c r="E12" i="1" s="1"/>
  <c r="I124" i="1"/>
  <c r="I131" i="1" s="1"/>
  <c r="B132" i="1" s="1"/>
  <c r="C47" i="4"/>
  <c r="C6" i="4"/>
  <c r="H46" i="4"/>
  <c r="H49" i="4" s="1"/>
  <c r="H7" i="4"/>
  <c r="B19" i="3"/>
  <c r="H24" i="4"/>
  <c r="B15" i="3"/>
  <c r="B52" i="4"/>
  <c r="B58" i="4" s="1"/>
  <c r="E10" i="3"/>
  <c r="E47" i="4"/>
  <c r="E6" i="4"/>
  <c r="I46" i="4"/>
  <c r="I49" i="4" s="1"/>
  <c r="I7" i="4"/>
  <c r="B24" i="4"/>
  <c r="B31" i="4" s="1"/>
  <c r="D24" i="4"/>
  <c r="D31" i="4" s="1"/>
  <c r="D44" i="4" s="1"/>
  <c r="G47" i="4"/>
  <c r="G53" i="4" s="1"/>
  <c r="G6" i="4"/>
  <c r="H152" i="3"/>
  <c r="G10" i="1"/>
  <c r="G12" i="1" s="1"/>
  <c r="B124" i="1"/>
  <c r="B131" i="1" s="1"/>
  <c r="I10" i="3"/>
  <c r="E18" i="3"/>
  <c r="C124" i="1"/>
  <c r="C131" i="1" s="1"/>
  <c r="C132" i="1" s="1"/>
  <c r="F18" i="3"/>
  <c r="D124" i="1"/>
  <c r="D131" i="1" s="1"/>
  <c r="D132" i="1" s="1"/>
  <c r="B13" i="3"/>
  <c r="E98" i="3"/>
  <c r="F10" i="1"/>
  <c r="F12" i="1" s="1"/>
  <c r="F20" i="1" s="1"/>
  <c r="N57" i="3"/>
  <c r="I10" i="1"/>
  <c r="I12" i="1" s="1"/>
  <c r="I20" i="1" s="1"/>
  <c r="H10" i="3"/>
  <c r="K59" i="3"/>
  <c r="G153" i="3"/>
  <c r="I19" i="3"/>
  <c r="I67" i="3"/>
  <c r="I16" i="3"/>
  <c r="H187" i="3"/>
  <c r="H10" i="1"/>
  <c r="H12" i="1" s="1"/>
  <c r="H20" i="1" s="1"/>
  <c r="K118" i="3"/>
  <c r="K184" i="3"/>
  <c r="L184" i="3" s="1"/>
  <c r="M184" i="3" s="1"/>
  <c r="J175" i="3"/>
  <c r="J174" i="3" s="1"/>
  <c r="J204" i="3"/>
  <c r="K204" i="3" s="1"/>
  <c r="L204" i="3" s="1"/>
  <c r="M204" i="3" s="1"/>
  <c r="N204" i="3" s="1"/>
  <c r="H206" i="3"/>
  <c r="J145" i="3"/>
  <c r="H18" i="3"/>
  <c r="K95" i="3"/>
  <c r="L95" i="3" s="1"/>
  <c r="D129" i="3"/>
  <c r="D187" i="3"/>
  <c r="C188" i="3"/>
  <c r="G206" i="3"/>
  <c r="I59" i="1"/>
  <c r="I60" i="1" s="1"/>
  <c r="H13" i="3"/>
  <c r="B59" i="1"/>
  <c r="B10" i="3"/>
  <c r="I13" i="3"/>
  <c r="I18" i="3"/>
  <c r="K58" i="3"/>
  <c r="L58" i="3" s="1"/>
  <c r="F98" i="3"/>
  <c r="E129" i="3"/>
  <c r="C130" i="3"/>
  <c r="K148" i="3"/>
  <c r="K147" i="3" s="1"/>
  <c r="K145" i="3" s="1"/>
  <c r="J171" i="3"/>
  <c r="J170" i="3" s="1"/>
  <c r="D188" i="3"/>
  <c r="E59" i="1"/>
  <c r="E60" i="1" s="1"/>
  <c r="N61" i="3"/>
  <c r="C59" i="1"/>
  <c r="E4" i="3"/>
  <c r="I68" i="3"/>
  <c r="B153" i="3"/>
  <c r="H188" i="3"/>
  <c r="B207" i="3"/>
  <c r="C9" i="3"/>
  <c r="K27" i="3"/>
  <c r="I187" i="3"/>
  <c r="F152" i="3"/>
  <c r="D59" i="1"/>
  <c r="D60" i="1" s="1"/>
  <c r="F4" i="3"/>
  <c r="G10" i="3"/>
  <c r="G15" i="3"/>
  <c r="K28" i="3"/>
  <c r="J121" i="3"/>
  <c r="J120" i="3" s="1"/>
  <c r="F130" i="3"/>
  <c r="I153" i="3"/>
  <c r="J153" i="3" s="1"/>
  <c r="K153" i="3" s="1"/>
  <c r="L153" i="3" s="1"/>
  <c r="M153" i="3" s="1"/>
  <c r="N153" i="3" s="1"/>
  <c r="I207" i="3"/>
  <c r="E124" i="1"/>
  <c r="E131" i="1" s="1"/>
  <c r="E132" i="1" s="1"/>
  <c r="H16" i="3"/>
  <c r="E12" i="3"/>
  <c r="N59" i="3"/>
  <c r="K63" i="3"/>
  <c r="K62" i="3" s="1"/>
  <c r="G98" i="3"/>
  <c r="I99" i="3"/>
  <c r="J99" i="3" s="1"/>
  <c r="K99" i="3" s="1"/>
  <c r="L99" i="3" s="1"/>
  <c r="M99" i="3" s="1"/>
  <c r="N99" i="3" s="1"/>
  <c r="G59" i="1"/>
  <c r="F12" i="3"/>
  <c r="K86" i="3"/>
  <c r="K85" i="3" s="1"/>
  <c r="K91" i="3"/>
  <c r="H98" i="3"/>
  <c r="J125" i="3"/>
  <c r="J124" i="3" s="1"/>
  <c r="J114" i="3" s="1"/>
  <c r="M36" i="4"/>
  <c r="M62" i="4" s="1"/>
  <c r="I76" i="4"/>
  <c r="J50" i="4" s="1"/>
  <c r="J15" i="4"/>
  <c r="K15" i="4" s="1"/>
  <c r="L15" i="4" s="1"/>
  <c r="M15" i="4" s="1"/>
  <c r="N15" i="4" s="1"/>
  <c r="H18" i="4"/>
  <c r="H19" i="4"/>
  <c r="K34" i="4"/>
  <c r="F53" i="4"/>
  <c r="H31" i="4"/>
  <c r="H44" i="4" s="1"/>
  <c r="B18" i="4"/>
  <c r="C18" i="4"/>
  <c r="B19" i="4"/>
  <c r="G31" i="4"/>
  <c r="G18" i="4"/>
  <c r="F24" i="4"/>
  <c r="F31" i="4" s="1"/>
  <c r="F44" i="4" s="1"/>
  <c r="C43" i="4"/>
  <c r="E51" i="4"/>
  <c r="H60" i="4"/>
  <c r="K62" i="4"/>
  <c r="F64" i="4"/>
  <c r="F70" i="4"/>
  <c r="F76" i="4" s="1"/>
  <c r="F18" i="4"/>
  <c r="E24" i="4"/>
  <c r="E31" i="4" s="1"/>
  <c r="E44" i="4" s="1"/>
  <c r="B43" i="4"/>
  <c r="K59" i="4"/>
  <c r="K78" i="4" s="1"/>
  <c r="G60" i="4"/>
  <c r="J62" i="4"/>
  <c r="E64" i="4"/>
  <c r="E70" i="4"/>
  <c r="E76" i="4" s="1"/>
  <c r="I43" i="4"/>
  <c r="C51" i="4"/>
  <c r="D70" i="4"/>
  <c r="D76" i="4" s="1"/>
  <c r="G43" i="4"/>
  <c r="I51" i="4"/>
  <c r="I55" i="4" s="1"/>
  <c r="I66" i="4" s="1"/>
  <c r="B64" i="4"/>
  <c r="H51" i="4"/>
  <c r="H64" i="4"/>
  <c r="M95" i="3"/>
  <c r="L94" i="3"/>
  <c r="K112" i="3"/>
  <c r="J111" i="3"/>
  <c r="K220" i="3"/>
  <c r="J219" i="3"/>
  <c r="M87" i="3"/>
  <c r="L86" i="3"/>
  <c r="L126" i="3"/>
  <c r="K125" i="3"/>
  <c r="M157" i="3"/>
  <c r="K166" i="3"/>
  <c r="J165" i="3"/>
  <c r="L180" i="3"/>
  <c r="K179" i="3"/>
  <c r="K211" i="3"/>
  <c r="D19" i="3"/>
  <c r="M63" i="3"/>
  <c r="L103" i="3"/>
  <c r="J161" i="3"/>
  <c r="J162" i="3" s="1"/>
  <c r="J164" i="3"/>
  <c r="J154" i="3" s="1"/>
  <c r="J151" i="3"/>
  <c r="J146" i="3"/>
  <c r="N33" i="3"/>
  <c r="N32" i="3" s="1"/>
  <c r="M32" i="3"/>
  <c r="G5" i="3"/>
  <c r="G5" i="4" s="1"/>
  <c r="G37" i="3"/>
  <c r="M122" i="3"/>
  <c r="L121" i="3"/>
  <c r="L201" i="3"/>
  <c r="K200" i="3"/>
  <c r="K50" i="3"/>
  <c r="J49" i="3"/>
  <c r="M92" i="3"/>
  <c r="N92" i="3" s="1"/>
  <c r="L24" i="3"/>
  <c r="M25" i="3"/>
  <c r="E37" i="3"/>
  <c r="E36" i="3"/>
  <c r="E5" i="3"/>
  <c r="E5" i="4" s="1"/>
  <c r="M56" i="3"/>
  <c r="L55" i="3"/>
  <c r="K72" i="3"/>
  <c r="K81" i="3"/>
  <c r="J80" i="3"/>
  <c r="K134" i="3"/>
  <c r="N149" i="3"/>
  <c r="N148" i="3" s="1"/>
  <c r="M148" i="3"/>
  <c r="K192" i="3"/>
  <c r="L28" i="3"/>
  <c r="N65" i="3"/>
  <c r="N63" i="3" s="1"/>
  <c r="J21" i="3"/>
  <c r="D37" i="3"/>
  <c r="D5" i="3"/>
  <c r="D5" i="4" s="1"/>
  <c r="D36" i="3"/>
  <c r="L172" i="3"/>
  <c r="K171" i="3"/>
  <c r="D16" i="3"/>
  <c r="D13" i="3"/>
  <c r="M119" i="3"/>
  <c r="N119" i="3" s="1"/>
  <c r="K175" i="3"/>
  <c r="L176"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C5" i="4" s="1"/>
  <c r="D8" i="3"/>
  <c r="G9" i="3"/>
  <c r="H12" i="3"/>
  <c r="I15" i="3"/>
  <c r="B18" i="3"/>
  <c r="E19" i="3"/>
  <c r="C22" i="3"/>
  <c r="I24" i="3"/>
  <c r="I26" i="3" s="1"/>
  <c r="H35" i="3"/>
  <c r="D39" i="3"/>
  <c r="B41" i="3"/>
  <c r="H43" i="3"/>
  <c r="C44" i="3"/>
  <c r="I46" i="3"/>
  <c r="D47" i="3"/>
  <c r="B49" i="3"/>
  <c r="C67" i="3"/>
  <c r="B98" i="3"/>
  <c r="G129" i="3"/>
  <c r="C152" i="3"/>
  <c r="E187" i="3"/>
  <c r="C206" i="3"/>
  <c r="H9" i="3"/>
  <c r="G4" i="3"/>
  <c r="F9" i="3"/>
  <c r="G12" i="3"/>
  <c r="H15" i="3"/>
  <c r="L32" i="3"/>
  <c r="L31" i="3" s="1"/>
  <c r="I41" i="3"/>
  <c r="J41" i="3" s="1"/>
  <c r="L63" i="3"/>
  <c r="L148" i="3"/>
  <c r="J179" i="3"/>
  <c r="J178" i="3" s="1"/>
  <c r="K178" i="3" s="1"/>
  <c r="I4" i="3"/>
  <c r="F19" i="3"/>
  <c r="C3" i="3"/>
  <c r="C3" i="4" s="1"/>
  <c r="B16" i="3"/>
  <c r="I22" i="3"/>
  <c r="F35" i="3"/>
  <c r="E40" i="3"/>
  <c r="H41" i="3"/>
  <c r="K94" i="3"/>
  <c r="K93" i="3" s="1"/>
  <c r="K121" i="3"/>
  <c r="K120" i="3" s="1"/>
  <c r="L120" i="3" s="1"/>
  <c r="J200" i="3"/>
  <c r="D40" i="3"/>
  <c r="H19" i="3"/>
  <c r="E64" i="1"/>
  <c r="E76" i="1" s="1"/>
  <c r="E94" i="1" s="1"/>
  <c r="E96" i="1" s="1"/>
  <c r="E97" i="1" s="1"/>
  <c r="E20" i="1"/>
  <c r="D64" i="1"/>
  <c r="D76" i="1" s="1"/>
  <c r="D94" i="1" s="1"/>
  <c r="D96" i="1" s="1"/>
  <c r="D97" i="1" s="1"/>
  <c r="D20" i="1"/>
  <c r="C64" i="1"/>
  <c r="C76" i="1" s="1"/>
  <c r="C94" i="1" s="1"/>
  <c r="C96" i="1" s="1"/>
  <c r="C97" i="1" s="1"/>
  <c r="C20" i="1"/>
  <c r="I64" i="1"/>
  <c r="I76" i="1" s="1"/>
  <c r="I94" i="1" s="1"/>
  <c r="G60" i="1"/>
  <c r="E143" i="1"/>
  <c r="D143" i="1"/>
  <c r="C60" i="1"/>
  <c r="C143" i="1"/>
  <c r="B60" i="1"/>
  <c r="B143" i="1"/>
  <c r="G143" i="1"/>
  <c r="G64" i="1"/>
  <c r="G76" i="1" s="1"/>
  <c r="G94" i="1" s="1"/>
  <c r="G96" i="1" s="1"/>
  <c r="G97" i="1" s="1"/>
  <c r="G20" i="1"/>
  <c r="H163" i="1"/>
  <c r="H164" i="1" s="1"/>
  <c r="H165" i="1" s="1"/>
  <c r="G163" i="1"/>
  <c r="G164" i="1" s="1"/>
  <c r="G165" i="1" s="1"/>
  <c r="F163" i="1"/>
  <c r="F164" i="1" s="1"/>
  <c r="F165" i="1" s="1"/>
  <c r="E163" i="1"/>
  <c r="E164" i="1" s="1"/>
  <c r="E165" i="1" s="1"/>
  <c r="D163" i="1"/>
  <c r="D164" i="1" s="1"/>
  <c r="D165" i="1" s="1"/>
  <c r="C163" i="1"/>
  <c r="C164" i="1" s="1"/>
  <c r="C165" i="1" s="1"/>
  <c r="B163" i="1"/>
  <c r="B164" i="1" s="1"/>
  <c r="B165" i="1" s="1"/>
  <c r="I163" i="1"/>
  <c r="I164" i="1" s="1"/>
  <c r="I165" i="1" s="1"/>
  <c r="G55" i="4" l="1"/>
  <c r="G66" i="4" s="1"/>
  <c r="B55" i="4"/>
  <c r="H53" i="4"/>
  <c r="F55" i="4"/>
  <c r="D11" i="4"/>
  <c r="D9" i="4"/>
  <c r="D8" i="4"/>
  <c r="I11" i="4"/>
  <c r="I8" i="4"/>
  <c r="I9" i="4"/>
  <c r="C11" i="4"/>
  <c r="C8" i="4"/>
  <c r="C9" i="4"/>
  <c r="C4" i="4"/>
  <c r="C24" i="4"/>
  <c r="C31" i="4" s="1"/>
  <c r="C44" i="4" s="1"/>
  <c r="B44" i="4"/>
  <c r="G11" i="4"/>
  <c r="G8" i="4"/>
  <c r="G9" i="4"/>
  <c r="B11" i="4"/>
  <c r="B9" i="4"/>
  <c r="E9" i="3"/>
  <c r="D47" i="4"/>
  <c r="D53" i="4" s="1"/>
  <c r="D6" i="4"/>
  <c r="H11" i="4"/>
  <c r="H8" i="4"/>
  <c r="H9" i="4"/>
  <c r="L27" i="3"/>
  <c r="B20" i="1"/>
  <c r="E11" i="4"/>
  <c r="E8" i="4"/>
  <c r="E9" i="4"/>
  <c r="D4" i="4"/>
  <c r="L183" i="3"/>
  <c r="I44" i="4"/>
  <c r="F11" i="4"/>
  <c r="F8" i="4"/>
  <c r="F9" i="4"/>
  <c r="J10" i="4"/>
  <c r="K183" i="3"/>
  <c r="K182" i="3" s="1"/>
  <c r="L182" i="3" s="1"/>
  <c r="K117" i="3"/>
  <c r="K116" i="3" s="1"/>
  <c r="L118" i="3"/>
  <c r="J168" i="3"/>
  <c r="J196" i="3" s="1"/>
  <c r="J197" i="3" s="1"/>
  <c r="L62" i="3"/>
  <c r="M62" i="3" s="1"/>
  <c r="N62" i="3" s="1"/>
  <c r="H143" i="1"/>
  <c r="K174" i="3"/>
  <c r="M31" i="3"/>
  <c r="N31" i="3" s="1"/>
  <c r="F143" i="1"/>
  <c r="H64" i="1"/>
  <c r="H76" i="1" s="1"/>
  <c r="H94" i="1" s="1"/>
  <c r="H96" i="1" s="1"/>
  <c r="I95" i="1" s="1"/>
  <c r="I96" i="1" s="1"/>
  <c r="I97" i="1" s="1"/>
  <c r="F64" i="1"/>
  <c r="F76" i="1" s="1"/>
  <c r="F94" i="1" s="1"/>
  <c r="F96" i="1" s="1"/>
  <c r="F97" i="1" s="1"/>
  <c r="I143" i="1"/>
  <c r="J203" i="3"/>
  <c r="K146" i="3"/>
  <c r="K161" i="3"/>
  <c r="K162" i="3" s="1"/>
  <c r="K151" i="3"/>
  <c r="L93" i="3"/>
  <c r="L85" i="3"/>
  <c r="L147" i="3"/>
  <c r="L145" i="3" s="1"/>
  <c r="N36" i="4"/>
  <c r="N62" i="4" s="1"/>
  <c r="K90" i="3"/>
  <c r="K89" i="3" s="1"/>
  <c r="K83" i="3" s="1"/>
  <c r="L91" i="3"/>
  <c r="K170" i="3"/>
  <c r="K124" i="3"/>
  <c r="G44" i="4"/>
  <c r="I53" i="4"/>
  <c r="B66" i="4"/>
  <c r="B68" i="4" s="1"/>
  <c r="C67" i="4" s="1"/>
  <c r="F66" i="4"/>
  <c r="C55" i="4"/>
  <c r="C66" i="4" s="1"/>
  <c r="C53" i="4"/>
  <c r="H55" i="4"/>
  <c r="H66" i="4" s="1"/>
  <c r="L59" i="4"/>
  <c r="L78" i="4" s="1"/>
  <c r="E55" i="4"/>
  <c r="E66" i="4" s="1"/>
  <c r="I18" i="4"/>
  <c r="I19" i="4"/>
  <c r="J19" i="4" s="1"/>
  <c r="D19" i="4"/>
  <c r="D18" i="4"/>
  <c r="E18" i="4"/>
  <c r="L34" i="4"/>
  <c r="E53" i="4"/>
  <c r="L54" i="3"/>
  <c r="K52" i="3"/>
  <c r="C4" i="3"/>
  <c r="C10" i="3"/>
  <c r="C13" i="3"/>
  <c r="E7" i="3"/>
  <c r="E6" i="3"/>
  <c r="F37" i="3"/>
  <c r="F36" i="3"/>
  <c r="F5" i="3"/>
  <c r="F5" i="4" s="1"/>
  <c r="J110" i="3"/>
  <c r="J100" i="3" s="1"/>
  <c r="J107" i="3"/>
  <c r="J108" i="3" s="1"/>
  <c r="J84" i="3"/>
  <c r="J97" i="3"/>
  <c r="J169" i="3"/>
  <c r="J186" i="3"/>
  <c r="J199" i="3"/>
  <c r="J189" i="3" s="1"/>
  <c r="J45" i="3"/>
  <c r="J3" i="3"/>
  <c r="J22" i="3"/>
  <c r="J48" i="3"/>
  <c r="M103" i="3"/>
  <c r="N157" i="3"/>
  <c r="N95" i="3"/>
  <c r="N94" i="3" s="1"/>
  <c r="M94" i="3"/>
  <c r="H36" i="3"/>
  <c r="H5" i="3"/>
  <c r="H5" i="4" s="1"/>
  <c r="H37" i="3"/>
  <c r="D9" i="3"/>
  <c r="D10" i="3"/>
  <c r="J53" i="3"/>
  <c r="J76" i="3"/>
  <c r="J77" i="3" s="1"/>
  <c r="J79" i="3"/>
  <c r="J69" i="3" s="1"/>
  <c r="J66" i="3"/>
  <c r="L192" i="3"/>
  <c r="L72" i="3"/>
  <c r="G7" i="3"/>
  <c r="L211" i="3"/>
  <c r="C16" i="3"/>
  <c r="G36" i="3"/>
  <c r="D4" i="3"/>
  <c r="I36" i="3"/>
  <c r="I5" i="3"/>
  <c r="I5" i="4" s="1"/>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J158" i="3"/>
  <c r="J159" i="3" s="1"/>
  <c r="J152" i="3"/>
  <c r="K114" i="3"/>
  <c r="M180" i="3"/>
  <c r="L179" i="3"/>
  <c r="L178" i="3" s="1"/>
  <c r="K219" i="3"/>
  <c r="L220" i="3"/>
  <c r="M120" i="3"/>
  <c r="K164" i="3"/>
  <c r="K154" i="3" s="1"/>
  <c r="J128" i="3"/>
  <c r="J141" i="3"/>
  <c r="J131" i="3" s="1"/>
  <c r="J138" i="3"/>
  <c r="J139" i="3" s="1"/>
  <c r="J115" i="3"/>
  <c r="L134" i="3"/>
  <c r="M201" i="3"/>
  <c r="L200" i="3"/>
  <c r="N29" i="3"/>
  <c r="N28" i="3" s="1"/>
  <c r="M28" i="3"/>
  <c r="M27" i="3" s="1"/>
  <c r="M86" i="3"/>
  <c r="M85" i="3" s="1"/>
  <c r="N87" i="3"/>
  <c r="N86" i="3" s="1"/>
  <c r="L171" i="3"/>
  <c r="L170" i="3" s="1"/>
  <c r="M172" i="3"/>
  <c r="K41" i="3"/>
  <c r="J218" i="3"/>
  <c r="J208" i="3" s="1"/>
  <c r="J210" i="3" s="1"/>
  <c r="J215" i="3"/>
  <c r="J216" i="3" s="1"/>
  <c r="K203" i="3"/>
  <c r="J205" i="3"/>
  <c r="B37" i="3"/>
  <c r="B36" i="3"/>
  <c r="B5" i="3"/>
  <c r="M176" i="3"/>
  <c r="L175" i="3"/>
  <c r="L174" i="3" s="1"/>
  <c r="K21" i="3"/>
  <c r="L23" i="3"/>
  <c r="M55" i="3"/>
  <c r="N56" i="3"/>
  <c r="N55" i="3" s="1"/>
  <c r="M183" i="3"/>
  <c r="N184" i="3"/>
  <c r="N183" i="3" s="1"/>
  <c r="K152" i="3"/>
  <c r="F13" i="4" l="1"/>
  <c r="F14" i="4"/>
  <c r="B13" i="4"/>
  <c r="B14" i="4"/>
  <c r="C13" i="4"/>
  <c r="C14" i="4"/>
  <c r="K158" i="3"/>
  <c r="K159" i="3" s="1"/>
  <c r="I13" i="4"/>
  <c r="I14" i="4"/>
  <c r="H13" i="4"/>
  <c r="H14" i="4"/>
  <c r="E13" i="4"/>
  <c r="E14" i="4"/>
  <c r="G13" i="4"/>
  <c r="G14" i="4"/>
  <c r="C6" i="3"/>
  <c r="B5" i="4"/>
  <c r="K168" i="3"/>
  <c r="M182" i="3"/>
  <c r="D13" i="4"/>
  <c r="D14" i="4"/>
  <c r="J4" i="3"/>
  <c r="J3" i="4"/>
  <c r="D55" i="4"/>
  <c r="D66" i="4" s="1"/>
  <c r="K19" i="4"/>
  <c r="L19" i="4" s="1"/>
  <c r="M19" i="4" s="1"/>
  <c r="N19" i="4" s="1"/>
  <c r="H97" i="1"/>
  <c r="M93" i="3"/>
  <c r="M118" i="3"/>
  <c r="L117" i="3"/>
  <c r="L116" i="3" s="1"/>
  <c r="L114" i="3" s="1"/>
  <c r="N182" i="3"/>
  <c r="M147" i="3"/>
  <c r="N147" i="3" s="1"/>
  <c r="N145" i="3" s="1"/>
  <c r="N93" i="3"/>
  <c r="B69" i="4"/>
  <c r="M91" i="3"/>
  <c r="L90" i="3"/>
  <c r="L89" i="3" s="1"/>
  <c r="L83" i="3" s="1"/>
  <c r="L110" i="3" s="1"/>
  <c r="L100" i="3" s="1"/>
  <c r="C68" i="4"/>
  <c r="C69" i="4" s="1"/>
  <c r="M34" i="4"/>
  <c r="M59" i="4"/>
  <c r="M78" i="4" s="1"/>
  <c r="N85" i="3"/>
  <c r="L168" i="3"/>
  <c r="L21" i="3"/>
  <c r="M23" i="3"/>
  <c r="H7" i="3"/>
  <c r="H6" i="3"/>
  <c r="L151" i="3"/>
  <c r="L164" i="3"/>
  <c r="L154" i="3" s="1"/>
  <c r="L146" i="3"/>
  <c r="L161" i="3"/>
  <c r="L162" i="3" s="1"/>
  <c r="J212" i="3"/>
  <c r="J206" i="3"/>
  <c r="M134" i="3"/>
  <c r="L219" i="3"/>
  <c r="M220" i="3"/>
  <c r="M166" i="3"/>
  <c r="L165" i="3"/>
  <c r="N103" i="3"/>
  <c r="J187" i="3"/>
  <c r="J193" i="3"/>
  <c r="J194" i="3" s="1"/>
  <c r="L52" i="3"/>
  <c r="M54" i="3"/>
  <c r="K218" i="3"/>
  <c r="K208" i="3" s="1"/>
  <c r="K210" i="3" s="1"/>
  <c r="K205" i="3"/>
  <c r="K215" i="3"/>
  <c r="K216" i="3" s="1"/>
  <c r="L203" i="3"/>
  <c r="M192" i="3"/>
  <c r="K169" i="3"/>
  <c r="K186" i="3"/>
  <c r="K196" i="3"/>
  <c r="K197" i="3" s="1"/>
  <c r="K199" i="3"/>
  <c r="K189" i="3" s="1"/>
  <c r="M72" i="3"/>
  <c r="J190" i="3"/>
  <c r="J191" i="3"/>
  <c r="K76" i="3"/>
  <c r="K77" i="3" s="1"/>
  <c r="K79" i="3"/>
  <c r="K69" i="3" s="1"/>
  <c r="K66" i="3"/>
  <c r="K53" i="3"/>
  <c r="J17" i="3"/>
  <c r="M171" i="3"/>
  <c r="M170" i="3" s="1"/>
  <c r="N172" i="3"/>
  <c r="N171" i="3" s="1"/>
  <c r="N126" i="3"/>
  <c r="N125" i="3" s="1"/>
  <c r="M125" i="3"/>
  <c r="M124" i="3" s="1"/>
  <c r="N124" i="3" s="1"/>
  <c r="B6" i="3"/>
  <c r="B7" i="3"/>
  <c r="L41" i="3"/>
  <c r="K156" i="3"/>
  <c r="K155" i="3"/>
  <c r="K128" i="3"/>
  <c r="K141" i="3"/>
  <c r="K131" i="3" s="1"/>
  <c r="K138" i="3"/>
  <c r="K139" i="3" s="1"/>
  <c r="K115" i="3"/>
  <c r="M81" i="3"/>
  <c r="L80" i="3"/>
  <c r="J14" i="3"/>
  <c r="J52" i="4" s="1"/>
  <c r="J58" i="4" s="1"/>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1" i="3"/>
  <c r="M112" i="3"/>
  <c r="M50" i="3"/>
  <c r="L49" i="3"/>
  <c r="J38" i="3"/>
  <c r="G6" i="3"/>
  <c r="N180" i="3"/>
  <c r="N179" i="3" s="1"/>
  <c r="M179" i="3"/>
  <c r="M178" i="3" s="1"/>
  <c r="N178" i="3" s="1"/>
  <c r="J133" i="3"/>
  <c r="J132" i="3"/>
  <c r="M211" i="3"/>
  <c r="J70" i="3"/>
  <c r="J71" i="3"/>
  <c r="K48" i="3"/>
  <c r="K45" i="3"/>
  <c r="K3" i="3"/>
  <c r="K35" i="3"/>
  <c r="K22" i="3"/>
  <c r="I6" i="3"/>
  <c r="I7" i="3"/>
  <c r="J73" i="3"/>
  <c r="J74" i="3" s="1"/>
  <c r="J67" i="3"/>
  <c r="J104" i="3"/>
  <c r="J105" i="3" s="1"/>
  <c r="J98" i="3"/>
  <c r="N27" i="3"/>
  <c r="J35" i="3"/>
  <c r="K4" i="3" l="1"/>
  <c r="K3" i="4"/>
  <c r="J4" i="4"/>
  <c r="J23" i="4"/>
  <c r="L84" i="3"/>
  <c r="L97" i="3"/>
  <c r="L98" i="3" s="1"/>
  <c r="L107" i="3"/>
  <c r="L108" i="3" s="1"/>
  <c r="M145" i="3"/>
  <c r="N146" i="3" s="1"/>
  <c r="N118" i="3"/>
  <c r="N117" i="3" s="1"/>
  <c r="M117" i="3"/>
  <c r="M116" i="3" s="1"/>
  <c r="N116" i="3" s="1"/>
  <c r="N114" i="3" s="1"/>
  <c r="N91" i="3"/>
  <c r="N90" i="3" s="1"/>
  <c r="M90" i="3"/>
  <c r="M89" i="3" s="1"/>
  <c r="D67" i="4"/>
  <c r="D68" i="4" s="1"/>
  <c r="E67" i="4" s="1"/>
  <c r="E68" i="4" s="1"/>
  <c r="N34" i="4"/>
  <c r="N59" i="4"/>
  <c r="N78" i="4" s="1"/>
  <c r="M168" i="3"/>
  <c r="N170" i="3"/>
  <c r="N168" i="3" s="1"/>
  <c r="L102" i="3"/>
  <c r="L101" i="3"/>
  <c r="M52" i="3"/>
  <c r="N54" i="3"/>
  <c r="N52" i="3" s="1"/>
  <c r="M219" i="3"/>
  <c r="N220" i="3"/>
  <c r="N219" i="3" s="1"/>
  <c r="L156" i="3"/>
  <c r="L155" i="3"/>
  <c r="L196" i="3"/>
  <c r="L197" i="3" s="1"/>
  <c r="L199" i="3"/>
  <c r="L189" i="3" s="1"/>
  <c r="L169" i="3"/>
  <c r="L186" i="3"/>
  <c r="K17" i="3"/>
  <c r="K132" i="3"/>
  <c r="K133" i="3"/>
  <c r="L128" i="3"/>
  <c r="L141" i="3"/>
  <c r="L131" i="3" s="1"/>
  <c r="L138" i="3"/>
  <c r="L139" i="3" s="1"/>
  <c r="L115" i="3"/>
  <c r="L158" i="3"/>
  <c r="L159" i="3" s="1"/>
  <c r="L152" i="3"/>
  <c r="K14" i="3"/>
  <c r="K52" i="4" s="1"/>
  <c r="K58" i="4" s="1"/>
  <c r="K46" i="3"/>
  <c r="K104" i="3"/>
  <c r="K105" i="3" s="1"/>
  <c r="K98" i="3"/>
  <c r="N81" i="3"/>
  <c r="N80" i="3" s="1"/>
  <c r="M80" i="3"/>
  <c r="M41" i="3"/>
  <c r="N151" i="3"/>
  <c r="N161" i="3"/>
  <c r="N166" i="3"/>
  <c r="N165" i="3" s="1"/>
  <c r="M165" i="3"/>
  <c r="N192" i="3"/>
  <c r="M111" i="3"/>
  <c r="N112" i="3"/>
  <c r="N111" i="3" s="1"/>
  <c r="K102" i="3"/>
  <c r="K101" i="3"/>
  <c r="J19" i="3"/>
  <c r="J18" i="3"/>
  <c r="K70" i="3"/>
  <c r="K71" i="3"/>
  <c r="K193" i="3"/>
  <c r="K194" i="3" s="1"/>
  <c r="K187" i="3"/>
  <c r="M146" i="3"/>
  <c r="M161" i="3"/>
  <c r="M162" i="3" s="1"/>
  <c r="K38" i="3"/>
  <c r="K42" i="3" s="1"/>
  <c r="L205" i="3"/>
  <c r="L218" i="3"/>
  <c r="L208" i="3" s="1"/>
  <c r="L210" i="3" s="1"/>
  <c r="L215" i="3"/>
  <c r="M203" i="3"/>
  <c r="K36" i="3"/>
  <c r="K5" i="3"/>
  <c r="K5" i="4" s="1"/>
  <c r="M49" i="3"/>
  <c r="N50" i="3"/>
  <c r="N49" i="3" s="1"/>
  <c r="N143" i="3"/>
  <c r="N142" i="3" s="1"/>
  <c r="M142" i="3"/>
  <c r="J16" i="3"/>
  <c r="J15" i="3"/>
  <c r="K73" i="3"/>
  <c r="K74" i="3" s="1"/>
  <c r="K67" i="3"/>
  <c r="L35" i="3"/>
  <c r="L48" i="3"/>
  <c r="L45" i="3"/>
  <c r="L3" i="3"/>
  <c r="L22" i="3"/>
  <c r="L79" i="3"/>
  <c r="L69" i="3" s="1"/>
  <c r="L66" i="3"/>
  <c r="L76" i="3"/>
  <c r="L77" i="3" s="1"/>
  <c r="L53" i="3"/>
  <c r="J42" i="3"/>
  <c r="J36" i="3"/>
  <c r="J5" i="3"/>
  <c r="J5" i="4" s="1"/>
  <c r="N211" i="3"/>
  <c r="K190" i="3"/>
  <c r="K191" i="3"/>
  <c r="K212" i="3"/>
  <c r="K206" i="3"/>
  <c r="M21" i="3"/>
  <c r="N23" i="3"/>
  <c r="N21" i="3" s="1"/>
  <c r="J39" i="3"/>
  <c r="J8" i="3"/>
  <c r="J40" i="3"/>
  <c r="K129" i="3"/>
  <c r="K135" i="3"/>
  <c r="K136" i="3" s="1"/>
  <c r="L104" i="3"/>
  <c r="N72" i="3"/>
  <c r="N134" i="3"/>
  <c r="M114" i="3" l="1"/>
  <c r="J47" i="4"/>
  <c r="J6" i="4"/>
  <c r="J51" i="4"/>
  <c r="L4" i="3"/>
  <c r="L3" i="4"/>
  <c r="K4" i="4"/>
  <c r="K23" i="4"/>
  <c r="M164" i="3"/>
  <c r="M154" i="3" s="1"/>
  <c r="N155" i="3" s="1"/>
  <c r="M151" i="3"/>
  <c r="M158" i="3" s="1"/>
  <c r="M159" i="3" s="1"/>
  <c r="N162" i="3"/>
  <c r="D69" i="4"/>
  <c r="L105" i="3"/>
  <c r="L17" i="3"/>
  <c r="N89" i="3"/>
  <c r="N83" i="3" s="1"/>
  <c r="M83" i="3"/>
  <c r="N164" i="3"/>
  <c r="N154" i="3" s="1"/>
  <c r="F67" i="4"/>
  <c r="F68" i="4" s="1"/>
  <c r="E69" i="4"/>
  <c r="J44" i="3"/>
  <c r="J43" i="3"/>
  <c r="N138" i="3"/>
  <c r="N115" i="3"/>
  <c r="N141" i="3"/>
  <c r="N128" i="3"/>
  <c r="M35" i="3"/>
  <c r="M48" i="3"/>
  <c r="M45" i="3"/>
  <c r="M22" i="3"/>
  <c r="N3" i="3"/>
  <c r="N3" i="4" s="1"/>
  <c r="N35" i="3"/>
  <c r="N48" i="3"/>
  <c r="N22" i="3"/>
  <c r="N45" i="3"/>
  <c r="J6" i="3"/>
  <c r="J11" i="3"/>
  <c r="J7" i="3"/>
  <c r="M215" i="3"/>
  <c r="N203" i="3"/>
  <c r="M205" i="3"/>
  <c r="M218" i="3"/>
  <c r="M208" i="3" s="1"/>
  <c r="M210" i="3" s="1"/>
  <c r="L129" i="3"/>
  <c r="L135" i="3"/>
  <c r="L136" i="3" s="1"/>
  <c r="L193" i="3"/>
  <c r="L194" i="3" s="1"/>
  <c r="L187" i="3"/>
  <c r="N79" i="3"/>
  <c r="N66" i="3"/>
  <c r="N76" i="3"/>
  <c r="N53" i="3"/>
  <c r="L19" i="3"/>
  <c r="L18" i="3"/>
  <c r="N41" i="3"/>
  <c r="M199" i="3"/>
  <c r="M189" i="3" s="1"/>
  <c r="M196" i="3"/>
  <c r="M197" i="3" s="1"/>
  <c r="M186" i="3"/>
  <c r="M169" i="3"/>
  <c r="L14" i="3"/>
  <c r="L52" i="4" s="1"/>
  <c r="L58" i="4" s="1"/>
  <c r="L46" i="3"/>
  <c r="N186" i="3"/>
  <c r="N199" i="3"/>
  <c r="N189" i="3" s="1"/>
  <c r="N196" i="3"/>
  <c r="N169" i="3"/>
  <c r="N156" i="3"/>
  <c r="K44" i="3"/>
  <c r="K43" i="3"/>
  <c r="M156" i="3"/>
  <c r="M155" i="3"/>
  <c r="L132" i="3"/>
  <c r="L133" i="3"/>
  <c r="K19" i="3"/>
  <c r="K18" i="3"/>
  <c r="N69" i="3"/>
  <c r="M115" i="3"/>
  <c r="M128" i="3"/>
  <c r="M138" i="3"/>
  <c r="M139" i="3" s="1"/>
  <c r="M141" i="3"/>
  <c r="M131" i="3" s="1"/>
  <c r="N158" i="3"/>
  <c r="L190" i="3"/>
  <c r="L191" i="3"/>
  <c r="M79" i="3"/>
  <c r="M69" i="3" s="1"/>
  <c r="M66" i="3"/>
  <c r="M76" i="3"/>
  <c r="M77" i="3" s="1"/>
  <c r="M53" i="3"/>
  <c r="J10" i="3"/>
  <c r="J9" i="3"/>
  <c r="L71" i="3"/>
  <c r="L70" i="3"/>
  <c r="N131" i="3"/>
  <c r="N110" i="3"/>
  <c r="N100" i="3" s="1"/>
  <c r="L212" i="3"/>
  <c r="L206" i="3"/>
  <c r="L73" i="3"/>
  <c r="L74" i="3" s="1"/>
  <c r="L67" i="3"/>
  <c r="K6" i="3"/>
  <c r="K7" i="3"/>
  <c r="K16" i="3"/>
  <c r="K15" i="3"/>
  <c r="L42" i="3"/>
  <c r="L36" i="3"/>
  <c r="L5" i="3"/>
  <c r="L5" i="4" s="1"/>
  <c r="K40" i="3"/>
  <c r="K39" i="3"/>
  <c r="K8" i="3"/>
  <c r="L38" i="3"/>
  <c r="N152" i="3" l="1"/>
  <c r="M152" i="3"/>
  <c r="K51" i="4"/>
  <c r="L4" i="4"/>
  <c r="L23" i="4"/>
  <c r="L51" i="4" s="1"/>
  <c r="N23" i="4"/>
  <c r="J46" i="4"/>
  <c r="J7" i="4"/>
  <c r="K11" i="3"/>
  <c r="K12" i="3" s="1"/>
  <c r="K47" i="4"/>
  <c r="K6" i="4"/>
  <c r="N38" i="3"/>
  <c r="N197" i="3"/>
  <c r="M110" i="3"/>
  <c r="M100" i="3" s="1"/>
  <c r="N101" i="3" s="1"/>
  <c r="M107" i="3"/>
  <c r="M108" i="3" s="1"/>
  <c r="M84" i="3"/>
  <c r="M97" i="3"/>
  <c r="N84" i="3"/>
  <c r="N97" i="3"/>
  <c r="N107" i="3"/>
  <c r="N108" i="3" s="1"/>
  <c r="M3" i="3"/>
  <c r="G67" i="4"/>
  <c r="G68" i="4" s="1"/>
  <c r="F69" i="4"/>
  <c r="M46" i="3"/>
  <c r="L16" i="3"/>
  <c r="L15" i="3"/>
  <c r="J13" i="3"/>
  <c r="J12" i="3"/>
  <c r="N159" i="3"/>
  <c r="N139" i="3"/>
  <c r="N191" i="3"/>
  <c r="N190" i="3"/>
  <c r="L40" i="3"/>
  <c r="L39" i="3"/>
  <c r="L8" i="3"/>
  <c r="N215" i="3"/>
  <c r="N205" i="3"/>
  <c r="N218" i="3"/>
  <c r="N208" i="3" s="1"/>
  <c r="N210" i="3" s="1"/>
  <c r="N36" i="3"/>
  <c r="N42" i="3"/>
  <c r="N77" i="3"/>
  <c r="M38" i="3"/>
  <c r="M42" i="3" s="1"/>
  <c r="N46" i="3"/>
  <c r="K9" i="3"/>
  <c r="K10" i="3"/>
  <c r="M132" i="3"/>
  <c r="M133" i="3"/>
  <c r="N71" i="3"/>
  <c r="N70" i="3"/>
  <c r="N193" i="3"/>
  <c r="N187" i="3"/>
  <c r="N40" i="3"/>
  <c r="N8" i="3"/>
  <c r="L6" i="3"/>
  <c r="L7" i="3"/>
  <c r="N132" i="3"/>
  <c r="N133" i="3"/>
  <c r="M71" i="3"/>
  <c r="M70" i="3"/>
  <c r="M191" i="3"/>
  <c r="M190" i="3"/>
  <c r="M212" i="3"/>
  <c r="M206" i="3"/>
  <c r="N135" i="3"/>
  <c r="N129" i="3"/>
  <c r="N17" i="3"/>
  <c r="L43" i="3"/>
  <c r="L44" i="3"/>
  <c r="N102" i="3"/>
  <c r="M73" i="3"/>
  <c r="M74" i="3" s="1"/>
  <c r="M67" i="3"/>
  <c r="M135" i="3"/>
  <c r="M136" i="3" s="1"/>
  <c r="M129" i="3"/>
  <c r="N67" i="3"/>
  <c r="N73" i="3"/>
  <c r="N74" i="3" s="1"/>
  <c r="M36" i="3"/>
  <c r="M5" i="3"/>
  <c r="M5" i="4" s="1"/>
  <c r="M193" i="3"/>
  <c r="M194" i="3" s="1"/>
  <c r="M187" i="3"/>
  <c r="M4" i="3" l="1"/>
  <c r="M3" i="4"/>
  <c r="N47" i="4"/>
  <c r="N6" i="4"/>
  <c r="L11" i="3"/>
  <c r="L47" i="4"/>
  <c r="L6" i="4"/>
  <c r="J8" i="4"/>
  <c r="J9" i="4"/>
  <c r="J11" i="4"/>
  <c r="K46" i="4"/>
  <c r="K7" i="4"/>
  <c r="K13" i="3"/>
  <c r="N14" i="3"/>
  <c r="N52" i="4" s="1"/>
  <c r="N58" i="4" s="1"/>
  <c r="N194" i="3"/>
  <c r="M14" i="3"/>
  <c r="M52" i="4" s="1"/>
  <c r="M58" i="4" s="1"/>
  <c r="N104" i="3"/>
  <c r="N98" i="3"/>
  <c r="N4" i="3"/>
  <c r="N136" i="3"/>
  <c r="M98" i="3"/>
  <c r="M104" i="3"/>
  <c r="M105" i="3" s="1"/>
  <c r="N5" i="3"/>
  <c r="M102" i="3"/>
  <c r="M101" i="3"/>
  <c r="M17" i="3"/>
  <c r="H67" i="4"/>
  <c r="H68" i="4" s="1"/>
  <c r="G69" i="4"/>
  <c r="N15" i="3"/>
  <c r="N16" i="3"/>
  <c r="L12" i="3"/>
  <c r="L13" i="3"/>
  <c r="M7" i="3"/>
  <c r="M6" i="3"/>
  <c r="M8" i="3"/>
  <c r="M40" i="3"/>
  <c r="M39" i="3"/>
  <c r="L9" i="3"/>
  <c r="L10" i="3"/>
  <c r="N206" i="3"/>
  <c r="N212" i="3"/>
  <c r="N18" i="3"/>
  <c r="N19" i="3"/>
  <c r="M15" i="3"/>
  <c r="M16" i="3"/>
  <c r="N39" i="3"/>
  <c r="N10" i="3"/>
  <c r="M43" i="3"/>
  <c r="M44" i="3"/>
  <c r="N43" i="3"/>
  <c r="N44" i="3"/>
  <c r="K8" i="4" l="1"/>
  <c r="K9" i="4"/>
  <c r="J12" i="4"/>
  <c r="J48" i="4" s="1"/>
  <c r="J49" i="4" s="1"/>
  <c r="J14" i="4"/>
  <c r="J16" i="4" s="1"/>
  <c r="J17" i="4" s="1"/>
  <c r="L46" i="4"/>
  <c r="L7" i="4"/>
  <c r="M11" i="3"/>
  <c r="M47" i="4"/>
  <c r="M6" i="4"/>
  <c r="N7" i="3"/>
  <c r="N5" i="4"/>
  <c r="M4" i="4"/>
  <c r="M23" i="4"/>
  <c r="N4" i="4"/>
  <c r="N6" i="3"/>
  <c r="N11" i="3"/>
  <c r="N12" i="3" s="1"/>
  <c r="M19" i="3"/>
  <c r="M18" i="3"/>
  <c r="N105" i="3"/>
  <c r="I67" i="4"/>
  <c r="I68" i="4" s="1"/>
  <c r="H69" i="4"/>
  <c r="M12" i="3"/>
  <c r="M13" i="3"/>
  <c r="M9" i="3"/>
  <c r="M10" i="3"/>
  <c r="N9" i="3"/>
  <c r="J55" i="4" l="1"/>
  <c r="J53" i="4"/>
  <c r="M46" i="4"/>
  <c r="M7" i="4"/>
  <c r="N51" i="4"/>
  <c r="M51" i="4"/>
  <c r="L8" i="4"/>
  <c r="L9" i="4"/>
  <c r="N13" i="3"/>
  <c r="N46" i="4"/>
  <c r="N7" i="4"/>
  <c r="J67" i="4"/>
  <c r="I69" i="4"/>
  <c r="N9" i="4" l="1"/>
  <c r="N8" i="4"/>
  <c r="M8" i="4"/>
  <c r="M9" i="4"/>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J18" i="4"/>
  <c r="J61" i="4"/>
  <c r="J64" i="4" s="1"/>
  <c r="J66" i="4" s="1"/>
  <c r="J68" i="4" s="1"/>
  <c r="J21" i="4" l="1"/>
  <c r="J31" i="4" s="1"/>
  <c r="K67" i="4"/>
  <c r="J70" i="4"/>
  <c r="K50" i="4" s="1"/>
  <c r="K10" i="4" s="1"/>
  <c r="K11" i="4" s="1"/>
  <c r="J41" i="4"/>
  <c r="J43" i="4" s="1"/>
  <c r="K12" i="4" l="1"/>
  <c r="K48" i="4" s="1"/>
  <c r="K49" i="4" s="1"/>
  <c r="J69" i="4"/>
  <c r="J44" i="4"/>
  <c r="K53" i="4" l="1"/>
  <c r="K55" i="4"/>
  <c r="K14" i="4"/>
  <c r="K16" i="4" l="1"/>
  <c r="K17" i="4" s="1"/>
  <c r="K18" i="4" l="1"/>
  <c r="K61" i="4"/>
  <c r="K64" i="4" l="1"/>
  <c r="K66" i="4" s="1"/>
  <c r="K68" i="4" s="1"/>
  <c r="K41" i="4"/>
  <c r="K43" i="4" s="1"/>
  <c r="K21" i="4" l="1"/>
  <c r="K31" i="4" s="1"/>
  <c r="K44" i="4" s="1"/>
  <c r="K70" i="4"/>
  <c r="L50" i="4" s="1"/>
  <c r="L10" i="4" s="1"/>
  <c r="L11" i="4" s="1"/>
  <c r="L67" i="4"/>
  <c r="L12" i="4" l="1"/>
  <c r="L48" i="4" s="1"/>
  <c r="L49" i="4" s="1"/>
  <c r="K69" i="4"/>
  <c r="L55" i="4" l="1"/>
  <c r="L53" i="4"/>
  <c r="L14" i="4"/>
  <c r="L16" i="4" l="1"/>
  <c r="L17" i="4" s="1"/>
  <c r="L61" i="4" l="1"/>
  <c r="L18" i="4"/>
  <c r="L64" i="4" l="1"/>
  <c r="L66" i="4" s="1"/>
  <c r="L68" i="4" s="1"/>
  <c r="L41" i="4"/>
  <c r="L43" i="4" s="1"/>
  <c r="L70" i="4" l="1"/>
  <c r="M50" i="4" s="1"/>
  <c r="M10" i="4" s="1"/>
  <c r="M11" i="4" s="1"/>
  <c r="L21" i="4"/>
  <c r="L31" i="4" s="1"/>
  <c r="L44" i="4" s="1"/>
  <c r="M67" i="4"/>
  <c r="M12" i="4" l="1"/>
  <c r="M48" i="4" s="1"/>
  <c r="M49" i="4" s="1"/>
  <c r="L69" i="4"/>
  <c r="M14" i="4" l="1"/>
  <c r="M16" i="4" s="1"/>
  <c r="M17" i="4" s="1"/>
  <c r="M55" i="4"/>
  <c r="M53" i="4"/>
  <c r="M18" i="4" l="1"/>
  <c r="M61" i="4"/>
  <c r="M64" i="4" l="1"/>
  <c r="M66" i="4" s="1"/>
  <c r="M68" i="4" s="1"/>
  <c r="M41" i="4"/>
  <c r="M43" i="4" s="1"/>
  <c r="M21" i="4" l="1"/>
  <c r="M31" i="4" s="1"/>
  <c r="M44" i="4" s="1"/>
  <c r="N67" i="4"/>
  <c r="M70" i="4"/>
  <c r="N50" i="4" s="1"/>
  <c r="N10" i="4" s="1"/>
  <c r="N11" i="4" s="1"/>
  <c r="N12" i="4" l="1"/>
  <c r="N48" i="4" s="1"/>
  <c r="N49" i="4" s="1"/>
  <c r="M69" i="4"/>
  <c r="N14" i="4" l="1"/>
  <c r="N16" i="4" s="1"/>
  <c r="N17" i="4" s="1"/>
  <c r="N55" i="4"/>
  <c r="N53" i="4"/>
  <c r="N61" i="4" l="1"/>
  <c r="N18" i="4"/>
  <c r="N64" i="4" l="1"/>
  <c r="N66" i="4" s="1"/>
  <c r="N68" i="4" s="1"/>
  <c r="N41" i="4"/>
  <c r="N43" i="4" s="1"/>
  <c r="N21" i="4" l="1"/>
  <c r="N31" i="4" s="1"/>
  <c r="N44" i="4" s="1"/>
  <c r="M71" i="4"/>
  <c r="N69" i="4" l="1"/>
</calcChain>
</file>

<file path=xl/sharedStrings.xml><?xml version="1.0" encoding="utf-8"?>
<sst xmlns="http://schemas.openxmlformats.org/spreadsheetml/2006/main" count="375" uniqueCount="227">
  <si>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</si>
  <si>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</si>
  <si>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</si>
  <si>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</si>
  <si>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</si>
  <si>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</si>
  <si>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</si>
  <si>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</si>
  <si>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</si>
  <si>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</si>
  <si>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</si>
  <si>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</si>
  <si>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</si>
  <si>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</si>
  <si>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</si>
  <si>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</si>
  <si>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</si>
  <si>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</si>
  <si>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</si>
  <si>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</si>
  <si>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</si>
  <si>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</si>
  <si>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</si>
  <si>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</si>
  <si>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</si>
  <si>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</si>
  <si>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</si>
  <si>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</si>
  <si>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</si>
  <si>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</si>
  <si>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</si>
  <si>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</si>
  <si>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</si>
  <si>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</si>
  <si>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</si>
  <si>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</si>
  <si>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</si>
  <si>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</si>
  <si>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</si>
  <si>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</si>
  <si>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</si>
  <si>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</si>
  <si>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</si>
  <si>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</si>
  <si>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</si>
  <si>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</si>
  <si>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</si>
  <si>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</si>
  <si>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</si>
  <si>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</si>
  <si>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</si>
  <si>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</si>
  <si>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</si>
  <si>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</si>
  <si>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</si>
  <si>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</si>
  <si>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</si>
  <si>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</si>
  <si>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</si>
  <si>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</si>
  <si>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</si>
  <si>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</si>
  <si>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</si>
  <si>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</si>
  <si>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</si>
  <si>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</si>
  <si>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</si>
  <si>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</si>
  <si>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</si>
  <si>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</si>
  <si>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</si>
  <si>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</si>
  <si>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</si>
  <si>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</si>
  <si>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</si>
  <si>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</si>
  <si>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</si>
  <si>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</si>
  <si>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</si>
  <si>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</si>
  <si>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</si>
  <si>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</si>
  <si>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</si>
  <si>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</si>
  <si>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</si>
  <si>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</si>
  <si>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</si>
  <si>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</si>
  <si>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</si>
  <si>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</si>
  <si>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</si>
  <si>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</si>
  <si>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</si>
  <si>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</si>
  <si>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</si>
  <si>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</si>
  <si>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</si>
  <si>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</si>
  <si>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</si>
  <si>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</si>
  <si>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</si>
  <si>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</si>
  <si>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</si>
  <si>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</si>
  <si>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</si>
  <si>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</si>
  <si>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</si>
  <si>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</si>
  <si>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</si>
  <si>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</si>
  <si>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</si>
  <si>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</si>
  <si>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</si>
  <si>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</si>
  <si>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</si>
  <si>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</si>
  <si>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</si>
  <si>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</si>
  <si>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</si>
  <si>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</si>
  <si>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</si>
  <si>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</si>
  <si>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</si>
  <si>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</si>
  <si>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</si>
  <si>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</si>
  <si>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</si>
  <si>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</si>
  <si>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</si>
  <si>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</si>
  <si>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</si>
  <si>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</si>
  <si>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</si>
  <si>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</si>
  <si>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</si>
  <si>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</si>
  <si>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</si>
  <si>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</si>
  <si>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</si>
  <si>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</si>
  <si>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</si>
  <si>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</si>
  <si>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</si>
  <si>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</si>
  <si>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</si>
  <si>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</si>
  <si>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</si>
  <si>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</si>
  <si>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</si>
  <si>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</si>
  <si>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</si>
  <si>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</si>
  <si>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</si>
  <si>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</si>
  <si>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</si>
  <si>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</si>
  <si>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</si>
  <si>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</si>
  <si>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</si>
  <si>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</si>
  <si>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</si>
  <si>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</si>
  <si>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</si>
  <si>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</si>
  <si>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</si>
  <si>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</si>
  <si>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</si>
  <si>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</si>
  <si>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</si>
  <si>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</si>
  <si>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</si>
  <si>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</si>
  <si>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</si>
  <si>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</si>
  <si>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</si>
  <si>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</si>
  <si>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</si>
  <si>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</si>
  <si>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</si>
  <si>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</si>
  <si>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</si>
  <si>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</si>
  <si>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</si>
  <si>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</si>
  <si>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</si>
  <si>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</si>
  <si>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</si>
  <si>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</si>
  <si>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</si>
  <si>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</si>
  <si>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</si>
  <si>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</si>
  <si>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</si>
  <si>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</si>
  <si>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</si>
  <si>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</si>
  <si>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</si>
  <si>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</si>
  <si>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</si>
  <si>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</si>
  <si>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</si>
  <si>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</si>
  <si>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</si>
  <si>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</si>
  <si>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</si>
  <si>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</si>
  <si>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</si>
  <si>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</si>
  <si>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</si>
  <si>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</si>
  <si>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</si>
  <si>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</si>
  <si>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</si>
  <si>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</si>
  <si>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</si>
  <si>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</si>
  <si>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</si>
  <si>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</si>
  <si>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</si>
  <si>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</si>
  <si>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</si>
  <si>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</si>
  <si>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</si>
  <si>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</si>
  <si>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</si>
  <si>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</si>
  <si>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Opening retained earnings + Net income - Dividends paid - Shares bought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</si>
</sst>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1" t="s">
        <v>198</v>
      </c>
    </row>
    <row r="3" spans="1:1" x14ac:dyDescent="0.3">
      <c r="A3" t="s">
        <v>199</v>
      </c>
    </row>
    <row r="4" spans="1:1" x14ac:dyDescent="0.3">
      <c r="A4" t="s">
        <v>200</v>
      </c>
    </row>
    <row r="5" spans="1:1" x14ac:dyDescent="0.3">
      <c r="A5"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85" activePane="bottomLeft" state="frozen"/>
      <selection pane="bottomLeft" activeCell="B8" sqref="B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59">
        <v>54</v>
      </c>
      <c r="F8" s="59">
        <v>49</v>
      </c>
      <c r="G8" s="59">
        <v>89</v>
      </c>
      <c r="H8" s="3">
        <v>262</v>
      </c>
      <c r="I8" s="3">
        <v>205</v>
      </c>
    </row>
    <row r="9" spans="1:9" x14ac:dyDescent="0.3">
      <c r="A9" s="2" t="s">
        <v>5</v>
      </c>
      <c r="B9" s="3">
        <v>-58</v>
      </c>
      <c r="C9" s="3">
        <v>-140</v>
      </c>
      <c r="D9" s="3">
        <v>-196</v>
      </c>
      <c r="E9" s="59">
        <v>66</v>
      </c>
      <c r="F9" s="59">
        <v>-78</v>
      </c>
      <c r="G9" s="59">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59">
        <v>932</v>
      </c>
      <c r="C11" s="59">
        <v>863</v>
      </c>
      <c r="D11" s="59">
        <v>646</v>
      </c>
      <c r="E11" s="59">
        <v>2392</v>
      </c>
      <c r="F11" s="59">
        <v>772</v>
      </c>
      <c r="G11" s="59">
        <v>348</v>
      </c>
      <c r="H11" s="59">
        <v>934</v>
      </c>
      <c r="I11" s="59">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60">
        <v>1558.8</v>
      </c>
      <c r="H17" s="8">
        <v>1573</v>
      </c>
      <c r="I17" s="8">
        <v>1578.8</v>
      </c>
    </row>
    <row r="18" spans="1:9" x14ac:dyDescent="0.3">
      <c r="A18" s="2" t="s">
        <v>7</v>
      </c>
      <c r="B18">
        <v>1768.8</v>
      </c>
      <c r="C18">
        <v>1742.5</v>
      </c>
      <c r="D18">
        <v>1692</v>
      </c>
      <c r="E18">
        <v>1659.1</v>
      </c>
      <c r="F18">
        <v>1618.4</v>
      </c>
      <c r="G18" s="60">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61">
        <v>3358</v>
      </c>
      <c r="C27" s="61">
        <v>3241</v>
      </c>
      <c r="D27" s="61">
        <v>3677</v>
      </c>
      <c r="E27" s="61">
        <v>3498</v>
      </c>
      <c r="F27" s="61">
        <v>4272</v>
      </c>
      <c r="G27" s="61">
        <v>2749</v>
      </c>
      <c r="H27" s="61">
        <v>4463</v>
      </c>
      <c r="I27" s="61">
        <v>4667</v>
      </c>
    </row>
    <row r="28" spans="1:9" x14ac:dyDescent="0.3">
      <c r="A28" s="11" t="s">
        <v>35</v>
      </c>
      <c r="B28" s="61">
        <v>4337</v>
      </c>
      <c r="C28" s="61">
        <v>4838</v>
      </c>
      <c r="D28" s="61">
        <v>5055</v>
      </c>
      <c r="E28" s="61">
        <v>5261</v>
      </c>
      <c r="F28" s="61">
        <v>5622</v>
      </c>
      <c r="G28" s="61">
        <v>7367</v>
      </c>
      <c r="H28" s="61">
        <v>6854</v>
      </c>
      <c r="I28" s="61">
        <v>8420</v>
      </c>
    </row>
    <row r="29" spans="1:9" x14ac:dyDescent="0.3">
      <c r="A29" s="11" t="s">
        <v>36</v>
      </c>
      <c r="B29" s="61">
        <v>1968</v>
      </c>
      <c r="C29" s="61">
        <v>1489</v>
      </c>
      <c r="D29" s="61">
        <v>1150</v>
      </c>
      <c r="E29" s="61">
        <v>1130</v>
      </c>
      <c r="F29" s="61">
        <v>1968</v>
      </c>
      <c r="G29" s="61">
        <v>1653</v>
      </c>
      <c r="H29" s="61">
        <v>1498</v>
      </c>
      <c r="I29" s="61">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59">
        <v>3011</v>
      </c>
      <c r="C31" s="59">
        <v>3520</v>
      </c>
      <c r="D31" s="59">
        <v>3989</v>
      </c>
      <c r="E31" s="59">
        <v>4454</v>
      </c>
      <c r="F31" s="59">
        <v>4744</v>
      </c>
      <c r="G31" s="59">
        <v>4866</v>
      </c>
      <c r="H31" s="59">
        <v>4904</v>
      </c>
      <c r="I31" s="59">
        <v>4791</v>
      </c>
    </row>
    <row r="32" spans="1:9" x14ac:dyDescent="0.3">
      <c r="A32" s="2" t="s">
        <v>38</v>
      </c>
      <c r="B32" s="59">
        <v>0</v>
      </c>
      <c r="C32" s="59">
        <v>0</v>
      </c>
      <c r="D32" s="59">
        <v>0</v>
      </c>
      <c r="E32" s="59">
        <v>0</v>
      </c>
      <c r="F32" s="59">
        <v>0</v>
      </c>
      <c r="G32" s="59">
        <v>3097</v>
      </c>
      <c r="H32" s="59">
        <v>3113</v>
      </c>
      <c r="I32" s="59">
        <v>2926</v>
      </c>
    </row>
    <row r="33" spans="1:9" x14ac:dyDescent="0.3">
      <c r="A33" s="2" t="s">
        <v>39</v>
      </c>
      <c r="B33" s="59">
        <v>281</v>
      </c>
      <c r="C33" s="59">
        <v>281</v>
      </c>
      <c r="D33" s="59">
        <v>283</v>
      </c>
      <c r="E33" s="59">
        <v>285</v>
      </c>
      <c r="F33" s="59">
        <v>283</v>
      </c>
      <c r="G33" s="59">
        <v>274</v>
      </c>
      <c r="H33" s="59">
        <v>269</v>
      </c>
      <c r="I33" s="59">
        <v>286</v>
      </c>
    </row>
    <row r="34" spans="1:9" x14ac:dyDescent="0.3">
      <c r="A34" s="2" t="s">
        <v>40</v>
      </c>
      <c r="B34" s="59">
        <v>131</v>
      </c>
      <c r="C34" s="59">
        <v>131</v>
      </c>
      <c r="D34" s="59">
        <v>139</v>
      </c>
      <c r="E34" s="59">
        <v>154</v>
      </c>
      <c r="F34" s="59">
        <v>154</v>
      </c>
      <c r="G34" s="59">
        <v>223</v>
      </c>
      <c r="H34" s="59">
        <v>242</v>
      </c>
      <c r="I34" s="59">
        <v>284</v>
      </c>
    </row>
    <row r="35" spans="1:9" x14ac:dyDescent="0.3">
      <c r="A35" s="2" t="s">
        <v>41</v>
      </c>
      <c r="B35" s="59">
        <v>2587</v>
      </c>
      <c r="C35" s="59">
        <v>2439</v>
      </c>
      <c r="D35" s="59">
        <v>2787</v>
      </c>
      <c r="E35" s="59">
        <v>2509</v>
      </c>
      <c r="F35" s="59">
        <v>2011</v>
      </c>
      <c r="G35" s="59">
        <v>2326</v>
      </c>
      <c r="H35" s="59">
        <v>2921</v>
      </c>
      <c r="I35" s="59">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61">
        <v>107</v>
      </c>
      <c r="C39" s="61">
        <v>44</v>
      </c>
      <c r="D39" s="61">
        <v>6</v>
      </c>
      <c r="E39" s="61">
        <v>6</v>
      </c>
      <c r="F39" s="61">
        <v>6</v>
      </c>
      <c r="G39" s="61">
        <v>3</v>
      </c>
      <c r="H39" s="61">
        <v>0</v>
      </c>
      <c r="I39" s="61">
        <v>500</v>
      </c>
    </row>
    <row r="40" spans="1:9" x14ac:dyDescent="0.3">
      <c r="A40" s="11" t="s">
        <v>46</v>
      </c>
      <c r="B40" s="61">
        <v>74</v>
      </c>
      <c r="C40" s="61">
        <v>1</v>
      </c>
      <c r="D40" s="61">
        <v>325</v>
      </c>
      <c r="E40" s="61">
        <v>336</v>
      </c>
      <c r="F40" s="61">
        <v>9</v>
      </c>
      <c r="G40" s="61">
        <v>248</v>
      </c>
      <c r="H40" s="61">
        <v>2</v>
      </c>
      <c r="I40" s="61">
        <v>10</v>
      </c>
    </row>
    <row r="41" spans="1:9" x14ac:dyDescent="0.3">
      <c r="A41" s="11" t="s">
        <v>11</v>
      </c>
      <c r="B41" s="61">
        <v>2131</v>
      </c>
      <c r="C41" s="61">
        <v>2191</v>
      </c>
      <c r="D41" s="61">
        <v>2048</v>
      </c>
      <c r="E41" s="61">
        <v>2279</v>
      </c>
      <c r="F41" s="61">
        <v>2612</v>
      </c>
      <c r="G41" s="61">
        <v>2248</v>
      </c>
      <c r="H41" s="61">
        <v>2836</v>
      </c>
      <c r="I41" s="61">
        <v>3358</v>
      </c>
    </row>
    <row r="42" spans="1:9" x14ac:dyDescent="0.3">
      <c r="A42" s="11" t="s">
        <v>47</v>
      </c>
      <c r="B42" s="61">
        <v>0</v>
      </c>
      <c r="C42" s="61">
        <v>0</v>
      </c>
      <c r="D42" s="61">
        <v>0</v>
      </c>
      <c r="E42" s="61">
        <v>0</v>
      </c>
      <c r="F42" s="61">
        <v>0</v>
      </c>
      <c r="G42" s="61">
        <v>445</v>
      </c>
      <c r="H42" s="61">
        <v>467</v>
      </c>
      <c r="I42" s="61">
        <v>420</v>
      </c>
    </row>
    <row r="43" spans="1:9" x14ac:dyDescent="0.3">
      <c r="A43" s="11" t="s">
        <v>12</v>
      </c>
      <c r="B43" s="61">
        <v>3949</v>
      </c>
      <c r="C43" s="61">
        <v>3037</v>
      </c>
      <c r="D43" s="61">
        <v>3011</v>
      </c>
      <c r="E43" s="61">
        <v>3269</v>
      </c>
      <c r="F43" s="61">
        <v>5010</v>
      </c>
      <c r="G43" s="61">
        <v>5184</v>
      </c>
      <c r="H43" s="61">
        <v>6063</v>
      </c>
      <c r="I43" s="61">
        <v>6220</v>
      </c>
    </row>
    <row r="44" spans="1:9" x14ac:dyDescent="0.3">
      <c r="A44" s="11" t="s">
        <v>48</v>
      </c>
      <c r="B44" s="61">
        <v>71</v>
      </c>
      <c r="C44" s="61">
        <v>85</v>
      </c>
      <c r="D44" s="61">
        <v>84</v>
      </c>
      <c r="E44" s="61">
        <v>150</v>
      </c>
      <c r="F44" s="61">
        <v>229</v>
      </c>
      <c r="G44" s="61">
        <v>156</v>
      </c>
      <c r="H44" s="61">
        <v>306</v>
      </c>
      <c r="I44" s="61">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59">
        <v>1079</v>
      </c>
      <c r="C46" s="59">
        <v>2010</v>
      </c>
      <c r="D46" s="59">
        <v>3471</v>
      </c>
      <c r="E46" s="59">
        <v>3468</v>
      </c>
      <c r="F46" s="59">
        <v>3464</v>
      </c>
      <c r="G46" s="59">
        <v>9406</v>
      </c>
      <c r="H46" s="59">
        <v>9413</v>
      </c>
      <c r="I46" s="59">
        <v>8920</v>
      </c>
    </row>
    <row r="47" spans="1:9" x14ac:dyDescent="0.3">
      <c r="A47" s="2" t="s">
        <v>50</v>
      </c>
      <c r="B47" s="59">
        <v>0</v>
      </c>
      <c r="C47" s="59">
        <v>0</v>
      </c>
      <c r="D47" s="59">
        <v>0</v>
      </c>
      <c r="E47" s="59">
        <v>0</v>
      </c>
      <c r="F47" s="59">
        <v>0</v>
      </c>
      <c r="G47" s="59">
        <v>2913</v>
      </c>
      <c r="H47" s="59">
        <v>2931</v>
      </c>
      <c r="I47" s="59">
        <v>2777</v>
      </c>
    </row>
    <row r="48" spans="1:9" x14ac:dyDescent="0.3">
      <c r="A48" s="2" t="s">
        <v>51</v>
      </c>
      <c r="B48" s="59">
        <v>1479</v>
      </c>
      <c r="C48" s="59">
        <v>1770</v>
      </c>
      <c r="D48" s="59">
        <v>1907</v>
      </c>
      <c r="E48" s="59">
        <v>3216</v>
      </c>
      <c r="F48" s="59">
        <v>3347</v>
      </c>
      <c r="G48" s="59">
        <v>2684</v>
      </c>
      <c r="H48" s="59">
        <v>2955</v>
      </c>
      <c r="I48" s="59">
        <v>2613</v>
      </c>
    </row>
    <row r="49" spans="1:9" x14ac:dyDescent="0.3">
      <c r="A49" s="2" t="s">
        <v>52</v>
      </c>
      <c r="B49" s="59" t="s">
        <v>209</v>
      </c>
      <c r="C49" s="59" t="s">
        <v>209</v>
      </c>
      <c r="D49" s="59" t="s">
        <v>209</v>
      </c>
      <c r="E49" s="59" t="s">
        <v>209</v>
      </c>
      <c r="F49" s="59" t="s">
        <v>209</v>
      </c>
      <c r="G49" s="59"/>
      <c r="H49" s="59"/>
      <c r="I49" s="59"/>
    </row>
    <row r="50" spans="1:9" x14ac:dyDescent="0.3">
      <c r="A50" s="11" t="s">
        <v>53</v>
      </c>
      <c r="B50" s="59" t="s">
        <v>209</v>
      </c>
      <c r="C50" s="59" t="s">
        <v>209</v>
      </c>
      <c r="D50" s="59" t="s">
        <v>209</v>
      </c>
      <c r="E50" s="59" t="s">
        <v>209</v>
      </c>
      <c r="F50" s="59" t="s">
        <v>209</v>
      </c>
      <c r="G50" s="59" t="s">
        <v>209</v>
      </c>
      <c r="H50" s="59" t="s">
        <v>210</v>
      </c>
      <c r="I50" s="59" t="s">
        <v>211</v>
      </c>
    </row>
    <row r="51" spans="1:9" x14ac:dyDescent="0.3">
      <c r="A51" s="2" t="s">
        <v>54</v>
      </c>
      <c r="B51" s="59"/>
      <c r="C51" s="59"/>
      <c r="D51" s="59"/>
      <c r="E51" s="59"/>
      <c r="F51" s="59"/>
      <c r="G51" s="59"/>
      <c r="H51" s="59"/>
      <c r="I51" s="59"/>
    </row>
    <row r="52" spans="1:9" x14ac:dyDescent="0.3">
      <c r="A52" s="11" t="s">
        <v>55</v>
      </c>
      <c r="B52" s="59"/>
      <c r="C52" s="59"/>
      <c r="D52" s="59"/>
      <c r="E52" s="59"/>
      <c r="F52" s="59"/>
      <c r="G52" s="59"/>
      <c r="H52" s="59"/>
      <c r="I52" s="59"/>
    </row>
    <row r="53" spans="1:9" x14ac:dyDescent="0.3">
      <c r="A53" s="17" t="s">
        <v>56</v>
      </c>
      <c r="B53" s="59" t="s">
        <v>209</v>
      </c>
      <c r="C53" s="59" t="s">
        <v>209</v>
      </c>
      <c r="D53" s="59" t="s">
        <v>209</v>
      </c>
      <c r="E53" s="59" t="s">
        <v>209</v>
      </c>
      <c r="F53" s="59" t="s">
        <v>209</v>
      </c>
      <c r="G53" s="59" t="s">
        <v>209</v>
      </c>
      <c r="H53" s="59"/>
      <c r="I53" s="59"/>
    </row>
    <row r="54" spans="1:9" x14ac:dyDescent="0.3">
      <c r="A54" s="17" t="s">
        <v>57</v>
      </c>
      <c r="B54" s="59">
        <v>3</v>
      </c>
      <c r="C54" s="59">
        <v>3</v>
      </c>
      <c r="D54" s="59">
        <v>3</v>
      </c>
      <c r="E54" s="59">
        <v>3</v>
      </c>
      <c r="F54" s="59">
        <v>3</v>
      </c>
      <c r="G54" s="59">
        <v>3</v>
      </c>
      <c r="H54" s="59">
        <v>3</v>
      </c>
      <c r="I54" s="59">
        <v>3</v>
      </c>
    </row>
    <row r="55" spans="1:9" x14ac:dyDescent="0.3">
      <c r="A55" s="17" t="s">
        <v>58</v>
      </c>
      <c r="B55" s="59">
        <v>6773</v>
      </c>
      <c r="C55" s="59">
        <v>7786</v>
      </c>
      <c r="D55" s="59">
        <v>8638</v>
      </c>
      <c r="E55" s="59">
        <v>6384</v>
      </c>
      <c r="F55" s="59">
        <v>7163</v>
      </c>
      <c r="G55" s="59">
        <v>8299</v>
      </c>
      <c r="H55" s="59">
        <v>9965</v>
      </c>
      <c r="I55" s="59">
        <v>11484</v>
      </c>
    </row>
    <row r="56" spans="1:9" x14ac:dyDescent="0.3">
      <c r="A56" s="17" t="s">
        <v>59</v>
      </c>
      <c r="B56" s="59">
        <v>1246</v>
      </c>
      <c r="C56" s="59">
        <v>318</v>
      </c>
      <c r="D56" s="59">
        <v>-213</v>
      </c>
      <c r="E56" s="59">
        <v>-92</v>
      </c>
      <c r="F56" s="59">
        <v>231</v>
      </c>
      <c r="G56" s="59">
        <v>-56</v>
      </c>
      <c r="H56" s="59">
        <v>-380</v>
      </c>
      <c r="I56" s="59">
        <v>318</v>
      </c>
    </row>
    <row r="57" spans="1:9" x14ac:dyDescent="0.3">
      <c r="A57" s="17" t="s">
        <v>60</v>
      </c>
      <c r="B57" s="59">
        <v>4685</v>
      </c>
      <c r="C57" s="59">
        <v>4151</v>
      </c>
      <c r="D57" s="59">
        <v>3979</v>
      </c>
      <c r="E57" s="59">
        <v>3517</v>
      </c>
      <c r="F57" s="59">
        <v>1643</v>
      </c>
      <c r="G57" s="59">
        <v>-191</v>
      </c>
      <c r="H57" s="59">
        <v>3179</v>
      </c>
      <c r="I57" s="59">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59">
        <v>606</v>
      </c>
      <c r="C66" s="59">
        <v>649</v>
      </c>
      <c r="D66" s="59">
        <v>706</v>
      </c>
      <c r="E66" s="59">
        <v>747</v>
      </c>
      <c r="F66" s="59">
        <v>705</v>
      </c>
      <c r="G66" s="59">
        <v>721</v>
      </c>
      <c r="H66" s="3">
        <v>744</v>
      </c>
      <c r="I66" s="3">
        <v>717</v>
      </c>
    </row>
    <row r="67" spans="1:9" x14ac:dyDescent="0.3">
      <c r="A67" s="11" t="s">
        <v>67</v>
      </c>
      <c r="B67" s="59">
        <v>-113</v>
      </c>
      <c r="C67" s="59">
        <v>-80</v>
      </c>
      <c r="D67" s="59">
        <v>-273</v>
      </c>
      <c r="E67" s="59">
        <v>647</v>
      </c>
      <c r="F67" s="59">
        <v>34</v>
      </c>
      <c r="G67" s="59">
        <v>-380</v>
      </c>
      <c r="H67" s="3">
        <v>-385</v>
      </c>
      <c r="I67" s="3">
        <v>-650</v>
      </c>
    </row>
    <row r="68" spans="1:9" x14ac:dyDescent="0.3">
      <c r="A68" s="11" t="s">
        <v>68</v>
      </c>
      <c r="B68" s="59">
        <v>191</v>
      </c>
      <c r="C68" s="59">
        <v>236</v>
      </c>
      <c r="D68" s="59">
        <v>215</v>
      </c>
      <c r="E68" s="59">
        <v>218</v>
      </c>
      <c r="F68" s="59">
        <v>325</v>
      </c>
      <c r="G68" s="59">
        <v>429</v>
      </c>
      <c r="H68" s="3">
        <v>611</v>
      </c>
      <c r="I68" s="3">
        <v>638</v>
      </c>
    </row>
    <row r="69" spans="1:9" x14ac:dyDescent="0.3">
      <c r="A69" s="11" t="s">
        <v>69</v>
      </c>
      <c r="B69" s="59">
        <v>43</v>
      </c>
      <c r="C69" s="59">
        <v>13</v>
      </c>
      <c r="D69" s="59">
        <v>10</v>
      </c>
      <c r="E69" s="59">
        <v>27</v>
      </c>
      <c r="F69" s="59">
        <v>15</v>
      </c>
      <c r="G69" s="59">
        <v>398</v>
      </c>
      <c r="H69" s="3">
        <v>53</v>
      </c>
      <c r="I69" s="3">
        <v>123</v>
      </c>
    </row>
    <row r="70" spans="1:9" x14ac:dyDescent="0.3">
      <c r="A70" s="11" t="s">
        <v>70</v>
      </c>
      <c r="B70" s="59">
        <v>424</v>
      </c>
      <c r="C70" s="59">
        <v>98</v>
      </c>
      <c r="D70" s="59">
        <v>-117</v>
      </c>
      <c r="E70" s="59">
        <v>-99</v>
      </c>
      <c r="F70" s="59">
        <v>233</v>
      </c>
      <c r="G70" s="59">
        <v>23</v>
      </c>
      <c r="H70" s="3">
        <v>-138</v>
      </c>
      <c r="I70" s="3">
        <v>-26</v>
      </c>
    </row>
    <row r="71" spans="1:9" x14ac:dyDescent="0.3">
      <c r="A71" s="2" t="s">
        <v>71</v>
      </c>
      <c r="B71" s="59"/>
      <c r="C71" s="59"/>
      <c r="D71" s="59"/>
      <c r="E71" s="59"/>
      <c r="F71" s="59"/>
      <c r="G71" s="59"/>
      <c r="H71" s="3"/>
      <c r="I71" s="3"/>
    </row>
    <row r="72" spans="1:9" x14ac:dyDescent="0.3">
      <c r="A72" s="11" t="s">
        <v>72</v>
      </c>
      <c r="B72" s="59">
        <v>-216</v>
      </c>
      <c r="C72" s="59">
        <v>60</v>
      </c>
      <c r="D72" s="59">
        <v>-426</v>
      </c>
      <c r="E72" s="59">
        <v>187</v>
      </c>
      <c r="F72" s="59">
        <v>-270</v>
      </c>
      <c r="G72" s="59">
        <v>1239</v>
      </c>
      <c r="H72" s="3">
        <v>-1606</v>
      </c>
      <c r="I72" s="3">
        <v>-504</v>
      </c>
    </row>
    <row r="73" spans="1:9" x14ac:dyDescent="0.3">
      <c r="A73" s="11" t="s">
        <v>73</v>
      </c>
      <c r="B73" s="59">
        <v>-621</v>
      </c>
      <c r="C73" s="59">
        <v>-590</v>
      </c>
      <c r="D73" s="59">
        <v>-231</v>
      </c>
      <c r="E73" s="59">
        <v>-255</v>
      </c>
      <c r="F73" s="59">
        <v>-490</v>
      </c>
      <c r="G73" s="59">
        <v>-1854</v>
      </c>
      <c r="H73" s="3">
        <v>507</v>
      </c>
      <c r="I73" s="3">
        <v>-1676</v>
      </c>
    </row>
    <row r="74" spans="1:9" x14ac:dyDescent="0.3">
      <c r="A74" s="11" t="s">
        <v>98</v>
      </c>
      <c r="B74" s="59">
        <v>-144</v>
      </c>
      <c r="C74" s="59">
        <v>-161</v>
      </c>
      <c r="D74" s="59">
        <v>-120</v>
      </c>
      <c r="E74" s="59">
        <v>35</v>
      </c>
      <c r="F74" s="59">
        <v>-203</v>
      </c>
      <c r="G74" s="59">
        <v>-654</v>
      </c>
      <c r="H74" s="3">
        <v>-182</v>
      </c>
      <c r="I74" s="3">
        <v>-845</v>
      </c>
    </row>
    <row r="75" spans="1:9" x14ac:dyDescent="0.3">
      <c r="A75" s="11" t="s">
        <v>97</v>
      </c>
      <c r="B75" s="59">
        <v>1237</v>
      </c>
      <c r="C75" s="59">
        <v>-889</v>
      </c>
      <c r="D75" s="59">
        <v>-158</v>
      </c>
      <c r="E75" s="59">
        <v>1515</v>
      </c>
      <c r="F75" s="59">
        <v>1525</v>
      </c>
      <c r="G75" s="59">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62">
        <v>-2426</v>
      </c>
      <c r="H78" s="3">
        <v>-9961</v>
      </c>
      <c r="I78" s="3">
        <v>-12913</v>
      </c>
    </row>
    <row r="79" spans="1:9" x14ac:dyDescent="0.3">
      <c r="A79" s="2" t="s">
        <v>77</v>
      </c>
      <c r="B79" s="3">
        <v>3655</v>
      </c>
      <c r="C79" s="3">
        <v>2924</v>
      </c>
      <c r="D79" s="3">
        <v>3623</v>
      </c>
      <c r="E79" s="3">
        <v>3613</v>
      </c>
      <c r="F79" s="3">
        <v>1715</v>
      </c>
      <c r="G79" s="63">
        <v>74</v>
      </c>
      <c r="H79" s="3">
        <v>4236</v>
      </c>
      <c r="I79" s="3">
        <v>8199</v>
      </c>
    </row>
    <row r="80" spans="1:9" x14ac:dyDescent="0.3">
      <c r="A80" s="2" t="s">
        <v>78</v>
      </c>
      <c r="B80" s="3">
        <v>2216</v>
      </c>
      <c r="C80" s="3">
        <v>2536</v>
      </c>
      <c r="D80" s="3">
        <v>2423</v>
      </c>
      <c r="E80" s="3">
        <v>2496</v>
      </c>
      <c r="F80" s="3">
        <v>2072</v>
      </c>
      <c r="G80" s="64">
        <v>2379</v>
      </c>
      <c r="H80" s="3">
        <v>2449</v>
      </c>
      <c r="I80" s="3">
        <v>3967</v>
      </c>
    </row>
    <row r="81" spans="1:9" x14ac:dyDescent="0.3">
      <c r="A81" s="2" t="s">
        <v>14</v>
      </c>
      <c r="B81" s="3">
        <v>-1113</v>
      </c>
      <c r="C81" s="3">
        <v>-1143</v>
      </c>
      <c r="D81" s="3">
        <v>-1105</v>
      </c>
      <c r="E81" s="3">
        <v>-1028</v>
      </c>
      <c r="F81" s="3">
        <v>-1119</v>
      </c>
      <c r="G81" s="62">
        <v>-1086</v>
      </c>
      <c r="H81" s="3">
        <v>-695</v>
      </c>
      <c r="I81" s="3">
        <v>-758</v>
      </c>
    </row>
    <row r="82" spans="1:9" x14ac:dyDescent="0.3">
      <c r="A82" s="2" t="s">
        <v>79</v>
      </c>
      <c r="B82" s="3">
        <v>3</v>
      </c>
      <c r="C82" s="3">
        <v>16</v>
      </c>
      <c r="D82" s="3">
        <v>-21</v>
      </c>
      <c r="E82" s="3">
        <v>-22</v>
      </c>
      <c r="F82" s="3">
        <v>5</v>
      </c>
      <c r="G82" s="65">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61">
        <v>6134</v>
      </c>
      <c r="H85" s="3">
        <v>0</v>
      </c>
      <c r="I85" s="3">
        <v>0</v>
      </c>
    </row>
    <row r="86" spans="1:9" x14ac:dyDescent="0.3">
      <c r="A86" s="2" t="s">
        <v>83</v>
      </c>
      <c r="B86" s="3">
        <v>-63</v>
      </c>
      <c r="C86" s="3">
        <v>-67</v>
      </c>
      <c r="D86" s="3">
        <v>327</v>
      </c>
      <c r="E86" s="3">
        <v>13</v>
      </c>
      <c r="F86" s="3">
        <v>-325</v>
      </c>
      <c r="G86" s="61">
        <v>49</v>
      </c>
      <c r="H86" s="3">
        <v>-52</v>
      </c>
      <c r="I86" s="3">
        <v>15</v>
      </c>
    </row>
    <row r="87" spans="1:9" x14ac:dyDescent="0.3">
      <c r="A87" s="2" t="s">
        <v>84</v>
      </c>
      <c r="B87" s="3">
        <v>-26</v>
      </c>
      <c r="C87" s="3">
        <v>-113</v>
      </c>
      <c r="D87" s="3"/>
      <c r="E87" s="3">
        <v>0</v>
      </c>
      <c r="F87" s="3">
        <v>0</v>
      </c>
      <c r="G87" s="61">
        <v>0</v>
      </c>
      <c r="H87" s="3">
        <v>-197</v>
      </c>
      <c r="I87" s="3">
        <v>0</v>
      </c>
    </row>
    <row r="88" spans="1:9" x14ac:dyDescent="0.3">
      <c r="A88" s="2" t="s">
        <v>85</v>
      </c>
      <c r="B88" s="3">
        <v>732</v>
      </c>
      <c r="C88" s="3">
        <v>788</v>
      </c>
      <c r="D88" s="3">
        <v>489</v>
      </c>
      <c r="E88" s="3">
        <v>733</v>
      </c>
      <c r="F88" s="3">
        <v>700</v>
      </c>
      <c r="G88" s="61">
        <v>885</v>
      </c>
      <c r="H88" s="3">
        <v>1172</v>
      </c>
      <c r="I88" s="3">
        <v>1151</v>
      </c>
    </row>
    <row r="89" spans="1:9" x14ac:dyDescent="0.3">
      <c r="A89" s="2" t="s">
        <v>16</v>
      </c>
      <c r="B89" s="3">
        <v>-2534</v>
      </c>
      <c r="C89" s="3">
        <v>-3238</v>
      </c>
      <c r="D89" s="3">
        <v>-3223</v>
      </c>
      <c r="E89" s="3">
        <v>-4254</v>
      </c>
      <c r="F89" s="3">
        <v>-4286</v>
      </c>
      <c r="G89" s="61">
        <v>-3067</v>
      </c>
      <c r="H89" s="3">
        <v>-608</v>
      </c>
      <c r="I89" s="3">
        <v>-4014</v>
      </c>
    </row>
    <row r="90" spans="1:9" x14ac:dyDescent="0.3">
      <c r="A90" s="2" t="s">
        <v>86</v>
      </c>
      <c r="B90" s="3">
        <v>-899</v>
      </c>
      <c r="C90" s="3">
        <v>-1022</v>
      </c>
      <c r="D90" s="3">
        <v>-1133</v>
      </c>
      <c r="E90" s="3">
        <v>-1243</v>
      </c>
      <c r="F90" s="3">
        <v>-1332</v>
      </c>
      <c r="G90" s="61">
        <v>-1452</v>
      </c>
      <c r="H90" s="3">
        <v>-1638</v>
      </c>
      <c r="I90" s="3">
        <v>-1837</v>
      </c>
    </row>
    <row r="91" spans="1:9" x14ac:dyDescent="0.3">
      <c r="A91" s="2" t="s">
        <v>87</v>
      </c>
      <c r="B91" s="3">
        <v>0</v>
      </c>
      <c r="C91" s="3">
        <v>0</v>
      </c>
      <c r="D91" s="3">
        <v>-90</v>
      </c>
      <c r="E91" s="3">
        <v>-84</v>
      </c>
      <c r="F91" s="3">
        <v>-50</v>
      </c>
      <c r="G91" s="61">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61">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61">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66">
        <v>140</v>
      </c>
      <c r="H100" s="3">
        <v>293</v>
      </c>
      <c r="I100" s="3">
        <v>290</v>
      </c>
    </row>
    <row r="101" spans="1:9" x14ac:dyDescent="0.3">
      <c r="A101" s="11" t="s">
        <v>18</v>
      </c>
      <c r="B101" s="3">
        <v>1262</v>
      </c>
      <c r="C101" s="3">
        <v>748</v>
      </c>
      <c r="D101" s="3">
        <v>703</v>
      </c>
      <c r="E101" s="3">
        <v>529</v>
      </c>
      <c r="F101" s="3">
        <v>757</v>
      </c>
      <c r="G101" s="64">
        <v>1028</v>
      </c>
      <c r="H101" s="3">
        <v>1177</v>
      </c>
      <c r="I101" s="3">
        <v>1231</v>
      </c>
    </row>
    <row r="102" spans="1:9" x14ac:dyDescent="0.3">
      <c r="A102" s="11" t="s">
        <v>95</v>
      </c>
      <c r="B102" s="3">
        <v>206</v>
      </c>
      <c r="C102" s="3">
        <v>252</v>
      </c>
      <c r="D102" s="3">
        <v>266</v>
      </c>
      <c r="E102" s="3">
        <v>294</v>
      </c>
      <c r="F102" s="3">
        <v>160</v>
      </c>
      <c r="G102" s="63">
        <v>121</v>
      </c>
      <c r="H102" s="3">
        <v>179</v>
      </c>
      <c r="I102" s="3">
        <v>160</v>
      </c>
    </row>
    <row r="103" spans="1:9" x14ac:dyDescent="0.3">
      <c r="A103" s="11" t="s">
        <v>96</v>
      </c>
      <c r="B103" s="3">
        <v>240</v>
      </c>
      <c r="C103" s="3">
        <v>271</v>
      </c>
      <c r="D103" s="3">
        <v>300</v>
      </c>
      <c r="E103" s="3">
        <v>320</v>
      </c>
      <c r="F103" s="3">
        <v>347</v>
      </c>
      <c r="G103" s="65">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61">
        <v>9329</v>
      </c>
      <c r="H108" s="8">
        <v>11644</v>
      </c>
      <c r="I108" s="8">
        <v>12228</v>
      </c>
    </row>
    <row r="109" spans="1:9" x14ac:dyDescent="0.3">
      <c r="A109" s="11" t="s">
        <v>114</v>
      </c>
      <c r="B109">
        <v>4410</v>
      </c>
      <c r="C109">
        <v>4746</v>
      </c>
      <c r="D109">
        <v>4886</v>
      </c>
      <c r="E109">
        <v>4938</v>
      </c>
      <c r="F109" s="3">
        <v>5260</v>
      </c>
      <c r="G109" s="61">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61">
        <v>5892</v>
      </c>
      <c r="H112" s="8">
        <v>6970</v>
      </c>
      <c r="I112" s="8">
        <v>7388</v>
      </c>
    </row>
    <row r="113" spans="1:9" x14ac:dyDescent="0.3">
      <c r="A113" s="11" t="s">
        <v>114</v>
      </c>
      <c r="B113">
        <v>2051</v>
      </c>
      <c r="C113">
        <v>2149</v>
      </c>
      <c r="D113">
        <v>2395</v>
      </c>
      <c r="E113">
        <v>2940</v>
      </c>
      <c r="F113" s="3">
        <v>3087</v>
      </c>
      <c r="G113" s="61">
        <v>3053</v>
      </c>
      <c r="H113" s="8">
        <v>3996</v>
      </c>
      <c r="I113" s="8">
        <v>4527</v>
      </c>
    </row>
    <row r="114" spans="1:9" x14ac:dyDescent="0.3">
      <c r="A114" s="11" t="s">
        <v>115</v>
      </c>
      <c r="B114">
        <v>372</v>
      </c>
      <c r="C114">
        <v>376</v>
      </c>
      <c r="D114">
        <v>383</v>
      </c>
      <c r="E114">
        <v>427</v>
      </c>
      <c r="F114" s="3">
        <v>432</v>
      </c>
      <c r="G114" s="61">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61">
        <v>4635</v>
      </c>
      <c r="H116" s="8">
        <v>5748</v>
      </c>
      <c r="I116" s="8">
        <v>5416</v>
      </c>
    </row>
    <row r="117" spans="1:9" x14ac:dyDescent="0.3">
      <c r="A117" s="11" t="s">
        <v>114</v>
      </c>
      <c r="B117">
        <v>925</v>
      </c>
      <c r="C117">
        <v>1055</v>
      </c>
      <c r="D117">
        <v>1188</v>
      </c>
      <c r="E117">
        <v>1508</v>
      </c>
      <c r="F117" s="3">
        <v>1808</v>
      </c>
      <c r="G117" s="61">
        <v>1896</v>
      </c>
      <c r="H117" s="8">
        <v>2347</v>
      </c>
      <c r="I117" s="8">
        <v>1938</v>
      </c>
    </row>
    <row r="118" spans="1:9" x14ac:dyDescent="0.3">
      <c r="A118" s="11" t="s">
        <v>115</v>
      </c>
      <c r="B118">
        <v>126</v>
      </c>
      <c r="C118">
        <v>131</v>
      </c>
      <c r="D118">
        <v>129</v>
      </c>
      <c r="E118">
        <v>130</v>
      </c>
      <c r="F118" s="3">
        <v>138</v>
      </c>
      <c r="G118" s="61">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61">
        <v>3449</v>
      </c>
      <c r="H120" s="8">
        <v>3659</v>
      </c>
      <c r="I120" s="8">
        <v>4111</v>
      </c>
    </row>
    <row r="121" spans="1:9" x14ac:dyDescent="0.3">
      <c r="A121" s="11" t="s">
        <v>114</v>
      </c>
      <c r="B121">
        <v>1251</v>
      </c>
      <c r="C121">
        <v>1117</v>
      </c>
      <c r="D121">
        <v>1185</v>
      </c>
      <c r="E121">
        <v>1347</v>
      </c>
      <c r="F121" s="3">
        <v>1395</v>
      </c>
      <c r="G121" s="61">
        <v>1365</v>
      </c>
      <c r="H121" s="8">
        <v>1494</v>
      </c>
      <c r="I121" s="8">
        <v>1610</v>
      </c>
    </row>
    <row r="122" spans="1:9" x14ac:dyDescent="0.3">
      <c r="A122" s="11" t="s">
        <v>115</v>
      </c>
      <c r="B122">
        <v>309</v>
      </c>
      <c r="C122">
        <v>270</v>
      </c>
      <c r="D122">
        <v>267</v>
      </c>
      <c r="E122">
        <v>244</v>
      </c>
      <c r="F122" s="3">
        <v>237</v>
      </c>
      <c r="G122" s="61">
        <v>214</v>
      </c>
      <c r="H122">
        <v>190</v>
      </c>
      <c r="I122">
        <v>234</v>
      </c>
    </row>
    <row r="123" spans="1:9" x14ac:dyDescent="0.3">
      <c r="A123" s="2" t="s">
        <v>107</v>
      </c>
      <c r="B123" s="3">
        <v>115</v>
      </c>
      <c r="C123" s="3">
        <v>73</v>
      </c>
      <c r="D123" s="3">
        <v>73</v>
      </c>
      <c r="E123" s="3">
        <v>88</v>
      </c>
      <c r="F123" s="3">
        <v>42</v>
      </c>
      <c r="G123" s="61">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61">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workbookViewId="0">
      <selection activeCell="B11" sqref="B11"/>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3">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3">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x14ac:dyDescent="0.3">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3">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3">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x14ac:dyDescent="0.3">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3">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3">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x14ac:dyDescent="0.3">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3">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3">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x14ac:dyDescent="0.3">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3">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3">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x14ac:dyDescent="0.3">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3">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3">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3">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3">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x14ac:dyDescent="0.3">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x14ac:dyDescent="0.3">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x14ac:dyDescent="0.3">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3">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x14ac:dyDescent="0.3">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x14ac:dyDescent="0.3">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x14ac:dyDescent="0.3">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3">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x14ac:dyDescent="0.3">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x14ac:dyDescent="0.3">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x14ac:dyDescent="0.3">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x14ac:dyDescent="0.3">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x14ac:dyDescent="0.3">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x14ac:dyDescent="0.3">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x14ac:dyDescent="0.3">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x14ac:dyDescent="0.3">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x14ac:dyDescent="0.3">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x14ac:dyDescent="0.3">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x14ac:dyDescent="0.3">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x14ac:dyDescent="0.3">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x14ac:dyDescent="0.3">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x14ac:dyDescent="0.3">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x14ac:dyDescent="0.3">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x14ac:dyDescent="0.3">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x14ac:dyDescent="0.3">
      <c r="A51" s="41" t="str">
        <f>+Historicals!A111</f>
        <v>Europe, Middle East &amp; Africa</v>
      </c>
      <c r="B51" s="41"/>
      <c r="C51" s="41"/>
      <c r="D51" s="41"/>
      <c r="E51" s="41"/>
      <c r="F51" s="41"/>
      <c r="G51" s="69"/>
      <c r="H51" s="69"/>
      <c r="I51" s="41"/>
      <c r="J51" s="37"/>
      <c r="K51" s="37"/>
      <c r="L51" s="37"/>
      <c r="M51" s="37"/>
      <c r="N51" s="37"/>
    </row>
    <row r="52" spans="1:14" x14ac:dyDescent="0.3">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3">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x14ac:dyDescent="0.3">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3">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x14ac:dyDescent="0.3">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x14ac:dyDescent="0.3">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x14ac:dyDescent="0.3">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3">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x14ac:dyDescent="0.3">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x14ac:dyDescent="0.3">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x14ac:dyDescent="0.3">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3">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x14ac:dyDescent="0.3">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x14ac:dyDescent="0.3">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x14ac:dyDescent="0.3">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x14ac:dyDescent="0.3">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x14ac:dyDescent="0.3">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x14ac:dyDescent="0.3">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x14ac:dyDescent="0.3">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x14ac:dyDescent="0.3">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x14ac:dyDescent="0.3">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x14ac:dyDescent="0.3">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3">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x14ac:dyDescent="0.3">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x14ac:dyDescent="0.3">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x14ac:dyDescent="0.3">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x14ac:dyDescent="0.3">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x14ac:dyDescent="0.3">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x14ac:dyDescent="0.3">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x14ac:dyDescent="0.3">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x14ac:dyDescent="0.3">
      <c r="B82" s="41"/>
      <c r="C82" s="41"/>
      <c r="D82" s="41"/>
      <c r="E82" s="41"/>
      <c r="F82" s="41"/>
      <c r="G82" s="71"/>
      <c r="H82" s="71"/>
      <c r="I82" s="41"/>
      <c r="J82" s="37"/>
      <c r="K82" s="37"/>
      <c r="L82" s="37"/>
      <c r="M82" s="37"/>
      <c r="N82" s="37"/>
    </row>
    <row r="83" spans="2:14" x14ac:dyDescent="0.3">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3">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x14ac:dyDescent="0.3">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3">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x14ac:dyDescent="0.3">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x14ac:dyDescent="0.3">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x14ac:dyDescent="0.3">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3">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x14ac:dyDescent="0.3">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x14ac:dyDescent="0.3">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x14ac:dyDescent="0.3">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3">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x14ac:dyDescent="0.3">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x14ac:dyDescent="0.3">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x14ac:dyDescent="0.3">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x14ac:dyDescent="0.3">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x14ac:dyDescent="0.3">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x14ac:dyDescent="0.3">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x14ac:dyDescent="0.3">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x14ac:dyDescent="0.3">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x14ac:dyDescent="0.3">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x14ac:dyDescent="0.3">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3">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x14ac:dyDescent="0.3">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x14ac:dyDescent="0.3">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x14ac:dyDescent="0.3">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x14ac:dyDescent="0.3">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x14ac:dyDescent="0.3">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x14ac:dyDescent="0.3">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x14ac:dyDescent="0.3">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x14ac:dyDescent="0.3">
      <c r="B113" s="41"/>
      <c r="C113" s="41"/>
      <c r="D113" s="41"/>
      <c r="E113" s="41"/>
      <c r="F113" s="41"/>
      <c r="G113" s="71"/>
      <c r="H113" s="71"/>
      <c r="I113" s="41"/>
      <c r="J113" s="37"/>
      <c r="K113" s="37"/>
      <c r="L113" s="37"/>
      <c r="M113" s="37"/>
      <c r="N113" s="37"/>
    </row>
    <row r="114" spans="2:14" x14ac:dyDescent="0.3">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3">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x14ac:dyDescent="0.3">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3">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x14ac:dyDescent="0.3">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x14ac:dyDescent="0.3">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x14ac:dyDescent="0.3">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3">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x14ac:dyDescent="0.3">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x14ac:dyDescent="0.3">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x14ac:dyDescent="0.3">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3">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x14ac:dyDescent="0.3">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x14ac:dyDescent="0.3">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x14ac:dyDescent="0.3">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x14ac:dyDescent="0.3">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x14ac:dyDescent="0.3">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x14ac:dyDescent="0.3">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x14ac:dyDescent="0.3">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x14ac:dyDescent="0.3">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x14ac:dyDescent="0.3">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x14ac:dyDescent="0.3">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3">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x14ac:dyDescent="0.3">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x14ac:dyDescent="0.3">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x14ac:dyDescent="0.3">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x14ac:dyDescent="0.3">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x14ac:dyDescent="0.3">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x14ac:dyDescent="0.3">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x14ac:dyDescent="0.3">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x14ac:dyDescent="0.3">
      <c r="B144" s="41"/>
      <c r="C144" s="41"/>
      <c r="D144" s="41"/>
      <c r="E144" s="41"/>
      <c r="F144" s="41"/>
      <c r="G144" s="71"/>
      <c r="H144" s="71"/>
      <c r="I144" s="41"/>
      <c r="J144" s="37"/>
      <c r="K144" s="37"/>
      <c r="L144" s="37"/>
      <c r="M144" s="37"/>
      <c r="N144" s="37"/>
    </row>
    <row r="145" spans="2:14" x14ac:dyDescent="0.3">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x14ac:dyDescent="0.3">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x14ac:dyDescent="0.3">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3">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x14ac:dyDescent="0.3">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x14ac:dyDescent="0.3">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x14ac:dyDescent="0.3">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x14ac:dyDescent="0.3">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x14ac:dyDescent="0.3">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x14ac:dyDescent="0.3">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x14ac:dyDescent="0.3">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x14ac:dyDescent="0.3">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x14ac:dyDescent="0.3">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x14ac:dyDescent="0.3">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3">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x14ac:dyDescent="0.3">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x14ac:dyDescent="0.3">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x14ac:dyDescent="0.3">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x14ac:dyDescent="0.3">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x14ac:dyDescent="0.3">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x14ac:dyDescent="0.3">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x14ac:dyDescent="0.3">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x14ac:dyDescent="0.3">
      <c r="B167" s="41"/>
      <c r="C167" s="41"/>
      <c r="D167" s="41"/>
      <c r="E167" s="41"/>
      <c r="F167" s="41"/>
      <c r="G167" s="71"/>
      <c r="H167" s="71"/>
      <c r="I167" s="41"/>
      <c r="J167" s="37"/>
      <c r="K167" s="37"/>
      <c r="L167" s="37"/>
      <c r="M167" s="37"/>
      <c r="N167" s="37"/>
    </row>
    <row r="168" spans="2:14" x14ac:dyDescent="0.3">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3">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x14ac:dyDescent="0.3">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3">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x14ac:dyDescent="0.3">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x14ac:dyDescent="0.3">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x14ac:dyDescent="0.3">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3">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x14ac:dyDescent="0.3">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x14ac:dyDescent="0.3">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x14ac:dyDescent="0.3">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3">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x14ac:dyDescent="0.3">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x14ac:dyDescent="0.3">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x14ac:dyDescent="0.3">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3">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x14ac:dyDescent="0.3">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x14ac:dyDescent="0.3">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x14ac:dyDescent="0.3">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x14ac:dyDescent="0.3">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x14ac:dyDescent="0.3">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x14ac:dyDescent="0.3">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x14ac:dyDescent="0.3">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x14ac:dyDescent="0.3">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x14ac:dyDescent="0.3">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x14ac:dyDescent="0.3">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3">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x14ac:dyDescent="0.3">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x14ac:dyDescent="0.3">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x14ac:dyDescent="0.3">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x14ac:dyDescent="0.3">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x14ac:dyDescent="0.3">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x14ac:dyDescent="0.3">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x14ac:dyDescent="0.3">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x14ac:dyDescent="0.3">
      <c r="B202" s="41"/>
      <c r="C202" s="41"/>
      <c r="D202" s="41"/>
      <c r="E202" s="41"/>
      <c r="F202" s="41"/>
      <c r="G202" s="71"/>
      <c r="H202" s="71"/>
      <c r="I202" s="41"/>
      <c r="J202" s="37"/>
      <c r="K202" s="37"/>
      <c r="L202" s="37"/>
      <c r="M202" s="37"/>
      <c r="N202" s="37"/>
    </row>
    <row r="203" spans="2:14" x14ac:dyDescent="0.3">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x14ac:dyDescent="0.3">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x14ac:dyDescent="0.3">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x14ac:dyDescent="0.3">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x14ac:dyDescent="0.3">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x14ac:dyDescent="0.3">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x14ac:dyDescent="0.3">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x14ac:dyDescent="0.3">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x14ac:dyDescent="0.3">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x14ac:dyDescent="0.3">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3">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x14ac:dyDescent="0.3">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x14ac:dyDescent="0.3">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x14ac:dyDescent="0.3">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x14ac:dyDescent="0.3">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x14ac:dyDescent="0.3">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x14ac:dyDescent="0.3">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x14ac:dyDescent="0.3">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2"/>
  <sheetViews>
    <sheetView tabSelected="1" topLeftCell="E13" workbookViewId="0">
      <selection activeCell="O24" sqref="O24"/>
    </sheetView>
  </sheetViews>
  <sheetFormatPr defaultColWidth="8.88671875" defaultRowHeight="14.4" x14ac:dyDescent="0.3"/>
  <cols>
    <col min="1" max="1" width="48.6640625" customWidth="1"/>
    <col min="2" max="14" width="11.6640625" customWidth="1"/>
    <col min="15" max="16" width="52.5546875" customWidth="1"/>
  </cols>
  <sheetData>
    <row r="1" spans="1:16"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7"/>
      <c r="P1" s="57" t="s">
        <v>197</v>
      </c>
    </row>
    <row r="2" spans="1:16" x14ac:dyDescent="0.3">
      <c r="A2" s="38" t="s">
        <v>148</v>
      </c>
      <c r="B2" s="38"/>
      <c r="C2" s="38"/>
      <c r="D2" s="38"/>
      <c r="E2" s="38"/>
      <c r="F2" s="38"/>
      <c r="G2" s="38"/>
      <c r="H2" s="38"/>
      <c r="I2" s="38"/>
      <c r="J2" s="38"/>
      <c r="K2" s="38"/>
      <c r="L2" s="38"/>
      <c r="M2" s="38"/>
      <c r="N2" s="38"/>
    </row>
    <row r="3" spans="1:16"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row>
    <row r="4" spans="1:16"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row>
    <row r="5" spans="1:16"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row>
    <row r="6" spans="1:16"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row>
    <row r="7" spans="1:16"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row>
    <row r="8" spans="1:16" x14ac:dyDescent="0.3">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row>
    <row r="9" spans="1:16" x14ac:dyDescent="0.3">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row>
    <row r="10" spans="1:16" x14ac:dyDescent="0.3">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83.475157452764165</v>
      </c>
      <c r="K10" s="61">
        <f t="shared" ref="K10:N10" si="4">K50</f>
        <v>-2464.7588058394904</v>
      </c>
      <c r="L10" s="61">
        <f t="shared" si="4"/>
        <v>-3644.4179755966588</v>
      </c>
      <c r="M10" s="61">
        <f t="shared" si="4"/>
        <v>-4919.1258515760737</v>
      </c>
      <c r="N10" s="61">
        <f t="shared" si="4"/>
        <v>-6437.3165139774446</v>
      </c>
    </row>
    <row r="11" spans="1:16" x14ac:dyDescent="0.3">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8718.6236646088855</v>
      </c>
      <c r="K11" s="5">
        <f t="shared" ref="K11:N11" si="6">K7-K10</f>
        <v>14320.50623150038</v>
      </c>
      <c r="L11" s="5">
        <f t="shared" si="6"/>
        <v>16198.331376063732</v>
      </c>
      <c r="M11" s="5">
        <f t="shared" si="6"/>
        <v>19392.876995802104</v>
      </c>
      <c r="N11" s="5">
        <f t="shared" si="6"/>
        <v>22738.341940429451</v>
      </c>
    </row>
    <row r="12" spans="1:16"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871.86236646088855</v>
      </c>
      <c r="K12" s="3">
        <f t="shared" ref="K12:N12" si="7">K11*K13</f>
        <v>1432.0506231500381</v>
      </c>
      <c r="L12" s="3">
        <f t="shared" si="7"/>
        <v>1619.8331376063734</v>
      </c>
      <c r="M12" s="3">
        <f t="shared" si="7"/>
        <v>1939.2876995802105</v>
      </c>
      <c r="N12" s="3">
        <f t="shared" si="7"/>
        <v>2273.834194042945</v>
      </c>
    </row>
    <row r="13" spans="1:16" x14ac:dyDescent="0.3">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P13" t="s">
        <v>217</v>
      </c>
    </row>
    <row r="14" spans="1:16" ht="15" thickBot="1" x14ac:dyDescent="0.35">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7846.761298147997</v>
      </c>
      <c r="K14" s="7">
        <f t="shared" si="9"/>
        <v>12888.455608350341</v>
      </c>
      <c r="L14" s="7">
        <f t="shared" si="9"/>
        <v>14578.49823845736</v>
      </c>
      <c r="M14" s="7">
        <f t="shared" si="9"/>
        <v>17453.589296221893</v>
      </c>
      <c r="N14" s="7">
        <f t="shared" si="9"/>
        <v>20464.507746386505</v>
      </c>
    </row>
    <row r="15" spans="1:16" ht="15" thickTop="1" x14ac:dyDescent="0.3">
      <c r="A15" t="s">
        <v>153</v>
      </c>
      <c r="B15" s="3">
        <v>1768.8</v>
      </c>
      <c r="C15" s="3">
        <v>1742.5</v>
      </c>
      <c r="D15" s="3">
        <v>1692</v>
      </c>
      <c r="E15" s="3">
        <v>1659.1</v>
      </c>
      <c r="F15" s="3">
        <v>1618.4</v>
      </c>
      <c r="G15" s="3">
        <v>1591.6</v>
      </c>
      <c r="H15" s="3">
        <v>1609.4</v>
      </c>
      <c r="I15" s="3">
        <v>1610.8</v>
      </c>
      <c r="J15" s="3">
        <f>I15+B78</f>
        <v>1585.39401899015</v>
      </c>
      <c r="K15" s="3">
        <f>+J15+B78</f>
        <v>1559.9880379803001</v>
      </c>
      <c r="L15" s="3">
        <f t="shared" ref="L15:N15" si="10">+K15+C78</f>
        <v>1559.9880379803001</v>
      </c>
      <c r="M15" s="3">
        <f t="shared" si="10"/>
        <v>1559.9880379803001</v>
      </c>
      <c r="N15" s="3">
        <f t="shared" si="10"/>
        <v>1559.9880379803001</v>
      </c>
      <c r="O15" s="3" t="s">
        <v>223</v>
      </c>
    </row>
    <row r="16" spans="1:16" x14ac:dyDescent="0.3">
      <c r="A16" t="s">
        <v>154</v>
      </c>
      <c r="B16" s="78">
        <v>1.85</v>
      </c>
      <c r="C16" s="78">
        <v>2.16</v>
      </c>
      <c r="D16" s="78">
        <v>2.5099999999999998</v>
      </c>
      <c r="E16" s="78">
        <v>1.17</v>
      </c>
      <c r="F16" s="78">
        <v>2.4900000000000002</v>
      </c>
      <c r="G16" s="78">
        <v>1.6</v>
      </c>
      <c r="H16" s="78">
        <v>3.56</v>
      </c>
      <c r="I16" s="78">
        <v>3.75</v>
      </c>
      <c r="J16" s="78">
        <f>J14/J15</f>
        <v>4.9494076577544783</v>
      </c>
      <c r="K16" s="78">
        <f t="shared" ref="K16:N16" si="11">K14/K15</f>
        <v>8.2618938700561362</v>
      </c>
      <c r="L16" s="78">
        <f t="shared" si="11"/>
        <v>9.3452628376125162</v>
      </c>
      <c r="M16" s="78">
        <f t="shared" si="11"/>
        <v>11.188284058138592</v>
      </c>
      <c r="N16" s="78">
        <f t="shared" si="11"/>
        <v>13.118374787592401</v>
      </c>
    </row>
    <row r="17" spans="1:16" x14ac:dyDescent="0.3">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1.5051836548787314</v>
      </c>
      <c r="K17" s="78">
        <f t="shared" ref="K17:N17" si="13">K16*K19</f>
        <v>2.5125567484965021</v>
      </c>
      <c r="L17" s="78">
        <f t="shared" si="13"/>
        <v>2.8420243080364527</v>
      </c>
      <c r="M17" s="78">
        <f t="shared" si="13"/>
        <v>3.4025126752422139</v>
      </c>
      <c r="N17" s="78">
        <f t="shared" si="13"/>
        <v>3.9894800901924081</v>
      </c>
      <c r="P17" t="s">
        <v>218</v>
      </c>
    </row>
    <row r="18" spans="1:16" x14ac:dyDescent="0.3">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0.31984204206786093</v>
      </c>
      <c r="K18" s="52">
        <f t="shared" si="14"/>
        <v>0.66926922196675864</v>
      </c>
      <c r="L18" s="52">
        <f t="shared" si="14"/>
        <v>0.13112840525377267</v>
      </c>
      <c r="M18" s="52">
        <f t="shared" si="14"/>
        <v>0.19721448744152403</v>
      </c>
      <c r="N18" s="52">
        <f t="shared" si="14"/>
        <v>0.17250998628782765</v>
      </c>
    </row>
    <row r="19" spans="1:16" x14ac:dyDescent="0.3">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row>
    <row r="20" spans="1:16" x14ac:dyDescent="0.3">
      <c r="A20" s="54" t="s">
        <v>157</v>
      </c>
      <c r="B20" s="38"/>
      <c r="C20" s="38"/>
      <c r="D20" s="38"/>
      <c r="E20" s="38"/>
      <c r="F20" s="38"/>
      <c r="G20" s="38"/>
      <c r="H20" s="38"/>
      <c r="I20" s="38"/>
      <c r="J20" s="38"/>
      <c r="K20" s="38"/>
      <c r="L20" s="38"/>
      <c r="M20" s="38"/>
      <c r="N20" s="38"/>
    </row>
    <row r="21" spans="1:16" x14ac:dyDescent="0.3">
      <c r="A21" t="s">
        <v>158</v>
      </c>
      <c r="B21" s="61">
        <v>3852</v>
      </c>
      <c r="C21" s="61">
        <v>3138</v>
      </c>
      <c r="D21" s="61">
        <v>3808</v>
      </c>
      <c r="E21" s="61">
        <v>4249</v>
      </c>
      <c r="F21" s="61">
        <v>4466</v>
      </c>
      <c r="G21" s="61">
        <v>8348</v>
      </c>
      <c r="H21" s="61">
        <v>9889</v>
      </c>
      <c r="I21" s="61">
        <v>8574</v>
      </c>
      <c r="J21" s="61">
        <f>J68</f>
        <v>33899.718677621502</v>
      </c>
      <c r="K21" s="61">
        <f t="shared" ref="K21:N21" si="17">K68</f>
        <v>45355.271539912239</v>
      </c>
      <c r="L21" s="61">
        <f t="shared" si="17"/>
        <v>58274.119446114964</v>
      </c>
      <c r="M21" s="61">
        <f t="shared" si="17"/>
        <v>72660.604953714676</v>
      </c>
      <c r="N21" s="61">
        <f t="shared" si="17"/>
        <v>90442.095538793423</v>
      </c>
    </row>
    <row r="22" spans="1:16" x14ac:dyDescent="0.3">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row>
    <row r="23" spans="1:16" x14ac:dyDescent="0.3">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row>
    <row r="24" spans="1:16" x14ac:dyDescent="0.3">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row>
    <row r="25" spans="1:16" x14ac:dyDescent="0.3">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row>
    <row r="26" spans="1:16" x14ac:dyDescent="0.3">
      <c r="A26" t="s">
        <v>163</v>
      </c>
      <c r="B26" s="3">
        <v>3011</v>
      </c>
      <c r="C26" s="3">
        <v>3520</v>
      </c>
      <c r="D26" s="3">
        <v>3989</v>
      </c>
      <c r="E26" s="3">
        <v>4454</v>
      </c>
      <c r="F26" s="3">
        <v>4744</v>
      </c>
      <c r="G26" s="3">
        <v>4866</v>
      </c>
      <c r="H26" s="3">
        <v>4904</v>
      </c>
      <c r="I26" s="3">
        <v>4791</v>
      </c>
      <c r="J26" s="3">
        <f t="shared" si="21"/>
        <v>4791</v>
      </c>
      <c r="K26" s="3">
        <f t="shared" si="21"/>
        <v>4791</v>
      </c>
      <c r="L26" s="3">
        <f t="shared" si="21"/>
        <v>4791</v>
      </c>
      <c r="M26" s="3">
        <f t="shared" si="21"/>
        <v>4791</v>
      </c>
      <c r="N26" s="3">
        <f t="shared" si="21"/>
        <v>4791</v>
      </c>
      <c r="O26" t="s">
        <v>225</v>
      </c>
    </row>
    <row r="27" spans="1:16" x14ac:dyDescent="0.3">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row>
    <row r="28" spans="1:16" x14ac:dyDescent="0.3">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row>
    <row r="29" spans="1:16" x14ac:dyDescent="0.3">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row>
    <row r="30" spans="1:16" x14ac:dyDescent="0.3">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row>
    <row r="31" spans="1:16" ht="15" thickBot="1" x14ac:dyDescent="0.35">
      <c r="A31" s="6" t="s">
        <v>166</v>
      </c>
      <c r="B31" s="7">
        <f>SUM(B21:B30)</f>
        <v>19466.181824123392</v>
      </c>
      <c r="C31" s="7">
        <f t="shared" ref="C31:N31" si="22">SUM(C21:C30)</f>
        <v>19205.181863108475</v>
      </c>
      <c r="D31" s="7">
        <f t="shared" si="22"/>
        <v>21211.194585152836</v>
      </c>
      <c r="E31" s="7">
        <f t="shared" si="22"/>
        <v>20257.17803665137</v>
      </c>
      <c r="F31" s="7">
        <f t="shared" si="22"/>
        <v>21105.186159470308</v>
      </c>
      <c r="G31" s="7">
        <f t="shared" si="22"/>
        <v>29094.21035745796</v>
      </c>
      <c r="H31" s="7">
        <f t="shared" si="22"/>
        <v>34904.190421662395</v>
      </c>
      <c r="I31" s="7">
        <f t="shared" si="22"/>
        <v>36963.208285163775</v>
      </c>
      <c r="J31" s="7">
        <f t="shared" si="22"/>
        <v>62403.34581908492</v>
      </c>
      <c r="K31" s="7">
        <f t="shared" si="22"/>
        <v>74939.527584728421</v>
      </c>
      <c r="L31" s="7">
        <f t="shared" si="22"/>
        <v>89112.974491024986</v>
      </c>
      <c r="M31" s="7">
        <f t="shared" si="22"/>
        <v>104947.02939494906</v>
      </c>
      <c r="N31" s="7">
        <f t="shared" si="22"/>
        <v>124380.16350139039</v>
      </c>
    </row>
    <row r="32" spans="1:16" ht="15" thickTop="1" x14ac:dyDescent="0.3">
      <c r="A32" t="s">
        <v>167</v>
      </c>
      <c r="B32" s="3"/>
      <c r="C32" s="3"/>
      <c r="D32" s="3"/>
      <c r="E32" s="3"/>
      <c r="F32" s="3"/>
      <c r="G32" s="3"/>
      <c r="H32" s="3"/>
      <c r="I32" s="3"/>
      <c r="J32" s="3"/>
      <c r="K32" s="3"/>
      <c r="L32" s="3"/>
      <c r="M32" s="3"/>
      <c r="N32" s="3"/>
    </row>
    <row r="33" spans="1:16" x14ac:dyDescent="0.3">
      <c r="A33" s="2" t="s">
        <v>45</v>
      </c>
      <c r="B33" s="3">
        <v>107</v>
      </c>
      <c r="C33" s="3">
        <v>44</v>
      </c>
      <c r="D33" s="3">
        <v>6</v>
      </c>
      <c r="E33" s="3">
        <v>6</v>
      </c>
      <c r="F33" s="3">
        <v>6</v>
      </c>
      <c r="G33" s="3">
        <v>3</v>
      </c>
      <c r="H33" s="3">
        <v>0</v>
      </c>
      <c r="I33" s="3">
        <v>500</v>
      </c>
      <c r="J33" s="3">
        <v>500</v>
      </c>
      <c r="K33" s="3">
        <v>0</v>
      </c>
      <c r="L33" s="3">
        <v>1000</v>
      </c>
      <c r="M33" s="3">
        <v>0</v>
      </c>
      <c r="N33" s="3">
        <v>2000</v>
      </c>
    </row>
    <row r="34" spans="1:16" x14ac:dyDescent="0.3">
      <c r="A34" s="2" t="s">
        <v>46</v>
      </c>
      <c r="B34" s="3">
        <v>74</v>
      </c>
      <c r="C34" s="3">
        <v>1</v>
      </c>
      <c r="D34" s="3">
        <v>325</v>
      </c>
      <c r="E34" s="3">
        <v>336</v>
      </c>
      <c r="F34" s="3">
        <v>9</v>
      </c>
      <c r="G34" s="3">
        <v>248</v>
      </c>
      <c r="H34" s="3">
        <v>2</v>
      </c>
      <c r="I34" s="3">
        <v>10</v>
      </c>
      <c r="J34" s="3">
        <f>+I34</f>
        <v>10</v>
      </c>
      <c r="K34" s="3">
        <f t="shared" ref="K34:N35" si="23">+J34</f>
        <v>10</v>
      </c>
      <c r="L34" s="3">
        <f t="shared" si="23"/>
        <v>10</v>
      </c>
      <c r="M34" s="3">
        <f t="shared" si="23"/>
        <v>10</v>
      </c>
      <c r="N34" s="3">
        <f t="shared" si="23"/>
        <v>10</v>
      </c>
    </row>
    <row r="35" spans="1:16" x14ac:dyDescent="0.3">
      <c r="A35" t="s">
        <v>168</v>
      </c>
      <c r="B35" s="3">
        <v>4020</v>
      </c>
      <c r="C35" s="3">
        <v>3122</v>
      </c>
      <c r="D35" s="3">
        <v>3095</v>
      </c>
      <c r="E35" s="3">
        <v>3419</v>
      </c>
      <c r="F35" s="3">
        <v>5239</v>
      </c>
      <c r="G35" s="3">
        <v>5785</v>
      </c>
      <c r="H35" s="3">
        <v>6836</v>
      </c>
      <c r="I35" s="3">
        <v>6862</v>
      </c>
      <c r="J35" s="3">
        <f>+I35</f>
        <v>6862</v>
      </c>
      <c r="K35" s="3">
        <f t="shared" si="23"/>
        <v>6862</v>
      </c>
      <c r="L35" s="3">
        <f t="shared" si="23"/>
        <v>6862</v>
      </c>
      <c r="M35" s="3">
        <f t="shared" si="23"/>
        <v>6862</v>
      </c>
      <c r="N35" s="3">
        <f t="shared" si="23"/>
        <v>6862</v>
      </c>
    </row>
    <row r="36" spans="1:16" x14ac:dyDescent="0.3">
      <c r="A36" t="s">
        <v>49</v>
      </c>
      <c r="B36" s="3">
        <v>1079</v>
      </c>
      <c r="C36" s="3">
        <v>2010</v>
      </c>
      <c r="D36" s="3">
        <v>3471</v>
      </c>
      <c r="E36" s="3">
        <v>3468</v>
      </c>
      <c r="F36" s="3">
        <v>3464</v>
      </c>
      <c r="G36" s="3">
        <v>9406</v>
      </c>
      <c r="H36" s="3">
        <v>9413</v>
      </c>
      <c r="I36" s="3">
        <v>8920</v>
      </c>
      <c r="J36" s="3">
        <f>I36-J33</f>
        <v>8420</v>
      </c>
      <c r="K36" s="3">
        <f t="shared" ref="K36:N36" si="24">J36-K33</f>
        <v>8420</v>
      </c>
      <c r="L36" s="3">
        <f t="shared" si="24"/>
        <v>7420</v>
      </c>
      <c r="M36" s="3">
        <f t="shared" si="24"/>
        <v>7420</v>
      </c>
      <c r="N36" s="3">
        <f t="shared" si="24"/>
        <v>5420</v>
      </c>
    </row>
    <row r="37" spans="1:16" x14ac:dyDescent="0.3">
      <c r="A37" s="55" t="s">
        <v>50</v>
      </c>
      <c r="B37" s="3">
        <v>0</v>
      </c>
      <c r="C37" s="3">
        <v>0</v>
      </c>
      <c r="D37" s="3">
        <v>0</v>
      </c>
      <c r="E37" s="3">
        <v>0</v>
      </c>
      <c r="F37" s="3">
        <v>0</v>
      </c>
      <c r="G37" s="3">
        <v>2913</v>
      </c>
      <c r="H37" s="3">
        <v>2931</v>
      </c>
      <c r="I37" s="3">
        <v>2777</v>
      </c>
      <c r="J37" s="3">
        <f>+I37</f>
        <v>2777</v>
      </c>
      <c r="K37" s="3">
        <f t="shared" ref="K37:N38" si="25">+J37</f>
        <v>2777</v>
      </c>
      <c r="L37" s="3">
        <f t="shared" si="25"/>
        <v>2777</v>
      </c>
      <c r="M37" s="3">
        <f t="shared" si="25"/>
        <v>2777</v>
      </c>
      <c r="N37" s="3">
        <f t="shared" si="25"/>
        <v>2777</v>
      </c>
    </row>
    <row r="38" spans="1:16" x14ac:dyDescent="0.3">
      <c r="A38" t="s">
        <v>169</v>
      </c>
      <c r="B38" s="3">
        <v>1479</v>
      </c>
      <c r="C38" s="3">
        <v>1770</v>
      </c>
      <c r="D38" s="3">
        <v>1907</v>
      </c>
      <c r="E38" s="3">
        <v>3216</v>
      </c>
      <c r="F38" s="3">
        <v>3347</v>
      </c>
      <c r="G38" s="3">
        <v>2684</v>
      </c>
      <c r="H38" s="3">
        <v>2955</v>
      </c>
      <c r="I38" s="3">
        <v>2613</v>
      </c>
      <c r="J38" s="3">
        <f>+I38</f>
        <v>2613</v>
      </c>
      <c r="K38" s="3">
        <f t="shared" si="25"/>
        <v>2613</v>
      </c>
      <c r="L38" s="3">
        <f t="shared" si="25"/>
        <v>2613</v>
      </c>
      <c r="M38" s="3">
        <f t="shared" si="25"/>
        <v>2613</v>
      </c>
      <c r="N38" s="3">
        <f t="shared" si="25"/>
        <v>2613</v>
      </c>
    </row>
    <row r="39" spans="1:16" x14ac:dyDescent="0.3">
      <c r="A39" t="s">
        <v>170</v>
      </c>
      <c r="B39" s="3"/>
      <c r="C39" s="3"/>
      <c r="D39" s="3"/>
      <c r="E39" s="3"/>
      <c r="F39" s="3"/>
      <c r="G39" s="3"/>
      <c r="H39" s="3"/>
      <c r="I39" s="3"/>
      <c r="J39" s="3"/>
      <c r="K39" s="3"/>
      <c r="L39" s="3"/>
      <c r="M39" s="3"/>
      <c r="N39" s="3"/>
    </row>
    <row r="40" spans="1:16" x14ac:dyDescent="0.3">
      <c r="A40" s="2" t="s">
        <v>171</v>
      </c>
      <c r="B40" s="3">
        <v>6776</v>
      </c>
      <c r="C40" s="3">
        <v>7789</v>
      </c>
      <c r="D40" s="3">
        <v>8641</v>
      </c>
      <c r="E40" s="3">
        <v>6387</v>
      </c>
      <c r="F40" s="3">
        <v>7166</v>
      </c>
      <c r="G40" s="3">
        <v>8302</v>
      </c>
      <c r="H40" s="3">
        <v>9968</v>
      </c>
      <c r="I40" s="3">
        <v>11487</v>
      </c>
      <c r="J40" s="3">
        <f>+I40</f>
        <v>11487</v>
      </c>
      <c r="K40" s="3">
        <f t="shared" ref="K40:N40" si="26">+J40</f>
        <v>11487</v>
      </c>
      <c r="L40" s="3">
        <f t="shared" si="26"/>
        <v>11487</v>
      </c>
      <c r="M40" s="3">
        <f t="shared" si="26"/>
        <v>11487</v>
      </c>
      <c r="N40" s="3">
        <f t="shared" si="26"/>
        <v>11487</v>
      </c>
    </row>
    <row r="41" spans="1:16" x14ac:dyDescent="0.3">
      <c r="A41" s="2" t="s">
        <v>172</v>
      </c>
      <c r="B41" s="3">
        <v>4685</v>
      </c>
      <c r="C41" s="3">
        <v>4151</v>
      </c>
      <c r="D41" s="3">
        <v>3979</v>
      </c>
      <c r="E41" s="3">
        <v>3517</v>
      </c>
      <c r="F41" s="3">
        <v>1643</v>
      </c>
      <c r="G41" s="3">
        <v>-191</v>
      </c>
      <c r="H41" s="3">
        <v>3179</v>
      </c>
      <c r="I41" s="3">
        <v>3476</v>
      </c>
      <c r="J41" s="3">
        <f>J14+J61</f>
        <v>10233.070462074473</v>
      </c>
      <c r="K41" s="3">
        <f>K14-K61</f>
        <v>8968.8971359491206</v>
      </c>
      <c r="L41" s="3">
        <f t="shared" ref="L41:N41" si="27">L14-L61</f>
        <v>10144.974314271254</v>
      </c>
      <c r="M41" s="3">
        <f t="shared" si="27"/>
        <v>12145.71022376769</v>
      </c>
      <c r="N41" s="3">
        <f t="shared" si="27"/>
        <v>14240.966527925779</v>
      </c>
      <c r="O41" t="s">
        <v>226</v>
      </c>
    </row>
    <row r="42" spans="1:16" x14ac:dyDescent="0.3">
      <c r="A42" s="2" t="s">
        <v>173</v>
      </c>
      <c r="B42" s="3">
        <v>1246</v>
      </c>
      <c r="C42" s="3">
        <v>318</v>
      </c>
      <c r="D42" s="3">
        <v>-213</v>
      </c>
      <c r="E42" s="3">
        <v>-92</v>
      </c>
      <c r="F42" s="3">
        <v>231</v>
      </c>
      <c r="G42" s="3">
        <v>-56</v>
      </c>
      <c r="H42" s="3">
        <v>-380</v>
      </c>
      <c r="I42" s="3">
        <v>318</v>
      </c>
      <c r="J42" s="3">
        <f>+I42</f>
        <v>318</v>
      </c>
      <c r="K42" s="3">
        <f t="shared" ref="K42:N42" si="28">+J42</f>
        <v>318</v>
      </c>
      <c r="L42" s="3">
        <f t="shared" si="28"/>
        <v>318</v>
      </c>
      <c r="M42" s="3">
        <f t="shared" si="28"/>
        <v>318</v>
      </c>
      <c r="N42" s="3">
        <f t="shared" si="28"/>
        <v>318</v>
      </c>
    </row>
    <row r="43" spans="1:16" ht="15" thickBot="1" x14ac:dyDescent="0.35">
      <c r="A43" s="6" t="s">
        <v>174</v>
      </c>
      <c r="B43" s="7">
        <f>SUM(B33:B42)</f>
        <v>19466</v>
      </c>
      <c r="C43" s="7">
        <f t="shared" ref="C43:N43" si="29">SUM(C33:C42)</f>
        <v>19205</v>
      </c>
      <c r="D43" s="7">
        <f t="shared" si="29"/>
        <v>21211</v>
      </c>
      <c r="E43" s="7">
        <f t="shared" si="29"/>
        <v>20257</v>
      </c>
      <c r="F43" s="7">
        <f t="shared" si="29"/>
        <v>21105</v>
      </c>
      <c r="G43" s="7">
        <f t="shared" si="29"/>
        <v>29094</v>
      </c>
      <c r="H43" s="7">
        <f t="shared" si="29"/>
        <v>34904</v>
      </c>
      <c r="I43" s="7">
        <f t="shared" si="29"/>
        <v>36963</v>
      </c>
      <c r="J43" s="7">
        <f t="shared" si="29"/>
        <v>43220.070462074473</v>
      </c>
      <c r="K43" s="7">
        <f t="shared" si="29"/>
        <v>41455.897135949119</v>
      </c>
      <c r="L43" s="7">
        <f t="shared" si="29"/>
        <v>42631.974314271254</v>
      </c>
      <c r="M43" s="7">
        <f t="shared" si="29"/>
        <v>43632.710223767688</v>
      </c>
      <c r="N43" s="7">
        <f t="shared" si="29"/>
        <v>45727.966527925775</v>
      </c>
    </row>
    <row r="44" spans="1:16" s="1" customFormat="1" ht="15" thickTop="1" x14ac:dyDescent="0.3">
      <c r="A44" s="56" t="s">
        <v>175</v>
      </c>
      <c r="B44" s="81">
        <f>B43-B31</f>
        <v>-0.18182412339228904</v>
      </c>
      <c r="C44" s="81">
        <f t="shared" ref="C44:N44" si="30">C43-C31</f>
        <v>-0.18186310847522691</v>
      </c>
      <c r="D44" s="81">
        <f t="shared" si="30"/>
        <v>-0.19458515283622546</v>
      </c>
      <c r="E44" s="81">
        <f t="shared" si="30"/>
        <v>-0.17803665137034841</v>
      </c>
      <c r="F44" s="81">
        <f t="shared" si="30"/>
        <v>-0.18615947030775715</v>
      </c>
      <c r="G44" s="81">
        <f t="shared" si="30"/>
        <v>-0.21035745795961702</v>
      </c>
      <c r="H44" s="81">
        <f t="shared" si="30"/>
        <v>-0.19042166239523795</v>
      </c>
      <c r="I44" s="81">
        <f t="shared" si="30"/>
        <v>-0.20828516377514461</v>
      </c>
      <c r="J44" s="81">
        <f t="shared" si="30"/>
        <v>-19183.275357010447</v>
      </c>
      <c r="K44" s="81">
        <f t="shared" si="30"/>
        <v>-33483.630448779302</v>
      </c>
      <c r="L44" s="81">
        <f t="shared" si="30"/>
        <v>-46481.000176753732</v>
      </c>
      <c r="M44" s="81">
        <f t="shared" si="30"/>
        <v>-61314.319171181371</v>
      </c>
      <c r="N44" s="81">
        <f t="shared" si="30"/>
        <v>-78652.196973464612</v>
      </c>
    </row>
    <row r="45" spans="1:16" x14ac:dyDescent="0.3">
      <c r="A45" s="54" t="s">
        <v>176</v>
      </c>
      <c r="B45" s="38"/>
      <c r="C45" s="38"/>
      <c r="D45" s="38"/>
      <c r="E45" s="38"/>
      <c r="F45" s="38"/>
      <c r="G45" s="38"/>
      <c r="H45" s="38"/>
      <c r="I45" s="38"/>
      <c r="J45" s="38"/>
      <c r="K45" s="38"/>
      <c r="L45" s="38"/>
      <c r="M45" s="38"/>
      <c r="N45" s="38"/>
      <c r="O45" s="12"/>
      <c r="P45" s="12" t="s">
        <v>221</v>
      </c>
    </row>
    <row r="46" spans="1:16"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row>
    <row r="47" spans="1:16" x14ac:dyDescent="0.3">
      <c r="A47"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row>
    <row r="48" spans="1:16" x14ac:dyDescent="0.3">
      <c r="A48" t="s">
        <v>177</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+J12</f>
        <v>871.86236646088855</v>
      </c>
      <c r="K48" s="3">
        <f t="shared" ref="K48:N48" si="31">+K12</f>
        <v>1432.0506231500381</v>
      </c>
      <c r="L48" s="3">
        <f t="shared" si="31"/>
        <v>1619.8331376063734</v>
      </c>
      <c r="M48" s="3">
        <f t="shared" si="31"/>
        <v>1939.2876995802105</v>
      </c>
      <c r="N48" s="3">
        <f t="shared" si="31"/>
        <v>2273.834194042945</v>
      </c>
    </row>
    <row r="49" spans="1:16" x14ac:dyDescent="0.3">
      <c r="A49" s="1" t="s">
        <v>178</v>
      </c>
      <c r="B49" s="9">
        <f>B46-B48</f>
        <v>2971</v>
      </c>
      <c r="C49" s="9">
        <f t="shared" ref="C49:N49" si="32">C46-C48</f>
        <v>3894</v>
      </c>
      <c r="D49" s="9">
        <f t="shared" si="32"/>
        <v>4242</v>
      </c>
      <c r="E49" s="9">
        <f t="shared" si="32"/>
        <v>3850</v>
      </c>
      <c r="F49" s="9">
        <f t="shared" si="32"/>
        <v>4093</v>
      </c>
      <c r="G49" s="9">
        <f t="shared" si="32"/>
        <v>1948</v>
      </c>
      <c r="H49" s="9">
        <f t="shared" si="32"/>
        <v>5746</v>
      </c>
      <c r="I49" s="9">
        <f t="shared" si="32"/>
        <v>5625</v>
      </c>
      <c r="J49" s="9">
        <f t="shared" si="32"/>
        <v>7930.2364556007606</v>
      </c>
      <c r="K49" s="9">
        <f t="shared" si="32"/>
        <v>10423.696802510851</v>
      </c>
      <c r="L49" s="9">
        <f t="shared" si="32"/>
        <v>10934.080262860702</v>
      </c>
      <c r="M49" s="9">
        <f t="shared" si="32"/>
        <v>12534.463444645819</v>
      </c>
      <c r="N49" s="9">
        <f t="shared" si="32"/>
        <v>14027.191232409061</v>
      </c>
    </row>
    <row r="50" spans="1:16" x14ac:dyDescent="0.3">
      <c r="A50" t="s">
        <v>179</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I70*I76</f>
        <v>83.475157452764165</v>
      </c>
      <c r="K50" s="3">
        <f>J70*I76</f>
        <v>-2464.7588058394904</v>
      </c>
      <c r="L50" s="3">
        <f>K70*I76</f>
        <v>-3644.4179755966588</v>
      </c>
      <c r="M50" s="3">
        <f>L70*I76</f>
        <v>-4919.1258515760737</v>
      </c>
      <c r="N50" s="3">
        <f>M70*I76</f>
        <v>-6437.3165139774446</v>
      </c>
    </row>
    <row r="51" spans="1:16" x14ac:dyDescent="0.3">
      <c r="A51" t="s">
        <v>180</v>
      </c>
      <c r="B51" s="3">
        <f>5451-B23</f>
        <v>-113</v>
      </c>
      <c r="C51" s="3">
        <f>B23-C23</f>
        <v>-324</v>
      </c>
      <c r="D51" s="3">
        <f t="shared" ref="D51:N51" si="33">C23-D23</f>
        <v>-796</v>
      </c>
      <c r="E51" s="3">
        <f t="shared" si="33"/>
        <v>204</v>
      </c>
      <c r="F51" s="3">
        <f t="shared" si="33"/>
        <v>-802</v>
      </c>
      <c r="G51" s="3">
        <f t="shared" si="33"/>
        <v>-586</v>
      </c>
      <c r="H51" s="3">
        <f t="shared" si="33"/>
        <v>-613</v>
      </c>
      <c r="I51" s="3">
        <f t="shared" si="33"/>
        <v>-1248</v>
      </c>
      <c r="J51" s="3">
        <f t="shared" si="33"/>
        <v>-114.43714146341154</v>
      </c>
      <c r="K51" s="3">
        <f t="shared" si="33"/>
        <v>-1080.6289033527701</v>
      </c>
      <c r="L51" s="3">
        <f t="shared" si="33"/>
        <v>-1254.59900009384</v>
      </c>
      <c r="M51" s="3">
        <f t="shared" si="33"/>
        <v>-1447.5693963243557</v>
      </c>
      <c r="N51" s="3">
        <f t="shared" si="33"/>
        <v>-1651.6435213625828</v>
      </c>
    </row>
    <row r="52" spans="1:16" x14ac:dyDescent="0.3">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P52" t="s">
        <v>220</v>
      </c>
    </row>
    <row r="53" spans="1:16" x14ac:dyDescent="0.3">
      <c r="A53" s="1" t="s">
        <v>181</v>
      </c>
      <c r="B53" s="9">
        <f>B47+B49+B51+B52-B50</f>
        <v>4524</v>
      </c>
      <c r="C53" s="9">
        <f t="shared" ref="C53:N53" si="34">C47+C49+C51+C52-C50</f>
        <v>5292</v>
      </c>
      <c r="D53" s="9">
        <f t="shared" si="34"/>
        <v>5159</v>
      </c>
      <c r="E53" s="9">
        <f t="shared" si="34"/>
        <v>5704</v>
      </c>
      <c r="F53" s="9">
        <f t="shared" si="34"/>
        <v>4962</v>
      </c>
      <c r="G53" s="9">
        <f t="shared" si="34"/>
        <v>3029</v>
      </c>
      <c r="H53" s="9">
        <f t="shared" si="34"/>
        <v>6279</v>
      </c>
      <c r="I53" s="9">
        <f t="shared" si="34"/>
        <v>5562</v>
      </c>
      <c r="J53" s="9">
        <f t="shared" si="34"/>
        <v>9090.3403372521152</v>
      </c>
      <c r="K53" s="9">
        <f t="shared" si="34"/>
        <v>13414.565157748706</v>
      </c>
      <c r="L53" s="9">
        <f t="shared" si="34"/>
        <v>15068.959900642829</v>
      </c>
      <c r="M53" s="9">
        <f t="shared" si="34"/>
        <v>17962.356210760976</v>
      </c>
      <c r="N53" s="9">
        <f t="shared" si="34"/>
        <v>20985.29578564471</v>
      </c>
    </row>
    <row r="54" spans="1:16" x14ac:dyDescent="0.3">
      <c r="A54" t="s">
        <v>182</v>
      </c>
      <c r="B54" s="3">
        <v>1216</v>
      </c>
      <c r="C54" s="3">
        <v>-1123</v>
      </c>
      <c r="D54" s="3">
        <v>-306</v>
      </c>
      <c r="E54" s="3">
        <v>154</v>
      </c>
      <c r="F54" s="3">
        <v>1907</v>
      </c>
      <c r="G54" s="3">
        <v>402</v>
      </c>
      <c r="H54" s="3">
        <v>780</v>
      </c>
      <c r="I54" s="3">
        <v>94</v>
      </c>
      <c r="J54" s="3"/>
      <c r="K54" s="3"/>
      <c r="L54" s="3"/>
      <c r="M54" s="3"/>
      <c r="N54" s="3"/>
      <c r="P54" t="s">
        <v>219</v>
      </c>
    </row>
    <row r="55" spans="1:16" x14ac:dyDescent="0.3">
      <c r="A55" s="26" t="s">
        <v>183</v>
      </c>
      <c r="B55" s="25">
        <f>B49+B47+B51+B54</f>
        <v>4680</v>
      </c>
      <c r="C55" s="25">
        <f t="shared" ref="C55:N55" si="35">C49+C47+C51+C54</f>
        <v>3096</v>
      </c>
      <c r="D55" s="25">
        <f t="shared" si="35"/>
        <v>3846</v>
      </c>
      <c r="E55" s="25">
        <f t="shared" si="35"/>
        <v>4955</v>
      </c>
      <c r="F55" s="25">
        <f t="shared" si="35"/>
        <v>5903</v>
      </c>
      <c r="G55" s="25">
        <f t="shared" si="35"/>
        <v>2485</v>
      </c>
      <c r="H55" s="25">
        <f t="shared" si="35"/>
        <v>6657</v>
      </c>
      <c r="I55" s="25">
        <f t="shared" si="35"/>
        <v>5188</v>
      </c>
      <c r="J55" s="25">
        <f>J49+J47+J51+J54</f>
        <v>8409.7208052045316</v>
      </c>
      <c r="K55" s="25">
        <f t="shared" si="35"/>
        <v>10075.288959835525</v>
      </c>
      <c r="L55" s="25">
        <f t="shared" si="35"/>
        <v>10463.825273571692</v>
      </c>
      <c r="M55" s="25">
        <f>M49+M47+M51+M54</f>
        <v>11969.71470758433</v>
      </c>
      <c r="N55" s="25">
        <f t="shared" si="35"/>
        <v>13353.898902274634</v>
      </c>
    </row>
    <row r="56" spans="1:16" x14ac:dyDescent="0.3">
      <c r="A56" t="s">
        <v>184</v>
      </c>
      <c r="B56" s="3"/>
      <c r="C56" s="3"/>
      <c r="D56" s="3"/>
      <c r="E56" s="3"/>
      <c r="F56" s="3"/>
      <c r="G56" s="3"/>
      <c r="H56" s="3"/>
      <c r="I56" s="3"/>
      <c r="J56" s="3"/>
      <c r="K56" s="3"/>
      <c r="L56" s="3"/>
      <c r="M56" s="3"/>
      <c r="N56" s="3"/>
    </row>
    <row r="57" spans="1:16" x14ac:dyDescent="0.3">
      <c r="A57" t="s">
        <v>185</v>
      </c>
      <c r="B57" s="3">
        <v>938</v>
      </c>
      <c r="C57" s="3">
        <v>109</v>
      </c>
      <c r="D57" s="3">
        <v>97</v>
      </c>
      <c r="E57" s="3">
        <v>1304</v>
      </c>
      <c r="F57" s="3">
        <v>855</v>
      </c>
      <c r="G57" s="3">
        <v>58</v>
      </c>
      <c r="H57" s="3">
        <v>-3105</v>
      </c>
      <c r="I57" s="3"/>
      <c r="J57" s="3"/>
      <c r="K57" s="3"/>
      <c r="L57" s="3"/>
      <c r="M57" s="3"/>
      <c r="N57" s="3"/>
      <c r="P57" t="s">
        <v>219</v>
      </c>
    </row>
    <row r="58" spans="1:16" x14ac:dyDescent="0.3">
      <c r="A58" s="26" t="s">
        <v>186</v>
      </c>
      <c r="B58" s="25">
        <f>B52+B57</f>
        <v>2051</v>
      </c>
      <c r="C58" s="25">
        <f t="shared" ref="C58:N58" si="36">C52+C57</f>
        <v>1252</v>
      </c>
      <c r="D58" s="25">
        <f t="shared" si="36"/>
        <v>1202</v>
      </c>
      <c r="E58" s="25">
        <f t="shared" si="36"/>
        <v>2332</v>
      </c>
      <c r="F58" s="25">
        <f t="shared" si="36"/>
        <v>1974</v>
      </c>
      <c r="G58" s="25">
        <f t="shared" si="36"/>
        <v>1144</v>
      </c>
      <c r="H58" s="25">
        <f t="shared" si="36"/>
        <v>-2410</v>
      </c>
      <c r="I58" s="25">
        <f t="shared" si="36"/>
        <v>758</v>
      </c>
      <c r="J58" s="25">
        <f t="shared" si="36"/>
        <v>764.09468950034784</v>
      </c>
      <c r="K58" s="25">
        <f t="shared" si="36"/>
        <v>874.51739207369133</v>
      </c>
      <c r="L58" s="25">
        <f t="shared" si="36"/>
        <v>960.71665147447845</v>
      </c>
      <c r="M58" s="25">
        <f t="shared" si="36"/>
        <v>1073.5156516005736</v>
      </c>
      <c r="N58" s="25">
        <f t="shared" si="36"/>
        <v>1194.0803693926321</v>
      </c>
    </row>
    <row r="59" spans="1:16" x14ac:dyDescent="0.3">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row>
    <row r="60" spans="1:16" x14ac:dyDescent="0.3">
      <c r="A60" s="51" t="s">
        <v>129</v>
      </c>
      <c r="B60" s="52"/>
      <c r="C60" s="52">
        <f>C59/B59-1</f>
        <v>0.35960044395116531</v>
      </c>
      <c r="D60" s="52">
        <f t="shared" ref="D60:I60" si="37">D59/C59-1</f>
        <v>0.11591836734693883</v>
      </c>
      <c r="E60" s="52">
        <f t="shared" si="37"/>
        <v>0.28785662033650339</v>
      </c>
      <c r="F60" s="52">
        <f t="shared" si="37"/>
        <v>1.8460664583924924E-2</v>
      </c>
      <c r="G60" s="52">
        <f t="shared" si="37"/>
        <v>-0.39152258784160621</v>
      </c>
      <c r="H60" s="52">
        <f t="shared" si="37"/>
        <v>-1.2584784601283228</v>
      </c>
      <c r="I60" s="52">
        <f t="shared" si="37"/>
        <v>-6.0762411347517729</v>
      </c>
      <c r="J60" s="52">
        <v>0.25</v>
      </c>
      <c r="K60" s="52">
        <v>0.25</v>
      </c>
      <c r="L60" s="52">
        <v>0.25</v>
      </c>
      <c r="M60" s="52">
        <v>0.25</v>
      </c>
      <c r="N60" s="52">
        <v>0.25</v>
      </c>
    </row>
    <row r="61" spans="1:16" x14ac:dyDescent="0.3">
      <c r="A61" t="s">
        <v>188</v>
      </c>
      <c r="B61" s="3">
        <v>-899</v>
      </c>
      <c r="C61" s="3">
        <v>-1022</v>
      </c>
      <c r="D61" s="3">
        <v>-1133</v>
      </c>
      <c r="E61" s="3">
        <v>-1243</v>
      </c>
      <c r="F61" s="3">
        <v>-1332</v>
      </c>
      <c r="G61" s="3">
        <v>-1452</v>
      </c>
      <c r="H61" s="3">
        <v>-1638</v>
      </c>
      <c r="I61" s="3">
        <v>-1837</v>
      </c>
      <c r="J61" s="3">
        <f>J17*J15</f>
        <v>2386.3091639264749</v>
      </c>
      <c r="K61" s="3">
        <f t="shared" ref="K61:N61" si="38">K17*K15</f>
        <v>3919.5584724012206</v>
      </c>
      <c r="L61" s="3">
        <f t="shared" si="38"/>
        <v>4433.5239241861054</v>
      </c>
      <c r="M61" s="3">
        <f t="shared" si="38"/>
        <v>5307.8790724542032</v>
      </c>
      <c r="N61" s="3">
        <f t="shared" si="38"/>
        <v>6223.5412184607258</v>
      </c>
      <c r="O61" t="s">
        <v>222</v>
      </c>
    </row>
    <row r="62" spans="1:16" x14ac:dyDescent="0.3">
      <c r="A62" t="s">
        <v>189</v>
      </c>
      <c r="B62" s="3">
        <v>-89</v>
      </c>
      <c r="C62" s="3">
        <v>801</v>
      </c>
      <c r="D62" s="3">
        <v>1809</v>
      </c>
      <c r="E62" s="3">
        <v>13</v>
      </c>
      <c r="F62" s="3">
        <v>-325</v>
      </c>
      <c r="G62" s="3">
        <v>6183</v>
      </c>
      <c r="H62" s="3">
        <v>-249</v>
      </c>
      <c r="I62" s="3">
        <v>15</v>
      </c>
      <c r="J62" s="3">
        <f>(J33+J36)-(I33+I36)</f>
        <v>-500</v>
      </c>
      <c r="K62" s="3">
        <f t="shared" ref="K62:N62" si="39">(K33+K36)-(J33+J36)</f>
        <v>-500</v>
      </c>
      <c r="L62" s="3">
        <f t="shared" si="39"/>
        <v>0</v>
      </c>
      <c r="M62" s="3">
        <f t="shared" si="39"/>
        <v>-1000</v>
      </c>
      <c r="N62" s="3">
        <f t="shared" si="39"/>
        <v>0</v>
      </c>
      <c r="O62" s="3" t="s">
        <v>224</v>
      </c>
    </row>
    <row r="63" spans="1:16" x14ac:dyDescent="0.3">
      <c r="A63" t="s">
        <v>190</v>
      </c>
      <c r="B63" s="3">
        <v>0</v>
      </c>
      <c r="C63" s="3">
        <v>0</v>
      </c>
      <c r="D63" s="3">
        <v>-90</v>
      </c>
      <c r="E63" s="3">
        <v>-84</v>
      </c>
      <c r="F63" s="3">
        <v>-50</v>
      </c>
      <c r="G63" s="3">
        <v>-58</v>
      </c>
      <c r="H63" s="3">
        <v>-136</v>
      </c>
      <c r="I63" s="3"/>
      <c r="J63" s="3"/>
      <c r="K63" s="3"/>
      <c r="L63" s="3"/>
      <c r="M63" s="3"/>
      <c r="N63" s="3"/>
      <c r="P63" t="s">
        <v>219</v>
      </c>
    </row>
    <row r="64" spans="1:16" x14ac:dyDescent="0.3">
      <c r="A64" s="26" t="s">
        <v>191</v>
      </c>
      <c r="B64" s="25">
        <f>B59+B61+B62+B63</f>
        <v>-2790</v>
      </c>
      <c r="C64" s="25">
        <f t="shared" ref="C64:N64" si="40">C59+C61+C62+C63</f>
        <v>-2671</v>
      </c>
      <c r="D64" s="25">
        <f t="shared" si="40"/>
        <v>-2148</v>
      </c>
      <c r="E64" s="25">
        <f t="shared" si="40"/>
        <v>-4835</v>
      </c>
      <c r="F64" s="25">
        <f t="shared" si="40"/>
        <v>-5293</v>
      </c>
      <c r="G64" s="25">
        <f t="shared" si="40"/>
        <v>2491</v>
      </c>
      <c r="H64" s="25">
        <f t="shared" si="40"/>
        <v>-1459</v>
      </c>
      <c r="I64" s="25">
        <f t="shared" si="40"/>
        <v>-4685</v>
      </c>
      <c r="J64" s="25">
        <f t="shared" si="40"/>
        <v>-1002.0968170833753</v>
      </c>
      <c r="K64" s="25">
        <f t="shared" si="40"/>
        <v>505.74651038152024</v>
      </c>
      <c r="L64" s="25">
        <f t="shared" si="40"/>
        <v>1494.3059811565549</v>
      </c>
      <c r="M64" s="25">
        <f t="shared" si="40"/>
        <v>1343.2551484148025</v>
      </c>
      <c r="N64" s="25">
        <f t="shared" si="40"/>
        <v>3233.5113134114749</v>
      </c>
    </row>
    <row r="65" spans="1:16" x14ac:dyDescent="0.3">
      <c r="A65" t="s">
        <v>192</v>
      </c>
      <c r="B65" s="3">
        <v>-83</v>
      </c>
      <c r="C65" s="3">
        <v>-105</v>
      </c>
      <c r="D65" s="3">
        <v>-20</v>
      </c>
      <c r="E65" s="3">
        <v>45</v>
      </c>
      <c r="F65" s="3">
        <v>-129</v>
      </c>
      <c r="G65" s="3">
        <v>-66</v>
      </c>
      <c r="H65" s="3">
        <v>143</v>
      </c>
      <c r="I65" s="3"/>
      <c r="J65" s="3"/>
      <c r="K65" s="3"/>
      <c r="L65" s="3"/>
      <c r="M65" s="3"/>
      <c r="N65" s="3"/>
      <c r="P65" t="s">
        <v>219</v>
      </c>
    </row>
    <row r="66" spans="1:16" x14ac:dyDescent="0.3">
      <c r="A66" s="26" t="s">
        <v>193</v>
      </c>
      <c r="B66" s="25">
        <f>B55+B58+B64+B65</f>
        <v>3858</v>
      </c>
      <c r="C66" s="25">
        <f t="shared" ref="C66:N66" si="41">C55+C58+C64+C65</f>
        <v>1572</v>
      </c>
      <c r="D66" s="25">
        <f t="shared" si="41"/>
        <v>2880</v>
      </c>
      <c r="E66" s="25">
        <f t="shared" si="41"/>
        <v>2497</v>
      </c>
      <c r="F66" s="25">
        <f t="shared" si="41"/>
        <v>2455</v>
      </c>
      <c r="G66" s="25">
        <f t="shared" si="41"/>
        <v>6054</v>
      </c>
      <c r="H66" s="25">
        <f t="shared" si="41"/>
        <v>2931</v>
      </c>
      <c r="I66" s="25">
        <f t="shared" si="41"/>
        <v>1261</v>
      </c>
      <c r="J66" s="25">
        <f t="shared" si="41"/>
        <v>8171.718677621504</v>
      </c>
      <c r="K66" s="25">
        <f t="shared" si="41"/>
        <v>11455.552862290737</v>
      </c>
      <c r="L66" s="25">
        <f t="shared" si="41"/>
        <v>12918.847906202725</v>
      </c>
      <c r="M66" s="25">
        <f t="shared" si="41"/>
        <v>14386.485507599706</v>
      </c>
      <c r="N66" s="25">
        <f t="shared" si="41"/>
        <v>17781.49058507874</v>
      </c>
    </row>
    <row r="67" spans="1:16" x14ac:dyDescent="0.3">
      <c r="A67" t="s">
        <v>194</v>
      </c>
      <c r="B67" s="3">
        <v>2220</v>
      </c>
      <c r="C67" s="3">
        <f>+B68</f>
        <v>6078</v>
      </c>
      <c r="D67" s="3">
        <f t="shared" ref="D67:N67" si="42">+C68</f>
        <v>7650</v>
      </c>
      <c r="E67" s="3">
        <f t="shared" si="42"/>
        <v>10530</v>
      </c>
      <c r="F67" s="3">
        <f t="shared" si="42"/>
        <v>13027</v>
      </c>
      <c r="G67" s="3">
        <f t="shared" si="42"/>
        <v>15482</v>
      </c>
      <c r="H67" s="3">
        <f t="shared" si="42"/>
        <v>21536</v>
      </c>
      <c r="I67" s="3">
        <f t="shared" si="42"/>
        <v>24467</v>
      </c>
      <c r="J67" s="3">
        <f t="shared" si="42"/>
        <v>25728</v>
      </c>
      <c r="K67" s="3">
        <f t="shared" si="42"/>
        <v>33899.718677621502</v>
      </c>
      <c r="L67" s="3">
        <f t="shared" si="42"/>
        <v>45355.271539912239</v>
      </c>
      <c r="M67" s="3">
        <f t="shared" si="42"/>
        <v>58274.119446114964</v>
      </c>
      <c r="N67" s="3">
        <f t="shared" si="42"/>
        <v>72660.604953714676</v>
      </c>
    </row>
    <row r="68" spans="1:16" ht="15" thickBot="1" x14ac:dyDescent="0.35">
      <c r="A68" s="6" t="s">
        <v>195</v>
      </c>
      <c r="B68" s="7">
        <f>B66+B67</f>
        <v>6078</v>
      </c>
      <c r="C68" s="7">
        <f t="shared" ref="C68:I68" si="43">SUM(C66:C67)</f>
        <v>7650</v>
      </c>
      <c r="D68" s="7">
        <f t="shared" si="43"/>
        <v>10530</v>
      </c>
      <c r="E68" s="7">
        <f t="shared" si="43"/>
        <v>13027</v>
      </c>
      <c r="F68" s="7">
        <f t="shared" si="43"/>
        <v>15482</v>
      </c>
      <c r="G68" s="7">
        <f t="shared" si="43"/>
        <v>21536</v>
      </c>
      <c r="H68" s="7">
        <f t="shared" si="43"/>
        <v>24467</v>
      </c>
      <c r="I68" s="7">
        <f t="shared" si="43"/>
        <v>25728</v>
      </c>
      <c r="J68" s="7">
        <f t="shared" ref="J68:N68" si="44">SUM(J66:J67)</f>
        <v>33899.718677621502</v>
      </c>
      <c r="K68" s="7">
        <f t="shared" si="44"/>
        <v>45355.271539912239</v>
      </c>
      <c r="L68" s="7">
        <f t="shared" si="44"/>
        <v>58274.119446114964</v>
      </c>
      <c r="M68" s="7">
        <f t="shared" si="44"/>
        <v>72660.604953714676</v>
      </c>
      <c r="N68" s="7">
        <f t="shared" si="44"/>
        <v>90442.095538793423</v>
      </c>
    </row>
    <row r="69" spans="1:16" ht="15" thickTop="1" x14ac:dyDescent="0.3">
      <c r="A69" s="56" t="s">
        <v>175</v>
      </c>
      <c r="B69" s="39">
        <f>+B68-B21</f>
        <v>2226</v>
      </c>
      <c r="C69" s="39">
        <f t="shared" ref="C69:N69" si="45">+C68-C21</f>
        <v>4512</v>
      </c>
      <c r="D69" s="39">
        <f t="shared" si="45"/>
        <v>6722</v>
      </c>
      <c r="E69" s="39">
        <f t="shared" si="45"/>
        <v>8778</v>
      </c>
      <c r="F69" s="39">
        <f t="shared" si="45"/>
        <v>11016</v>
      </c>
      <c r="G69" s="39">
        <f t="shared" si="45"/>
        <v>13188</v>
      </c>
      <c r="H69" s="39">
        <f t="shared" si="45"/>
        <v>14578</v>
      </c>
      <c r="I69" s="39">
        <f t="shared" si="45"/>
        <v>17154</v>
      </c>
      <c r="J69" s="39">
        <f t="shared" si="45"/>
        <v>0</v>
      </c>
      <c r="K69" s="39">
        <f t="shared" si="45"/>
        <v>0</v>
      </c>
      <c r="L69" s="39">
        <f t="shared" si="45"/>
        <v>0</v>
      </c>
      <c r="M69" s="39">
        <f t="shared" si="45"/>
        <v>0</v>
      </c>
      <c r="N69" s="39">
        <f t="shared" si="45"/>
        <v>0</v>
      </c>
    </row>
    <row r="70" spans="1:16" x14ac:dyDescent="0.3">
      <c r="A70" s="1" t="s">
        <v>196</v>
      </c>
      <c r="B70" s="46">
        <f>B33+B36-(B21+B57)</f>
        <v>-3604</v>
      </c>
      <c r="C70" s="46">
        <f t="shared" ref="C70:I70" si="46">C33+C36-(C21+C57)</f>
        <v>-1193</v>
      </c>
      <c r="D70" s="46">
        <f t="shared" si="46"/>
        <v>-428</v>
      </c>
      <c r="E70" s="46">
        <f t="shared" si="46"/>
        <v>-2079</v>
      </c>
      <c r="F70" s="46">
        <f t="shared" si="46"/>
        <v>-1851</v>
      </c>
      <c r="G70" s="46">
        <f t="shared" si="46"/>
        <v>1003</v>
      </c>
      <c r="H70" s="46">
        <f t="shared" si="46"/>
        <v>2629</v>
      </c>
      <c r="I70" s="46">
        <f t="shared" si="46"/>
        <v>846</v>
      </c>
      <c r="J70" s="46">
        <f>J33+J36-J68</f>
        <v>-24979.718677621502</v>
      </c>
      <c r="K70" s="46">
        <f t="shared" ref="K70:M70" si="47">K33+K36-K68</f>
        <v>-36935.271539912239</v>
      </c>
      <c r="L70" s="46">
        <f t="shared" si="47"/>
        <v>-49854.119446114964</v>
      </c>
      <c r="M70" s="46">
        <f t="shared" si="47"/>
        <v>-65240.604953714676</v>
      </c>
    </row>
    <row r="71" spans="1:16" x14ac:dyDescent="0.3">
      <c r="M71" s="46">
        <f>N33+N36-N68</f>
        <v>-83022.095538793423</v>
      </c>
    </row>
    <row r="72" spans="1:16" x14ac:dyDescent="0.3">
      <c r="B72" s="58"/>
    </row>
    <row r="74" spans="1:16" x14ac:dyDescent="0.3">
      <c r="A74" t="s">
        <v>212</v>
      </c>
    </row>
    <row r="76" spans="1:16" x14ac:dyDescent="0.3">
      <c r="A76" t="s">
        <v>213</v>
      </c>
      <c r="B76" s="79">
        <f>B70/B21</f>
        <v>-0.93561786085150567</v>
      </c>
      <c r="C76" s="79">
        <f t="shared" ref="C76:I76" si="48">C70/C21</f>
        <v>-0.38017845761631613</v>
      </c>
      <c r="D76" s="79">
        <f t="shared" si="48"/>
        <v>-0.11239495798319328</v>
      </c>
      <c r="E76" s="79">
        <f t="shared" si="48"/>
        <v>-0.48929159802306427</v>
      </c>
      <c r="F76" s="79">
        <f t="shared" si="48"/>
        <v>-0.41446484549932827</v>
      </c>
      <c r="G76" s="79">
        <f t="shared" si="48"/>
        <v>0.12014853857211308</v>
      </c>
      <c r="H76" s="79">
        <f t="shared" si="48"/>
        <v>0.26585094549499444</v>
      </c>
      <c r="I76" s="79">
        <f t="shared" si="48"/>
        <v>9.8670398880335894E-2</v>
      </c>
      <c r="K76" s="79"/>
    </row>
    <row r="77" spans="1:16" x14ac:dyDescent="0.3">
      <c r="A77" t="s">
        <v>214</v>
      </c>
      <c r="C77">
        <f>C61/B61-1</f>
        <v>0.1368186874304782</v>
      </c>
      <c r="D77">
        <f t="shared" ref="D77:I77" si="49">D61/C61-1</f>
        <v>0.10861056751467713</v>
      </c>
      <c r="E77">
        <f t="shared" si="49"/>
        <v>9.7087378640776656E-2</v>
      </c>
      <c r="F77">
        <f t="shared" si="49"/>
        <v>7.160096540627503E-2</v>
      </c>
      <c r="G77">
        <f t="shared" si="49"/>
        <v>9.0090090090090058E-2</v>
      </c>
      <c r="H77">
        <f t="shared" si="49"/>
        <v>0.12809917355371891</v>
      </c>
      <c r="I77">
        <f t="shared" si="49"/>
        <v>0.1214896214896215</v>
      </c>
    </row>
    <row r="78" spans="1:16" x14ac:dyDescent="0.3">
      <c r="A78" t="s">
        <v>215</v>
      </c>
      <c r="B78" s="80">
        <f>I59/112.69</f>
        <v>-25.405981009850031</v>
      </c>
      <c r="I78" s="80">
        <f>I59/113.48</f>
        <v>-25.22911526260134</v>
      </c>
      <c r="J78" s="80">
        <f t="shared" ref="J78:N78" si="50">J59/113.48</f>
        <v>-25.452995955321203</v>
      </c>
      <c r="K78" s="80">
        <f t="shared" si="50"/>
        <v>-25.676876648041066</v>
      </c>
      <c r="L78" s="80">
        <f t="shared" si="50"/>
        <v>-25.900757340760929</v>
      </c>
      <c r="M78" s="80">
        <f t="shared" si="50"/>
        <v>-26.124638033480796</v>
      </c>
      <c r="N78" s="80">
        <f t="shared" si="50"/>
        <v>-26.348518726200659</v>
      </c>
    </row>
    <row r="79" spans="1:16" x14ac:dyDescent="0.3">
      <c r="A79" t="s">
        <v>206</v>
      </c>
      <c r="B79" s="58">
        <v>112.69333115384613</v>
      </c>
    </row>
    <row r="82" spans="2:2" x14ac:dyDescent="0.3">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2023-12-21T16:45:05Z</dcterms:modified>
</cp:coreProperties>
</file>