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0DFEFAB-77C6-49F2-8E05-C6426981338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3" i="3" l="1"/>
  <c r="I10" i="3"/>
  <c r="I11" i="3"/>
  <c r="I12" i="3"/>
  <c r="I13" i="3"/>
  <c r="I14" i="3"/>
  <c r="I15" i="3"/>
  <c r="I16" i="3"/>
  <c r="I17" i="3"/>
  <c r="I18" i="3" s="1"/>
  <c r="I5" i="3"/>
  <c r="B19" i="3"/>
  <c r="C17" i="3"/>
  <c r="D17" i="3"/>
  <c r="E17" i="3"/>
  <c r="F17" i="3"/>
  <c r="G17" i="3"/>
  <c r="H17" i="3"/>
  <c r="J17" i="3"/>
  <c r="K17" i="3"/>
  <c r="L17" i="3"/>
  <c r="M17" i="3"/>
  <c r="N17" i="3"/>
  <c r="B17" i="3"/>
  <c r="B78" i="3"/>
  <c r="C78" i="3"/>
  <c r="D78" i="3"/>
  <c r="E78" i="3"/>
  <c r="F78" i="3"/>
  <c r="G78" i="3"/>
  <c r="H78" i="3"/>
  <c r="I78" i="3"/>
  <c r="C14" i="3"/>
  <c r="D14" i="3"/>
  <c r="E14" i="3"/>
  <c r="F14" i="3"/>
  <c r="G14" i="3"/>
  <c r="H14" i="3"/>
  <c r="B14" i="3"/>
  <c r="C5" i="3"/>
  <c r="D5" i="3"/>
  <c r="E5" i="3"/>
  <c r="F5" i="3"/>
  <c r="G5" i="3"/>
  <c r="H5" i="3"/>
  <c r="J5" i="3"/>
  <c r="K5" i="3"/>
  <c r="L5" i="3"/>
  <c r="M5" i="3"/>
  <c r="N5" i="3"/>
  <c r="B5" i="3"/>
  <c r="N10" i="3"/>
  <c r="C10" i="3"/>
  <c r="B10" i="3"/>
  <c r="C11" i="3"/>
  <c r="D11" i="3"/>
  <c r="E11" i="3"/>
  <c r="F11" i="3"/>
  <c r="G11" i="3"/>
  <c r="H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I201" i="3"/>
  <c r="I204" i="3" s="1"/>
  <c r="J204" i="3" s="1"/>
  <c r="I4" i="3"/>
  <c r="I177" i="3"/>
  <c r="I188" i="3"/>
  <c r="C3" i="3"/>
  <c r="D3" i="3"/>
  <c r="E3" i="3"/>
  <c r="F3" i="3"/>
  <c r="G3" i="3"/>
  <c r="H3" i="3"/>
  <c r="D145" i="3"/>
  <c r="D169" i="3" s="1"/>
  <c r="C145" i="3"/>
  <c r="C175" i="3" s="1"/>
  <c r="B145" i="3"/>
  <c r="B165" i="3" s="1"/>
  <c r="B3" i="3"/>
  <c r="E145" i="3"/>
  <c r="I196" i="3"/>
  <c r="I207" i="3" s="1"/>
  <c r="B203" i="3"/>
  <c r="C203" i="3"/>
  <c r="D203" i="3"/>
  <c r="E203" i="3"/>
  <c r="F203" i="3"/>
  <c r="G203" i="3"/>
  <c r="H203" i="3"/>
  <c r="B207" i="3"/>
  <c r="C207" i="3"/>
  <c r="D207" i="3"/>
  <c r="E207" i="3"/>
  <c r="F207" i="3"/>
  <c r="G207" i="3"/>
  <c r="H207" i="3"/>
  <c r="B210" i="3"/>
  <c r="C210" i="3"/>
  <c r="D210" i="3"/>
  <c r="E210" i="3"/>
  <c r="F210" i="3"/>
  <c r="G210" i="3"/>
  <c r="H210" i="3"/>
  <c r="I210" i="3"/>
  <c r="B213" i="3"/>
  <c r="C213" i="3"/>
  <c r="D213" i="3"/>
  <c r="E213" i="3"/>
  <c r="F213" i="3"/>
  <c r="G213" i="3"/>
  <c r="H213" i="3"/>
  <c r="I213" i="3"/>
  <c r="C208" i="3"/>
  <c r="D208" i="3"/>
  <c r="E209" i="3" s="1"/>
  <c r="E208" i="3"/>
  <c r="F208" i="3"/>
  <c r="G208" i="3"/>
  <c r="H209" i="3" s="1"/>
  <c r="H208" i="3"/>
  <c r="I209" i="3" s="1"/>
  <c r="I208" i="3"/>
  <c r="B208" i="3"/>
  <c r="B209" i="3" s="1"/>
  <c r="C211" i="3"/>
  <c r="D211" i="3"/>
  <c r="E211" i="3"/>
  <c r="F211" i="3"/>
  <c r="G211" i="3"/>
  <c r="G212" i="3" s="1"/>
  <c r="H211" i="3"/>
  <c r="I212" i="3" s="1"/>
  <c r="I211" i="3"/>
  <c r="B211" i="3"/>
  <c r="B204" i="3" s="1"/>
  <c r="C201" i="3"/>
  <c r="D201" i="3"/>
  <c r="E201" i="3"/>
  <c r="F201" i="3"/>
  <c r="G201" i="3"/>
  <c r="H201" i="3"/>
  <c r="H202" i="3" s="1"/>
  <c r="B201" i="3"/>
  <c r="B202" i="3" s="1"/>
  <c r="C205" i="3"/>
  <c r="D205" i="3"/>
  <c r="E205" i="3"/>
  <c r="F206" i="3" s="1"/>
  <c r="F205" i="3"/>
  <c r="G205" i="3"/>
  <c r="H205" i="3"/>
  <c r="I205" i="3"/>
  <c r="B205" i="3"/>
  <c r="B196" i="3"/>
  <c r="C196" i="3"/>
  <c r="D196" i="3"/>
  <c r="E196" i="3"/>
  <c r="F197" i="3" s="1"/>
  <c r="F196" i="3"/>
  <c r="G196" i="3"/>
  <c r="H196" i="3"/>
  <c r="F212" i="3"/>
  <c r="E212" i="3"/>
  <c r="J210" i="3"/>
  <c r="D209" i="3"/>
  <c r="H206" i="3"/>
  <c r="D206" i="3"/>
  <c r="B206" i="3"/>
  <c r="I206" i="3"/>
  <c r="G206" i="3"/>
  <c r="C206" i="3"/>
  <c r="F204" i="3"/>
  <c r="D204" i="3"/>
  <c r="F202" i="3"/>
  <c r="D202" i="3"/>
  <c r="E202" i="3"/>
  <c r="C204" i="3"/>
  <c r="F200" i="3"/>
  <c r="F198" i="3"/>
  <c r="D198" i="3"/>
  <c r="B198" i="3"/>
  <c r="B199" i="3" s="1"/>
  <c r="I197" i="3"/>
  <c r="G197" i="3"/>
  <c r="E197" i="3"/>
  <c r="H197" i="3"/>
  <c r="D197" i="3"/>
  <c r="I191" i="3"/>
  <c r="I192" i="3"/>
  <c r="I185" i="3" s="1"/>
  <c r="J185" i="3" s="1"/>
  <c r="B181" i="3"/>
  <c r="C181" i="3"/>
  <c r="D181" i="3"/>
  <c r="E181" i="3"/>
  <c r="F181" i="3"/>
  <c r="G181" i="3"/>
  <c r="H181" i="3"/>
  <c r="C186" i="3"/>
  <c r="D186" i="3"/>
  <c r="E186" i="3"/>
  <c r="F186" i="3"/>
  <c r="G186" i="3"/>
  <c r="G188" i="3" s="1"/>
  <c r="H186" i="3"/>
  <c r="I187" i="3" s="1"/>
  <c r="I186" i="3"/>
  <c r="B186" i="3"/>
  <c r="B187" i="3" s="1"/>
  <c r="I179" i="3"/>
  <c r="C189" i="3"/>
  <c r="D189" i="3"/>
  <c r="E189" i="3"/>
  <c r="E191" i="3" s="1"/>
  <c r="F189" i="3"/>
  <c r="G189" i="3"/>
  <c r="H190" i="3" s="1"/>
  <c r="H189" i="3"/>
  <c r="I189" i="3"/>
  <c r="B189" i="3"/>
  <c r="C192" i="3"/>
  <c r="C194" i="3" s="1"/>
  <c r="D192" i="3"/>
  <c r="D185" i="3" s="1"/>
  <c r="E192" i="3"/>
  <c r="F192" i="3"/>
  <c r="G192" i="3"/>
  <c r="G185" i="3" s="1"/>
  <c r="H192" i="3"/>
  <c r="I193" i="3" s="1"/>
  <c r="B192" i="3"/>
  <c r="B188" i="3"/>
  <c r="C188" i="3"/>
  <c r="D188" i="3"/>
  <c r="E188" i="3"/>
  <c r="F188" i="3"/>
  <c r="C182" i="3"/>
  <c r="D182" i="3"/>
  <c r="E182" i="3"/>
  <c r="F182" i="3"/>
  <c r="G182" i="3"/>
  <c r="H182" i="3"/>
  <c r="I182" i="3"/>
  <c r="B182" i="3"/>
  <c r="C177" i="3"/>
  <c r="D177" i="3"/>
  <c r="E177" i="3"/>
  <c r="F177" i="3"/>
  <c r="G177" i="3"/>
  <c r="H177" i="3"/>
  <c r="B177" i="3"/>
  <c r="F194" i="3"/>
  <c r="G193" i="3"/>
  <c r="F193" i="3"/>
  <c r="E194" i="3"/>
  <c r="H191" i="3"/>
  <c r="F191" i="3"/>
  <c r="F190" i="3"/>
  <c r="E190" i="3"/>
  <c r="I190" i="3"/>
  <c r="E187" i="3"/>
  <c r="D187" i="3"/>
  <c r="G187" i="3"/>
  <c r="F187" i="3"/>
  <c r="F185" i="3"/>
  <c r="C185" i="3"/>
  <c r="F183" i="3"/>
  <c r="E183" i="3"/>
  <c r="G184" i="3"/>
  <c r="F184" i="3"/>
  <c r="E184" i="3"/>
  <c r="D183" i="3"/>
  <c r="D179" i="3"/>
  <c r="E162" i="3"/>
  <c r="F162" i="3"/>
  <c r="G162" i="3"/>
  <c r="H162" i="3"/>
  <c r="I162" i="3"/>
  <c r="I169" i="3"/>
  <c r="I168" i="3"/>
  <c r="C172" i="3"/>
  <c r="D172" i="3"/>
  <c r="E172" i="3"/>
  <c r="F172" i="3"/>
  <c r="G172" i="3"/>
  <c r="H172" i="3"/>
  <c r="I172" i="3"/>
  <c r="I171" i="3"/>
  <c r="I166" i="3"/>
  <c r="I160" i="3"/>
  <c r="E175" i="3"/>
  <c r="F175" i="3"/>
  <c r="G175" i="3"/>
  <c r="H175" i="3"/>
  <c r="I175" i="3"/>
  <c r="C173" i="3"/>
  <c r="D173" i="3"/>
  <c r="E173" i="3"/>
  <c r="F173" i="3"/>
  <c r="G173" i="3"/>
  <c r="G174" i="3" s="1"/>
  <c r="H173" i="3"/>
  <c r="I173" i="3"/>
  <c r="B173" i="3"/>
  <c r="C170" i="3"/>
  <c r="D170" i="3"/>
  <c r="E170" i="3"/>
  <c r="F170" i="3"/>
  <c r="G170" i="3"/>
  <c r="H170" i="3"/>
  <c r="I170" i="3"/>
  <c r="B170" i="3"/>
  <c r="B171" i="3" s="1"/>
  <c r="C169" i="3"/>
  <c r="E169" i="3"/>
  <c r="F169" i="3"/>
  <c r="G169" i="3"/>
  <c r="H169" i="3"/>
  <c r="C167" i="3"/>
  <c r="D167" i="3"/>
  <c r="E167" i="3"/>
  <c r="F167" i="3"/>
  <c r="G167" i="3"/>
  <c r="H167" i="3"/>
  <c r="H168" i="3" s="1"/>
  <c r="I167" i="3"/>
  <c r="B167" i="3"/>
  <c r="E165" i="3"/>
  <c r="F165" i="3"/>
  <c r="G165" i="3"/>
  <c r="H165" i="3"/>
  <c r="I165" i="3"/>
  <c r="C163" i="3"/>
  <c r="D163" i="3"/>
  <c r="E163" i="3"/>
  <c r="F163" i="3"/>
  <c r="G163" i="3"/>
  <c r="H163" i="3"/>
  <c r="I163" i="3"/>
  <c r="B163" i="3"/>
  <c r="B164" i="3" s="1"/>
  <c r="J145" i="3"/>
  <c r="K145" i="3"/>
  <c r="L145" i="3"/>
  <c r="M145" i="3"/>
  <c r="N145" i="3"/>
  <c r="I159" i="3"/>
  <c r="I145" i="3" s="1"/>
  <c r="F145" i="3"/>
  <c r="G145" i="3"/>
  <c r="H145" i="3"/>
  <c r="C159" i="3"/>
  <c r="D159" i="3"/>
  <c r="E159" i="3"/>
  <c r="F159" i="3"/>
  <c r="G159" i="3"/>
  <c r="H159" i="3"/>
  <c r="B159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5" i="3"/>
  <c r="D156" i="3" s="1"/>
  <c r="D158" i="3" s="1"/>
  <c r="D155" i="3"/>
  <c r="E155" i="3"/>
  <c r="F156" i="3" s="1"/>
  <c r="F158" i="3" s="1"/>
  <c r="F155" i="3"/>
  <c r="G155" i="3"/>
  <c r="H155" i="3"/>
  <c r="I155" i="3"/>
  <c r="B155" i="3"/>
  <c r="B156" i="3" s="1"/>
  <c r="C151" i="3"/>
  <c r="D151" i="3"/>
  <c r="E151" i="3"/>
  <c r="F152" i="3" s="1"/>
  <c r="F154" i="3" s="1"/>
  <c r="F151" i="3"/>
  <c r="G151" i="3"/>
  <c r="G152" i="3" s="1"/>
  <c r="G154" i="3" s="1"/>
  <c r="H151" i="3"/>
  <c r="I152" i="3" s="1"/>
  <c r="I154" i="3" s="1"/>
  <c r="I151" i="3"/>
  <c r="B151" i="3"/>
  <c r="C147" i="3"/>
  <c r="D148" i="3" s="1"/>
  <c r="D150" i="3" s="1"/>
  <c r="D147" i="3"/>
  <c r="E147" i="3"/>
  <c r="F147" i="3"/>
  <c r="G147" i="3"/>
  <c r="H147" i="3"/>
  <c r="H148" i="3" s="1"/>
  <c r="H150" i="3" s="1"/>
  <c r="I147" i="3"/>
  <c r="B147" i="3"/>
  <c r="E164" i="3"/>
  <c r="C166" i="3"/>
  <c r="K158" i="3"/>
  <c r="L158" i="3" s="1"/>
  <c r="M158" i="3" s="1"/>
  <c r="N158" i="3" s="1"/>
  <c r="K157" i="3"/>
  <c r="J156" i="3"/>
  <c r="J155" i="3" s="1"/>
  <c r="G156" i="3"/>
  <c r="H156" i="3"/>
  <c r="H158" i="3" s="1"/>
  <c r="K154" i="3"/>
  <c r="L154" i="3" s="1"/>
  <c r="M154" i="3" s="1"/>
  <c r="N154" i="3" s="1"/>
  <c r="K153" i="3"/>
  <c r="L153" i="3" s="1"/>
  <c r="J152" i="3"/>
  <c r="J151" i="3" s="1"/>
  <c r="E152" i="3"/>
  <c r="K150" i="3"/>
  <c r="L150" i="3" s="1"/>
  <c r="L149" i="3"/>
  <c r="M149" i="3" s="1"/>
  <c r="N149" i="3" s="1"/>
  <c r="K149" i="3"/>
  <c r="J148" i="3"/>
  <c r="J147" i="3" s="1"/>
  <c r="E148" i="3"/>
  <c r="I135" i="3"/>
  <c r="C138" i="3"/>
  <c r="D138" i="3"/>
  <c r="E138" i="3"/>
  <c r="F138" i="3"/>
  <c r="G138" i="3"/>
  <c r="G139" i="3" s="1"/>
  <c r="H138" i="3"/>
  <c r="I138" i="3"/>
  <c r="B138" i="3"/>
  <c r="B139" i="3" s="1"/>
  <c r="C141" i="3"/>
  <c r="D141" i="3"/>
  <c r="E141" i="3"/>
  <c r="F142" i="3" s="1"/>
  <c r="F141" i="3"/>
  <c r="G141" i="3"/>
  <c r="G142" i="3" s="1"/>
  <c r="H141" i="3"/>
  <c r="I141" i="3"/>
  <c r="B141" i="3"/>
  <c r="C135" i="3"/>
  <c r="D135" i="3"/>
  <c r="E135" i="3"/>
  <c r="F135" i="3"/>
  <c r="G135" i="3"/>
  <c r="H135" i="3"/>
  <c r="H136" i="3" s="1"/>
  <c r="B135" i="3"/>
  <c r="C131" i="3"/>
  <c r="C134" i="3" s="1"/>
  <c r="D131" i="3"/>
  <c r="D128" i="3" s="1"/>
  <c r="E131" i="3"/>
  <c r="F131" i="3"/>
  <c r="G131" i="3"/>
  <c r="H131" i="3"/>
  <c r="I131" i="3"/>
  <c r="I134" i="3" s="1"/>
  <c r="B131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5" i="3" s="1"/>
  <c r="E127" i="3" s="1"/>
  <c r="E124" i="3"/>
  <c r="F124" i="3"/>
  <c r="G124" i="3"/>
  <c r="H124" i="3"/>
  <c r="I124" i="3"/>
  <c r="I125" i="3" s="1"/>
  <c r="I127" i="3" s="1"/>
  <c r="B124" i="3"/>
  <c r="C120" i="3"/>
  <c r="D120" i="3"/>
  <c r="E120" i="3"/>
  <c r="F120" i="3"/>
  <c r="G120" i="3"/>
  <c r="H120" i="3"/>
  <c r="H121" i="3" s="1"/>
  <c r="I120" i="3"/>
  <c r="I121" i="3" s="1"/>
  <c r="I123" i="3" s="1"/>
  <c r="B120" i="3"/>
  <c r="B121" i="3" s="1"/>
  <c r="C116" i="3"/>
  <c r="D116" i="3"/>
  <c r="E116" i="3"/>
  <c r="F116" i="3"/>
  <c r="G116" i="3"/>
  <c r="H116" i="3"/>
  <c r="I116" i="3"/>
  <c r="I117" i="3" s="1"/>
  <c r="I119" i="3" s="1"/>
  <c r="B116" i="3"/>
  <c r="B117" i="3" s="1"/>
  <c r="D142" i="3"/>
  <c r="E136" i="3"/>
  <c r="K127" i="3"/>
  <c r="L127" i="3" s="1"/>
  <c r="M127" i="3" s="1"/>
  <c r="N127" i="3" s="1"/>
  <c r="K126" i="3"/>
  <c r="J125" i="3"/>
  <c r="B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H114" i="3"/>
  <c r="H133" i="3" s="1"/>
  <c r="D117" i="3"/>
  <c r="D119" i="3" s="1"/>
  <c r="I104" i="3"/>
  <c r="C107" i="3"/>
  <c r="D107" i="3"/>
  <c r="E107" i="3"/>
  <c r="F107" i="3"/>
  <c r="G107" i="3"/>
  <c r="H107" i="3"/>
  <c r="I107" i="3"/>
  <c r="B107" i="3"/>
  <c r="C110" i="3"/>
  <c r="D110" i="3"/>
  <c r="E110" i="3"/>
  <c r="F110" i="3"/>
  <c r="G110" i="3"/>
  <c r="H110" i="3"/>
  <c r="I110" i="3"/>
  <c r="B110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K96" i="3"/>
  <c r="K95" i="3"/>
  <c r="L95" i="3" s="1"/>
  <c r="M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C85" i="3"/>
  <c r="D85" i="3"/>
  <c r="E85" i="3"/>
  <c r="F85" i="3"/>
  <c r="G85" i="3"/>
  <c r="H85" i="3"/>
  <c r="I85" i="3"/>
  <c r="B85" i="3"/>
  <c r="B54" i="3"/>
  <c r="I19" i="3" l="1"/>
  <c r="I203" i="3"/>
  <c r="I181" i="3"/>
  <c r="I194" i="3"/>
  <c r="J194" i="3" s="1"/>
  <c r="I3" i="3"/>
  <c r="C165" i="3"/>
  <c r="C162" i="3"/>
  <c r="D184" i="3"/>
  <c r="D165" i="3"/>
  <c r="D162" i="3"/>
  <c r="D191" i="3"/>
  <c r="C191" i="3"/>
  <c r="D175" i="3"/>
  <c r="B172" i="3"/>
  <c r="B162" i="3"/>
  <c r="B191" i="3"/>
  <c r="B169" i="3"/>
  <c r="B175" i="3"/>
  <c r="I184" i="3"/>
  <c r="I200" i="3"/>
  <c r="G209" i="3"/>
  <c r="H212" i="3"/>
  <c r="G204" i="3"/>
  <c r="B212" i="3"/>
  <c r="C212" i="3"/>
  <c r="H198" i="3"/>
  <c r="H200" i="3" s="1"/>
  <c r="C197" i="3"/>
  <c r="K210" i="3"/>
  <c r="K204" i="3"/>
  <c r="C209" i="3"/>
  <c r="D212" i="3"/>
  <c r="C198" i="3"/>
  <c r="G202" i="3"/>
  <c r="E204" i="3"/>
  <c r="B200" i="3"/>
  <c r="B197" i="3"/>
  <c r="E198" i="3"/>
  <c r="I202" i="3"/>
  <c r="E206" i="3"/>
  <c r="F209" i="3"/>
  <c r="J213" i="3"/>
  <c r="D200" i="3"/>
  <c r="H204" i="3"/>
  <c r="G198" i="3"/>
  <c r="C202" i="3"/>
  <c r="I198" i="3"/>
  <c r="J191" i="3"/>
  <c r="H188" i="3"/>
  <c r="H187" i="3"/>
  <c r="G190" i="3"/>
  <c r="B190" i="3"/>
  <c r="C193" i="3"/>
  <c r="G194" i="3"/>
  <c r="D194" i="3"/>
  <c r="H193" i="3"/>
  <c r="H185" i="3"/>
  <c r="B194" i="3"/>
  <c r="B185" i="3"/>
  <c r="B193" i="3"/>
  <c r="I183" i="3"/>
  <c r="H184" i="3"/>
  <c r="H183" i="3"/>
  <c r="H179" i="3"/>
  <c r="C183" i="3"/>
  <c r="K185" i="3"/>
  <c r="J193" i="3"/>
  <c r="K194" i="3"/>
  <c r="K191" i="3"/>
  <c r="J190" i="3"/>
  <c r="I178" i="3"/>
  <c r="B179" i="3"/>
  <c r="C190" i="3"/>
  <c r="D193" i="3"/>
  <c r="C179" i="3"/>
  <c r="J181" i="3"/>
  <c r="G183" i="3"/>
  <c r="B184" i="3"/>
  <c r="E185" i="3"/>
  <c r="C187" i="3"/>
  <c r="D190" i="3"/>
  <c r="G191" i="3"/>
  <c r="E193" i="3"/>
  <c r="H194" i="3"/>
  <c r="E179" i="3"/>
  <c r="F179" i="3"/>
  <c r="I180" i="3"/>
  <c r="B183" i="3"/>
  <c r="C184" i="3"/>
  <c r="G179" i="3"/>
  <c r="B160" i="3"/>
  <c r="B161" i="3" s="1"/>
  <c r="I103" i="3"/>
  <c r="H128" i="3"/>
  <c r="H130" i="3" s="1"/>
  <c r="I132" i="3"/>
  <c r="G121" i="3"/>
  <c r="H125" i="3"/>
  <c r="H127" i="3" s="1"/>
  <c r="G134" i="3"/>
  <c r="G136" i="3"/>
  <c r="E139" i="3"/>
  <c r="D136" i="3"/>
  <c r="H160" i="3"/>
  <c r="I161" i="3" s="1"/>
  <c r="K94" i="3"/>
  <c r="K121" i="3"/>
  <c r="F136" i="3"/>
  <c r="C168" i="3"/>
  <c r="C148" i="3"/>
  <c r="C150" i="3" s="1"/>
  <c r="J124" i="3"/>
  <c r="D134" i="3"/>
  <c r="H142" i="3"/>
  <c r="F117" i="3"/>
  <c r="F119" i="3" s="1"/>
  <c r="F121" i="3"/>
  <c r="F123" i="3" s="1"/>
  <c r="F125" i="3"/>
  <c r="F127" i="3" s="1"/>
  <c r="F132" i="3"/>
  <c r="H152" i="3"/>
  <c r="H154" i="3" s="1"/>
  <c r="D164" i="3"/>
  <c r="D168" i="3"/>
  <c r="C171" i="3"/>
  <c r="K117" i="3"/>
  <c r="L121" i="3"/>
  <c r="D121" i="3"/>
  <c r="D125" i="3"/>
  <c r="D127" i="3" s="1"/>
  <c r="H137" i="3"/>
  <c r="F168" i="3"/>
  <c r="E171" i="3"/>
  <c r="E174" i="3"/>
  <c r="G125" i="3"/>
  <c r="G127" i="3" s="1"/>
  <c r="K148" i="3"/>
  <c r="K147" i="3" s="1"/>
  <c r="G164" i="3"/>
  <c r="F171" i="3"/>
  <c r="F174" i="3"/>
  <c r="I136" i="3"/>
  <c r="C156" i="3"/>
  <c r="C158" i="3" s="1"/>
  <c r="J85" i="3"/>
  <c r="I111" i="3"/>
  <c r="I114" i="3"/>
  <c r="I115" i="3" s="1"/>
  <c r="H143" i="3"/>
  <c r="H139" i="3"/>
  <c r="H171" i="3"/>
  <c r="H174" i="3"/>
  <c r="E168" i="3"/>
  <c r="G171" i="3"/>
  <c r="I174" i="3"/>
  <c r="I148" i="3"/>
  <c r="I150" i="3" s="1"/>
  <c r="I142" i="3"/>
  <c r="B174" i="3"/>
  <c r="C117" i="3"/>
  <c r="C119" i="3" s="1"/>
  <c r="B134" i="3"/>
  <c r="B148" i="3"/>
  <c r="D160" i="3"/>
  <c r="H166" i="3"/>
  <c r="B166" i="3"/>
  <c r="G168" i="3"/>
  <c r="C174" i="3"/>
  <c r="D174" i="3"/>
  <c r="H134" i="3"/>
  <c r="J120" i="3"/>
  <c r="K120" i="3" s="1"/>
  <c r="L120" i="3" s="1"/>
  <c r="H140" i="3"/>
  <c r="D166" i="3"/>
  <c r="K125" i="3"/>
  <c r="K124" i="3" s="1"/>
  <c r="I139" i="3"/>
  <c r="F166" i="3"/>
  <c r="K156" i="3"/>
  <c r="F164" i="3"/>
  <c r="B168" i="3"/>
  <c r="D171" i="3"/>
  <c r="K90" i="3"/>
  <c r="H164" i="3"/>
  <c r="G158" i="3"/>
  <c r="B158" i="3"/>
  <c r="E154" i="3"/>
  <c r="E150" i="3"/>
  <c r="B150" i="3"/>
  <c r="E156" i="3"/>
  <c r="E158" i="3" s="1"/>
  <c r="G146" i="3"/>
  <c r="I156" i="3"/>
  <c r="I158" i="3" s="1"/>
  <c r="F146" i="3"/>
  <c r="C152" i="3"/>
  <c r="C154" i="3" s="1"/>
  <c r="B152" i="3"/>
  <c r="B154" i="3" s="1"/>
  <c r="M153" i="3"/>
  <c r="L152" i="3"/>
  <c r="M150" i="3"/>
  <c r="N150" i="3" s="1"/>
  <c r="N148" i="3" s="1"/>
  <c r="L148" i="3"/>
  <c r="K155" i="3"/>
  <c r="H146" i="3"/>
  <c r="D146" i="3"/>
  <c r="L157" i="3"/>
  <c r="C160" i="3"/>
  <c r="E166" i="3"/>
  <c r="B146" i="3"/>
  <c r="K152" i="3"/>
  <c r="K151" i="3" s="1"/>
  <c r="F148" i="3"/>
  <c r="F150" i="3" s="1"/>
  <c r="D152" i="3"/>
  <c r="D154" i="3" s="1"/>
  <c r="E160" i="3"/>
  <c r="I164" i="3"/>
  <c r="G166" i="3"/>
  <c r="G148" i="3"/>
  <c r="G150" i="3" s="1"/>
  <c r="F160" i="3"/>
  <c r="G160" i="3"/>
  <c r="C164" i="3"/>
  <c r="J166" i="3"/>
  <c r="I137" i="3"/>
  <c r="F139" i="3"/>
  <c r="C139" i="3"/>
  <c r="B142" i="3"/>
  <c r="C142" i="3"/>
  <c r="I128" i="3"/>
  <c r="B136" i="3"/>
  <c r="D132" i="3"/>
  <c r="E128" i="3"/>
  <c r="C132" i="3"/>
  <c r="E132" i="3"/>
  <c r="B127" i="3"/>
  <c r="D123" i="3"/>
  <c r="G123" i="3"/>
  <c r="H123" i="3"/>
  <c r="B123" i="3"/>
  <c r="B119" i="3"/>
  <c r="G114" i="3"/>
  <c r="G133" i="3" s="1"/>
  <c r="C125" i="3"/>
  <c r="C127" i="3" s="1"/>
  <c r="C114" i="3"/>
  <c r="C143" i="3" s="1"/>
  <c r="B114" i="3"/>
  <c r="B115" i="3" s="1"/>
  <c r="C121" i="3"/>
  <c r="C123" i="3" s="1"/>
  <c r="E117" i="3"/>
  <c r="E119" i="3" s="1"/>
  <c r="E114" i="3"/>
  <c r="E133" i="3" s="1"/>
  <c r="M118" i="3"/>
  <c r="L117" i="3"/>
  <c r="M122" i="3"/>
  <c r="L126" i="3"/>
  <c r="C128" i="3"/>
  <c r="G132" i="3"/>
  <c r="E134" i="3"/>
  <c r="C136" i="3"/>
  <c r="D139" i="3"/>
  <c r="E142" i="3"/>
  <c r="B128" i="3"/>
  <c r="B130" i="3" s="1"/>
  <c r="D114" i="3"/>
  <c r="D137" i="3" s="1"/>
  <c r="J116" i="3"/>
  <c r="H132" i="3"/>
  <c r="F134" i="3"/>
  <c r="F114" i="3"/>
  <c r="F137" i="3" s="1"/>
  <c r="G117" i="3"/>
  <c r="G119" i="3" s="1"/>
  <c r="E121" i="3"/>
  <c r="E123" i="3" s="1"/>
  <c r="F128" i="3"/>
  <c r="B132" i="3"/>
  <c r="H117" i="3"/>
  <c r="H119" i="3" s="1"/>
  <c r="G128" i="3"/>
  <c r="G130" i="3" s="1"/>
  <c r="J134" i="3"/>
  <c r="L94" i="3"/>
  <c r="L90" i="3"/>
  <c r="M91" i="3"/>
  <c r="M87" i="3"/>
  <c r="L86" i="3"/>
  <c r="K86" i="3"/>
  <c r="K85" i="3" s="1"/>
  <c r="N95" i="3"/>
  <c r="L96" i="3"/>
  <c r="M96" i="3" s="1"/>
  <c r="N96" i="3" s="1"/>
  <c r="H199" i="3" l="1"/>
  <c r="I199" i="3"/>
  <c r="J200" i="3"/>
  <c r="E200" i="3"/>
  <c r="E199" i="3"/>
  <c r="C199" i="3"/>
  <c r="C200" i="3"/>
  <c r="L204" i="3"/>
  <c r="G200" i="3"/>
  <c r="G199" i="3"/>
  <c r="F199" i="3"/>
  <c r="J212" i="3"/>
  <c r="K213" i="3"/>
  <c r="D199" i="3"/>
  <c r="L210" i="3"/>
  <c r="L185" i="3"/>
  <c r="G180" i="3"/>
  <c r="H180" i="3"/>
  <c r="K181" i="3"/>
  <c r="C180" i="3"/>
  <c r="C178" i="3"/>
  <c r="D180" i="3"/>
  <c r="L194" i="3"/>
  <c r="K193" i="3"/>
  <c r="L191" i="3"/>
  <c r="K190" i="3"/>
  <c r="F178" i="3"/>
  <c r="F180" i="3"/>
  <c r="E178" i="3"/>
  <c r="E180" i="3"/>
  <c r="B180" i="3"/>
  <c r="B178" i="3"/>
  <c r="G137" i="3"/>
  <c r="M148" i="3"/>
  <c r="I143" i="3"/>
  <c r="J143" i="3" s="1"/>
  <c r="H115" i="3"/>
  <c r="L147" i="3"/>
  <c r="M147" i="3" s="1"/>
  <c r="I133" i="3"/>
  <c r="I140" i="3"/>
  <c r="J140" i="3" s="1"/>
  <c r="K140" i="3" s="1"/>
  <c r="L140" i="3" s="1"/>
  <c r="M140" i="3" s="1"/>
  <c r="N140" i="3" s="1"/>
  <c r="B140" i="3"/>
  <c r="B133" i="3"/>
  <c r="E137" i="3"/>
  <c r="G140" i="3"/>
  <c r="I146" i="3"/>
  <c r="B137" i="3"/>
  <c r="C133" i="3"/>
  <c r="C140" i="3"/>
  <c r="F140" i="3"/>
  <c r="M94" i="3"/>
  <c r="B143" i="3"/>
  <c r="F133" i="3"/>
  <c r="E146" i="3"/>
  <c r="C137" i="3"/>
  <c r="G143" i="3"/>
  <c r="D130" i="3"/>
  <c r="E130" i="3"/>
  <c r="C130" i="3"/>
  <c r="E140" i="3"/>
  <c r="E143" i="3"/>
  <c r="F143" i="3"/>
  <c r="N94" i="3"/>
  <c r="F130" i="3"/>
  <c r="D115" i="3"/>
  <c r="D140" i="3"/>
  <c r="D143" i="3"/>
  <c r="D133" i="3"/>
  <c r="L151" i="3"/>
  <c r="G161" i="3"/>
  <c r="J146" i="3"/>
  <c r="H161" i="3"/>
  <c r="L156" i="3"/>
  <c r="L155" i="3" s="1"/>
  <c r="M157" i="3"/>
  <c r="M152" i="3"/>
  <c r="N153" i="3"/>
  <c r="N152" i="3" s="1"/>
  <c r="C161" i="3"/>
  <c r="K166" i="3"/>
  <c r="F161" i="3"/>
  <c r="C146" i="3"/>
  <c r="D161" i="3"/>
  <c r="E161" i="3"/>
  <c r="I129" i="3"/>
  <c r="I130" i="3"/>
  <c r="J130" i="3" s="1"/>
  <c r="E129" i="3"/>
  <c r="F115" i="3"/>
  <c r="C115" i="3"/>
  <c r="F129" i="3"/>
  <c r="K116" i="3"/>
  <c r="J114" i="3"/>
  <c r="M121" i="3"/>
  <c r="M120" i="3" s="1"/>
  <c r="N122" i="3"/>
  <c r="N121" i="3" s="1"/>
  <c r="K134" i="3"/>
  <c r="J142" i="3"/>
  <c r="K143" i="3"/>
  <c r="B129" i="3"/>
  <c r="H129" i="3"/>
  <c r="G129" i="3"/>
  <c r="M117" i="3"/>
  <c r="N118" i="3"/>
  <c r="N117" i="3" s="1"/>
  <c r="G115" i="3"/>
  <c r="C129" i="3"/>
  <c r="D129" i="3"/>
  <c r="E115" i="3"/>
  <c r="L125" i="3"/>
  <c r="L124" i="3" s="1"/>
  <c r="M126" i="3"/>
  <c r="L85" i="3"/>
  <c r="N87" i="3"/>
  <c r="N86" i="3" s="1"/>
  <c r="M86" i="3"/>
  <c r="M90" i="3"/>
  <c r="N91" i="3"/>
  <c r="N90" i="3" s="1"/>
  <c r="M210" i="3" l="1"/>
  <c r="M204" i="3"/>
  <c r="K212" i="3"/>
  <c r="L213" i="3"/>
  <c r="K200" i="3"/>
  <c r="K184" i="3"/>
  <c r="M194" i="3"/>
  <c r="L193" i="3"/>
  <c r="L181" i="3"/>
  <c r="G178" i="3"/>
  <c r="H178" i="3"/>
  <c r="L190" i="3"/>
  <c r="M191" i="3"/>
  <c r="D178" i="3"/>
  <c r="M185" i="3"/>
  <c r="J180" i="3"/>
  <c r="J138" i="3"/>
  <c r="N120" i="3"/>
  <c r="L146" i="3"/>
  <c r="N157" i="3"/>
  <c r="N156" i="3" s="1"/>
  <c r="M156" i="3"/>
  <c r="N147" i="3"/>
  <c r="M155" i="3"/>
  <c r="N155" i="3" s="1"/>
  <c r="K146" i="3"/>
  <c r="L166" i="3"/>
  <c r="M151" i="3"/>
  <c r="N151" i="3" s="1"/>
  <c r="K130" i="3"/>
  <c r="L130" i="3" s="1"/>
  <c r="M130" i="3" s="1"/>
  <c r="N130" i="3" s="1"/>
  <c r="J128" i="3"/>
  <c r="J115" i="3"/>
  <c r="J139" i="3"/>
  <c r="J141" i="3"/>
  <c r="J131" i="3" s="1"/>
  <c r="L116" i="3"/>
  <c r="K114" i="3"/>
  <c r="L143" i="3"/>
  <c r="K142" i="3"/>
  <c r="M125" i="3"/>
  <c r="M124" i="3" s="1"/>
  <c r="N124" i="3" s="1"/>
  <c r="N126" i="3"/>
  <c r="N125" i="3" s="1"/>
  <c r="L134" i="3"/>
  <c r="M85" i="3"/>
  <c r="M213" i="3" l="1"/>
  <c r="L212" i="3"/>
  <c r="N204" i="3"/>
  <c r="L200" i="3"/>
  <c r="N210" i="3"/>
  <c r="K180" i="3"/>
  <c r="K186" i="3"/>
  <c r="L183" i="3"/>
  <c r="L184" i="3"/>
  <c r="M181" i="3"/>
  <c r="N185" i="3"/>
  <c r="M190" i="3"/>
  <c r="N191" i="3"/>
  <c r="N190" i="3" s="1"/>
  <c r="N194" i="3"/>
  <c r="M193" i="3"/>
  <c r="J135" i="3"/>
  <c r="M166" i="3"/>
  <c r="M143" i="3"/>
  <c r="L142" i="3"/>
  <c r="K115" i="3"/>
  <c r="K138" i="3"/>
  <c r="K139" i="3" s="1"/>
  <c r="K141" i="3"/>
  <c r="K131" i="3" s="1"/>
  <c r="K128" i="3"/>
  <c r="M116" i="3"/>
  <c r="L114" i="3"/>
  <c r="J129" i="3"/>
  <c r="M134" i="3"/>
  <c r="J132" i="3"/>
  <c r="N85" i="3"/>
  <c r="M200" i="3" l="1"/>
  <c r="L203" i="3"/>
  <c r="N213" i="3"/>
  <c r="M212" i="3"/>
  <c r="L180" i="3"/>
  <c r="L186" i="3"/>
  <c r="N181" i="3"/>
  <c r="N193" i="3"/>
  <c r="K188" i="3"/>
  <c r="M184" i="3"/>
  <c r="M183" i="3"/>
  <c r="M146" i="3"/>
  <c r="N166" i="3"/>
  <c r="N146" i="3"/>
  <c r="L141" i="3"/>
  <c r="L131" i="3" s="1"/>
  <c r="L138" i="3"/>
  <c r="L139" i="3" s="1"/>
  <c r="L115" i="3"/>
  <c r="L128" i="3"/>
  <c r="N116" i="3"/>
  <c r="N114" i="3" s="1"/>
  <c r="M114" i="3"/>
  <c r="K129" i="3"/>
  <c r="K135" i="3"/>
  <c r="K132" i="3"/>
  <c r="N134" i="3"/>
  <c r="J136" i="3"/>
  <c r="N143" i="3"/>
  <c r="N142" i="3" s="1"/>
  <c r="M142" i="3"/>
  <c r="M209" i="3" l="1"/>
  <c r="M202" i="3"/>
  <c r="N200" i="3"/>
  <c r="N212" i="3"/>
  <c r="N184" i="3"/>
  <c r="N183" i="3"/>
  <c r="M186" i="3"/>
  <c r="M180" i="3"/>
  <c r="N186" i="3"/>
  <c r="N180" i="3"/>
  <c r="L187" i="3"/>
  <c r="L178" i="3" s="1"/>
  <c r="L188" i="3"/>
  <c r="M115" i="3"/>
  <c r="M138" i="3"/>
  <c r="M139" i="3" s="1"/>
  <c r="M141" i="3"/>
  <c r="M131" i="3" s="1"/>
  <c r="M128" i="3"/>
  <c r="N138" i="3"/>
  <c r="N141" i="3"/>
  <c r="N131" i="3" s="1"/>
  <c r="N128" i="3"/>
  <c r="N115" i="3"/>
  <c r="K136" i="3"/>
  <c r="L129" i="3"/>
  <c r="L135" i="3"/>
  <c r="L132" i="3"/>
  <c r="N209" i="3" l="1"/>
  <c r="N203" i="3"/>
  <c r="M203" i="3"/>
  <c r="N187" i="3"/>
  <c r="N188" i="3"/>
  <c r="M187" i="3"/>
  <c r="M178" i="3" s="1"/>
  <c r="M188" i="3"/>
  <c r="N132" i="3"/>
  <c r="N129" i="3"/>
  <c r="N135" i="3"/>
  <c r="N139" i="3"/>
  <c r="L136" i="3"/>
  <c r="M135" i="3"/>
  <c r="M129" i="3"/>
  <c r="M132" i="3"/>
  <c r="N202" i="3" l="1"/>
  <c r="N178" i="3"/>
  <c r="M136" i="3"/>
  <c r="N136" i="3"/>
  <c r="C95" i="3" l="1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93" i="3"/>
  <c r="D93" i="3"/>
  <c r="D94" i="3" s="1"/>
  <c r="D96" i="3" s="1"/>
  <c r="E93" i="3"/>
  <c r="F93" i="3"/>
  <c r="F94" i="3" s="1"/>
  <c r="F96" i="3" s="1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E83" i="3" s="1"/>
  <c r="F89" i="3"/>
  <c r="F90" i="3" s="1"/>
  <c r="F92" i="3" s="1"/>
  <c r="G89" i="3"/>
  <c r="H89" i="3"/>
  <c r="H90" i="3" s="1"/>
  <c r="H92" i="3" s="1"/>
  <c r="I89" i="3"/>
  <c r="J89" i="3" s="1"/>
  <c r="B89" i="3"/>
  <c r="B83" i="3" s="1"/>
  <c r="C87" i="3"/>
  <c r="D87" i="3"/>
  <c r="E87" i="3"/>
  <c r="F87" i="3"/>
  <c r="G87" i="3"/>
  <c r="H87" i="3"/>
  <c r="I87" i="3"/>
  <c r="B87" i="3"/>
  <c r="I86" i="3"/>
  <c r="C86" i="3"/>
  <c r="D111" i="3"/>
  <c r="C111" i="3"/>
  <c r="H111" i="3"/>
  <c r="G111" i="3"/>
  <c r="F111" i="3"/>
  <c r="B111" i="3"/>
  <c r="C108" i="3"/>
  <c r="B108" i="3"/>
  <c r="I108" i="3"/>
  <c r="H108" i="3"/>
  <c r="G108" i="3"/>
  <c r="F108" i="3"/>
  <c r="E108" i="3"/>
  <c r="I105" i="3"/>
  <c r="B105" i="3"/>
  <c r="H105" i="3"/>
  <c r="G105" i="3"/>
  <c r="F105" i="3"/>
  <c r="E105" i="3"/>
  <c r="D97" i="3"/>
  <c r="D103" i="3"/>
  <c r="C103" i="3"/>
  <c r="F101" i="3"/>
  <c r="E101" i="3"/>
  <c r="I101" i="3"/>
  <c r="H97" i="3"/>
  <c r="D101" i="3"/>
  <c r="C101" i="3"/>
  <c r="B103" i="3"/>
  <c r="I97" i="3"/>
  <c r="C94" i="3"/>
  <c r="C96" i="3" s="1"/>
  <c r="B94" i="3"/>
  <c r="B90" i="3"/>
  <c r="E90" i="3"/>
  <c r="E92" i="3" s="1"/>
  <c r="D90" i="3"/>
  <c r="D92" i="3" s="1"/>
  <c r="D86" i="3"/>
  <c r="F86" i="3"/>
  <c r="I73" i="3"/>
  <c r="I69" i="3"/>
  <c r="I79" i="3"/>
  <c r="G90" i="3" l="1"/>
  <c r="G92" i="3" s="1"/>
  <c r="F88" i="3"/>
  <c r="G83" i="3"/>
  <c r="G112" i="3" s="1"/>
  <c r="I90" i="3"/>
  <c r="I72" i="3"/>
  <c r="J72" i="3" s="1"/>
  <c r="I83" i="3"/>
  <c r="I102" i="3" s="1"/>
  <c r="I88" i="3"/>
  <c r="C88" i="3"/>
  <c r="E94" i="3"/>
  <c r="E96" i="3" s="1"/>
  <c r="G94" i="3"/>
  <c r="G96" i="3" s="1"/>
  <c r="C83" i="3"/>
  <c r="B102" i="3"/>
  <c r="B106" i="3"/>
  <c r="B112" i="3"/>
  <c r="B109" i="3"/>
  <c r="H94" i="3"/>
  <c r="H96" i="3" s="1"/>
  <c r="E112" i="3"/>
  <c r="E102" i="3"/>
  <c r="E109" i="3"/>
  <c r="E106" i="3"/>
  <c r="K89" i="3"/>
  <c r="J83" i="3"/>
  <c r="B96" i="3"/>
  <c r="I92" i="3"/>
  <c r="B92" i="3"/>
  <c r="D88" i="3"/>
  <c r="H83" i="3"/>
  <c r="B84" i="3"/>
  <c r="B86" i="3"/>
  <c r="B88" i="3" s="1"/>
  <c r="I98" i="3"/>
  <c r="B97" i="3"/>
  <c r="C97" i="3"/>
  <c r="G101" i="3"/>
  <c r="E103" i="3"/>
  <c r="C105" i="3"/>
  <c r="D108" i="3"/>
  <c r="E111" i="3"/>
  <c r="D83" i="3"/>
  <c r="E86" i="3"/>
  <c r="E88" i="3" s="1"/>
  <c r="C90" i="3"/>
  <c r="C92" i="3" s="1"/>
  <c r="D105" i="3"/>
  <c r="E97" i="3"/>
  <c r="G103" i="3"/>
  <c r="I94" i="3"/>
  <c r="I96" i="3" s="1"/>
  <c r="H101" i="3"/>
  <c r="F103" i="3"/>
  <c r="F83" i="3"/>
  <c r="G86" i="3"/>
  <c r="G88" i="3" s="1"/>
  <c r="F97" i="3"/>
  <c r="B101" i="3"/>
  <c r="H103" i="3"/>
  <c r="H86" i="3"/>
  <c r="H88" i="3" s="1"/>
  <c r="G97" i="3"/>
  <c r="J103" i="3"/>
  <c r="I66" i="3"/>
  <c r="I109" i="3" l="1"/>
  <c r="J109" i="3" s="1"/>
  <c r="G106" i="3"/>
  <c r="G102" i="3"/>
  <c r="I99" i="3"/>
  <c r="J99" i="3" s="1"/>
  <c r="K99" i="3" s="1"/>
  <c r="G109" i="3"/>
  <c r="I106" i="3"/>
  <c r="I112" i="3"/>
  <c r="J112" i="3" s="1"/>
  <c r="K112" i="3" s="1"/>
  <c r="C106" i="3"/>
  <c r="C109" i="3"/>
  <c r="C112" i="3"/>
  <c r="C102" i="3"/>
  <c r="L89" i="3"/>
  <c r="K83" i="3"/>
  <c r="H84" i="3"/>
  <c r="H112" i="3"/>
  <c r="H102" i="3"/>
  <c r="H106" i="3"/>
  <c r="H109" i="3"/>
  <c r="F84" i="3"/>
  <c r="F112" i="3"/>
  <c r="F106" i="3"/>
  <c r="F109" i="3"/>
  <c r="F102" i="3"/>
  <c r="D84" i="3"/>
  <c r="D112" i="3"/>
  <c r="D106" i="3"/>
  <c r="D109" i="3"/>
  <c r="D102" i="3"/>
  <c r="J107" i="3"/>
  <c r="J108" i="3" s="1"/>
  <c r="J84" i="3"/>
  <c r="J97" i="3"/>
  <c r="K109" i="3"/>
  <c r="K103" i="3"/>
  <c r="E84" i="3"/>
  <c r="I84" i="3"/>
  <c r="C84" i="3"/>
  <c r="F98" i="3"/>
  <c r="C98" i="3"/>
  <c r="G84" i="3"/>
  <c r="G98" i="3"/>
  <c r="D98" i="3"/>
  <c r="B98" i="3"/>
  <c r="E98" i="3"/>
  <c r="H98" i="3"/>
  <c r="J111" i="3" l="1"/>
  <c r="J110" i="3"/>
  <c r="J100" i="3" s="1"/>
  <c r="J104" i="3" s="1"/>
  <c r="K110" i="3"/>
  <c r="K100" i="3" s="1"/>
  <c r="K84" i="3"/>
  <c r="M89" i="3"/>
  <c r="L83" i="3"/>
  <c r="L109" i="3"/>
  <c r="K107" i="3"/>
  <c r="K108" i="3" s="1"/>
  <c r="K111" i="3"/>
  <c r="L112" i="3"/>
  <c r="L99" i="3"/>
  <c r="K97" i="3"/>
  <c r="L103" i="3"/>
  <c r="J98" i="3"/>
  <c r="J101" i="3"/>
  <c r="L110" i="3" l="1"/>
  <c r="L100" i="3" s="1"/>
  <c r="L84" i="3"/>
  <c r="N89" i="3"/>
  <c r="N83" i="3" s="1"/>
  <c r="M83" i="3"/>
  <c r="M109" i="3"/>
  <c r="L107" i="3"/>
  <c r="L108" i="3" s="1"/>
  <c r="M112" i="3"/>
  <c r="L111" i="3"/>
  <c r="J105" i="3"/>
  <c r="K101" i="3"/>
  <c r="K104" i="3"/>
  <c r="K98" i="3"/>
  <c r="M103" i="3"/>
  <c r="M99" i="3"/>
  <c r="L97" i="3"/>
  <c r="M110" i="3" l="1"/>
  <c r="M100" i="3" s="1"/>
  <c r="M84" i="3"/>
  <c r="N84" i="3"/>
  <c r="N109" i="3"/>
  <c r="N107" i="3" s="1"/>
  <c r="M107" i="3"/>
  <c r="M108" i="3" s="1"/>
  <c r="M111" i="3"/>
  <c r="N112" i="3"/>
  <c r="N111" i="3" s="1"/>
  <c r="L101" i="3"/>
  <c r="N103" i="3"/>
  <c r="K105" i="3"/>
  <c r="L98" i="3"/>
  <c r="L104" i="3"/>
  <c r="N99" i="3"/>
  <c r="N97" i="3" s="1"/>
  <c r="M97" i="3"/>
  <c r="J55" i="3"/>
  <c r="K56" i="3"/>
  <c r="L56" i="3" s="1"/>
  <c r="K57" i="3"/>
  <c r="L57" i="3" s="1"/>
  <c r="M57" i="3" s="1"/>
  <c r="N57" i="3" s="1"/>
  <c r="J59" i="3"/>
  <c r="K60" i="3"/>
  <c r="L60" i="3" s="1"/>
  <c r="K61" i="3"/>
  <c r="L61" i="3" s="1"/>
  <c r="M61" i="3" s="1"/>
  <c r="N61" i="3" s="1"/>
  <c r="J63" i="3"/>
  <c r="K64" i="3"/>
  <c r="L64" i="3" s="1"/>
  <c r="K65" i="3"/>
  <c r="L65" i="3" s="1"/>
  <c r="M65" i="3" s="1"/>
  <c r="N65" i="3" s="1"/>
  <c r="L59" i="3" l="1"/>
  <c r="M60" i="3"/>
  <c r="N60" i="3" s="1"/>
  <c r="N59" i="3" s="1"/>
  <c r="K59" i="3"/>
  <c r="N110" i="3"/>
  <c r="N100" i="3" s="1"/>
  <c r="N104" i="3" s="1"/>
  <c r="N108" i="3"/>
  <c r="L105" i="3"/>
  <c r="M101" i="3"/>
  <c r="N101" i="3"/>
  <c r="M98" i="3"/>
  <c r="M104" i="3"/>
  <c r="N98" i="3"/>
  <c r="L63" i="3"/>
  <c r="M64" i="3"/>
  <c r="L55" i="3"/>
  <c r="K55" i="3"/>
  <c r="M56" i="3"/>
  <c r="K63" i="3"/>
  <c r="M59" i="3"/>
  <c r="M105" i="3" l="1"/>
  <c r="N105" i="3"/>
  <c r="M55" i="3"/>
  <c r="N56" i="3"/>
  <c r="N55" i="3" s="1"/>
  <c r="N64" i="3"/>
  <c r="N63" i="3" s="1"/>
  <c r="M63" i="3"/>
  <c r="C79" i="3" l="1"/>
  <c r="D79" i="3"/>
  <c r="E79" i="3"/>
  <c r="F79" i="3"/>
  <c r="G79" i="3"/>
  <c r="G80" i="3" s="1"/>
  <c r="H79" i="3"/>
  <c r="H80" i="3" s="1"/>
  <c r="B79" i="3"/>
  <c r="B48" i="3"/>
  <c r="C76" i="3"/>
  <c r="D76" i="3"/>
  <c r="E76" i="3"/>
  <c r="F76" i="3"/>
  <c r="G76" i="3"/>
  <c r="G77" i="3" s="1"/>
  <c r="H76" i="3"/>
  <c r="I76" i="3"/>
  <c r="B76" i="3"/>
  <c r="B77" i="3" s="1"/>
  <c r="C73" i="3"/>
  <c r="D73" i="3"/>
  <c r="E73" i="3"/>
  <c r="F73" i="3"/>
  <c r="G73" i="3"/>
  <c r="G66" i="3" s="1"/>
  <c r="H73" i="3"/>
  <c r="B73" i="3"/>
  <c r="C69" i="3"/>
  <c r="D70" i="3" s="1"/>
  <c r="D69" i="3"/>
  <c r="E69" i="3"/>
  <c r="F69" i="3"/>
  <c r="G69" i="3"/>
  <c r="H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62" i="3"/>
  <c r="D62" i="3"/>
  <c r="E62" i="3"/>
  <c r="F62" i="3"/>
  <c r="G62" i="3"/>
  <c r="H62" i="3"/>
  <c r="H63" i="3" s="1"/>
  <c r="H65" i="3" s="1"/>
  <c r="I62" i="3"/>
  <c r="J62" i="3" s="1"/>
  <c r="K62" i="3" s="1"/>
  <c r="L62" i="3" s="1"/>
  <c r="M62" i="3" s="1"/>
  <c r="N62" i="3" s="1"/>
  <c r="B62" i="3"/>
  <c r="B63" i="3" s="1"/>
  <c r="C58" i="3"/>
  <c r="D58" i="3"/>
  <c r="E59" i="3" s="1"/>
  <c r="E61" i="3" s="1"/>
  <c r="E58" i="3"/>
  <c r="F58" i="3"/>
  <c r="G58" i="3"/>
  <c r="H58" i="3"/>
  <c r="H59" i="3" s="1"/>
  <c r="H61" i="3" s="1"/>
  <c r="I58" i="3"/>
  <c r="J58" i="3" s="1"/>
  <c r="K58" i="3" s="1"/>
  <c r="L58" i="3" s="1"/>
  <c r="M58" i="3" s="1"/>
  <c r="N58" i="3" s="1"/>
  <c r="B58" i="3"/>
  <c r="B59" i="3" s="1"/>
  <c r="D56" i="3"/>
  <c r="E56" i="3"/>
  <c r="F56" i="3"/>
  <c r="G56" i="3"/>
  <c r="H56" i="3"/>
  <c r="I56" i="3"/>
  <c r="B56" i="3"/>
  <c r="C56" i="3"/>
  <c r="C54" i="3"/>
  <c r="C52" i="3" s="1"/>
  <c r="D54" i="3"/>
  <c r="D55" i="3" s="1"/>
  <c r="E54" i="3"/>
  <c r="F54" i="3"/>
  <c r="G54" i="3"/>
  <c r="G55" i="3" s="1"/>
  <c r="H54" i="3"/>
  <c r="H55" i="3" s="1"/>
  <c r="I54" i="3"/>
  <c r="J54" i="3" s="1"/>
  <c r="B55" i="3"/>
  <c r="F80" i="3"/>
  <c r="E74" i="3"/>
  <c r="F74" i="3"/>
  <c r="F72" i="3"/>
  <c r="E70" i="3"/>
  <c r="D66" i="3"/>
  <c r="F63" i="3"/>
  <c r="F65" i="3" s="1"/>
  <c r="G59" i="3"/>
  <c r="G61" i="3" s="1"/>
  <c r="F59" i="3"/>
  <c r="F61" i="3" s="1"/>
  <c r="F55" i="3"/>
  <c r="E52" i="3"/>
  <c r="I38" i="3"/>
  <c r="I42" i="3"/>
  <c r="I33" i="3"/>
  <c r="B31" i="3"/>
  <c r="B29" i="3"/>
  <c r="C29" i="3"/>
  <c r="D29" i="3"/>
  <c r="E29" i="3"/>
  <c r="F29" i="3"/>
  <c r="G29" i="3"/>
  <c r="H29" i="3"/>
  <c r="I29" i="3"/>
  <c r="I25" i="3"/>
  <c r="I35" i="3" l="1"/>
  <c r="E55" i="3"/>
  <c r="E57" i="3" s="1"/>
  <c r="H66" i="3"/>
  <c r="G72" i="3"/>
  <c r="E63" i="3"/>
  <c r="E65" i="3" s="1"/>
  <c r="H70" i="3"/>
  <c r="I70" i="3"/>
  <c r="H74" i="3"/>
  <c r="H77" i="3"/>
  <c r="D63" i="3"/>
  <c r="D65" i="3" s="1"/>
  <c r="D74" i="3"/>
  <c r="C66" i="3"/>
  <c r="I77" i="3"/>
  <c r="I52" i="3"/>
  <c r="B66" i="3"/>
  <c r="C72" i="3"/>
  <c r="G74" i="3"/>
  <c r="J52" i="3"/>
  <c r="K54" i="3"/>
  <c r="I74" i="3"/>
  <c r="B52" i="3"/>
  <c r="B53" i="3" s="1"/>
  <c r="I80" i="3"/>
  <c r="B80" i="3"/>
  <c r="C80" i="3"/>
  <c r="B72" i="3"/>
  <c r="F77" i="3"/>
  <c r="E77" i="3"/>
  <c r="D67" i="3"/>
  <c r="H67" i="3"/>
  <c r="B65" i="3"/>
  <c r="B61" i="3"/>
  <c r="I63" i="3"/>
  <c r="I65" i="3" s="1"/>
  <c r="C63" i="3"/>
  <c r="C65" i="3" s="1"/>
  <c r="D59" i="3"/>
  <c r="D61" i="3" s="1"/>
  <c r="D52" i="3"/>
  <c r="D53" i="3" s="1"/>
  <c r="C59" i="3"/>
  <c r="C61" i="3" s="1"/>
  <c r="F57" i="3"/>
  <c r="G57" i="3"/>
  <c r="H57" i="3"/>
  <c r="D57" i="3"/>
  <c r="B57" i="3"/>
  <c r="C55" i="3"/>
  <c r="C57" i="3" s="1"/>
  <c r="G52" i="3"/>
  <c r="I59" i="3"/>
  <c r="I61" i="3" s="1"/>
  <c r="G63" i="3"/>
  <c r="G65" i="3" s="1"/>
  <c r="F70" i="3"/>
  <c r="D72" i="3"/>
  <c r="B74" i="3"/>
  <c r="C77" i="3"/>
  <c r="D80" i="3"/>
  <c r="G70" i="3"/>
  <c r="E72" i="3"/>
  <c r="C74" i="3"/>
  <c r="D77" i="3"/>
  <c r="E80" i="3"/>
  <c r="F52" i="3"/>
  <c r="F53" i="3" s="1"/>
  <c r="F66" i="3"/>
  <c r="B70" i="3"/>
  <c r="H72" i="3"/>
  <c r="C70" i="3"/>
  <c r="H52" i="3"/>
  <c r="I55" i="3"/>
  <c r="I57" i="3" s="1"/>
  <c r="E66" i="3"/>
  <c r="L54" i="3" l="1"/>
  <c r="K52" i="3"/>
  <c r="J53" i="3"/>
  <c r="I81" i="3"/>
  <c r="J81" i="3" s="1"/>
  <c r="I68" i="3"/>
  <c r="J68" i="3" s="1"/>
  <c r="J66" i="3" s="1"/>
  <c r="J67" i="3" s="1"/>
  <c r="E53" i="3"/>
  <c r="H53" i="3"/>
  <c r="F67" i="3"/>
  <c r="G67" i="3"/>
  <c r="B67" i="3"/>
  <c r="C67" i="3"/>
  <c r="I67" i="3"/>
  <c r="E67" i="3"/>
  <c r="C53" i="3"/>
  <c r="G53" i="3"/>
  <c r="I53" i="3"/>
  <c r="J80" i="3" l="1"/>
  <c r="K81" i="3"/>
  <c r="J79" i="3"/>
  <c r="J69" i="3" s="1"/>
  <c r="K53" i="3"/>
  <c r="L52" i="3"/>
  <c r="M54" i="3"/>
  <c r="K68" i="3"/>
  <c r="B27" i="3"/>
  <c r="C27" i="3"/>
  <c r="D27" i="3"/>
  <c r="E27" i="3"/>
  <c r="F27" i="3"/>
  <c r="G27" i="3"/>
  <c r="H27" i="3"/>
  <c r="I23" i="3"/>
  <c r="B23" i="3"/>
  <c r="J73" i="3" l="1"/>
  <c r="J70" i="3"/>
  <c r="J71" i="3"/>
  <c r="L53" i="3"/>
  <c r="L81" i="3"/>
  <c r="L79" i="3" s="1"/>
  <c r="K79" i="3"/>
  <c r="K80" i="3"/>
  <c r="M52" i="3"/>
  <c r="N54" i="3"/>
  <c r="N52" i="3" s="1"/>
  <c r="B24" i="3"/>
  <c r="B21" i="3"/>
  <c r="L68" i="3"/>
  <c r="K66" i="3"/>
  <c r="K67" i="3" s="1"/>
  <c r="B115" i="1"/>
  <c r="F115" i="1"/>
  <c r="N53" i="3" l="1"/>
  <c r="B99" i="3"/>
  <c r="B71" i="3"/>
  <c r="B81" i="3"/>
  <c r="B75" i="3"/>
  <c r="B68" i="3"/>
  <c r="M53" i="3"/>
  <c r="M79" i="3"/>
  <c r="L80" i="3"/>
  <c r="M81" i="3"/>
  <c r="L66" i="3"/>
  <c r="M68" i="3"/>
  <c r="N18" i="3"/>
  <c r="M18" i="3"/>
  <c r="L18" i="3"/>
  <c r="K18" i="3"/>
  <c r="J18" i="3"/>
  <c r="N12" i="3"/>
  <c r="M12" i="3"/>
  <c r="L12" i="3"/>
  <c r="K12" i="3"/>
  <c r="J12" i="3"/>
  <c r="N9" i="3"/>
  <c r="M9" i="3"/>
  <c r="L9" i="3"/>
  <c r="K9" i="3"/>
  <c r="J9" i="3"/>
  <c r="N6" i="3"/>
  <c r="M6" i="3"/>
  <c r="L6" i="3"/>
  <c r="K6" i="3"/>
  <c r="J6" i="3"/>
  <c r="H19" i="3"/>
  <c r="G19" i="3"/>
  <c r="F19" i="3"/>
  <c r="E19" i="3"/>
  <c r="D19" i="3"/>
  <c r="C19" i="3"/>
  <c r="H18" i="3"/>
  <c r="G18" i="3"/>
  <c r="F18" i="3"/>
  <c r="E18" i="3"/>
  <c r="D18" i="3"/>
  <c r="C18" i="3"/>
  <c r="B18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0" i="3"/>
  <c r="G10" i="3"/>
  <c r="F10" i="3"/>
  <c r="E10" i="3"/>
  <c r="D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H4" i="3"/>
  <c r="G4" i="3"/>
  <c r="F4" i="3"/>
  <c r="E4" i="3"/>
  <c r="D4" i="3"/>
  <c r="C4" i="3"/>
  <c r="B4" i="3"/>
  <c r="M80" i="3" l="1"/>
  <c r="N81" i="3"/>
  <c r="M66" i="3"/>
  <c r="N68" i="3"/>
  <c r="N66" i="3" s="1"/>
  <c r="I48" i="3"/>
  <c r="H48" i="3"/>
  <c r="G48" i="3"/>
  <c r="F48" i="3"/>
  <c r="E48" i="3"/>
  <c r="D48" i="3"/>
  <c r="C48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J23" i="3" s="1"/>
  <c r="K25" i="3"/>
  <c r="L25" i="3" s="1"/>
  <c r="M25" i="3" s="1"/>
  <c r="N25" i="3" s="1"/>
  <c r="K26" i="3"/>
  <c r="L26" i="3" s="1"/>
  <c r="M26" i="3" s="1"/>
  <c r="N26" i="3" s="1"/>
  <c r="N24" i="3" l="1"/>
  <c r="N79" i="3"/>
  <c r="N80" i="3"/>
  <c r="I49" i="3"/>
  <c r="F49" i="3"/>
  <c r="C49" i="3"/>
  <c r="E49" i="3"/>
  <c r="D49" i="3"/>
  <c r="G49" i="3"/>
  <c r="H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41" i="3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B33" i="3"/>
  <c r="C33" i="3"/>
  <c r="D33" i="3"/>
  <c r="E33" i="3"/>
  <c r="F33" i="3"/>
  <c r="G33" i="3"/>
  <c r="H33" i="3"/>
  <c r="H25" i="3"/>
  <c r="G25" i="3"/>
  <c r="F25" i="3"/>
  <c r="E25" i="3"/>
  <c r="D25" i="3"/>
  <c r="C25" i="3"/>
  <c r="B25" i="3"/>
  <c r="I31" i="3"/>
  <c r="H31" i="3"/>
  <c r="G31" i="3"/>
  <c r="F31" i="3"/>
  <c r="E31" i="3"/>
  <c r="D31" i="3"/>
  <c r="C31" i="3"/>
  <c r="B32" i="3"/>
  <c r="I27" i="3"/>
  <c r="B28" i="3"/>
  <c r="B30" i="3" s="1"/>
  <c r="C23" i="3"/>
  <c r="D23" i="3"/>
  <c r="E23" i="3"/>
  <c r="F23" i="3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7" i="3" l="1"/>
  <c r="J21" i="3" s="1"/>
  <c r="I21" i="3"/>
  <c r="J31" i="3"/>
  <c r="I32" i="3"/>
  <c r="I34" i="3" s="1"/>
  <c r="G21" i="3"/>
  <c r="G24" i="3"/>
  <c r="G26" i="3" s="1"/>
  <c r="H24" i="3"/>
  <c r="H26" i="3" s="1"/>
  <c r="H21" i="3"/>
  <c r="F21" i="3"/>
  <c r="F24" i="3"/>
  <c r="E21" i="3"/>
  <c r="E24" i="3"/>
  <c r="D21" i="3"/>
  <c r="D24" i="3"/>
  <c r="D26" i="3" s="1"/>
  <c r="H35" i="3"/>
  <c r="I36" i="3" s="1"/>
  <c r="I43" i="3"/>
  <c r="C24" i="3"/>
  <c r="C26" i="3" s="1"/>
  <c r="C21" i="3"/>
  <c r="L41" i="3"/>
  <c r="G32" i="3"/>
  <c r="G34" i="3" s="1"/>
  <c r="E28" i="3"/>
  <c r="E30" i="3" s="1"/>
  <c r="C46" i="3"/>
  <c r="G43" i="3"/>
  <c r="G46" i="3"/>
  <c r="H46" i="3"/>
  <c r="B34" i="3"/>
  <c r="E32" i="3"/>
  <c r="E34" i="3" s="1"/>
  <c r="C32" i="3"/>
  <c r="C34" i="3" s="1"/>
  <c r="B35" i="3"/>
  <c r="B36" i="3" s="1"/>
  <c r="E26" i="3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6" i="3"/>
  <c r="D35" i="3"/>
  <c r="E43" i="3"/>
  <c r="F26" i="3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D39" i="3"/>
  <c r="D43" i="3"/>
  <c r="D46" i="3"/>
  <c r="K32" i="3"/>
  <c r="K31" i="3" s="1"/>
  <c r="L33" i="3"/>
  <c r="K28" i="3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H161" i="1"/>
  <c r="H163" i="1" s="1"/>
  <c r="H164" i="1" s="1"/>
  <c r="H165" i="1" s="1"/>
  <c r="G161" i="1"/>
  <c r="F161" i="1"/>
  <c r="E161" i="1"/>
  <c r="D161" i="1"/>
  <c r="C161" i="1"/>
  <c r="B161" i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H99" i="3" l="1"/>
  <c r="H71" i="3"/>
  <c r="H81" i="3"/>
  <c r="H75" i="3"/>
  <c r="H68" i="3"/>
  <c r="D99" i="3"/>
  <c r="D71" i="3"/>
  <c r="D75" i="3"/>
  <c r="D81" i="3"/>
  <c r="D68" i="3"/>
  <c r="G99" i="3"/>
  <c r="G75" i="3"/>
  <c r="G81" i="3"/>
  <c r="G68" i="3"/>
  <c r="G71" i="3"/>
  <c r="K27" i="3"/>
  <c r="E99" i="3"/>
  <c r="E75" i="3"/>
  <c r="E81" i="3"/>
  <c r="E71" i="3"/>
  <c r="E68" i="3"/>
  <c r="C99" i="3"/>
  <c r="C71" i="3"/>
  <c r="C75" i="3"/>
  <c r="C81" i="3"/>
  <c r="C68" i="3"/>
  <c r="I44" i="3"/>
  <c r="J175" i="3"/>
  <c r="J162" i="3"/>
  <c r="J172" i="3"/>
  <c r="I71" i="3"/>
  <c r="J78" i="3"/>
  <c r="I75" i="3"/>
  <c r="I22" i="3"/>
  <c r="I37" i="3"/>
  <c r="I50" i="3"/>
  <c r="F99" i="3"/>
  <c r="F71" i="3"/>
  <c r="F81" i="3"/>
  <c r="F75" i="3"/>
  <c r="F68" i="3"/>
  <c r="J133" i="3"/>
  <c r="J137" i="3"/>
  <c r="J102" i="3"/>
  <c r="J106" i="3"/>
  <c r="I164" i="1"/>
  <c r="I165" i="1" s="1"/>
  <c r="M41" i="3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E115" i="1"/>
  <c r="D115" i="1"/>
  <c r="C115" i="1"/>
  <c r="I111" i="1"/>
  <c r="H111" i="1"/>
  <c r="G111" i="1"/>
  <c r="F111" i="1"/>
  <c r="E111" i="1"/>
  <c r="D111" i="1"/>
  <c r="C111" i="1"/>
  <c r="B111" i="1"/>
  <c r="H107" i="1"/>
  <c r="G107" i="1"/>
  <c r="G37" i="3" s="1"/>
  <c r="F107" i="1"/>
  <c r="F37" i="3" s="1"/>
  <c r="E107" i="1"/>
  <c r="E37" i="3" s="1"/>
  <c r="D107" i="1"/>
  <c r="D37" i="3" s="1"/>
  <c r="C107" i="1"/>
  <c r="C37" i="3" s="1"/>
  <c r="B107" i="1"/>
  <c r="I107" i="1"/>
  <c r="J50" i="3" s="1"/>
  <c r="J4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K78" i="3" l="1"/>
  <c r="J76" i="3"/>
  <c r="K172" i="3"/>
  <c r="J170" i="3"/>
  <c r="J171" i="3" s="1"/>
  <c r="K162" i="3"/>
  <c r="J160" i="3"/>
  <c r="J167" i="3" s="1"/>
  <c r="K133" i="3"/>
  <c r="K137" i="3"/>
  <c r="K102" i="3"/>
  <c r="K106" i="3"/>
  <c r="K175" i="3"/>
  <c r="J163" i="3"/>
  <c r="J174" i="3"/>
  <c r="J49" i="3"/>
  <c r="K50" i="3"/>
  <c r="K48" i="3" s="1"/>
  <c r="K38" i="3" s="1"/>
  <c r="J38" i="3"/>
  <c r="B22" i="3"/>
  <c r="B44" i="3"/>
  <c r="B47" i="3"/>
  <c r="B50" i="3"/>
  <c r="B40" i="3"/>
  <c r="H50" i="3"/>
  <c r="H22" i="3"/>
  <c r="H44" i="3"/>
  <c r="H47" i="3"/>
  <c r="H40" i="3"/>
  <c r="C50" i="3"/>
  <c r="C44" i="3"/>
  <c r="C40" i="3"/>
  <c r="C47" i="3"/>
  <c r="C22" i="3"/>
  <c r="H37" i="3"/>
  <c r="D47" i="3"/>
  <c r="D40" i="3"/>
  <c r="D22" i="3"/>
  <c r="D50" i="3"/>
  <c r="D44" i="3"/>
  <c r="E50" i="3"/>
  <c r="E22" i="3"/>
  <c r="E44" i="3"/>
  <c r="E47" i="3"/>
  <c r="E40" i="3"/>
  <c r="B37" i="3"/>
  <c r="G44" i="3"/>
  <c r="G50" i="3"/>
  <c r="G47" i="3"/>
  <c r="G40" i="3"/>
  <c r="G22" i="3"/>
  <c r="F50" i="3"/>
  <c r="F40" i="3"/>
  <c r="F22" i="3"/>
  <c r="F44" i="3"/>
  <c r="F47" i="3"/>
  <c r="N41" i="3"/>
  <c r="J22" i="3"/>
  <c r="I40" i="3"/>
  <c r="I47" i="3"/>
  <c r="J47" i="3" s="1"/>
  <c r="J37" i="3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J77" i="3" l="1"/>
  <c r="J14" i="3"/>
  <c r="J15" i="3" s="1"/>
  <c r="J161" i="3"/>
  <c r="L133" i="3"/>
  <c r="L137" i="3"/>
  <c r="L102" i="3"/>
  <c r="L106" i="3"/>
  <c r="L162" i="3"/>
  <c r="K160" i="3"/>
  <c r="J164" i="3"/>
  <c r="J165" i="3"/>
  <c r="K173" i="3"/>
  <c r="K163" i="3" s="1"/>
  <c r="K174" i="3"/>
  <c r="L175" i="3"/>
  <c r="L172" i="3"/>
  <c r="K170" i="3"/>
  <c r="K171" i="3" s="1"/>
  <c r="L78" i="3"/>
  <c r="K76" i="3"/>
  <c r="N31" i="3"/>
  <c r="L50" i="3"/>
  <c r="L48" i="3" s="1"/>
  <c r="L38" i="3" s="1"/>
  <c r="K49" i="3"/>
  <c r="K47" i="3"/>
  <c r="J45" i="3"/>
  <c r="J46" i="3" s="1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B10" i="1" s="1"/>
  <c r="I4" i="1"/>
  <c r="I10" i="1" s="1"/>
  <c r="K77" i="3" l="1"/>
  <c r="K14" i="3"/>
  <c r="K15" i="3" s="1"/>
  <c r="M162" i="3"/>
  <c r="L160" i="3"/>
  <c r="M172" i="3"/>
  <c r="L170" i="3"/>
  <c r="L171" i="3" s="1"/>
  <c r="L173" i="3"/>
  <c r="L163" i="3" s="1"/>
  <c r="M175" i="3"/>
  <c r="L174" i="3"/>
  <c r="M78" i="3"/>
  <c r="L76" i="3"/>
  <c r="M133" i="3"/>
  <c r="M137" i="3"/>
  <c r="M102" i="3"/>
  <c r="M106" i="3"/>
  <c r="K165" i="3"/>
  <c r="K164" i="3"/>
  <c r="J36" i="3"/>
  <c r="J42" i="3"/>
  <c r="N133" i="3"/>
  <c r="N137" i="3"/>
  <c r="N102" i="3"/>
  <c r="N106" i="3"/>
  <c r="K167" i="3"/>
  <c r="K161" i="3"/>
  <c r="J169" i="3"/>
  <c r="J168" i="3"/>
  <c r="G59" i="1"/>
  <c r="G60" i="1" s="1"/>
  <c r="H59" i="1"/>
  <c r="F10" i="1"/>
  <c r="L49" i="3"/>
  <c r="M50" i="3"/>
  <c r="L47" i="3"/>
  <c r="K45" i="3"/>
  <c r="K46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H60" i="1"/>
  <c r="C60" i="1"/>
  <c r="D60" i="1"/>
  <c r="L77" i="3" l="1"/>
  <c r="L14" i="3"/>
  <c r="L15" i="3" s="1"/>
  <c r="N78" i="3"/>
  <c r="N76" i="3" s="1"/>
  <c r="N14" i="3" s="1"/>
  <c r="M76" i="3"/>
  <c r="M173" i="3"/>
  <c r="M163" i="3" s="1"/>
  <c r="M174" i="3"/>
  <c r="N175" i="3"/>
  <c r="L164" i="3"/>
  <c r="L165" i="3"/>
  <c r="N172" i="3"/>
  <c r="N170" i="3" s="1"/>
  <c r="N171" i="3" s="1"/>
  <c r="M170" i="3"/>
  <c r="M171" i="3" s="1"/>
  <c r="L161" i="3"/>
  <c r="L167" i="3"/>
  <c r="K169" i="3"/>
  <c r="K168" i="3"/>
  <c r="N162" i="3"/>
  <c r="N160" i="3" s="1"/>
  <c r="M160" i="3"/>
  <c r="J43" i="3"/>
  <c r="J44" i="3"/>
  <c r="N50" i="3"/>
  <c r="M49" i="3"/>
  <c r="K36" i="3"/>
  <c r="K42" i="3"/>
  <c r="M48" i="3"/>
  <c r="M38" i="3" s="1"/>
  <c r="M47" i="3"/>
  <c r="L45" i="3"/>
  <c r="L46" i="3" s="1"/>
  <c r="M37" i="3"/>
  <c r="L35" i="3"/>
  <c r="I64" i="1"/>
  <c r="I76" i="1" s="1"/>
  <c r="I94" i="1" s="1"/>
  <c r="G12" i="1"/>
  <c r="G20" i="1" s="1"/>
  <c r="G143" i="1"/>
  <c r="I95" i="1"/>
  <c r="H97" i="1"/>
  <c r="M77" i="3" l="1"/>
  <c r="M14" i="3"/>
  <c r="M15" i="3" s="1"/>
  <c r="N174" i="3"/>
  <c r="N173" i="3"/>
  <c r="N163" i="3" s="1"/>
  <c r="M161" i="3"/>
  <c r="M167" i="3"/>
  <c r="L168" i="3"/>
  <c r="L169" i="3"/>
  <c r="M164" i="3"/>
  <c r="M165" i="3"/>
  <c r="N161" i="3"/>
  <c r="N77" i="3"/>
  <c r="N47" i="3"/>
  <c r="M45" i="3"/>
  <c r="M46" i="3" s="1"/>
  <c r="K43" i="3"/>
  <c r="K44" i="3"/>
  <c r="I96" i="1"/>
  <c r="I97" i="1" s="1"/>
  <c r="N49" i="3"/>
  <c r="N48" i="3"/>
  <c r="N38" i="3" s="1"/>
  <c r="L36" i="3"/>
  <c r="L42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15" i="3" l="1"/>
  <c r="M168" i="3"/>
  <c r="M169" i="3"/>
  <c r="N165" i="3"/>
  <c r="N164" i="3"/>
  <c r="N42" i="3"/>
  <c r="N167" i="3"/>
  <c r="M42" i="3"/>
  <c r="M44" i="3" s="1"/>
  <c r="N44" i="3"/>
  <c r="L44" i="3"/>
  <c r="L43" i="3"/>
  <c r="N45" i="3"/>
  <c r="N46" i="3" s="1"/>
  <c r="N36" i="3"/>
  <c r="N168" i="3" l="1"/>
  <c r="N169" i="3"/>
  <c r="M43" i="3"/>
  <c r="N43" i="3"/>
  <c r="K39" i="3"/>
  <c r="M39" i="3"/>
  <c r="N39" i="3"/>
  <c r="M40" i="3"/>
  <c r="N40" i="3"/>
  <c r="K40" i="3"/>
  <c r="J39" i="3"/>
  <c r="L39" i="3"/>
  <c r="J40" i="3"/>
  <c r="L40" i="3"/>
  <c r="M67" i="3"/>
  <c r="N67" i="3"/>
  <c r="L67" i="3"/>
  <c r="K72" i="3"/>
  <c r="L72" i="3" s="1"/>
  <c r="L69" i="3" l="1"/>
  <c r="L73" i="3" s="1"/>
  <c r="M72" i="3"/>
  <c r="K69" i="3"/>
  <c r="K73" i="3" l="1"/>
  <c r="K75" i="3" s="1"/>
  <c r="K70" i="3"/>
  <c r="K71" i="3"/>
  <c r="L70" i="3"/>
  <c r="L71" i="3"/>
  <c r="M69" i="3"/>
  <c r="N72" i="3"/>
  <c r="N69" i="3" s="1"/>
  <c r="J74" i="3"/>
  <c r="J75" i="3"/>
  <c r="L75" i="3"/>
  <c r="L74" i="3" l="1"/>
  <c r="K74" i="3"/>
  <c r="N70" i="3"/>
  <c r="N71" i="3"/>
  <c r="M70" i="3"/>
  <c r="M71" i="3"/>
  <c r="N73" i="3"/>
  <c r="M73" i="3"/>
  <c r="M74" i="3" l="1"/>
  <c r="M75" i="3"/>
  <c r="N74" i="3"/>
  <c r="N75" i="3"/>
  <c r="K178" i="3"/>
  <c r="J178" i="3"/>
  <c r="J186" i="3"/>
  <c r="J184" i="3" l="1"/>
  <c r="K183" i="3"/>
  <c r="J183" i="3"/>
  <c r="K187" i="3"/>
  <c r="J187" i="3"/>
  <c r="J188" i="3"/>
  <c r="J209" i="3" l="1"/>
  <c r="K202" i="3"/>
  <c r="K209" i="3"/>
  <c r="L209" i="3"/>
  <c r="J202" i="3"/>
  <c r="J203" i="3"/>
  <c r="K199" i="3"/>
  <c r="J199" i="3"/>
  <c r="M199" i="3"/>
  <c r="N199" i="3"/>
  <c r="L199" i="3"/>
  <c r="J206" i="3"/>
  <c r="N207" i="3"/>
  <c r="L207" i="3"/>
  <c r="N206" i="3" l="1"/>
  <c r="K206" i="3"/>
  <c r="J3" i="3"/>
  <c r="J197" i="3"/>
  <c r="N3" i="3"/>
  <c r="M207" i="3"/>
  <c r="L202" i="3"/>
  <c r="J207" i="3"/>
  <c r="K203" i="3"/>
  <c r="L206" i="3"/>
  <c r="M206" i="3"/>
  <c r="N197" i="3" s="1"/>
  <c r="K207" i="3" l="1"/>
  <c r="K197" i="3"/>
  <c r="K3" i="3"/>
  <c r="K4" i="3" s="1"/>
  <c r="L3" i="3"/>
  <c r="L197" i="3"/>
  <c r="K19" i="3"/>
  <c r="K7" i="3"/>
  <c r="K16" i="3"/>
  <c r="K13" i="3"/>
  <c r="M197" i="3"/>
  <c r="M3" i="3"/>
  <c r="N4" i="3" s="1"/>
  <c r="N7" i="3"/>
  <c r="N13" i="3"/>
  <c r="N19" i="3"/>
  <c r="N16" i="3"/>
  <c r="J19" i="3"/>
  <c r="J7" i="3"/>
  <c r="J16" i="3"/>
  <c r="J4" i="3"/>
  <c r="J13" i="3"/>
  <c r="J10" i="3"/>
  <c r="K10" i="3" l="1"/>
  <c r="M16" i="3"/>
  <c r="M4" i="3"/>
  <c r="M13" i="3"/>
  <c r="M10" i="3"/>
  <c r="M19" i="3"/>
  <c r="M7" i="3"/>
  <c r="L16" i="3"/>
  <c r="L4" i="3"/>
  <c r="L13" i="3"/>
  <c r="L10" i="3"/>
  <c r="L19" i="3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<sst xmlns="http://schemas.openxmlformats.org/spreadsheetml/2006/main" count="440" uniqueCount="153">
  <si>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</si>
  <si>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</si>
  <si>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</si>
  <si>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</si>
  <si>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</si>
  <si>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</si>
  <si>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</si>
  <si>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</si>
  <si>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</si>
  <si>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</si>
  <si>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</si>
  <si>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</si>
  <si>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</si>
  <si>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</si>
  <si>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</si>
  <si>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</si>
  <si>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</si>
  <si>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</si>
  <si>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</si>
  <si>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</si>
  <si>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</si>
  <si>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</si>
  <si>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</si>
  <si>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</si>
  <si>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</si>
  <si>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</si>
  <si>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</si>
  <si>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</si>
  <si>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</si>
  <si>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</si>
  <si>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</si>
  <si>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</si>
  <si>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</si>
  <si>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</si>
  <si>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</si>
  <si>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</si>
  <si>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</si>
  <si>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</si>
  <si>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</si>
  <si>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</si>
  <si>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</si>
  <si>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</si>
  <si>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</si>
  <si>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</si>
  <si>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</si>
  <si>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</si>
  <si>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</si>
  <si>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</si>
  <si>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</si>
  <si>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</si>
  <si>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</si>
  <si>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</si>
  <si>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</si>
  <si>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</si>
  <si>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</si>
  <si>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</si>
  <si>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</si>
  <si>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</si>
  <si>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</si>
  <si>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</si>
  <si>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</si>
  <si>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</si>
  <si>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</si>
  <si>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</si>
  <si>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</si>
  <si>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</si>
  <si>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</si>
  <si>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</si>
  <si>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</si>
  <si>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</si>
  <si>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</si>
  <si>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</si>
  <si>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</si>
  <si>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</si>
  <si>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</si>
  <si>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</si>
  <si>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</si>
  <si>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</si>
  <si>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</si>
  <si>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</si>
  <si>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</si>
  <si>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</si>
  <si>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</si>
  <si>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</si>
  <si>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</si>
  <si>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</si>
  <si>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</si>
  <si>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</si>
  <si>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</si>
  <si>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</si>
  <si>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</si>
  <si>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</si>
  <si>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</si>
  <si>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</si>
  <si>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</si>
  <si>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</si>
  <si>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</si>
  <si>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</si>
  <si>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</si>
  <si>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</si>
  <si>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</si>
  <si>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</si>
  <si>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</si>
  <si>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</si>
  <si>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</si>
  <si>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</si>
  <si>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</si>
  <si>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</si>
  <si>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</si>
  <si>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</si>
  <si>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</si>
  <si>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</si>
  <si>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</si>
  <si>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</si>
  <si>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</si>
  <si>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</si>
  <si>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</si>
  <si>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</si>
  <si>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</si>
  <si>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</si>
  <si>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</si>
  <si>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</si>
  <si>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</si>
  <si>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</si>
  <si>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</si>
  <si>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</si>
  <si>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</si>
  <si>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</si>
  <si>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</si>
  <si>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</si>
  <si>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</si>
  <si>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</si>
  <si>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</si>
  <si>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</si>
  <si>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</si>
  <si>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</si>
  <si>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</si>
  <si>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</si>
  <si>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</si>
  <si>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</si>
  <si>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</si>
  <si>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</si>
  <si>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</si>
  <si>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</si>
  <si>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</si>
  <si>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</si>
  <si>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</si>
  <si>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n/a</t>
  </si>
  <si>
    <t>Asia Pacific and Latin America</t>
  </si>
  <si>
    <t>Global Brand Division</t>
  </si>
  <si>
    <t>Forecast based on growth, keep growth forecast 0%</t>
  </si>
  <si>
    <t>Forecast based on margin</t>
  </si>
  <si>
    <t>Historical period % revenue calculation is incorrect. Please fix that and forecast it as % revenue for the forecast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</si>
</sst>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1" fillId="0" borderId="0" xfId="2" applyNumberFormat="1" applyFont="1" applyFill="1"/>
    <xf numFmtId="166" fontId="12" fillId="0" borderId="0" xfId="2" applyNumberFormat="1" applyFont="1" applyFill="1"/>
    <xf numFmtId="166" fontId="12" fillId="0" borderId="1" xfId="2" applyNumberFormat="1" applyFont="1" applyFill="1" applyBorder="1"/>
    <xf numFmtId="166" fontId="12" fillId="0" borderId="2" xfId="2" applyNumberFormat="1" applyFont="1" applyFill="1" applyBorder="1"/>
    <xf numFmtId="0" fontId="0" fillId="8" borderId="0" xfId="0" applyFill="1"/>
    <xf numFmtId="165" fontId="13" fillId="0" borderId="0" xfId="1" applyNumberFormat="1" applyFont="1" applyFill="1" applyAlignment="1">
      <alignment horizontal="left" indent="2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43" fontId="0" fillId="0" borderId="0" xfId="0" applyNumberFormat="1"/>
    <xf numFmtId="165" fontId="2" fillId="0" borderId="0" xfId="1" applyNumberFormat="1" applyFont="1" applyFill="1"/>
    <xf numFmtId="165" fontId="0" fillId="0" borderId="0" xfId="1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3"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4" t="s">
        <v>144</v>
      </c>
    </row>
    <row r="3" spans="1:1" x14ac:dyDescent="0.3">
      <c r="A3" s="20" t="s">
        <v>140</v>
      </c>
    </row>
    <row r="4" spans="1:1" x14ac:dyDescent="0.3">
      <c r="A4" s="20" t="s">
        <v>145</v>
      </c>
    </row>
    <row r="5" spans="1:1" x14ac:dyDescent="0.3">
      <c r="A5" s="34" t="s">
        <v>146</v>
      </c>
    </row>
    <row r="6" spans="1:1" x14ac:dyDescent="0.3">
      <c r="A6" s="19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00" activePane="bottomLeft" state="frozen"/>
      <selection pane="bottomLeft" activeCell="A125" sqref="A12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7126</v>
      </c>
      <c r="C111" s="3">
        <f t="shared" ref="C111" si="18">+SUM(C112:C114)</f>
        <v>7315</v>
      </c>
      <c r="D111" s="3">
        <f t="shared" ref="D111" si="19">+SUM(D112:D114)</f>
        <v>7970</v>
      </c>
      <c r="E111" s="3">
        <f>+SUM(E112:E114)</f>
        <v>9242</v>
      </c>
      <c r="F111" s="3">
        <f t="shared" ref="F111" si="20">+SUM(F112:F114)</f>
        <v>9812</v>
      </c>
      <c r="G111" s="3">
        <f t="shared" ref="G111" si="21">+SUM(G112:G114)</f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56">
        <f t="shared" ref="B115:C115" si="23">+SUM(B116:B118)</f>
        <v>3067</v>
      </c>
      <c r="C115" s="56">
        <f t="shared" si="23"/>
        <v>3785</v>
      </c>
      <c r="D115" s="56">
        <f t="shared" ref="D115" si="24">+SUM(D116:D118)</f>
        <v>4237</v>
      </c>
      <c r="E115" s="56">
        <f t="shared" ref="E115" si="25">+SUM(E116:E118)</f>
        <v>5134</v>
      </c>
      <c r="F115" s="56">
        <f t="shared" ref="F115:G115" si="26">+SUM(F116:F118)</f>
        <v>6208</v>
      </c>
      <c r="G115" s="56">
        <f t="shared" si="26"/>
        <v>6679</v>
      </c>
      <c r="H115" s="56">
        <f t="shared" ref="H115" si="27">+SUM(H116:H118)</f>
        <v>8290</v>
      </c>
      <c r="I115" s="56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28">+SUM(B120:B122)</f>
        <v>4653</v>
      </c>
      <c r="C119" s="3">
        <f t="shared" ref="C119" si="29">+SUM(C120:C122)</f>
        <v>4570</v>
      </c>
      <c r="D119" s="3">
        <f t="shared" ref="D119" si="30">+SUM(D120:D122)</f>
        <v>4737</v>
      </c>
      <c r="E119" s="3">
        <f t="shared" ref="E119" si="31">+SUM(E120:E122)</f>
        <v>5166</v>
      </c>
      <c r="F119" s="3">
        <f t="shared" ref="F119" si="32">+SUM(F120:F122)</f>
        <v>5254</v>
      </c>
      <c r="G119" s="3">
        <f t="shared" ref="G119" si="33">+SUM(G120:G122)</f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si="35"/>
        <v>42293</v>
      </c>
      <c r="I124" s="5">
        <f t="shared" si="35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si="36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7">+C131-C2</f>
        <v>32376</v>
      </c>
      <c r="D132" s="13">
        <f t="shared" si="37"/>
        <v>34350</v>
      </c>
      <c r="E132" s="13">
        <f t="shared" si="37"/>
        <v>36397</v>
      </c>
      <c r="F132" s="13">
        <f t="shared" si="37"/>
        <v>39117</v>
      </c>
      <c r="G132" s="13">
        <f t="shared" si="37"/>
        <v>37403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8">+SUM(B134:B138)</f>
        <v>4813</v>
      </c>
      <c r="C139" s="5">
        <f t="shared" si="38"/>
        <v>5328</v>
      </c>
      <c r="D139" s="5">
        <f t="shared" si="38"/>
        <v>5192</v>
      </c>
      <c r="E139" s="5">
        <f t="shared" si="38"/>
        <v>5525</v>
      </c>
      <c r="F139" s="5">
        <f t="shared" si="38"/>
        <v>6357</v>
      </c>
      <c r="G139" s="5">
        <f t="shared" si="38"/>
        <v>4646</v>
      </c>
      <c r="H139" s="5">
        <f t="shared" si="38"/>
        <v>8641</v>
      </c>
      <c r="I139" s="5">
        <f t="shared" si="38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9">+SUM(B139:B141)</f>
        <v>4233</v>
      </c>
      <c r="C142" s="7">
        <f t="shared" ref="C142" si="40">+SUM(C139:C141)</f>
        <v>4642</v>
      </c>
      <c r="D142" s="7">
        <f t="shared" ref="D142" si="41">+SUM(D139:D141)</f>
        <v>4945</v>
      </c>
      <c r="E142" s="7">
        <f t="shared" ref="E142" si="42">+SUM(E139:E141)</f>
        <v>4379</v>
      </c>
      <c r="F142" s="7">
        <f t="shared" ref="F142" si="43">+SUM(F139:F141)</f>
        <v>4850</v>
      </c>
      <c r="G142" s="7">
        <f t="shared" ref="G142" si="44">+SUM(G139:G141)</f>
        <v>2976</v>
      </c>
      <c r="H142" s="7">
        <f t="shared" ref="H142" si="45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46">+B142-B10-B8</f>
        <v>4233</v>
      </c>
      <c r="C143" s="13">
        <f t="shared" si="46"/>
        <v>4642</v>
      </c>
      <c r="D143" s="13">
        <f t="shared" si="46"/>
        <v>4945</v>
      </c>
      <c r="E143" s="13">
        <f t="shared" si="46"/>
        <v>4379</v>
      </c>
      <c r="F143" s="13">
        <f t="shared" si="46"/>
        <v>4850</v>
      </c>
      <c r="G143" s="13">
        <f t="shared" si="46"/>
        <v>2976</v>
      </c>
      <c r="H143" s="13">
        <f t="shared" si="46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7">+SUM(B145:B149)</f>
        <v>2176</v>
      </c>
      <c r="C150" s="5">
        <f t="shared" si="47"/>
        <v>2458</v>
      </c>
      <c r="D150" s="5">
        <f t="shared" si="47"/>
        <v>2626</v>
      </c>
      <c r="E150" s="5">
        <f t="shared" si="47"/>
        <v>2889</v>
      </c>
      <c r="F150" s="5">
        <f t="shared" si="47"/>
        <v>2971</v>
      </c>
      <c r="G150" s="5">
        <f t="shared" si="47"/>
        <v>2870</v>
      </c>
      <c r="H150" s="5">
        <f t="shared" si="47"/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si="48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9">+B153-B31</f>
        <v>3011</v>
      </c>
      <c r="C154" s="13">
        <f t="shared" si="49"/>
        <v>3520</v>
      </c>
      <c r="D154" s="13">
        <f t="shared" si="49"/>
        <v>3989</v>
      </c>
      <c r="E154" s="13">
        <f t="shared" si="49"/>
        <v>4454</v>
      </c>
      <c r="F154" s="13">
        <f t="shared" si="49"/>
        <v>4744</v>
      </c>
      <c r="G154" s="13">
        <f t="shared" si="49"/>
        <v>4866</v>
      </c>
      <c r="H154" s="13">
        <f t="shared" si="49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si="50"/>
        <v>677</v>
      </c>
      <c r="I161" s="5">
        <f t="shared" si="50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v>104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51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2">+SUM(B161:B163)</f>
        <v>963</v>
      </c>
      <c r="C164" s="7">
        <f t="shared" si="52"/>
        <v>1143</v>
      </c>
      <c r="D164" s="7">
        <f t="shared" si="52"/>
        <v>1105</v>
      </c>
      <c r="E164" s="7">
        <f t="shared" si="52"/>
        <v>1028</v>
      </c>
      <c r="F164" s="7">
        <f t="shared" si="52"/>
        <v>1119</v>
      </c>
      <c r="G164" s="7">
        <f t="shared" si="52"/>
        <v>1086</v>
      </c>
      <c r="H164" s="7">
        <f t="shared" si="52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3">+B164+B81</f>
        <v>963</v>
      </c>
      <c r="C165" s="13">
        <f t="shared" si="53"/>
        <v>1143</v>
      </c>
      <c r="D165" s="13">
        <f t="shared" si="53"/>
        <v>1105</v>
      </c>
      <c r="E165" s="13">
        <f t="shared" si="53"/>
        <v>1028</v>
      </c>
      <c r="F165" s="13">
        <f t="shared" si="53"/>
        <v>1119</v>
      </c>
      <c r="G165" s="13">
        <f t="shared" si="53"/>
        <v>1086</v>
      </c>
      <c r="H165" s="13">
        <f t="shared" si="53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4">+SUM(B167:B171)</f>
        <v>513</v>
      </c>
      <c r="C172" s="5">
        <f t="shared" si="54"/>
        <v>538</v>
      </c>
      <c r="D172" s="5">
        <f t="shared" si="54"/>
        <v>587</v>
      </c>
      <c r="E172" s="5">
        <f t="shared" si="54"/>
        <v>604</v>
      </c>
      <c r="F172" s="5">
        <f t="shared" si="54"/>
        <v>558</v>
      </c>
      <c r="G172" s="5">
        <f t="shared" si="54"/>
        <v>584</v>
      </c>
      <c r="H172" s="5">
        <f t="shared" si="54"/>
        <v>577</v>
      </c>
      <c r="I172" s="5">
        <f t="shared" si="54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5">+SUM(B172:B174)</f>
        <v>606</v>
      </c>
      <c r="C175" s="7">
        <f t="shared" si="55"/>
        <v>649</v>
      </c>
      <c r="D175" s="7">
        <f t="shared" si="55"/>
        <v>706</v>
      </c>
      <c r="E175" s="7">
        <f t="shared" si="55"/>
        <v>747</v>
      </c>
      <c r="F175" s="7">
        <f t="shared" si="55"/>
        <v>705</v>
      </c>
      <c r="G175" s="7">
        <f t="shared" si="55"/>
        <v>721</v>
      </c>
      <c r="H175" s="7">
        <f t="shared" si="55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56">+B175-B66</f>
        <v>606</v>
      </c>
      <c r="C176" s="13">
        <f t="shared" si="56"/>
        <v>649</v>
      </c>
      <c r="D176" s="13">
        <f t="shared" si="56"/>
        <v>706</v>
      </c>
      <c r="E176" s="13">
        <f t="shared" si="56"/>
        <v>747</v>
      </c>
      <c r="F176" s="13">
        <f t="shared" si="56"/>
        <v>705</v>
      </c>
      <c r="G176" s="13">
        <f t="shared" si="56"/>
        <v>721</v>
      </c>
      <c r="H176" s="13">
        <f t="shared" si="56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2" t="s">
        <v>100</v>
      </c>
      <c r="B179" s="47">
        <v>0.12</v>
      </c>
      <c r="C179" s="47">
        <v>0.08</v>
      </c>
      <c r="D179" s="47">
        <v>0.03</v>
      </c>
      <c r="E179" s="47">
        <v>-0.02</v>
      </c>
      <c r="F179" s="47">
        <v>7.0000000000000007E-2</v>
      </c>
      <c r="G179" s="47">
        <v>-0.09</v>
      </c>
      <c r="H179" s="47">
        <v>0.19</v>
      </c>
      <c r="I179" s="47">
        <v>7.0000000000000007E-2</v>
      </c>
    </row>
    <row r="180" spans="1:9" x14ac:dyDescent="0.3">
      <c r="A180" s="30" t="s">
        <v>113</v>
      </c>
      <c r="B180" s="46">
        <v>0.14000000000000001</v>
      </c>
      <c r="C180" s="46">
        <v>0.1</v>
      </c>
      <c r="D180" s="46">
        <v>0.04</v>
      </c>
      <c r="E180" s="46">
        <v>-0.04</v>
      </c>
      <c r="F180" s="46">
        <v>0.08</v>
      </c>
      <c r="G180" s="46">
        <v>-7.0000000000000007E-2</v>
      </c>
      <c r="H180" s="46">
        <v>0.25</v>
      </c>
      <c r="I180" s="46">
        <v>0.05</v>
      </c>
    </row>
    <row r="181" spans="1:9" x14ac:dyDescent="0.3">
      <c r="A181" s="30" t="s">
        <v>114</v>
      </c>
      <c r="B181" s="46">
        <v>0.12</v>
      </c>
      <c r="C181" s="46">
        <v>0.08</v>
      </c>
      <c r="D181" s="46">
        <v>0.03</v>
      </c>
      <c r="E181" s="46">
        <v>0.01</v>
      </c>
      <c r="F181" s="46">
        <v>7.0000000000000007E-2</v>
      </c>
      <c r="G181" s="46">
        <v>-0.12</v>
      </c>
      <c r="H181" s="46">
        <v>0.08</v>
      </c>
      <c r="I181" s="46">
        <v>0.09</v>
      </c>
    </row>
    <row r="182" spans="1:9" x14ac:dyDescent="0.3">
      <c r="A182" s="30" t="s">
        <v>115</v>
      </c>
      <c r="B182" s="46">
        <v>-0.05</v>
      </c>
      <c r="C182" s="46">
        <v>0.13</v>
      </c>
      <c r="D182" s="46">
        <v>-0.1</v>
      </c>
      <c r="E182" s="46">
        <v>-0.08</v>
      </c>
      <c r="F182" s="46">
        <v>0</v>
      </c>
      <c r="G182" s="46">
        <v>-0.14000000000000001</v>
      </c>
      <c r="H182" s="46">
        <v>-0.02</v>
      </c>
      <c r="I182" s="46">
        <v>0.25</v>
      </c>
    </row>
    <row r="183" spans="1:9" x14ac:dyDescent="0.3">
      <c r="A183" s="32" t="s">
        <v>101</v>
      </c>
      <c r="B183" s="47">
        <v>0.36</v>
      </c>
      <c r="C183" s="47">
        <v>0.31</v>
      </c>
      <c r="D183" s="47">
        <v>0.1</v>
      </c>
      <c r="E183" s="47">
        <v>0.09</v>
      </c>
      <c r="F183" s="47">
        <v>0.11</v>
      </c>
      <c r="G183" s="47">
        <v>-0.01</v>
      </c>
      <c r="H183" s="47">
        <v>0.17</v>
      </c>
      <c r="I183" s="47">
        <v>0.12</v>
      </c>
    </row>
    <row r="184" spans="1:9" x14ac:dyDescent="0.3">
      <c r="A184" s="30" t="s">
        <v>113</v>
      </c>
      <c r="B184" s="46">
        <v>0.47</v>
      </c>
      <c r="C184" s="46">
        <v>0.37</v>
      </c>
      <c r="D184" s="46">
        <v>0.08</v>
      </c>
      <c r="E184" s="46">
        <v>0.06</v>
      </c>
      <c r="F184" s="46">
        <v>0.12</v>
      </c>
      <c r="G184" s="46">
        <v>-0.03</v>
      </c>
      <c r="H184" s="46">
        <v>0.13</v>
      </c>
      <c r="I184" s="46">
        <v>0.09</v>
      </c>
    </row>
    <row r="185" spans="1:9" x14ac:dyDescent="0.3">
      <c r="A185" s="30" t="s">
        <v>114</v>
      </c>
      <c r="B185" s="46">
        <v>0.19</v>
      </c>
      <c r="C185" s="46">
        <v>0.25</v>
      </c>
      <c r="D185" s="46">
        <v>0.17</v>
      </c>
      <c r="E185" s="46">
        <v>0.16</v>
      </c>
      <c r="F185" s="46">
        <v>0.09</v>
      </c>
      <c r="G185" s="46">
        <v>0.02</v>
      </c>
      <c r="H185" s="46">
        <v>0.25</v>
      </c>
      <c r="I185" s="46">
        <v>0.16</v>
      </c>
    </row>
    <row r="186" spans="1:9" x14ac:dyDescent="0.3">
      <c r="A186" s="30" t="s">
        <v>115</v>
      </c>
      <c r="B186" s="46">
        <v>0.28999999999999998</v>
      </c>
      <c r="C186" s="46">
        <v>0.15</v>
      </c>
      <c r="D186" s="46">
        <v>7.0000000000000007E-2</v>
      </c>
      <c r="E186" s="46">
        <v>0.06</v>
      </c>
      <c r="F186" s="46">
        <v>0.05</v>
      </c>
      <c r="G186" s="46">
        <v>-0.03</v>
      </c>
      <c r="H186" s="46">
        <v>0.19</v>
      </c>
      <c r="I186" s="46">
        <v>0.17</v>
      </c>
    </row>
    <row r="187" spans="1:9" x14ac:dyDescent="0.3">
      <c r="A187" s="32" t="s">
        <v>102</v>
      </c>
      <c r="B187" s="47">
        <v>0.19</v>
      </c>
      <c r="C187" s="47">
        <v>0.27</v>
      </c>
      <c r="D187" s="47">
        <v>0.17</v>
      </c>
      <c r="E187" s="47">
        <v>0.18</v>
      </c>
      <c r="F187" s="47">
        <v>0.24</v>
      </c>
      <c r="G187" s="47">
        <v>0.11</v>
      </c>
      <c r="H187" s="47">
        <v>0.19</v>
      </c>
      <c r="I187" s="47">
        <v>-0.13</v>
      </c>
    </row>
    <row r="188" spans="1:9" x14ac:dyDescent="0.3">
      <c r="A188" s="30" t="s">
        <v>113</v>
      </c>
      <c r="B188" s="46">
        <v>0.28000000000000003</v>
      </c>
      <c r="C188" s="46">
        <v>0.33</v>
      </c>
      <c r="D188" s="46">
        <v>0.18</v>
      </c>
      <c r="E188" s="46">
        <v>0.16</v>
      </c>
      <c r="F188" s="46">
        <v>0.25</v>
      </c>
      <c r="G188" s="46">
        <v>0.12</v>
      </c>
      <c r="H188" s="46">
        <v>0.19</v>
      </c>
      <c r="I188" s="46">
        <v>-0.1</v>
      </c>
    </row>
    <row r="189" spans="1:9" x14ac:dyDescent="0.3">
      <c r="A189" s="30" t="s">
        <v>114</v>
      </c>
      <c r="B189" s="46">
        <v>7.0000000000000007E-2</v>
      </c>
      <c r="C189" s="46">
        <v>0.17</v>
      </c>
      <c r="D189" s="46">
        <v>0.18</v>
      </c>
      <c r="E189" s="46">
        <v>0.23</v>
      </c>
      <c r="F189" s="46">
        <v>0.23</v>
      </c>
      <c r="G189" s="46">
        <v>0.08</v>
      </c>
      <c r="H189" s="46">
        <v>0.19</v>
      </c>
      <c r="I189" s="46">
        <v>-0.21</v>
      </c>
    </row>
    <row r="190" spans="1:9" x14ac:dyDescent="0.3">
      <c r="A190" s="30" t="s">
        <v>115</v>
      </c>
      <c r="B190" s="46">
        <v>0.01</v>
      </c>
      <c r="C190" s="46">
        <v>7.0000000000000007E-2</v>
      </c>
      <c r="D190" s="46">
        <v>0.03</v>
      </c>
      <c r="E190" s="46">
        <v>-0.01</v>
      </c>
      <c r="F190" s="46">
        <v>0.08</v>
      </c>
      <c r="G190" s="46">
        <v>0.11</v>
      </c>
      <c r="H190" s="46">
        <v>0.26</v>
      </c>
      <c r="I190" s="46">
        <v>-0.06</v>
      </c>
    </row>
    <row r="191" spans="1:9" x14ac:dyDescent="0.3">
      <c r="A191" s="32" t="s">
        <v>106</v>
      </c>
      <c r="B191" s="47">
        <v>0.17</v>
      </c>
      <c r="C191" s="47">
        <v>0.35</v>
      </c>
      <c r="D191" s="47">
        <v>0.13</v>
      </c>
      <c r="E191" s="47">
        <v>0.1</v>
      </c>
      <c r="F191" s="47">
        <v>0.13</v>
      </c>
      <c r="G191" s="47">
        <v>0.01</v>
      </c>
      <c r="H191" s="47">
        <v>0.08</v>
      </c>
      <c r="I191" s="47">
        <v>0.16</v>
      </c>
    </row>
    <row r="192" spans="1:9" x14ac:dyDescent="0.3">
      <c r="A192" s="30" t="s">
        <v>113</v>
      </c>
      <c r="B192" s="46">
        <v>0.32</v>
      </c>
      <c r="C192" s="46">
        <v>0.48</v>
      </c>
      <c r="D192" s="46">
        <v>0.16</v>
      </c>
      <c r="E192" s="46">
        <v>0.09</v>
      </c>
      <c r="F192" s="46">
        <v>0.12</v>
      </c>
      <c r="G192" s="46">
        <v>0</v>
      </c>
      <c r="H192" s="46">
        <v>0.08</v>
      </c>
      <c r="I192" s="46">
        <v>0.17</v>
      </c>
    </row>
    <row r="193" spans="1:9" x14ac:dyDescent="0.3">
      <c r="A193" s="30" t="s">
        <v>114</v>
      </c>
      <c r="B193" s="46">
        <v>-0.03</v>
      </c>
      <c r="C193" s="46">
        <v>0.16</v>
      </c>
      <c r="D193" s="46">
        <v>0.09</v>
      </c>
      <c r="E193" s="46">
        <v>0.15</v>
      </c>
      <c r="F193" s="46">
        <v>0.15</v>
      </c>
      <c r="G193" s="46">
        <v>0.03</v>
      </c>
      <c r="H193" s="46">
        <v>0.1</v>
      </c>
      <c r="I193" s="46">
        <v>0.12</v>
      </c>
    </row>
    <row r="194" spans="1:9" x14ac:dyDescent="0.3">
      <c r="A194" s="30" t="s">
        <v>115</v>
      </c>
      <c r="B194" s="46">
        <v>-0.01</v>
      </c>
      <c r="C194" s="46">
        <v>0.14000000000000001</v>
      </c>
      <c r="D194" s="46">
        <v>-0.01</v>
      </c>
      <c r="E194" s="46">
        <v>-0.08</v>
      </c>
      <c r="F194" s="46">
        <v>0.08</v>
      </c>
      <c r="G194" s="46">
        <v>-0.04</v>
      </c>
      <c r="H194" s="46">
        <v>-0.09</v>
      </c>
      <c r="I194" s="46">
        <v>0.28000000000000003</v>
      </c>
    </row>
    <row r="195" spans="1:9" x14ac:dyDescent="0.3">
      <c r="A195" s="32" t="s">
        <v>107</v>
      </c>
      <c r="B195" s="47">
        <v>-0.02</v>
      </c>
      <c r="C195" s="47">
        <v>-0.3</v>
      </c>
      <c r="D195" s="47">
        <v>0.02</v>
      </c>
      <c r="E195" s="47">
        <v>0.12</v>
      </c>
      <c r="F195" s="47">
        <v>-0.53</v>
      </c>
      <c r="G195" s="47">
        <v>-0.26</v>
      </c>
      <c r="H195" s="47">
        <v>-0.17</v>
      </c>
      <c r="I195" s="47">
        <v>3.02</v>
      </c>
    </row>
    <row r="196" spans="1:9" x14ac:dyDescent="0.3">
      <c r="A196" s="33" t="s">
        <v>103</v>
      </c>
      <c r="B196" s="48">
        <v>0.14000000000000001</v>
      </c>
      <c r="C196" s="48">
        <v>0.13</v>
      </c>
      <c r="D196" s="48">
        <v>0.08</v>
      </c>
      <c r="E196" s="48">
        <v>0.05</v>
      </c>
      <c r="F196" s="48">
        <v>0.11</v>
      </c>
      <c r="G196" s="48">
        <v>-0.02</v>
      </c>
      <c r="H196" s="48">
        <v>0.17</v>
      </c>
      <c r="I196" s="48">
        <v>0.06</v>
      </c>
    </row>
    <row r="197" spans="1:9" x14ac:dyDescent="0.3">
      <c r="A197" s="32" t="s">
        <v>104</v>
      </c>
      <c r="B197" s="47">
        <v>0.21</v>
      </c>
      <c r="C197" s="47">
        <v>0.02</v>
      </c>
      <c r="D197" s="47">
        <v>0.06</v>
      </c>
      <c r="E197" s="47">
        <v>-0.11</v>
      </c>
      <c r="F197" s="47">
        <v>0.03</v>
      </c>
      <c r="G197" s="47">
        <v>-0.01</v>
      </c>
      <c r="H197" s="47">
        <v>0.16</v>
      </c>
      <c r="I197" s="47">
        <v>7.0000000000000007E-2</v>
      </c>
    </row>
    <row r="198" spans="1:9" x14ac:dyDescent="0.3">
      <c r="A198" s="30" t="s">
        <v>113</v>
      </c>
      <c r="B198" s="46" t="s">
        <v>147</v>
      </c>
      <c r="C198" s="46" t="s">
        <v>147</v>
      </c>
      <c r="D198" s="46" t="s">
        <v>147</v>
      </c>
      <c r="E198" s="46" t="s">
        <v>147</v>
      </c>
      <c r="F198" s="46">
        <v>0.05</v>
      </c>
      <c r="G198" s="46">
        <v>0.01</v>
      </c>
      <c r="H198" s="46">
        <v>0.17</v>
      </c>
      <c r="I198" s="46">
        <v>0.06</v>
      </c>
    </row>
    <row r="199" spans="1:9" x14ac:dyDescent="0.3">
      <c r="A199" s="30" t="s">
        <v>114</v>
      </c>
      <c r="B199" s="46" t="s">
        <v>147</v>
      </c>
      <c r="C199" s="46" t="s">
        <v>147</v>
      </c>
      <c r="D199" s="46" t="s">
        <v>147</v>
      </c>
      <c r="E199" s="46" t="s">
        <v>147</v>
      </c>
      <c r="F199" s="46">
        <v>-0.17</v>
      </c>
      <c r="G199" s="46">
        <v>-0.22</v>
      </c>
      <c r="H199" s="46">
        <v>0.13</v>
      </c>
      <c r="I199" s="46">
        <v>-0.03</v>
      </c>
    </row>
    <row r="200" spans="1:9" x14ac:dyDescent="0.3">
      <c r="A200" s="30" t="s">
        <v>115</v>
      </c>
      <c r="B200" s="46" t="s">
        <v>147</v>
      </c>
      <c r="C200" s="46" t="s">
        <v>147</v>
      </c>
      <c r="D200" s="46" t="s">
        <v>147</v>
      </c>
      <c r="E200" s="46" t="s">
        <v>147</v>
      </c>
      <c r="F200" s="46">
        <v>-0.13</v>
      </c>
      <c r="G200" s="46">
        <v>0.08</v>
      </c>
      <c r="H200" s="46">
        <v>0.14000000000000001</v>
      </c>
      <c r="I200" s="46">
        <v>-0.16</v>
      </c>
    </row>
    <row r="201" spans="1:9" x14ac:dyDescent="0.3">
      <c r="A201" s="30" t="s">
        <v>121</v>
      </c>
      <c r="B201" s="46" t="s">
        <v>147</v>
      </c>
      <c r="C201" s="46" t="s">
        <v>147</v>
      </c>
      <c r="D201" s="46" t="s">
        <v>147</v>
      </c>
      <c r="E201" s="46" t="s">
        <v>147</v>
      </c>
      <c r="F201" s="46">
        <v>0.04</v>
      </c>
      <c r="G201" s="46">
        <v>-0.14000000000000001</v>
      </c>
      <c r="H201" s="46">
        <v>-0.01</v>
      </c>
      <c r="I201" s="46">
        <v>0.42</v>
      </c>
    </row>
    <row r="202" spans="1:9" x14ac:dyDescent="0.3">
      <c r="A202" s="29" t="s">
        <v>108</v>
      </c>
      <c r="B202" s="46">
        <v>0</v>
      </c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</row>
    <row r="203" spans="1:9" ht="15" thickBot="1" x14ac:dyDescent="0.35">
      <c r="A203" s="31" t="s">
        <v>105</v>
      </c>
      <c r="B203" s="49">
        <v>0.14000000000000001</v>
      </c>
      <c r="C203" s="49">
        <v>0.12</v>
      </c>
      <c r="D203" s="49">
        <v>0.08</v>
      </c>
      <c r="E203" s="49">
        <v>0.04</v>
      </c>
      <c r="F203" s="49">
        <v>0.11</v>
      </c>
      <c r="G203" s="49">
        <v>-0.02</v>
      </c>
      <c r="H203" s="49">
        <v>0.17</v>
      </c>
      <c r="I203" s="4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213"/>
  <sheetViews>
    <sheetView tabSelected="1" topLeftCell="G181" zoomScaleNormal="100" workbookViewId="0">
      <selection activeCell="P172" sqref="P172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4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">
      <c r="A3" s="37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>I21+I52+I83+I114+I145+I177+I196</f>
        <v>46710</v>
      </c>
      <c r="J3" s="3">
        <f>J21+J52+J83+J114+J145+J177+J196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38" t="s">
        <v>129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4" x14ac:dyDescent="0.3">
      <c r="A5" s="37" t="s">
        <v>130</v>
      </c>
      <c r="B5" s="44">
        <f>B11+B8</f>
        <v>4839</v>
      </c>
      <c r="C5" s="44">
        <f t="shared" ref="C5:N5" si="5">C11+C8</f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 t="shared" si="5"/>
        <v>7573</v>
      </c>
      <c r="J5" s="44">
        <f t="shared" si="5"/>
        <v>7573</v>
      </c>
      <c r="K5" s="44">
        <f t="shared" si="5"/>
        <v>7573</v>
      </c>
      <c r="L5" s="44">
        <f t="shared" si="5"/>
        <v>7573</v>
      </c>
      <c r="M5" s="44">
        <f t="shared" si="5"/>
        <v>7573</v>
      </c>
      <c r="N5" s="44">
        <f t="shared" si="5"/>
        <v>7573</v>
      </c>
    </row>
    <row r="6" spans="1:14" x14ac:dyDescent="0.3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ref="J7:N7" si="9">+IFERROR(J5/J$3,"nm")</f>
        <v>0.16212802397773496</v>
      </c>
      <c r="K7" s="43">
        <f t="shared" si="9"/>
        <v>0.16212802397773496</v>
      </c>
      <c r="L7" s="43">
        <f t="shared" si="9"/>
        <v>0.16212802397773496</v>
      </c>
      <c r="M7" s="43">
        <f t="shared" si="9"/>
        <v>0.16212802397773496</v>
      </c>
      <c r="N7" s="43">
        <f t="shared" si="9"/>
        <v>0.16212802397773496</v>
      </c>
    </row>
    <row r="8" spans="1:14" x14ac:dyDescent="0.3">
      <c r="A8" s="37" t="s">
        <v>132</v>
      </c>
      <c r="B8" s="57">
        <f>B38+B69+B100+B131+B163+B182+B201</f>
        <v>606</v>
      </c>
      <c r="C8" s="57">
        <f t="shared" ref="C8:N8" si="10">C38+C69+C100+C131+C163+C182+C201</f>
        <v>649</v>
      </c>
      <c r="D8" s="57">
        <f t="shared" si="10"/>
        <v>706</v>
      </c>
      <c r="E8" s="57">
        <f t="shared" si="10"/>
        <v>747</v>
      </c>
      <c r="F8" s="57">
        <f t="shared" si="10"/>
        <v>705</v>
      </c>
      <c r="G8" s="57">
        <f t="shared" si="10"/>
        <v>721</v>
      </c>
      <c r="H8" s="57">
        <f t="shared" si="10"/>
        <v>744</v>
      </c>
      <c r="I8" s="57">
        <f t="shared" si="10"/>
        <v>717</v>
      </c>
      <c r="J8" s="57">
        <f t="shared" si="10"/>
        <v>717</v>
      </c>
      <c r="K8" s="57">
        <f t="shared" si="10"/>
        <v>717</v>
      </c>
      <c r="L8" s="57">
        <f t="shared" si="10"/>
        <v>717</v>
      </c>
      <c r="M8" s="57">
        <f t="shared" si="10"/>
        <v>717</v>
      </c>
      <c r="N8" s="57">
        <f t="shared" si="10"/>
        <v>717</v>
      </c>
    </row>
    <row r="9" spans="1:14" x14ac:dyDescent="0.3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>+IFERROR(I8/H8-1,"nm")</f>
        <v>-3.6290322580645129E-2</v>
      </c>
      <c r="J9" s="43">
        <f t="shared" ref="J9:N9" si="12">+IFERROR(J8/I8-1,"nm")</f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">
      <c r="A10" s="38" t="s">
        <v>133</v>
      </c>
      <c r="B10" s="43">
        <f>+IFERROR(B8/B$3,"nm")</f>
        <v>1.9803274402797295E-2</v>
      </c>
      <c r="C10" s="43">
        <f>+IFERROR(C8/C$3,"nm")</f>
        <v>2.0045712873733631E-2</v>
      </c>
      <c r="D10" s="43">
        <f t="shared" ref="D10:H10" si="13">+IFERROR(D8/D$3,"nm")</f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>+IFERROR(I8/I$3,"nm")</f>
        <v>1.5350032113037893E-2</v>
      </c>
      <c r="J10" s="43">
        <f t="shared" ref="J10:M10" si="14">+IFERROR(J8/J$3,"nm")</f>
        <v>1.5350032113037893E-2</v>
      </c>
      <c r="K10" s="43">
        <f t="shared" si="14"/>
        <v>1.5350032113037893E-2</v>
      </c>
      <c r="L10" s="43">
        <f t="shared" si="14"/>
        <v>1.5350032113037893E-2</v>
      </c>
      <c r="M10" s="43">
        <f t="shared" si="14"/>
        <v>1.5350032113037893E-2</v>
      </c>
      <c r="N10" s="43">
        <f>+IFERROR(N8/N$3,"nm")</f>
        <v>1.5350032113037893E-2</v>
      </c>
    </row>
    <row r="11" spans="1:14" x14ac:dyDescent="0.3">
      <c r="A11" s="37" t="s">
        <v>134</v>
      </c>
      <c r="B11" s="57">
        <f>B42+B73+B104+B135+B167+B186+B205</f>
        <v>4233</v>
      </c>
      <c r="C11" s="57">
        <f t="shared" ref="C11:N11" si="15">C42+C73+C104+C135+C167+C186+C205</f>
        <v>4642</v>
      </c>
      <c r="D11" s="57">
        <f t="shared" si="15"/>
        <v>4945</v>
      </c>
      <c r="E11" s="57">
        <f t="shared" si="15"/>
        <v>4379</v>
      </c>
      <c r="F11" s="57">
        <f t="shared" si="15"/>
        <v>4850</v>
      </c>
      <c r="G11" s="57">
        <f t="shared" si="15"/>
        <v>2976</v>
      </c>
      <c r="H11" s="57">
        <f t="shared" si="15"/>
        <v>6923</v>
      </c>
      <c r="I11" s="57">
        <f t="shared" si="15"/>
        <v>6856</v>
      </c>
      <c r="J11" s="57">
        <f t="shared" si="15"/>
        <v>6856</v>
      </c>
      <c r="K11" s="57">
        <f t="shared" si="15"/>
        <v>6856</v>
      </c>
      <c r="L11" s="57">
        <f t="shared" si="15"/>
        <v>6856</v>
      </c>
      <c r="M11" s="57">
        <f t="shared" si="15"/>
        <v>6856</v>
      </c>
      <c r="N11" s="57">
        <f t="shared" si="15"/>
        <v>6856</v>
      </c>
    </row>
    <row r="12" spans="1:14" x14ac:dyDescent="0.3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>+IFERROR(I11/H11-1,"nm")</f>
        <v>-9.67788530983682E-3</v>
      </c>
      <c r="J12" s="43">
        <f t="shared" ref="J12:N12" si="17">+IFERROR(J11/I11-1,"nm")</f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">
      <c r="A13" s="38" t="s">
        <v>131</v>
      </c>
      <c r="B13" s="43">
        <f>+IFERROR(B11/B$3,"nm")</f>
        <v>0.13832881278389594</v>
      </c>
      <c r="C13" s="43">
        <f t="shared" ref="C13:H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>+IFERROR(I11/I$3,"nm")</f>
        <v>0.14677799186469706</v>
      </c>
      <c r="J13" s="43">
        <f t="shared" ref="J13:N13" si="19">+IFERROR(J11/J$3,"nm")</f>
        <v>0.14677799186469706</v>
      </c>
      <c r="K13" s="43">
        <f t="shared" si="19"/>
        <v>0.14677799186469706</v>
      </c>
      <c r="L13" s="43">
        <f t="shared" si="19"/>
        <v>0.14677799186469706</v>
      </c>
      <c r="M13" s="43">
        <f t="shared" si="19"/>
        <v>0.14677799186469706</v>
      </c>
      <c r="N13" s="43">
        <f t="shared" si="19"/>
        <v>0.14677799186469706</v>
      </c>
    </row>
    <row r="14" spans="1:14" x14ac:dyDescent="0.3">
      <c r="A14" s="37" t="s">
        <v>135</v>
      </c>
      <c r="B14" s="57">
        <f>B45+B76+B107+B138+B170+B189+B208</f>
        <v>963</v>
      </c>
      <c r="C14" s="57">
        <f t="shared" ref="C14:N14" si="20">C45+C76+C107+C138+C170+C189+C208</f>
        <v>1143</v>
      </c>
      <c r="D14" s="57">
        <f t="shared" si="20"/>
        <v>1105</v>
      </c>
      <c r="E14" s="57">
        <f t="shared" si="20"/>
        <v>1028</v>
      </c>
      <c r="F14" s="57">
        <f t="shared" si="20"/>
        <v>1119</v>
      </c>
      <c r="G14" s="57">
        <f t="shared" si="20"/>
        <v>1086</v>
      </c>
      <c r="H14" s="57">
        <f t="shared" si="20"/>
        <v>695</v>
      </c>
      <c r="I14" s="57">
        <f>I45+I76+I107+I138+I170+I189+I208</f>
        <v>758</v>
      </c>
      <c r="J14" s="57">
        <f>J45+J76+J107+J138+J170+J189+J208</f>
        <v>758</v>
      </c>
      <c r="K14" s="57">
        <f t="shared" si="20"/>
        <v>758</v>
      </c>
      <c r="L14" s="57">
        <f t="shared" si="20"/>
        <v>758</v>
      </c>
      <c r="M14" s="57">
        <f t="shared" si="20"/>
        <v>758</v>
      </c>
      <c r="N14" s="57">
        <f t="shared" si="20"/>
        <v>758</v>
      </c>
    </row>
    <row r="15" spans="1:14" x14ac:dyDescent="0.3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">
      <c r="A16" s="38" t="s">
        <v>133</v>
      </c>
      <c r="B16" s="43">
        <f>+IFERROR(B14/B$3,"nm")</f>
        <v>3.146955981830659E-2</v>
      </c>
      <c r="C16" s="43">
        <f t="shared" ref="C16:H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>+IFERROR(I14/I$3,"nm")</f>
        <v>1.6227788482123744E-2</v>
      </c>
      <c r="J16" s="43">
        <f t="shared" ref="J16:N16" si="24">+IFERROR(J14/J$3,"nm")</f>
        <v>1.6227788482123744E-2</v>
      </c>
      <c r="K16" s="43">
        <f t="shared" si="24"/>
        <v>1.6227788482123744E-2</v>
      </c>
      <c r="L16" s="43">
        <f t="shared" si="24"/>
        <v>1.6227788482123744E-2</v>
      </c>
      <c r="M16" s="43">
        <f t="shared" si="24"/>
        <v>1.6227788482123744E-2</v>
      </c>
      <c r="N16" s="43">
        <f t="shared" si="24"/>
        <v>1.6227788482123744E-2</v>
      </c>
    </row>
    <row r="17" spans="1:14" x14ac:dyDescent="0.3">
      <c r="A17" s="9" t="s">
        <v>143</v>
      </c>
      <c r="B17" s="57">
        <f>B48+B79+B110+B141+B173+B192+B211</f>
        <v>3011</v>
      </c>
      <c r="C17" s="57">
        <f t="shared" ref="C17:N17" si="25">C48+C79+C110+C141+C173+C192+C211</f>
        <v>3520</v>
      </c>
      <c r="D17" s="57">
        <f t="shared" si="25"/>
        <v>3989</v>
      </c>
      <c r="E17" s="57">
        <f t="shared" si="25"/>
        <v>4454</v>
      </c>
      <c r="F17" s="57">
        <f t="shared" si="25"/>
        <v>4744</v>
      </c>
      <c r="G17" s="57">
        <f t="shared" si="25"/>
        <v>4866</v>
      </c>
      <c r="H17" s="57">
        <f t="shared" si="25"/>
        <v>4904</v>
      </c>
      <c r="I17" s="57">
        <f t="shared" si="25"/>
        <v>4791</v>
      </c>
      <c r="J17" s="57">
        <f t="shared" si="25"/>
        <v>4791</v>
      </c>
      <c r="K17" s="57">
        <f t="shared" si="25"/>
        <v>4791</v>
      </c>
      <c r="L17" s="57">
        <f t="shared" si="25"/>
        <v>4791</v>
      </c>
      <c r="M17" s="57">
        <f t="shared" si="25"/>
        <v>4791</v>
      </c>
      <c r="N17" s="57">
        <f t="shared" si="25"/>
        <v>4791</v>
      </c>
    </row>
    <row r="18" spans="1:14" x14ac:dyDescent="0.3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">
      <c r="A19" s="38" t="s">
        <v>133</v>
      </c>
      <c r="B19" s="43">
        <f>+IFERROR(B17/B$3,"nm")</f>
        <v>9.8395477271984569E-2</v>
      </c>
      <c r="C19" s="43">
        <f t="shared" ref="C19:H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>+IFERROR(I17/I$3,"nm")</f>
        <v>0.10256904303147078</v>
      </c>
      <c r="J19" s="43">
        <f t="shared" ref="J19:N19" si="29">+IFERROR(J17/J$3,"nm")</f>
        <v>0.10256904303147078</v>
      </c>
      <c r="K19" s="43">
        <f t="shared" si="29"/>
        <v>0.10256904303147078</v>
      </c>
      <c r="L19" s="43">
        <f t="shared" si="29"/>
        <v>0.10256904303147078</v>
      </c>
      <c r="M19" s="43">
        <f t="shared" si="29"/>
        <v>0.10256904303147078</v>
      </c>
      <c r="N19" s="43">
        <f t="shared" si="29"/>
        <v>0.10256904303147078</v>
      </c>
    </row>
    <row r="20" spans="1:14" x14ac:dyDescent="0.3">
      <c r="A20" s="39" t="str">
        <f>+Historicals!A107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136</v>
      </c>
      <c r="B21" s="9">
        <f t="shared" ref="B21:H21" si="30">B23+B27+B31</f>
        <v>13740</v>
      </c>
      <c r="C21" s="9">
        <f t="shared" si="30"/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>I23+I27+I31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0" t="s">
        <v>129</v>
      </c>
      <c r="B22" s="43" t="str">
        <f t="shared" ref="B22:H22" si="32">+IFERROR(B21/A21-1,"nm")</f>
        <v>nm</v>
      </c>
      <c r="C22" s="43">
        <f t="shared" si="32"/>
        <v>7.4526928675400228E-2</v>
      </c>
      <c r="D22" s="43">
        <f t="shared" si="32"/>
        <v>3.0615009482525046E-2</v>
      </c>
      <c r="E22" s="43">
        <f t="shared" si="32"/>
        <v>-2.372502628811779E-2</v>
      </c>
      <c r="F22" s="43">
        <f t="shared" si="32"/>
        <v>7.0481319421070276E-2</v>
      </c>
      <c r="G22" s="43">
        <f t="shared" si="32"/>
        <v>-8.9171173437303519E-2</v>
      </c>
      <c r="H22" s="43">
        <f t="shared" si="32"/>
        <v>0.18606738470035911</v>
      </c>
      <c r="I22" s="43">
        <f>+IFERROR(I21/H21-1,"nm")</f>
        <v>6.8339251411607238E-2</v>
      </c>
      <c r="J22" s="43">
        <f t="shared" ref="J22:N22" si="33">+IFERROR(J21/I21-1,"nm")</f>
        <v>0</v>
      </c>
      <c r="K22" s="43">
        <f t="shared" si="33"/>
        <v>0</v>
      </c>
      <c r="L22" s="43">
        <f t="shared" si="33"/>
        <v>0</v>
      </c>
      <c r="M22" s="43">
        <f t="shared" si="33"/>
        <v>0</v>
      </c>
      <c r="N22" s="43">
        <f t="shared" si="33"/>
        <v>0</v>
      </c>
    </row>
    <row r="23" spans="1:14" x14ac:dyDescent="0.3">
      <c r="A23" s="41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0" t="s">
        <v>129</v>
      </c>
      <c r="B24" s="43" t="str">
        <f t="shared" ref="B24:H24" si="35">+IFERROR(B23/A23-1,"nm")</f>
        <v>nm</v>
      </c>
      <c r="C24" s="43">
        <f t="shared" si="35"/>
        <v>9.3228309428638578E-2</v>
      </c>
      <c r="D24" s="43">
        <f t="shared" si="35"/>
        <v>4.1402301322722934E-2</v>
      </c>
      <c r="E24" s="43">
        <f t="shared" si="35"/>
        <v>-3.7381247418422192E-2</v>
      </c>
      <c r="F24" s="43">
        <f t="shared" si="35"/>
        <v>7.755846384895948E-2</v>
      </c>
      <c r="G24" s="43">
        <f t="shared" si="35"/>
        <v>-7.1279243404678949E-2</v>
      </c>
      <c r="H24" s="43">
        <f t="shared" si="35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6">+K25+K26</f>
        <v>0</v>
      </c>
      <c r="L24" s="43">
        <f t="shared" si="36"/>
        <v>0</v>
      </c>
      <c r="M24" s="43">
        <f t="shared" si="36"/>
        <v>0</v>
      </c>
      <c r="N24" s="43">
        <f t="shared" si="36"/>
        <v>0</v>
      </c>
    </row>
    <row r="25" spans="1:14" x14ac:dyDescent="0.3">
      <c r="A25" s="40" t="s">
        <v>137</v>
      </c>
      <c r="B25" s="43">
        <f>+Historicals!B180</f>
        <v>0.14000000000000001</v>
      </c>
      <c r="C25" s="43">
        <f>+Historicals!C180</f>
        <v>0.1</v>
      </c>
      <c r="D25" s="43">
        <f>+Historicals!D180</f>
        <v>0.04</v>
      </c>
      <c r="E25" s="43">
        <f>+Historicals!E180</f>
        <v>-0.04</v>
      </c>
      <c r="F25" s="43">
        <f>+Historicals!F180</f>
        <v>0.08</v>
      </c>
      <c r="G25" s="43">
        <f>+Historicals!G180</f>
        <v>-7.0000000000000007E-2</v>
      </c>
      <c r="H25" s="43">
        <f>+Historicals!H180</f>
        <v>0.25</v>
      </c>
      <c r="I25" s="43">
        <f>+Historicals!I180</f>
        <v>0.05</v>
      </c>
      <c r="J25" s="45">
        <v>0</v>
      </c>
      <c r="K25" s="45">
        <f t="shared" ref="K25:N26" si="37">+J25</f>
        <v>0</v>
      </c>
      <c r="L25" s="45">
        <f t="shared" si="37"/>
        <v>0</v>
      </c>
      <c r="M25" s="45">
        <f t="shared" si="37"/>
        <v>0</v>
      </c>
      <c r="N25" s="45">
        <f t="shared" si="37"/>
        <v>0</v>
      </c>
    </row>
    <row r="26" spans="1:14" x14ac:dyDescent="0.3">
      <c r="A26" s="40" t="s">
        <v>138</v>
      </c>
      <c r="B26" s="43" t="str">
        <f t="shared" ref="B26:H26" si="38">+IFERROR(B24-B25,"nm")</f>
        <v>nm</v>
      </c>
      <c r="C26" s="43">
        <f t="shared" si="38"/>
        <v>-6.7716905713614273E-3</v>
      </c>
      <c r="D26" s="43">
        <f t="shared" si="38"/>
        <v>1.4023013227229333E-3</v>
      </c>
      <c r="E26" s="43">
        <f t="shared" si="38"/>
        <v>2.6187525815778087E-3</v>
      </c>
      <c r="F26" s="43">
        <f t="shared" si="38"/>
        <v>-2.4415361510405215E-3</v>
      </c>
      <c r="G26" s="43">
        <f t="shared" si="38"/>
        <v>-1.2792434046789425E-3</v>
      </c>
      <c r="H26" s="43">
        <f t="shared" si="38"/>
        <v>-1.849072783792538E-3</v>
      </c>
      <c r="I26" s="43">
        <f>+IFERROR(I24-I25,"nm")</f>
        <v>1.5458605290268046E-4</v>
      </c>
      <c r="J26" s="45">
        <v>0</v>
      </c>
      <c r="K26" s="45">
        <f t="shared" si="37"/>
        <v>0</v>
      </c>
      <c r="L26" s="45">
        <f t="shared" si="37"/>
        <v>0</v>
      </c>
      <c r="M26" s="45">
        <f t="shared" si="37"/>
        <v>0</v>
      </c>
      <c r="N26" s="45">
        <f t="shared" si="37"/>
        <v>0</v>
      </c>
    </row>
    <row r="27" spans="1:14" x14ac:dyDescent="0.3">
      <c r="A27" s="41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9">+J27*(1+K28)</f>
        <v>5492</v>
      </c>
      <c r="L27" s="3">
        <f t="shared" ref="L27" si="40">+K27*(1+L28)</f>
        <v>5492</v>
      </c>
      <c r="M27" s="3">
        <f t="shared" ref="M27" si="41">+L27*(1+M28)</f>
        <v>5492</v>
      </c>
      <c r="N27" s="3">
        <f t="shared" ref="N27" si="42">+M27*(1+N28)</f>
        <v>5492</v>
      </c>
    </row>
    <row r="28" spans="1:14" x14ac:dyDescent="0.3">
      <c r="A28" s="40" t="s">
        <v>129</v>
      </c>
      <c r="B28" s="43" t="str">
        <f t="shared" ref="B28" si="43">+IFERROR(B27/A27-1,"nm")</f>
        <v>nm</v>
      </c>
      <c r="C28" s="43">
        <f t="shared" ref="C28" si="44">+IFERROR(C27/B27-1,"nm")</f>
        <v>7.6190476190476142E-2</v>
      </c>
      <c r="D28" s="43">
        <f t="shared" ref="D28" si="45">+IFERROR(D27/C27-1,"nm")</f>
        <v>2.9498525073746285E-2</v>
      </c>
      <c r="E28" s="43">
        <f t="shared" ref="E28" si="46">+IFERROR(E27/D27-1,"nm")</f>
        <v>1.0642652476463343E-2</v>
      </c>
      <c r="F28" s="43">
        <f t="shared" ref="F28" si="47">+IFERROR(F27/E27-1,"nm")</f>
        <v>6.5208586472256025E-2</v>
      </c>
      <c r="G28" s="43">
        <f t="shared" ref="G28" si="48">+IFERROR(G27/F27-1,"nm")</f>
        <v>-0.11806083650190113</v>
      </c>
      <c r="H28" s="43">
        <f t="shared" ref="H28" si="49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50">+K29+K30</f>
        <v>0</v>
      </c>
      <c r="L28" s="43">
        <f t="shared" ref="L28" si="51">+L29+L30</f>
        <v>0</v>
      </c>
      <c r="M28" s="43">
        <f t="shared" ref="M28" si="52">+M29+M30</f>
        <v>0</v>
      </c>
      <c r="N28" s="43">
        <f t="shared" ref="N28" si="53">+N29+N30</f>
        <v>0</v>
      </c>
    </row>
    <row r="29" spans="1:14" x14ac:dyDescent="0.3">
      <c r="A29" s="40" t="s">
        <v>137</v>
      </c>
      <c r="B29" s="43">
        <f>+Historicals!B181</f>
        <v>0.12</v>
      </c>
      <c r="C29" s="43">
        <f>+Historicals!C181</f>
        <v>0.08</v>
      </c>
      <c r="D29" s="43">
        <f>+Historicals!D181</f>
        <v>0.03</v>
      </c>
      <c r="E29" s="43">
        <f>+Historicals!E181</f>
        <v>0.01</v>
      </c>
      <c r="F29" s="43">
        <f>+Historicals!F181</f>
        <v>7.0000000000000007E-2</v>
      </c>
      <c r="G29" s="43">
        <f>+Historicals!G181</f>
        <v>-0.12</v>
      </c>
      <c r="H29" s="43">
        <f>+Historicals!H181</f>
        <v>0.08</v>
      </c>
      <c r="I29" s="43">
        <f>+Historicals!I181</f>
        <v>0.09</v>
      </c>
      <c r="J29" s="45">
        <v>0</v>
      </c>
      <c r="K29" s="45">
        <f t="shared" ref="K29:N29" si="54">+J29</f>
        <v>0</v>
      </c>
      <c r="L29" s="45">
        <f t="shared" si="54"/>
        <v>0</v>
      </c>
      <c r="M29" s="45">
        <f t="shared" si="54"/>
        <v>0</v>
      </c>
      <c r="N29" s="45">
        <f t="shared" si="54"/>
        <v>0</v>
      </c>
    </row>
    <row r="30" spans="1:14" x14ac:dyDescent="0.3">
      <c r="A30" s="40" t="s">
        <v>138</v>
      </c>
      <c r="B30" s="43" t="str">
        <f t="shared" ref="B30" si="55">+IFERROR(B28-B29,"nm")</f>
        <v>nm</v>
      </c>
      <c r="C30" s="43">
        <f t="shared" ref="C30" si="56">+IFERROR(C28-C29,"nm")</f>
        <v>-3.8095238095238598E-3</v>
      </c>
      <c r="D30" s="43">
        <f t="shared" ref="D30" si="57">+IFERROR(D28-D29,"nm")</f>
        <v>-5.0147492625371437E-4</v>
      </c>
      <c r="E30" s="43">
        <f t="shared" ref="E30" si="58">+IFERROR(E28-E29,"nm")</f>
        <v>6.4265247646334324E-4</v>
      </c>
      <c r="F30" s="43">
        <f t="shared" ref="F30" si="59">+IFERROR(F28-F29,"nm")</f>
        <v>-4.7914135277439818E-3</v>
      </c>
      <c r="G30" s="43">
        <f t="shared" ref="G30" si="60">+IFERROR(G28-G29,"nm")</f>
        <v>1.9391634980988615E-3</v>
      </c>
      <c r="H30" s="43">
        <f t="shared" ref="H30" si="61">+IFERROR(H28-H29,"nm")</f>
        <v>3.8542789394265392E-3</v>
      </c>
      <c r="I30" s="43">
        <f>+IFERROR(I28-I29,"nm")</f>
        <v>2.2832140015910107E-3</v>
      </c>
      <c r="J30" s="45">
        <v>0</v>
      </c>
      <c r="K30" s="45">
        <f t="shared" ref="K30:N30" si="62">+J30</f>
        <v>0</v>
      </c>
      <c r="L30" s="45">
        <f t="shared" si="62"/>
        <v>0</v>
      </c>
      <c r="M30" s="45">
        <f t="shared" si="62"/>
        <v>0</v>
      </c>
      <c r="N30" s="45">
        <f t="shared" si="62"/>
        <v>0</v>
      </c>
    </row>
    <row r="31" spans="1:14" x14ac:dyDescent="0.3">
      <c r="A31" s="41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3">+J31*(1+K32)</f>
        <v>633</v>
      </c>
      <c r="L31" s="3">
        <f t="shared" ref="L31" si="64">+K31*(1+L32)</f>
        <v>633</v>
      </c>
      <c r="M31" s="3">
        <f t="shared" ref="M31" si="65">+L31*(1+M32)</f>
        <v>633</v>
      </c>
      <c r="N31" s="3">
        <f t="shared" ref="N31" si="66">+M31*(1+N32)</f>
        <v>633</v>
      </c>
    </row>
    <row r="32" spans="1:14" x14ac:dyDescent="0.3">
      <c r="A32" s="40" t="s">
        <v>129</v>
      </c>
      <c r="B32" s="43" t="str">
        <f t="shared" ref="B32" si="67">+IFERROR(B31/A31-1,"nm")</f>
        <v>nm</v>
      </c>
      <c r="C32" s="43">
        <f t="shared" ref="C32" si="68">+IFERROR(C31/B31-1,"nm")</f>
        <v>-0.12742718446601942</v>
      </c>
      <c r="D32" s="43">
        <f t="shared" ref="D32" si="69">+IFERROR(D31/C31-1,"nm")</f>
        <v>-0.10152990264255912</v>
      </c>
      <c r="E32" s="43">
        <f t="shared" ref="E32" si="70">+IFERROR(E31/D31-1,"nm")</f>
        <v>-7.8947368421052655E-2</v>
      </c>
      <c r="F32" s="43">
        <f t="shared" ref="F32" si="71">+IFERROR(F31/E31-1,"nm")</f>
        <v>3.3613445378151141E-3</v>
      </c>
      <c r="G32" s="43">
        <f t="shared" ref="G32" si="72">+IFERROR(G31/F31-1,"nm")</f>
        <v>-0.13567839195979903</v>
      </c>
      <c r="H32" s="43">
        <f t="shared" ref="H32" si="73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74">+K33+K34</f>
        <v>0</v>
      </c>
      <c r="L32" s="43">
        <f t="shared" ref="L32" si="75">+L33+L34</f>
        <v>0</v>
      </c>
      <c r="M32" s="43">
        <f t="shared" ref="M32" si="76">+M33+M34</f>
        <v>0</v>
      </c>
      <c r="N32" s="43">
        <f t="shared" ref="N32" si="77">+N33+N34</f>
        <v>0</v>
      </c>
    </row>
    <row r="33" spans="1:14" x14ac:dyDescent="0.3">
      <c r="A33" s="40" t="s">
        <v>137</v>
      </c>
      <c r="B33" s="43">
        <f>+Historicals!B182</f>
        <v>-0.05</v>
      </c>
      <c r="C33" s="43">
        <f>+Historicals!C182</f>
        <v>0.13</v>
      </c>
      <c r="D33" s="43">
        <f>+Historicals!D182</f>
        <v>-0.1</v>
      </c>
      <c r="E33" s="43">
        <f>+Historicals!E182</f>
        <v>-0.08</v>
      </c>
      <c r="F33" s="43">
        <f>+Historicals!F182</f>
        <v>0</v>
      </c>
      <c r="G33" s="43">
        <f>+Historicals!G182</f>
        <v>-0.14000000000000001</v>
      </c>
      <c r="H33" s="43">
        <f>+Historicals!H182</f>
        <v>-0.02</v>
      </c>
      <c r="I33" s="43">
        <f>+Historicals!I182</f>
        <v>0.25</v>
      </c>
      <c r="J33" s="45">
        <v>0</v>
      </c>
      <c r="K33" s="45">
        <f t="shared" ref="K33:N33" si="78">+J33</f>
        <v>0</v>
      </c>
      <c r="L33" s="45">
        <f t="shared" si="78"/>
        <v>0</v>
      </c>
      <c r="M33" s="45">
        <f t="shared" si="78"/>
        <v>0</v>
      </c>
      <c r="N33" s="45">
        <f t="shared" si="78"/>
        <v>0</v>
      </c>
    </row>
    <row r="34" spans="1:14" x14ac:dyDescent="0.3">
      <c r="A34" s="40" t="s">
        <v>138</v>
      </c>
      <c r="B34" s="43" t="str">
        <f t="shared" ref="B34" si="79">+IFERROR(B32-B33,"nm")</f>
        <v>nm</v>
      </c>
      <c r="C34" s="43">
        <f t="shared" ref="C34" si="80">+IFERROR(C32-C33,"nm")</f>
        <v>-0.25742718446601942</v>
      </c>
      <c r="D34" s="43">
        <f t="shared" ref="D34" si="81">+IFERROR(D32-D33,"nm")</f>
        <v>-1.5299026425591167E-3</v>
      </c>
      <c r="E34" s="43">
        <f t="shared" ref="E34" si="82">+IFERROR(E32-E33,"nm")</f>
        <v>1.0526315789473467E-3</v>
      </c>
      <c r="F34" s="43">
        <f t="shared" ref="F34" si="83">+IFERROR(F32-F33,"nm")</f>
        <v>3.3613445378151141E-3</v>
      </c>
      <c r="G34" s="43">
        <f t="shared" ref="G34" si="84">+IFERROR(G32-G33,"nm")</f>
        <v>4.321608040200986E-3</v>
      </c>
      <c r="H34" s="43">
        <f t="shared" ref="H34" si="85">+IFERROR(H32-H33,"nm")</f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86">+J34</f>
        <v>0</v>
      </c>
      <c r="L34" s="45">
        <f t="shared" si="86"/>
        <v>0</v>
      </c>
      <c r="M34" s="45">
        <f t="shared" si="86"/>
        <v>0</v>
      </c>
      <c r="N34" s="45">
        <f t="shared" si="86"/>
        <v>0</v>
      </c>
    </row>
    <row r="35" spans="1:14" x14ac:dyDescent="0.3">
      <c r="A35" s="9" t="s">
        <v>130</v>
      </c>
      <c r="B35" s="44">
        <f t="shared" ref="B35:G35" si="87">+B42+B38</f>
        <v>3766</v>
      </c>
      <c r="C35" s="44">
        <f t="shared" si="87"/>
        <v>3896</v>
      </c>
      <c r="D35" s="44">
        <f t="shared" si="87"/>
        <v>4015</v>
      </c>
      <c r="E35" s="44">
        <f t="shared" si="87"/>
        <v>3760</v>
      </c>
      <c r="F35" s="44">
        <f t="shared" si="87"/>
        <v>4074</v>
      </c>
      <c r="G35" s="44">
        <f t="shared" si="87"/>
        <v>3047</v>
      </c>
      <c r="H35" s="44">
        <f>+H42+H38</f>
        <v>5219</v>
      </c>
      <c r="I35" s="44">
        <f>+I42+I38</f>
        <v>5238</v>
      </c>
      <c r="J35" s="44">
        <f>+J21*J37</f>
        <v>5238</v>
      </c>
      <c r="K35" s="44">
        <f t="shared" ref="K35:N35" si="88">+K21*K37</f>
        <v>5238</v>
      </c>
      <c r="L35" s="44">
        <f t="shared" si="88"/>
        <v>5238</v>
      </c>
      <c r="M35" s="44">
        <f t="shared" si="88"/>
        <v>5238</v>
      </c>
      <c r="N35" s="44">
        <f t="shared" si="88"/>
        <v>5238</v>
      </c>
    </row>
    <row r="36" spans="1:14" x14ac:dyDescent="0.3">
      <c r="A36" s="42" t="s">
        <v>129</v>
      </c>
      <c r="B36" s="43" t="str">
        <f t="shared" ref="B36" si="89">+IFERROR(B35/A35-1,"nm")</f>
        <v>nm</v>
      </c>
      <c r="C36" s="43">
        <f t="shared" ref="C36" si="90">+IFERROR(C35/B35-1,"nm")</f>
        <v>3.4519383961763239E-2</v>
      </c>
      <c r="D36" s="43">
        <f t="shared" ref="D36" si="91">+IFERROR(D35/C35-1,"nm")</f>
        <v>3.0544147843942548E-2</v>
      </c>
      <c r="E36" s="43">
        <f t="shared" ref="E36" si="92">+IFERROR(E35/D35-1,"nm")</f>
        <v>-6.3511830635118338E-2</v>
      </c>
      <c r="F36" s="43">
        <f t="shared" ref="F36" si="93">+IFERROR(F35/E35-1,"nm")</f>
        <v>8.3510638297872308E-2</v>
      </c>
      <c r="G36" s="43">
        <f t="shared" ref="G36" si="94">+IFERROR(G35/F35-1,"nm")</f>
        <v>-0.25208640157093765</v>
      </c>
      <c r="H36" s="43">
        <f t="shared" ref="H36" si="95">+IFERROR(H35/G35-1,"nm")</f>
        <v>0.71283229405973092</v>
      </c>
      <c r="I36" s="43">
        <f>+IFERROR(I35/H35-1,"nm")</f>
        <v>3.6405441655489312E-3</v>
      </c>
      <c r="J36" s="43">
        <f t="shared" ref="J36:N36" si="96">+IFERROR(J35/I35-1,"nm")</f>
        <v>0</v>
      </c>
      <c r="K36" s="43">
        <f t="shared" si="96"/>
        <v>0</v>
      </c>
      <c r="L36" s="43">
        <f t="shared" si="96"/>
        <v>0</v>
      </c>
      <c r="M36" s="43">
        <f t="shared" si="96"/>
        <v>0</v>
      </c>
      <c r="N36" s="43">
        <f t="shared" si="96"/>
        <v>0</v>
      </c>
    </row>
    <row r="37" spans="1:14" x14ac:dyDescent="0.3">
      <c r="A37" s="42" t="s">
        <v>131</v>
      </c>
      <c r="B37" s="43">
        <f t="shared" ref="B37:H37" si="97">+IFERROR(B35/B$21,"nm")</f>
        <v>0.27409024745269289</v>
      </c>
      <c r="C37" s="43">
        <f t="shared" si="97"/>
        <v>0.26388512598211866</v>
      </c>
      <c r="D37" s="43">
        <f t="shared" si="97"/>
        <v>0.26386698212407994</v>
      </c>
      <c r="E37" s="43">
        <f t="shared" si="97"/>
        <v>0.25311342982160889</v>
      </c>
      <c r="F37" s="43">
        <f t="shared" si="97"/>
        <v>0.25619418941013711</v>
      </c>
      <c r="G37" s="43">
        <f t="shared" si="97"/>
        <v>0.2103700635183651</v>
      </c>
      <c r="H37" s="43">
        <f t="shared" si="97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8">+J37</f>
        <v>0.28540293140086087</v>
      </c>
      <c r="L37" s="45">
        <f t="shared" si="98"/>
        <v>0.28540293140086087</v>
      </c>
      <c r="M37" s="45">
        <f t="shared" si="98"/>
        <v>0.28540293140086087</v>
      </c>
      <c r="N37" s="45">
        <f t="shared" si="98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4">
        <f>+J41*J48</f>
        <v>124.00000000000001</v>
      </c>
      <c r="K38" s="44">
        <f t="shared" ref="K38:N38" si="99">+K41*K48</f>
        <v>124.00000000000001</v>
      </c>
      <c r="L38" s="44">
        <f t="shared" si="99"/>
        <v>124.00000000000001</v>
      </c>
      <c r="M38" s="44">
        <f t="shared" si="99"/>
        <v>124.00000000000001</v>
      </c>
      <c r="N38" s="44">
        <f t="shared" si="99"/>
        <v>124.00000000000001</v>
      </c>
    </row>
    <row r="39" spans="1:14" x14ac:dyDescent="0.3">
      <c r="A39" s="42" t="s">
        <v>129</v>
      </c>
      <c r="B39" s="43" t="str">
        <f t="shared" ref="B39" si="100">+IFERROR(B38/A38-1,"nm")</f>
        <v>nm</v>
      </c>
      <c r="C39" s="43">
        <f t="shared" ref="C39" si="101">+IFERROR(C38/B38-1,"nm")</f>
        <v>9.9173553719008156E-2</v>
      </c>
      <c r="D39" s="43">
        <f t="shared" ref="D39" si="102">+IFERROR(D38/C38-1,"nm")</f>
        <v>5.2631578947368363E-2</v>
      </c>
      <c r="E39" s="43">
        <f t="shared" ref="E39" si="103">+IFERROR(E38/D38-1,"nm")</f>
        <v>0.14285714285714279</v>
      </c>
      <c r="F39" s="43">
        <f t="shared" ref="F39" si="104">+IFERROR(F38/E38-1,"nm")</f>
        <v>-6.8749999999999978E-2</v>
      </c>
      <c r="G39" s="43">
        <f t="shared" ref="G39" si="105">+IFERROR(G38/F38-1,"nm")</f>
        <v>-6.7114093959731447E-3</v>
      </c>
      <c r="H39" s="43">
        <f t="shared" ref="H39" si="106">+IFERROR(H38/G38-1,"nm")</f>
        <v>-0.1216216216216216</v>
      </c>
      <c r="I39" s="43">
        <f>+IFERROR(I38/H38-1,"nm")</f>
        <v>-4.6153846153846101E-2</v>
      </c>
      <c r="J39" s="43">
        <f t="shared" ref="J39" si="107">+IFERROR(J38/I38-1,"nm")</f>
        <v>2.2204460492503131E-16</v>
      </c>
      <c r="K39" s="43">
        <f t="shared" ref="K39" si="108">+IFERROR(K38/J38-1,"nm")</f>
        <v>0</v>
      </c>
      <c r="L39" s="43">
        <f t="shared" ref="L39" si="109">+IFERROR(L38/K38-1,"nm")</f>
        <v>0</v>
      </c>
      <c r="M39" s="43">
        <f t="shared" ref="M39" si="110">+IFERROR(M38/L38-1,"nm")</f>
        <v>0</v>
      </c>
      <c r="N39" s="43">
        <f t="shared" ref="N39" si="111">+IFERROR(N38/M38-1,"nm")</f>
        <v>0</v>
      </c>
    </row>
    <row r="40" spans="1:14" x14ac:dyDescent="0.3">
      <c r="A40" s="42" t="s">
        <v>133</v>
      </c>
      <c r="B40" s="43">
        <f t="shared" ref="B40:H40" si="112">+IFERROR(B38/B$21,"nm")</f>
        <v>8.8064046579330417E-3</v>
      </c>
      <c r="C40" s="43">
        <f t="shared" si="112"/>
        <v>9.0083988079111346E-3</v>
      </c>
      <c r="D40" s="43">
        <f t="shared" si="112"/>
        <v>9.2008412197686646E-3</v>
      </c>
      <c r="E40" s="43">
        <f t="shared" si="112"/>
        <v>1.0770784247728038E-2</v>
      </c>
      <c r="F40" s="43">
        <f t="shared" si="112"/>
        <v>9.3698905798012821E-3</v>
      </c>
      <c r="G40" s="43">
        <f t="shared" si="112"/>
        <v>1.0218171775752554E-2</v>
      </c>
      <c r="H40" s="43">
        <f t="shared" si="112"/>
        <v>7.5673787764130628E-3</v>
      </c>
      <c r="I40" s="43">
        <f>+IFERROR(I38/I$21,"nm")</f>
        <v>6.7563886013185855E-3</v>
      </c>
      <c r="J40" s="43">
        <f t="shared" ref="J40:N40" si="113">+IFERROR(J38/J$21,"nm")</f>
        <v>6.7563886013185864E-3</v>
      </c>
      <c r="K40" s="43">
        <f t="shared" si="113"/>
        <v>6.7563886013185864E-3</v>
      </c>
      <c r="L40" s="43">
        <f t="shared" si="113"/>
        <v>6.7563886013185864E-3</v>
      </c>
      <c r="M40" s="43">
        <f t="shared" si="113"/>
        <v>6.7563886013185864E-3</v>
      </c>
      <c r="N40" s="43">
        <f t="shared" si="113"/>
        <v>6.7563886013185864E-3</v>
      </c>
    </row>
    <row r="41" spans="1:14" x14ac:dyDescent="0.3">
      <c r="A41" s="42" t="s">
        <v>142</v>
      </c>
      <c r="B41" s="43">
        <f t="shared" ref="B41:H41" si="114">+IFERROR(B38/B48,"nm")</f>
        <v>0.19145569620253164</v>
      </c>
      <c r="C41" s="43">
        <f t="shared" si="114"/>
        <v>0.17924528301886791</v>
      </c>
      <c r="D41" s="43">
        <f t="shared" si="114"/>
        <v>0.17094017094017094</v>
      </c>
      <c r="E41" s="43">
        <f t="shared" si="114"/>
        <v>0.18867924528301888</v>
      </c>
      <c r="F41" s="43">
        <f t="shared" si="114"/>
        <v>0.18304668304668303</v>
      </c>
      <c r="G41" s="43">
        <f t="shared" si="114"/>
        <v>0.22945736434108527</v>
      </c>
      <c r="H41" s="43">
        <f t="shared" si="114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5">+J41</f>
        <v>0.19405320813771518</v>
      </c>
      <c r="L41" s="45">
        <f t="shared" si="115"/>
        <v>0.19405320813771518</v>
      </c>
      <c r="M41" s="45">
        <f t="shared" si="115"/>
        <v>0.19405320813771518</v>
      </c>
      <c r="N41" s="45">
        <f t="shared" si="115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6">+K35-K38</f>
        <v>5114</v>
      </c>
      <c r="L42" s="9">
        <f t="shared" si="116"/>
        <v>5114</v>
      </c>
      <c r="M42" s="9">
        <f t="shared" si="116"/>
        <v>5114</v>
      </c>
      <c r="N42" s="9">
        <f t="shared" si="116"/>
        <v>5114</v>
      </c>
    </row>
    <row r="43" spans="1:14" x14ac:dyDescent="0.3">
      <c r="A43" s="42" t="s">
        <v>129</v>
      </c>
      <c r="B43" s="43" t="str">
        <f t="shared" ref="B43" si="117">+IFERROR(B42/A42-1,"nm")</f>
        <v>nm</v>
      </c>
      <c r="C43" s="43">
        <f t="shared" ref="C43" si="118">+IFERROR(C42/B42-1,"nm")</f>
        <v>3.2373113854595292E-2</v>
      </c>
      <c r="D43" s="43">
        <f t="shared" ref="D43" si="119">+IFERROR(D42/C42-1,"nm")</f>
        <v>2.9763486579856391E-2</v>
      </c>
      <c r="E43" s="43">
        <f t="shared" ref="E43" si="120">+IFERROR(E42/D42-1,"nm")</f>
        <v>-7.096774193548383E-2</v>
      </c>
      <c r="F43" s="43">
        <f t="shared" ref="F43" si="121">+IFERROR(F42/E42-1,"nm")</f>
        <v>9.0277777777777679E-2</v>
      </c>
      <c r="G43" s="43">
        <f t="shared" ref="G43" si="122">+IFERROR(G42/F42-1,"nm")</f>
        <v>-0.26140127388535028</v>
      </c>
      <c r="H43" s="43">
        <f t="shared" ref="H43" si="123">+IFERROR(H42/G42-1,"nm")</f>
        <v>0.75543290789927564</v>
      </c>
      <c r="I43" s="43">
        <f>+IFERROR(I42/H42-1,"nm")</f>
        <v>4.9125564943997002E-3</v>
      </c>
      <c r="J43" s="43">
        <f t="shared" ref="J43:N43" si="124">+IFERROR(J42/I42-1,"nm")</f>
        <v>0</v>
      </c>
      <c r="K43" s="43">
        <f t="shared" si="124"/>
        <v>0</v>
      </c>
      <c r="L43" s="43">
        <f t="shared" si="124"/>
        <v>0</v>
      </c>
      <c r="M43" s="43">
        <f t="shared" si="124"/>
        <v>0</v>
      </c>
      <c r="N43" s="43">
        <f t="shared" si="124"/>
        <v>0</v>
      </c>
    </row>
    <row r="44" spans="1:14" x14ac:dyDescent="0.3">
      <c r="A44" s="42" t="s">
        <v>131</v>
      </c>
      <c r="B44" s="43">
        <f t="shared" ref="B44:H44" si="125">+IFERROR(B42/B$21,"nm")</f>
        <v>0.26528384279475981</v>
      </c>
      <c r="C44" s="43">
        <f t="shared" si="125"/>
        <v>0.25487672717420751</v>
      </c>
      <c r="D44" s="43">
        <f t="shared" si="125"/>
        <v>0.25466614090431128</v>
      </c>
      <c r="E44" s="43">
        <f t="shared" si="125"/>
        <v>0.24234264557388085</v>
      </c>
      <c r="F44" s="43">
        <f t="shared" si="125"/>
        <v>0.2468242988303358</v>
      </c>
      <c r="G44" s="43">
        <f t="shared" si="125"/>
        <v>0.20015189174261253</v>
      </c>
      <c r="H44" s="43">
        <f t="shared" si="125"/>
        <v>0.29623377379358518</v>
      </c>
      <c r="I44" s="43">
        <f>+IFERROR(I42/I$21,"nm")</f>
        <v>0.27864654279954232</v>
      </c>
      <c r="J44" s="43">
        <f t="shared" ref="J44:N44" si="126">+IFERROR(J42/J$21,"nm")</f>
        <v>0.27864654279954232</v>
      </c>
      <c r="K44" s="43">
        <f t="shared" si="126"/>
        <v>0.27864654279954232</v>
      </c>
      <c r="L44" s="43">
        <f t="shared" si="126"/>
        <v>0.27864654279954232</v>
      </c>
      <c r="M44" s="43">
        <f t="shared" si="126"/>
        <v>0.27864654279954232</v>
      </c>
      <c r="N44" s="43">
        <f t="shared" si="126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4">
        <f>+J21*J47</f>
        <v>146</v>
      </c>
      <c r="K45" s="44">
        <f t="shared" ref="K45:N45" si="127">+K21*K47</f>
        <v>146</v>
      </c>
      <c r="L45" s="44">
        <f t="shared" si="127"/>
        <v>146</v>
      </c>
      <c r="M45" s="44">
        <f t="shared" si="127"/>
        <v>146</v>
      </c>
      <c r="N45" s="44">
        <f t="shared" si="127"/>
        <v>146</v>
      </c>
    </row>
    <row r="46" spans="1:14" x14ac:dyDescent="0.3">
      <c r="A46" s="42" t="s">
        <v>129</v>
      </c>
      <c r="B46" s="43" t="str">
        <f t="shared" ref="B46" si="128">+IFERROR(B45/A45-1,"nm")</f>
        <v>nm</v>
      </c>
      <c r="C46" s="43">
        <f t="shared" ref="C46" si="129">+IFERROR(C45/B45-1,"nm")</f>
        <v>0.16346153846153855</v>
      </c>
      <c r="D46" s="43">
        <f t="shared" ref="D46" si="130">+IFERROR(D45/C45-1,"nm")</f>
        <v>-7.8512396694214837E-2</v>
      </c>
      <c r="E46" s="43">
        <f t="shared" ref="E46" si="131">+IFERROR(E45/D45-1,"nm")</f>
        <v>-0.12107623318385652</v>
      </c>
      <c r="F46" s="43">
        <f t="shared" ref="F46" si="132">+IFERROR(F45/E45-1,"nm")</f>
        <v>-0.40306122448979587</v>
      </c>
      <c r="G46" s="43">
        <f t="shared" ref="G46" si="133">+IFERROR(G45/F45-1,"nm")</f>
        <v>-5.9829059829059839E-2</v>
      </c>
      <c r="H46" s="43">
        <f t="shared" ref="H46" si="134">+IFERROR(H45/G45-1,"nm")</f>
        <v>-0.10909090909090913</v>
      </c>
      <c r="I46" s="43">
        <f>+IFERROR(I45/H45-1,"nm")</f>
        <v>0.48979591836734704</v>
      </c>
      <c r="J46" s="43">
        <f t="shared" ref="J46" si="135">+IFERROR(J45/I45-1,"nm")</f>
        <v>0</v>
      </c>
      <c r="K46" s="43">
        <f t="shared" ref="K46" si="136">+IFERROR(K45/J45-1,"nm")</f>
        <v>0</v>
      </c>
      <c r="L46" s="43">
        <f t="shared" ref="L46" si="137">+IFERROR(L45/K45-1,"nm")</f>
        <v>0</v>
      </c>
      <c r="M46" s="43">
        <f t="shared" ref="M46" si="138">+IFERROR(M45/L45-1,"nm")</f>
        <v>0</v>
      </c>
      <c r="N46" s="43">
        <f t="shared" ref="N46" si="139">+IFERROR(N45/M45-1,"nm")</f>
        <v>0</v>
      </c>
    </row>
    <row r="47" spans="1:14" x14ac:dyDescent="0.3">
      <c r="A47" s="42" t="s">
        <v>133</v>
      </c>
      <c r="B47" s="43">
        <f t="shared" ref="B47:H47" si="140">+IFERROR(B45/B$21,"nm")</f>
        <v>1.5138282387190683E-2</v>
      </c>
      <c r="C47" s="43">
        <f t="shared" si="140"/>
        <v>1.6391221891086428E-2</v>
      </c>
      <c r="D47" s="43">
        <f t="shared" si="140"/>
        <v>1.4655625657202945E-2</v>
      </c>
      <c r="E47" s="43">
        <f t="shared" si="140"/>
        <v>1.3194210703466847E-2</v>
      </c>
      <c r="F47" s="43">
        <f t="shared" si="140"/>
        <v>7.3575650861526856E-3</v>
      </c>
      <c r="G47" s="43">
        <f t="shared" si="140"/>
        <v>7.5945871306268989E-3</v>
      </c>
      <c r="H47" s="43">
        <f t="shared" si="140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41">+J47</f>
        <v>7.9551027080041418E-3</v>
      </c>
      <c r="L47" s="45">
        <f t="shared" si="141"/>
        <v>7.9551027080041418E-3</v>
      </c>
      <c r="M47" s="45">
        <f t="shared" si="141"/>
        <v>7.9551027080041418E-3</v>
      </c>
      <c r="N47" s="45">
        <f t="shared" si="141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4">
        <f>+J21*J50</f>
        <v>639.00000000000011</v>
      </c>
      <c r="K48" s="44">
        <f t="shared" ref="K48:N48" si="142">+K21*K50</f>
        <v>639.00000000000011</v>
      </c>
      <c r="L48" s="44">
        <f t="shared" si="142"/>
        <v>639.00000000000011</v>
      </c>
      <c r="M48" s="44">
        <f t="shared" si="142"/>
        <v>639.00000000000011</v>
      </c>
      <c r="N48" s="44">
        <f t="shared" si="142"/>
        <v>639.00000000000011</v>
      </c>
    </row>
    <row r="49" spans="1:14" x14ac:dyDescent="0.3">
      <c r="A49" s="42" t="s">
        <v>129</v>
      </c>
      <c r="B49" s="43" t="str">
        <f t="shared" ref="B49" si="143">+IFERROR(B48/A48-1,"nm")</f>
        <v>nm</v>
      </c>
      <c r="C49" s="43">
        <f t="shared" ref="C49" si="144">+IFERROR(C48/B48-1,"nm")</f>
        <v>0.17405063291139244</v>
      </c>
      <c r="D49" s="43">
        <f t="shared" ref="D49" si="145">+IFERROR(D48/C48-1,"nm")</f>
        <v>0.10377358490566047</v>
      </c>
      <c r="E49" s="43">
        <f t="shared" ref="E49" si="146">+IFERROR(E48/D48-1,"nm")</f>
        <v>3.5409035409035505E-2</v>
      </c>
      <c r="F49" s="43">
        <f t="shared" ref="F49" si="147">+IFERROR(F48/E48-1,"nm")</f>
        <v>-4.0094339622641528E-2</v>
      </c>
      <c r="G49" s="43">
        <f t="shared" ref="G49" si="148">+IFERROR(G48/F48-1,"nm")</f>
        <v>-0.20761670761670759</v>
      </c>
      <c r="H49" s="43">
        <f t="shared" ref="H49" si="149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50">+K50+K51</f>
        <v>3.4817196098730456E-2</v>
      </c>
      <c r="L49" s="43">
        <f t="shared" ref="L49" si="151">+L50+L51</f>
        <v>3.4817196098730456E-2</v>
      </c>
      <c r="M49" s="43">
        <f t="shared" ref="M49" si="152">+M50+M51</f>
        <v>3.4817196098730456E-2</v>
      </c>
      <c r="N49" s="43">
        <f t="shared" ref="N49" si="153">+N50+N51</f>
        <v>3.4817196098730456E-2</v>
      </c>
    </row>
    <row r="50" spans="1:14" x14ac:dyDescent="0.3">
      <c r="A50" s="42" t="s">
        <v>133</v>
      </c>
      <c r="B50" s="43">
        <f t="shared" ref="B50:H50" si="154">+IFERROR(B48/B$21,"nm")</f>
        <v>4.599708879184862E-2</v>
      </c>
      <c r="C50" s="43">
        <f t="shared" si="154"/>
        <v>5.0257382823083174E-2</v>
      </c>
      <c r="D50" s="43">
        <f t="shared" si="154"/>
        <v>5.3824921135646686E-2</v>
      </c>
      <c r="E50" s="43">
        <f t="shared" si="154"/>
        <v>5.7085156512958597E-2</v>
      </c>
      <c r="F50" s="43">
        <f t="shared" si="154"/>
        <v>5.1188529744686205E-2</v>
      </c>
      <c r="G50" s="43">
        <f t="shared" si="154"/>
        <v>4.4531897265948632E-2</v>
      </c>
      <c r="H50" s="43">
        <f t="shared" si="154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5">+J50</f>
        <v>3.4817196098730456E-2</v>
      </c>
      <c r="L50" s="45">
        <f t="shared" si="155"/>
        <v>3.4817196098730456E-2</v>
      </c>
      <c r="M50" s="45">
        <f t="shared" si="155"/>
        <v>3.4817196098730456E-2</v>
      </c>
      <c r="N50" s="45">
        <f t="shared" si="155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136</v>
      </c>
      <c r="B52" s="9">
        <f>B54+B58+B62</f>
        <v>7126</v>
      </c>
      <c r="C52" s="9">
        <f t="shared" ref="C52:H52" si="156">C54+C58+C62</f>
        <v>7315</v>
      </c>
      <c r="D52" s="9">
        <f t="shared" si="156"/>
        <v>7970</v>
      </c>
      <c r="E52" s="9">
        <f t="shared" si="156"/>
        <v>9242</v>
      </c>
      <c r="F52" s="9">
        <f t="shared" si="156"/>
        <v>9812</v>
      </c>
      <c r="G52" s="9">
        <f t="shared" si="156"/>
        <v>9347</v>
      </c>
      <c r="H52" s="9">
        <f t="shared" si="156"/>
        <v>11456</v>
      </c>
      <c r="I52" s="9">
        <f>I54+I58+I62</f>
        <v>12479</v>
      </c>
      <c r="J52" s="9">
        <f>+SUM(J54+J58+J62)</f>
        <v>12479</v>
      </c>
      <c r="K52" s="9">
        <f t="shared" ref="K52:N52" si="157">+SUM(K54+K58+K62)</f>
        <v>12479</v>
      </c>
      <c r="L52" s="9">
        <f t="shared" si="157"/>
        <v>12479</v>
      </c>
      <c r="M52" s="9">
        <f t="shared" si="157"/>
        <v>12479</v>
      </c>
      <c r="N52" s="9">
        <f t="shared" si="157"/>
        <v>12479</v>
      </c>
    </row>
    <row r="53" spans="1:14" x14ac:dyDescent="0.3">
      <c r="A53" s="40" t="s">
        <v>129</v>
      </c>
      <c r="B53" s="43" t="str">
        <f t="shared" ref="B53" si="158">+IFERROR(B52/A52-1,"nm")</f>
        <v>nm</v>
      </c>
      <c r="C53" s="43">
        <f t="shared" ref="C53" si="159">+IFERROR(C52/B52-1,"nm")</f>
        <v>2.6522593320235766E-2</v>
      </c>
      <c r="D53" s="43">
        <f t="shared" ref="D53" si="160">+IFERROR(D52/C52-1,"nm")</f>
        <v>8.9542036910458034E-2</v>
      </c>
      <c r="E53" s="43">
        <f t="shared" ref="E53" si="161">+IFERROR(E52/D52-1,"nm")</f>
        <v>0.15959849435382689</v>
      </c>
      <c r="F53" s="43">
        <f t="shared" ref="F53" si="162">+IFERROR(F52/E52-1,"nm")</f>
        <v>6.1674962129409261E-2</v>
      </c>
      <c r="G53" s="43">
        <f t="shared" ref="G53" si="163">+IFERROR(G52/F52-1,"nm")</f>
        <v>-4.7390949857317621E-2</v>
      </c>
      <c r="H53" s="43">
        <f t="shared" ref="H53" si="164">+IFERROR(H52/G52-1,"nm")</f>
        <v>0.22563389322777372</v>
      </c>
      <c r="I53" s="43">
        <f>+IFERROR(I52/H52-1,"nm")</f>
        <v>8.9298184357541999E-2</v>
      </c>
      <c r="J53" s="43">
        <f t="shared" ref="J53" si="165">+IFERROR(J52/I52-1,"nm")</f>
        <v>0</v>
      </c>
      <c r="K53" s="43">
        <f t="shared" ref="K53" si="166">+IFERROR(K52/J52-1,"nm")</f>
        <v>0</v>
      </c>
      <c r="L53" s="43">
        <f t="shared" ref="L53" si="167">+IFERROR(L52/K52-1,"nm")</f>
        <v>0</v>
      </c>
      <c r="M53" s="43">
        <f t="shared" ref="M53" si="168">+IFERROR(M52/L52-1,"nm")</f>
        <v>0</v>
      </c>
      <c r="N53" s="43">
        <f t="shared" ref="N53" si="169">+IFERROR(N52/M52-1,"nm")</f>
        <v>0</v>
      </c>
    </row>
    <row r="54" spans="1:14" x14ac:dyDescent="0.3">
      <c r="A54" s="41" t="s">
        <v>113</v>
      </c>
      <c r="B54" s="3">
        <f>+Historicals!B112</f>
        <v>4703</v>
      </c>
      <c r="C54" s="3">
        <f>+Historicals!C112</f>
        <v>4867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0">+J54*(1+K55)</f>
        <v>7388</v>
      </c>
      <c r="L54" s="3">
        <f t="shared" ref="L54" si="171">+K54*(1+L55)</f>
        <v>7388</v>
      </c>
      <c r="M54" s="3">
        <f t="shared" ref="M54" si="172">+L54*(1+M55)</f>
        <v>7388</v>
      </c>
      <c r="N54" s="3">
        <f t="shared" ref="N54" si="173">+M54*(1+N55)</f>
        <v>7388</v>
      </c>
    </row>
    <row r="55" spans="1:14" x14ac:dyDescent="0.3">
      <c r="A55" s="40" t="s">
        <v>129</v>
      </c>
      <c r="B55" s="43" t="str">
        <f t="shared" ref="B55" si="174">+IFERROR(B54/A54-1,"nm")</f>
        <v>nm</v>
      </c>
      <c r="C55" s="43">
        <f t="shared" ref="C55" si="175">+IFERROR(C54/B54-1,"nm")</f>
        <v>3.4871358707208255E-2</v>
      </c>
      <c r="D55" s="43">
        <f t="shared" ref="D55" si="176">+IFERROR(D54/C54-1,"nm")</f>
        <v>6.6776248202177868E-2</v>
      </c>
      <c r="E55" s="43">
        <f t="shared" ref="E55" si="177">+IFERROR(E54/D54-1,"nm")</f>
        <v>0.1315485362095532</v>
      </c>
      <c r="F55" s="43">
        <f t="shared" ref="F55" si="178">+IFERROR(F54/E54-1,"nm")</f>
        <v>7.1148936170212673E-2</v>
      </c>
      <c r="G55" s="43">
        <f t="shared" ref="G55" si="179">+IFERROR(G54/F54-1,"nm")</f>
        <v>-6.3721595423486432E-2</v>
      </c>
      <c r="H55" s="43">
        <f t="shared" ref="H55" si="180">+IFERROR(H54/G54-1,"nm")</f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181">+K56+K57</f>
        <v>0</v>
      </c>
      <c r="L55" s="43">
        <f t="shared" si="181"/>
        <v>0</v>
      </c>
      <c r="M55" s="43">
        <f t="shared" si="181"/>
        <v>0</v>
      </c>
      <c r="N55" s="43">
        <f t="shared" si="181"/>
        <v>0</v>
      </c>
    </row>
    <row r="56" spans="1:14" x14ac:dyDescent="0.3">
      <c r="A56" s="40" t="s">
        <v>137</v>
      </c>
      <c r="B56" s="43">
        <f>+Historicals!B184</f>
        <v>0.47</v>
      </c>
      <c r="C56" s="43">
        <f>+Historicals!C184</f>
        <v>0.37</v>
      </c>
      <c r="D56" s="43">
        <f>+Historicals!D184</f>
        <v>0.08</v>
      </c>
      <c r="E56" s="43">
        <f>+Historicals!E184</f>
        <v>0.06</v>
      </c>
      <c r="F56" s="43">
        <f>+Historicals!F184</f>
        <v>0.12</v>
      </c>
      <c r="G56" s="43">
        <f>+Historicals!G184</f>
        <v>-0.03</v>
      </c>
      <c r="H56" s="43">
        <f>+Historicals!H184</f>
        <v>0.13</v>
      </c>
      <c r="I56" s="43">
        <f>+Historicals!I184</f>
        <v>0.09</v>
      </c>
      <c r="J56" s="45">
        <v>0</v>
      </c>
      <c r="K56" s="45">
        <f t="shared" ref="K56:K57" si="182">+J56</f>
        <v>0</v>
      </c>
      <c r="L56" s="45">
        <f t="shared" ref="L56:L57" si="183">+K56</f>
        <v>0</v>
      </c>
      <c r="M56" s="45">
        <f t="shared" ref="M56:M57" si="184">+L56</f>
        <v>0</v>
      </c>
      <c r="N56" s="45">
        <f t="shared" ref="N56:N57" si="185">+M56</f>
        <v>0</v>
      </c>
    </row>
    <row r="57" spans="1:14" x14ac:dyDescent="0.3">
      <c r="A57" s="40" t="s">
        <v>138</v>
      </c>
      <c r="B57" s="43" t="str">
        <f t="shared" ref="B57:H57" si="186">+IFERROR(B55-B56,"nm")</f>
        <v>nm</v>
      </c>
      <c r="C57" s="43">
        <f t="shared" si="186"/>
        <v>-0.33512864129279174</v>
      </c>
      <c r="D57" s="43">
        <f t="shared" si="186"/>
        <v>-1.3223751797822134E-2</v>
      </c>
      <c r="E57" s="43">
        <f t="shared" si="186"/>
        <v>7.1548536209553204E-2</v>
      </c>
      <c r="F57" s="43">
        <f t="shared" si="186"/>
        <v>-4.8851063829787322E-2</v>
      </c>
      <c r="G57" s="43">
        <f t="shared" si="186"/>
        <v>-3.3721595423486433E-2</v>
      </c>
      <c r="H57" s="43">
        <f t="shared" si="186"/>
        <v>5.2959945689070032E-2</v>
      </c>
      <c r="I57" s="43">
        <f>+IFERROR(I55-I56,"nm")</f>
        <v>-3.0028694404591022E-2</v>
      </c>
      <c r="J57" s="45">
        <v>0</v>
      </c>
      <c r="K57" s="45">
        <f t="shared" si="182"/>
        <v>0</v>
      </c>
      <c r="L57" s="45">
        <f t="shared" si="183"/>
        <v>0</v>
      </c>
      <c r="M57" s="45">
        <f t="shared" si="184"/>
        <v>0</v>
      </c>
      <c r="N57" s="45">
        <f t="shared" si="185"/>
        <v>0</v>
      </c>
    </row>
    <row r="58" spans="1:14" x14ac:dyDescent="0.3">
      <c r="A58" s="41" t="s">
        <v>114</v>
      </c>
      <c r="B58" s="3">
        <f>+Historicals!B113</f>
        <v>2051</v>
      </c>
      <c r="C58" s="3">
        <f>+Historicals!C113</f>
        <v>2091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0" t="s">
        <v>129</v>
      </c>
      <c r="B59" s="43" t="str">
        <f t="shared" ref="B59" si="191">+IFERROR(B58/A58-1,"nm")</f>
        <v>nm</v>
      </c>
      <c r="C59" s="43">
        <f t="shared" ref="C59" si="192">+IFERROR(C58/B58-1,"nm")</f>
        <v>1.9502681618722484E-2</v>
      </c>
      <c r="D59" s="43">
        <f t="shared" ref="D59" si="193">+IFERROR(D58/C58-1,"nm")</f>
        <v>0.14538498326159721</v>
      </c>
      <c r="E59" s="43">
        <f t="shared" ref="E59" si="194">+IFERROR(E58/D58-1,"nm")</f>
        <v>0.22755741127348639</v>
      </c>
      <c r="F59" s="43">
        <f t="shared" ref="F59" si="195">+IFERROR(F58/E58-1,"nm")</f>
        <v>5.0000000000000044E-2</v>
      </c>
      <c r="G59" s="43">
        <f t="shared" ref="G59" si="196">+IFERROR(G58/F58-1,"nm")</f>
        <v>-1.1013929381276322E-2</v>
      </c>
      <c r="H59" s="43">
        <f t="shared" ref="H59" si="197">+IFERROR(H58/G58-1,"nm")</f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98">+K60+K61</f>
        <v>0</v>
      </c>
      <c r="L59" s="43">
        <f t="shared" si="198"/>
        <v>0</v>
      </c>
      <c r="M59" s="43">
        <f t="shared" si="198"/>
        <v>0</v>
      </c>
      <c r="N59" s="43">
        <f t="shared" si="198"/>
        <v>0</v>
      </c>
    </row>
    <row r="60" spans="1:14" x14ac:dyDescent="0.3">
      <c r="A60" s="40" t="s">
        <v>137</v>
      </c>
      <c r="B60" s="43">
        <f>+Historicals!B185</f>
        <v>0.19</v>
      </c>
      <c r="C60" s="43">
        <f>+Historicals!C185</f>
        <v>0.25</v>
      </c>
      <c r="D60" s="43">
        <f>+Historicals!D185</f>
        <v>0.17</v>
      </c>
      <c r="E60" s="43">
        <f>+Historicals!E185</f>
        <v>0.16</v>
      </c>
      <c r="F60" s="43">
        <f>+Historicals!F185</f>
        <v>0.09</v>
      </c>
      <c r="G60" s="43">
        <f>+Historicals!G185</f>
        <v>0.02</v>
      </c>
      <c r="H60" s="43">
        <f>+Historicals!H185</f>
        <v>0.25</v>
      </c>
      <c r="I60" s="43">
        <f>+Historicals!I185</f>
        <v>0.16</v>
      </c>
      <c r="J60" s="45">
        <v>0</v>
      </c>
      <c r="K60" s="45">
        <f t="shared" ref="K60:K61" si="199">+J60</f>
        <v>0</v>
      </c>
      <c r="L60" s="45">
        <f t="shared" ref="L60:L61" si="200">+K60</f>
        <v>0</v>
      </c>
      <c r="M60" s="45">
        <f t="shared" ref="M60:M61" si="201">+L60</f>
        <v>0</v>
      </c>
      <c r="N60" s="45">
        <f t="shared" ref="N60:N61" si="202">+M60</f>
        <v>0</v>
      </c>
    </row>
    <row r="61" spans="1:14" x14ac:dyDescent="0.3">
      <c r="A61" s="40" t="s">
        <v>138</v>
      </c>
      <c r="B61" s="43" t="str">
        <f t="shared" ref="B61:H61" si="203">+IFERROR(B59-B60,"nm")</f>
        <v>nm</v>
      </c>
      <c r="C61" s="43">
        <f t="shared" si="203"/>
        <v>-0.23049731838127752</v>
      </c>
      <c r="D61" s="43">
        <f t="shared" si="203"/>
        <v>-2.4615016738402801E-2</v>
      </c>
      <c r="E61" s="43">
        <f t="shared" si="203"/>
        <v>6.7557411273486384E-2</v>
      </c>
      <c r="F61" s="43">
        <f t="shared" si="203"/>
        <v>-3.9999999999999952E-2</v>
      </c>
      <c r="G61" s="43">
        <f t="shared" si="203"/>
        <v>-3.1013929381276322E-2</v>
      </c>
      <c r="H61" s="43">
        <f t="shared" si="203"/>
        <v>5.8876514903373645E-2</v>
      </c>
      <c r="I61" s="43">
        <f>+IFERROR(I59-I60,"nm")</f>
        <v>-2.7117117117117034E-2</v>
      </c>
      <c r="J61" s="45">
        <v>0</v>
      </c>
      <c r="K61" s="45">
        <f t="shared" si="199"/>
        <v>0</v>
      </c>
      <c r="L61" s="45">
        <f t="shared" si="200"/>
        <v>0</v>
      </c>
      <c r="M61" s="45">
        <f t="shared" si="201"/>
        <v>0</v>
      </c>
      <c r="N61" s="45">
        <f t="shared" si="202"/>
        <v>0</v>
      </c>
    </row>
    <row r="62" spans="1:14" x14ac:dyDescent="0.3">
      <c r="A62" s="41" t="s">
        <v>115</v>
      </c>
      <c r="B62" s="3">
        <f>+Historicals!B114</f>
        <v>372</v>
      </c>
      <c r="C62" s="3">
        <f>+Historicals!C114</f>
        <v>357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0" t="s">
        <v>129</v>
      </c>
      <c r="B63" s="43" t="str">
        <f t="shared" ref="B63" si="208">+IFERROR(B62/A62-1,"nm")</f>
        <v>nm</v>
      </c>
      <c r="C63" s="43">
        <f t="shared" ref="C63" si="209">+IFERROR(C62/B62-1,"nm")</f>
        <v>-4.0322580645161255E-2</v>
      </c>
      <c r="D63" s="43">
        <f t="shared" ref="D63" si="210">+IFERROR(D62/C62-1,"nm")</f>
        <v>7.2829131652661028E-2</v>
      </c>
      <c r="E63" s="43">
        <f t="shared" ref="E63" si="211">+IFERROR(E62/D62-1,"nm")</f>
        <v>0.11488250652741505</v>
      </c>
      <c r="F63" s="43">
        <f t="shared" ref="F63" si="212">+IFERROR(F62/E62-1,"nm")</f>
        <v>1.1709601873536313E-2</v>
      </c>
      <c r="G63" s="43">
        <f t="shared" ref="G63" si="213">+IFERROR(G62/F62-1,"nm")</f>
        <v>-6.944444444444442E-2</v>
      </c>
      <c r="H63" s="43">
        <f t="shared" ref="H63" si="214">+IFERROR(H62/G62-1,"nm")</f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215">+K64+K65</f>
        <v>0</v>
      </c>
      <c r="L63" s="43">
        <f t="shared" si="215"/>
        <v>0</v>
      </c>
      <c r="M63" s="43">
        <f t="shared" si="215"/>
        <v>0</v>
      </c>
      <c r="N63" s="43">
        <f t="shared" si="215"/>
        <v>0</v>
      </c>
    </row>
    <row r="64" spans="1:14" x14ac:dyDescent="0.3">
      <c r="A64" s="40" t="s">
        <v>137</v>
      </c>
      <c r="B64" s="43">
        <f>+Historicals!B186</f>
        <v>0.28999999999999998</v>
      </c>
      <c r="C64" s="43">
        <f>+Historicals!C186</f>
        <v>0.15</v>
      </c>
      <c r="D64" s="43">
        <f>+Historicals!D186</f>
        <v>7.0000000000000007E-2</v>
      </c>
      <c r="E64" s="43">
        <f>+Historicals!E186</f>
        <v>0.06</v>
      </c>
      <c r="F64" s="43">
        <f>+Historicals!F186</f>
        <v>0.05</v>
      </c>
      <c r="G64" s="43">
        <f>+Historicals!G186</f>
        <v>-0.03</v>
      </c>
      <c r="H64" s="43">
        <f>+Historicals!H186</f>
        <v>0.19</v>
      </c>
      <c r="I64" s="43">
        <f>+Historicals!I186</f>
        <v>0.17</v>
      </c>
      <c r="J64" s="45">
        <v>0</v>
      </c>
      <c r="K64" s="45">
        <f t="shared" ref="K64:K65" si="216">+J64</f>
        <v>0</v>
      </c>
      <c r="L64" s="45">
        <f t="shared" ref="L64:L65" si="217">+K64</f>
        <v>0</v>
      </c>
      <c r="M64" s="45">
        <f t="shared" ref="M64:M65" si="218">+L64</f>
        <v>0</v>
      </c>
      <c r="N64" s="45">
        <f t="shared" ref="N64:N65" si="219">+M64</f>
        <v>0</v>
      </c>
    </row>
    <row r="65" spans="1:81" s="50" customFormat="1" x14ac:dyDescent="0.3">
      <c r="A65" s="51" t="s">
        <v>138</v>
      </c>
      <c r="B65" s="52" t="str">
        <f t="shared" ref="B65:H65" si="220">+IFERROR(B63-B64,"nm")</f>
        <v>nm</v>
      </c>
      <c r="C65" s="52">
        <f t="shared" si="220"/>
        <v>-0.19032258064516125</v>
      </c>
      <c r="D65" s="52">
        <f t="shared" si="220"/>
        <v>2.8291316526610211E-3</v>
      </c>
      <c r="E65" s="52">
        <f t="shared" si="220"/>
        <v>5.4882506527415054E-2</v>
      </c>
      <c r="F65" s="52">
        <f t="shared" si="220"/>
        <v>-3.829039812646369E-2</v>
      </c>
      <c r="G65" s="52">
        <f t="shared" si="220"/>
        <v>-3.9444444444444421E-2</v>
      </c>
      <c r="H65" s="52">
        <f t="shared" si="220"/>
        <v>2.890547263681581E-2</v>
      </c>
      <c r="I65" s="52">
        <f>+IFERROR(I63-I64,"nm")</f>
        <v>-1.8979591836734672E-2</v>
      </c>
      <c r="J65" s="53">
        <v>0</v>
      </c>
      <c r="K65" s="53">
        <f t="shared" si="216"/>
        <v>0</v>
      </c>
      <c r="L65" s="53">
        <f t="shared" si="217"/>
        <v>0</v>
      </c>
      <c r="M65" s="53">
        <f t="shared" si="218"/>
        <v>0</v>
      </c>
      <c r="N65" s="53">
        <f t="shared" si="219"/>
        <v>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x14ac:dyDescent="0.3">
      <c r="A66" s="9" t="s">
        <v>130</v>
      </c>
      <c r="B66" s="44">
        <f>+B73+B69</f>
        <v>1611</v>
      </c>
      <c r="C66" s="44">
        <f>+C73+C69</f>
        <v>1872</v>
      </c>
      <c r="D66" s="44">
        <f t="shared" ref="D66:G66" si="221">+D73+D69</f>
        <v>1613</v>
      </c>
      <c r="E66" s="44">
        <f t="shared" si="221"/>
        <v>1703</v>
      </c>
      <c r="F66" s="44">
        <f t="shared" si="221"/>
        <v>2106</v>
      </c>
      <c r="G66" s="44">
        <f t="shared" si="221"/>
        <v>1673</v>
      </c>
      <c r="H66" s="44">
        <f>+H73+H69</f>
        <v>2571</v>
      </c>
      <c r="I66" s="44">
        <f>+I73+I69</f>
        <v>3427</v>
      </c>
      <c r="J66" s="44">
        <f>+J52*J68</f>
        <v>3427</v>
      </c>
      <c r="K66" s="44">
        <f t="shared" ref="K66:N66" si="222">+K52*K68</f>
        <v>3427</v>
      </c>
      <c r="L66" s="44">
        <f t="shared" si="222"/>
        <v>3427</v>
      </c>
      <c r="M66" s="44">
        <f t="shared" si="222"/>
        <v>3427</v>
      </c>
      <c r="N66" s="44">
        <f t="shared" si="222"/>
        <v>3427</v>
      </c>
    </row>
    <row r="67" spans="1:81" x14ac:dyDescent="0.3">
      <c r="A67" s="42" t="s">
        <v>129</v>
      </c>
      <c r="B67" s="43" t="str">
        <f t="shared" ref="B67" si="223">+IFERROR(B66/A66-1,"nm")</f>
        <v>nm</v>
      </c>
      <c r="C67" s="43">
        <f t="shared" ref="C67" si="224">+IFERROR(C66/B66-1,"nm")</f>
        <v>0.16201117318435765</v>
      </c>
      <c r="D67" s="43">
        <f t="shared" ref="D67" si="225">+IFERROR(D66/C66-1,"nm")</f>
        <v>-0.13835470085470081</v>
      </c>
      <c r="E67" s="43">
        <f t="shared" ref="E67" si="226">+IFERROR(E66/D66-1,"nm")</f>
        <v>5.5796652200867936E-2</v>
      </c>
      <c r="F67" s="43">
        <f t="shared" ref="F67" si="227">+IFERROR(F66/E66-1,"nm")</f>
        <v>0.23664122137404586</v>
      </c>
      <c r="G67" s="43">
        <f t="shared" ref="G67" si="228">+IFERROR(G66/F66-1,"nm")</f>
        <v>-0.20560303893637222</v>
      </c>
      <c r="H67" s="43">
        <f t="shared" ref="H67" si="229">+IFERROR(H66/G66-1,"nm")</f>
        <v>0.53676031081888831</v>
      </c>
      <c r="I67" s="43">
        <f>+IFERROR(I66/H66-1,"nm")</f>
        <v>0.33294437961882539</v>
      </c>
      <c r="J67" s="43">
        <f>+IFERROR(J66/I66-1,"nm")</f>
        <v>0</v>
      </c>
      <c r="K67" s="43">
        <f>+IFERROR(K66/J66-1,"nm")</f>
        <v>0</v>
      </c>
      <c r="L67" s="43">
        <f t="shared" ref="L67" si="230">+IFERROR(L66/K66-1,"nm")</f>
        <v>0</v>
      </c>
      <c r="M67" s="43">
        <f t="shared" ref="M67" si="231">+IFERROR(M66/L66-1,"nm")</f>
        <v>0</v>
      </c>
      <c r="N67" s="43">
        <f t="shared" ref="N67" si="232">+IFERROR(N66/M66-1,"nm")</f>
        <v>0</v>
      </c>
    </row>
    <row r="68" spans="1:81" x14ac:dyDescent="0.3">
      <c r="A68" s="42" t="s">
        <v>131</v>
      </c>
      <c r="B68" s="43">
        <f t="shared" ref="B68:H68" si="233">+IFERROR(B66/B$21,"nm")</f>
        <v>0.11724890829694323</v>
      </c>
      <c r="C68" s="43">
        <f t="shared" si="233"/>
        <v>0.12679490652939582</v>
      </c>
      <c r="D68" s="43">
        <f t="shared" si="233"/>
        <v>0.10600683491062039</v>
      </c>
      <c r="E68" s="43">
        <f t="shared" si="233"/>
        <v>0.11464153483675531</v>
      </c>
      <c r="F68" s="43">
        <f t="shared" si="233"/>
        <v>0.13243617155074833</v>
      </c>
      <c r="G68" s="43">
        <f t="shared" si="233"/>
        <v>0.11550676608671638</v>
      </c>
      <c r="H68" s="43">
        <f t="shared" si="233"/>
        <v>0.14965946795506141</v>
      </c>
      <c r="I68" s="43">
        <f>+IFERROR(I66/I$52,"nm")</f>
        <v>0.27462136389133746</v>
      </c>
      <c r="J68" s="45">
        <f>+I68</f>
        <v>0.27462136389133746</v>
      </c>
      <c r="K68" s="45">
        <f t="shared" ref="K68" si="234">+J68</f>
        <v>0.27462136389133746</v>
      </c>
      <c r="L68" s="45">
        <f t="shared" ref="L68" si="235">+K68</f>
        <v>0.27462136389133746</v>
      </c>
      <c r="M68" s="45">
        <f t="shared" ref="M68" si="236">+L68</f>
        <v>0.27462136389133746</v>
      </c>
      <c r="N68" s="45">
        <f t="shared" ref="N68" si="237">+M68</f>
        <v>0.27462136389133746</v>
      </c>
    </row>
    <row r="69" spans="1:81" x14ac:dyDescent="0.3">
      <c r="A69" s="55" t="s">
        <v>132</v>
      </c>
      <c r="B69" s="55">
        <f>+Historicals!B168</f>
        <v>87</v>
      </c>
      <c r="C69" s="55">
        <f>+Historicals!C168</f>
        <v>85</v>
      </c>
      <c r="D69" s="55">
        <f>+Historicals!D168</f>
        <v>106</v>
      </c>
      <c r="E69" s="55">
        <f>+Historicals!E168</f>
        <v>116</v>
      </c>
      <c r="F69" s="55">
        <f>+Historicals!F168</f>
        <v>111</v>
      </c>
      <c r="G69" s="55">
        <f>+Historicals!G168</f>
        <v>132</v>
      </c>
      <c r="H69" s="55">
        <f>+Historicals!H168</f>
        <v>136</v>
      </c>
      <c r="I69" s="55">
        <f>+Historicals!I168</f>
        <v>134</v>
      </c>
      <c r="J69" s="55">
        <f>+J79*J72</f>
        <v>134</v>
      </c>
      <c r="K69" s="55">
        <f t="shared" ref="K69:N69" si="238">+K79*K72</f>
        <v>134</v>
      </c>
      <c r="L69" s="55">
        <f t="shared" si="238"/>
        <v>134</v>
      </c>
      <c r="M69" s="55">
        <f t="shared" si="238"/>
        <v>134</v>
      </c>
      <c r="N69" s="55">
        <f t="shared" si="238"/>
        <v>134</v>
      </c>
    </row>
    <row r="70" spans="1:81" x14ac:dyDescent="0.3">
      <c r="A70" s="42" t="s">
        <v>129</v>
      </c>
      <c r="B70" s="43" t="str">
        <f t="shared" ref="B70" si="239">+IFERROR(B69/A69-1,"nm")</f>
        <v>nm</v>
      </c>
      <c r="C70" s="43">
        <f t="shared" ref="C70" si="240">+IFERROR(C69/B69-1,"nm")</f>
        <v>-2.2988505747126409E-2</v>
      </c>
      <c r="D70" s="43">
        <f t="shared" ref="D70" si="241">+IFERROR(D69/C69-1,"nm")</f>
        <v>0.24705882352941178</v>
      </c>
      <c r="E70" s="43">
        <f t="shared" ref="E70" si="242">+IFERROR(E69/D69-1,"nm")</f>
        <v>9.4339622641509413E-2</v>
      </c>
      <c r="F70" s="43">
        <f t="shared" ref="F70" si="243">+IFERROR(F69/E69-1,"nm")</f>
        <v>-4.31034482758621E-2</v>
      </c>
      <c r="G70" s="43">
        <f t="shared" ref="G70" si="244">+IFERROR(G69/F69-1,"nm")</f>
        <v>0.18918918918918926</v>
      </c>
      <c r="H70" s="43">
        <f t="shared" ref="H70" si="245">+IFERROR(H69/G69-1,"nm")</f>
        <v>3.0303030303030276E-2</v>
      </c>
      <c r="I70" s="43">
        <f>+IFERROR(I69/H69-1,"nm")</f>
        <v>-1.4705882352941124E-2</v>
      </c>
      <c r="J70" s="43">
        <f>+IFERROR(J69/I69-1,"nm")</f>
        <v>0</v>
      </c>
      <c r="K70" s="43">
        <f t="shared" ref="K70:N70" si="246">+IFERROR(K69/J69-1,"nm")</f>
        <v>0</v>
      </c>
      <c r="L70" s="43">
        <f t="shared" si="246"/>
        <v>0</v>
      </c>
      <c r="M70" s="43">
        <f t="shared" si="246"/>
        <v>0</v>
      </c>
      <c r="N70" s="43">
        <f t="shared" si="246"/>
        <v>0</v>
      </c>
    </row>
    <row r="71" spans="1:81" x14ac:dyDescent="0.3">
      <c r="A71" s="42" t="s">
        <v>133</v>
      </c>
      <c r="B71" s="43">
        <f t="shared" ref="B71:H71" si="247">+IFERROR(B69/B$21,"nm")</f>
        <v>6.3318777292576418E-3</v>
      </c>
      <c r="C71" s="43">
        <f t="shared" si="247"/>
        <v>5.7572473584394475E-3</v>
      </c>
      <c r="D71" s="43">
        <f t="shared" si="247"/>
        <v>6.9663512092534175E-3</v>
      </c>
      <c r="E71" s="43">
        <f t="shared" si="247"/>
        <v>7.808818579602827E-3</v>
      </c>
      <c r="F71" s="43">
        <f t="shared" si="247"/>
        <v>6.9802540560935733E-3</v>
      </c>
      <c r="G71" s="43">
        <f t="shared" si="247"/>
        <v>9.1135045567522777E-3</v>
      </c>
      <c r="H71" s="43">
        <f t="shared" si="247"/>
        <v>7.9166424122475119E-3</v>
      </c>
      <c r="I71" s="43">
        <f>+IFERROR(I69/I$21,"nm")</f>
        <v>7.3012586498120199E-3</v>
      </c>
      <c r="J71" s="43">
        <f>+IFERROR(J69/J$52,"nm")</f>
        <v>1.0738039907043834E-2</v>
      </c>
      <c r="K71" s="43">
        <f t="shared" ref="K71:N71" si="248">+IFERROR(K69/K$52,"nm")</f>
        <v>1.0738039907043834E-2</v>
      </c>
      <c r="L71" s="43">
        <f t="shared" si="248"/>
        <v>1.0738039907043834E-2</v>
      </c>
      <c r="M71" s="43">
        <f t="shared" si="248"/>
        <v>1.0738039907043834E-2</v>
      </c>
      <c r="N71" s="43">
        <f t="shared" si="248"/>
        <v>1.0738039907043834E-2</v>
      </c>
    </row>
    <row r="72" spans="1:81" x14ac:dyDescent="0.3">
      <c r="A72" s="42" t="s">
        <v>142</v>
      </c>
      <c r="B72" s="43">
        <f t="shared" ref="B72:H72" si="249">+IFERROR(B69/B79,"nm")</f>
        <v>0.1746987951807229</v>
      </c>
      <c r="C72" s="43">
        <f t="shared" si="249"/>
        <v>0.13302034428794993</v>
      </c>
      <c r="D72" s="43">
        <f t="shared" si="249"/>
        <v>0.14950634696755993</v>
      </c>
      <c r="E72" s="43">
        <f t="shared" si="249"/>
        <v>0.13663133097762073</v>
      </c>
      <c r="F72" s="43">
        <f t="shared" si="249"/>
        <v>0.11948331539289558</v>
      </c>
      <c r="G72" s="43">
        <f t="shared" si="249"/>
        <v>0.14915254237288136</v>
      </c>
      <c r="H72" s="43">
        <f t="shared" si="249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250">+J72</f>
        <v>0.14565217391304347</v>
      </c>
      <c r="L72" s="45">
        <f t="shared" ref="L72" si="251">+K72</f>
        <v>0.14565217391304347</v>
      </c>
      <c r="M72" s="45">
        <f t="shared" ref="M72" si="252">+L72</f>
        <v>0.14565217391304347</v>
      </c>
      <c r="N72" s="45">
        <f t="shared" ref="N72" si="253">+M72</f>
        <v>0.14565217391304347</v>
      </c>
    </row>
    <row r="73" spans="1:81" x14ac:dyDescent="0.3">
      <c r="A73" s="9" t="s">
        <v>134</v>
      </c>
      <c r="B73" s="9">
        <f>+Historicals!B135</f>
        <v>1524</v>
      </c>
      <c r="C73" s="9">
        <f>+Historicals!C135</f>
        <v>1787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54">+K66-K69</f>
        <v>3293</v>
      </c>
      <c r="L73" s="9">
        <f t="shared" si="254"/>
        <v>3293</v>
      </c>
      <c r="M73" s="9">
        <f t="shared" si="254"/>
        <v>3293</v>
      </c>
      <c r="N73" s="9">
        <f t="shared" si="254"/>
        <v>3293</v>
      </c>
    </row>
    <row r="74" spans="1:81" x14ac:dyDescent="0.3">
      <c r="A74" s="42" t="s">
        <v>129</v>
      </c>
      <c r="B74" s="43" t="str">
        <f t="shared" ref="B74" si="255">+IFERROR(B73/A73-1,"nm")</f>
        <v>nm</v>
      </c>
      <c r="C74" s="43">
        <f t="shared" ref="C74" si="256">+IFERROR(C73/B73-1,"nm")</f>
        <v>0.17257217847769035</v>
      </c>
      <c r="D74" s="43">
        <f t="shared" ref="D74" si="257">+IFERROR(D73/C73-1,"nm")</f>
        <v>-0.15668718522663683</v>
      </c>
      <c r="E74" s="43">
        <f t="shared" ref="E74" si="258">+IFERROR(E73/D73-1,"nm")</f>
        <v>5.3085600530855981E-2</v>
      </c>
      <c r="F74" s="43">
        <f t="shared" ref="F74" si="259">+IFERROR(F73/E73-1,"nm")</f>
        <v>0.25708884688090738</v>
      </c>
      <c r="G74" s="43">
        <f t="shared" ref="G74" si="260">+IFERROR(G73/F73-1,"nm")</f>
        <v>-0.22756892230576442</v>
      </c>
      <c r="H74" s="43">
        <f t="shared" ref="H74" si="261">+IFERROR(H73/G73-1,"nm")</f>
        <v>0.58014276443867629</v>
      </c>
      <c r="I74" s="43">
        <f>+IFERROR(I73/H73-1,"nm")</f>
        <v>0.3523613963039014</v>
      </c>
      <c r="J74" s="43">
        <f t="shared" ref="J74" si="262">+IFERROR(J73/I73-1,"nm")</f>
        <v>0</v>
      </c>
      <c r="K74" s="43">
        <f t="shared" ref="K74" si="263">+IFERROR(K73/J73-1,"nm")</f>
        <v>0</v>
      </c>
      <c r="L74" s="43">
        <f t="shared" ref="L74" si="264">+IFERROR(L73/K73-1,"nm")</f>
        <v>0</v>
      </c>
      <c r="M74" s="43">
        <f t="shared" ref="M74" si="265">+IFERROR(M73/L73-1,"nm")</f>
        <v>0</v>
      </c>
      <c r="N74" s="43">
        <f t="shared" ref="N74" si="266">+IFERROR(N73/M73-1,"nm")</f>
        <v>0</v>
      </c>
    </row>
    <row r="75" spans="1:81" x14ac:dyDescent="0.3">
      <c r="A75" s="42" t="s">
        <v>131</v>
      </c>
      <c r="B75" s="43">
        <f t="shared" ref="B75:H75" si="267">+IFERROR(B73/B$21,"nm")</f>
        <v>0.11091703056768559</v>
      </c>
      <c r="C75" s="43">
        <f t="shared" si="267"/>
        <v>0.12103765917095638</v>
      </c>
      <c r="D75" s="43">
        <f t="shared" si="267"/>
        <v>9.9040483701366977E-2</v>
      </c>
      <c r="E75" s="43">
        <f t="shared" si="267"/>
        <v>0.10683271625715247</v>
      </c>
      <c r="F75" s="43">
        <f t="shared" si="267"/>
        <v>0.12545591749465476</v>
      </c>
      <c r="G75" s="43">
        <f t="shared" si="267"/>
        <v>0.1063932615299641</v>
      </c>
      <c r="H75" s="43">
        <f t="shared" si="267"/>
        <v>0.14174282554281389</v>
      </c>
      <c r="I75" s="43">
        <f>+IFERROR(I73/I$21,"nm")</f>
        <v>0.17942570696888793</v>
      </c>
      <c r="J75" s="43">
        <f t="shared" ref="J75:N75" si="268">+IFERROR(J73/J$21,"nm")</f>
        <v>0.17942570696888793</v>
      </c>
      <c r="K75" s="43">
        <f t="shared" si="268"/>
        <v>0.17942570696888793</v>
      </c>
      <c r="L75" s="43">
        <f t="shared" si="268"/>
        <v>0.17942570696888793</v>
      </c>
      <c r="M75" s="43">
        <f t="shared" si="268"/>
        <v>0.17942570696888793</v>
      </c>
      <c r="N75" s="43">
        <f t="shared" si="268"/>
        <v>0.17942570696888793</v>
      </c>
    </row>
    <row r="76" spans="1:81" x14ac:dyDescent="0.3">
      <c r="A76" s="9" t="s">
        <v>135</v>
      </c>
      <c r="B76" s="9">
        <f>+Historicals!B157</f>
        <v>236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4">
        <f>+J52*J78</f>
        <v>196.99999999999997</v>
      </c>
      <c r="K76" s="44">
        <f t="shared" ref="K76:N76" si="269">+K52*K78</f>
        <v>196.99999999999997</v>
      </c>
      <c r="L76" s="44">
        <f t="shared" si="269"/>
        <v>196.99999999999997</v>
      </c>
      <c r="M76" s="44">
        <f t="shared" si="269"/>
        <v>196.99999999999997</v>
      </c>
      <c r="N76" s="44">
        <f t="shared" si="269"/>
        <v>196.99999999999997</v>
      </c>
    </row>
    <row r="77" spans="1:81" x14ac:dyDescent="0.3">
      <c r="A77" s="42" t="s">
        <v>129</v>
      </c>
      <c r="B77" s="43" t="str">
        <f t="shared" ref="B77" si="270">+IFERROR(B76/A76-1,"nm")</f>
        <v>nm</v>
      </c>
      <c r="C77" s="43">
        <f t="shared" ref="C77" si="271">+IFERROR(C76/B76-1,"nm")</f>
        <v>-8.4745762711864181E-3</v>
      </c>
      <c r="D77" s="43">
        <f t="shared" ref="D77" si="272">+IFERROR(D76/C76-1,"nm")</f>
        <v>-0.26068376068376065</v>
      </c>
      <c r="E77" s="43">
        <f t="shared" ref="E77" si="273">+IFERROR(E76/D76-1,"nm")</f>
        <v>0.38728323699421963</v>
      </c>
      <c r="F77" s="43">
        <f t="shared" ref="F77" si="274">+IFERROR(F76/E76-1,"nm")</f>
        <v>-2.9166666666666674E-2</v>
      </c>
      <c r="G77" s="43">
        <f t="shared" ref="G77" si="275">+IFERROR(G76/F76-1,"nm")</f>
        <v>-0.40343347639484983</v>
      </c>
      <c r="H77" s="43">
        <f t="shared" ref="H77" si="276">+IFERROR(H76/G76-1,"nm")</f>
        <v>0.10071942446043169</v>
      </c>
      <c r="I77" s="43">
        <f>+IFERROR(I76/H76-1,"nm")</f>
        <v>0.28758169934640532</v>
      </c>
      <c r="J77" s="43">
        <f t="shared" ref="J77" si="277">+IFERROR(J76/I76-1,"nm")</f>
        <v>-1.1102230246251565E-16</v>
      </c>
      <c r="K77" s="43">
        <f t="shared" ref="K77" si="278">+IFERROR(K76/J76-1,"nm")</f>
        <v>0</v>
      </c>
      <c r="L77" s="43">
        <f t="shared" ref="L77" si="279">+IFERROR(L76/K76-1,"nm")</f>
        <v>0</v>
      </c>
      <c r="M77" s="43">
        <f t="shared" ref="M77" si="280">+IFERROR(M76/L76-1,"nm")</f>
        <v>0</v>
      </c>
      <c r="N77" s="43">
        <f t="shared" ref="N77" si="281">+IFERROR(N76/M76-1,"nm")</f>
        <v>0</v>
      </c>
    </row>
    <row r="78" spans="1:81" x14ac:dyDescent="0.3">
      <c r="A78" s="42" t="s">
        <v>133</v>
      </c>
      <c r="B78" s="43">
        <f t="shared" ref="B78:H78" si="282">+IFERROR(B76/B$52,"nm")</f>
        <v>3.3118158854897557E-2</v>
      </c>
      <c r="C78" s="43">
        <f t="shared" si="282"/>
        <v>3.1989063568010935E-2</v>
      </c>
      <c r="D78" s="43">
        <f t="shared" si="282"/>
        <v>2.1706398996235884E-2</v>
      </c>
      <c r="E78" s="43">
        <f t="shared" si="282"/>
        <v>2.5968405107119671E-2</v>
      </c>
      <c r="F78" s="43">
        <f t="shared" si="282"/>
        <v>2.3746432939258051E-2</v>
      </c>
      <c r="G78" s="43">
        <f t="shared" si="282"/>
        <v>1.4871081630469669E-2</v>
      </c>
      <c r="H78" s="43">
        <f t="shared" si="282"/>
        <v>1.3355446927374302E-2</v>
      </c>
      <c r="I78" s="43">
        <f>+IFERROR(I76/I$52,"nm")</f>
        <v>1.5786521355877874E-2</v>
      </c>
      <c r="J78" s="45">
        <f>+I78</f>
        <v>1.5786521355877874E-2</v>
      </c>
      <c r="K78" s="45">
        <f t="shared" ref="K78" si="283">+J78</f>
        <v>1.5786521355877874E-2</v>
      </c>
      <c r="L78" s="45">
        <f t="shared" ref="L78" si="284">+K78</f>
        <v>1.5786521355877874E-2</v>
      </c>
      <c r="M78" s="45">
        <f t="shared" ref="M78" si="285">+L78</f>
        <v>1.5786521355877874E-2</v>
      </c>
      <c r="N78" s="45">
        <f t="shared" ref="N78" si="286">+M78</f>
        <v>1.5786521355877874E-2</v>
      </c>
    </row>
    <row r="79" spans="1:81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4">
        <f>+J52*J81</f>
        <v>920.00000000000011</v>
      </c>
      <c r="K79" s="44">
        <f t="shared" ref="K79:N79" si="287">+K52*K81</f>
        <v>920.00000000000011</v>
      </c>
      <c r="L79" s="44">
        <f t="shared" si="287"/>
        <v>920.00000000000011</v>
      </c>
      <c r="M79" s="44">
        <f t="shared" si="287"/>
        <v>920.00000000000011</v>
      </c>
      <c r="N79" s="44">
        <f t="shared" si="287"/>
        <v>920.00000000000011</v>
      </c>
      <c r="P79" s="54"/>
    </row>
    <row r="80" spans="1:81" x14ac:dyDescent="0.3">
      <c r="A80" s="42" t="s">
        <v>129</v>
      </c>
      <c r="B80" s="43" t="str">
        <f t="shared" ref="B80" si="288">+IFERROR(B79/A79-1,"nm")</f>
        <v>nm</v>
      </c>
      <c r="C80" s="43">
        <f t="shared" ref="C80" si="289">+IFERROR(C79/B79-1,"nm")</f>
        <v>0.2831325301204819</v>
      </c>
      <c r="D80" s="43">
        <f t="shared" ref="D80" si="290">+IFERROR(D79/C79-1,"nm")</f>
        <v>0.10954616588419408</v>
      </c>
      <c r="E80" s="43">
        <f t="shared" ref="E80" si="291">+IFERROR(E79/D79-1,"nm")</f>
        <v>0.19746121297602248</v>
      </c>
      <c r="F80" s="43">
        <f t="shared" ref="F80" si="292">+IFERROR(F79/E79-1,"nm")</f>
        <v>9.4228504122497059E-2</v>
      </c>
      <c r="G80" s="43">
        <f t="shared" ref="G80" si="293">+IFERROR(G79/F79-1,"nm")</f>
        <v>-4.7362755651237931E-2</v>
      </c>
      <c r="H80" s="43">
        <f t="shared" ref="H80" si="294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295">+K81+K82</f>
        <v>7.37238560782114E-2</v>
      </c>
      <c r="L80" s="43">
        <f t="shared" si="295"/>
        <v>7.37238560782114E-2</v>
      </c>
      <c r="M80" s="43">
        <f t="shared" si="295"/>
        <v>7.37238560782114E-2</v>
      </c>
      <c r="N80" s="43">
        <f t="shared" si="295"/>
        <v>7.37238560782114E-2</v>
      </c>
    </row>
    <row r="81" spans="1:14" x14ac:dyDescent="0.3">
      <c r="A81" s="42" t="s">
        <v>133</v>
      </c>
      <c r="B81" s="43">
        <f t="shared" ref="B81:H81" si="296">+IFERROR(B79/B$21,"nm")</f>
        <v>3.6244541484716154E-2</v>
      </c>
      <c r="C81" s="43">
        <f t="shared" si="296"/>
        <v>4.3280953671091846E-2</v>
      </c>
      <c r="D81" s="43">
        <f t="shared" si="296"/>
        <v>4.6595688748685596E-2</v>
      </c>
      <c r="E81" s="43">
        <f t="shared" si="296"/>
        <v>5.7152473914506903E-2</v>
      </c>
      <c r="F81" s="43">
        <f t="shared" si="296"/>
        <v>5.8420324487485853E-2</v>
      </c>
      <c r="G81" s="43">
        <f t="shared" si="296"/>
        <v>6.1101905550952774E-2</v>
      </c>
      <c r="H81" s="43">
        <f t="shared" si="296"/>
        <v>5.7162815064904823E-2</v>
      </c>
      <c r="I81" s="43">
        <f>+IFERROR(I79/I$52,"nm")</f>
        <v>7.37238560782114E-2</v>
      </c>
      <c r="J81" s="45">
        <f>+I81</f>
        <v>7.37238560782114E-2</v>
      </c>
      <c r="K81" s="45">
        <f t="shared" ref="K81" si="297">+J81</f>
        <v>7.37238560782114E-2</v>
      </c>
      <c r="L81" s="45">
        <f t="shared" ref="L81" si="298">+K81</f>
        <v>7.37238560782114E-2</v>
      </c>
      <c r="M81" s="45">
        <f t="shared" ref="M81" si="299">+L81</f>
        <v>7.37238560782114E-2</v>
      </c>
      <c r="N81" s="45">
        <f t="shared" ref="N81" si="300">+M81</f>
        <v>7.37238560782114E-2</v>
      </c>
    </row>
    <row r="82" spans="1:14" x14ac:dyDescent="0.3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136</v>
      </c>
      <c r="B83" s="9">
        <f>B85+B89+B93</f>
        <v>3067</v>
      </c>
      <c r="C83" s="9">
        <f t="shared" ref="C83:H83" si="301">C85+C89+C93</f>
        <v>3785</v>
      </c>
      <c r="D83" s="9">
        <f t="shared" si="301"/>
        <v>4237</v>
      </c>
      <c r="E83" s="9">
        <f t="shared" si="301"/>
        <v>5134</v>
      </c>
      <c r="F83" s="9">
        <f t="shared" si="301"/>
        <v>6208</v>
      </c>
      <c r="G83" s="9">
        <f t="shared" si="301"/>
        <v>6679</v>
      </c>
      <c r="H83" s="9">
        <f t="shared" si="301"/>
        <v>8290</v>
      </c>
      <c r="I83" s="9">
        <f>I85+I89+I93</f>
        <v>7547</v>
      </c>
      <c r="J83" s="9">
        <f>+SUM(J85+J89+J93)</f>
        <v>7547</v>
      </c>
      <c r="K83" s="9">
        <f t="shared" ref="K83:N83" si="302">+SUM(K85+K89+K93)</f>
        <v>7547</v>
      </c>
      <c r="L83" s="9">
        <f t="shared" si="302"/>
        <v>7547</v>
      </c>
      <c r="M83" s="9">
        <f t="shared" si="302"/>
        <v>7547</v>
      </c>
      <c r="N83" s="9">
        <f t="shared" si="302"/>
        <v>7547</v>
      </c>
    </row>
    <row r="84" spans="1:14" x14ac:dyDescent="0.3">
      <c r="A84" s="40" t="s">
        <v>129</v>
      </c>
      <c r="B84" s="43" t="str">
        <f t="shared" ref="B84" si="303">+IFERROR(B83/A83-1,"nm")</f>
        <v>nm</v>
      </c>
      <c r="C84" s="43">
        <f t="shared" ref="C84" si="304">+IFERROR(C83/B83-1,"nm")</f>
        <v>0.23410498858819695</v>
      </c>
      <c r="D84" s="43">
        <f t="shared" ref="D84" si="305">+IFERROR(D83/C83-1,"nm")</f>
        <v>0.11941875825627468</v>
      </c>
      <c r="E84" s="43">
        <f t="shared" ref="E84" si="306">+IFERROR(E83/D83-1,"nm")</f>
        <v>0.21170639603493036</v>
      </c>
      <c r="F84" s="43">
        <f t="shared" ref="F84" si="307">+IFERROR(F83/E83-1,"nm")</f>
        <v>0.20919361121932223</v>
      </c>
      <c r="G84" s="43">
        <f t="shared" ref="G84" si="308">+IFERROR(G83/F83-1,"nm")</f>
        <v>7.5869845360824639E-2</v>
      </c>
      <c r="H84" s="43">
        <f t="shared" ref="H84" si="309">+IFERROR(H83/G83-1,"nm")</f>
        <v>0.24120377301991325</v>
      </c>
      <c r="I84" s="43">
        <f>+IFERROR(I83/H83-1,"nm")</f>
        <v>-8.9626055488540413E-2</v>
      </c>
      <c r="J84" s="43">
        <f t="shared" ref="J84" si="310">+IFERROR(J83/I83-1,"nm")</f>
        <v>0</v>
      </c>
      <c r="K84" s="43">
        <f t="shared" ref="K84" si="311">+IFERROR(K83/J83-1,"nm")</f>
        <v>0</v>
      </c>
      <c r="L84" s="43">
        <f t="shared" ref="L84" si="312">+IFERROR(L83/K83-1,"nm")</f>
        <v>0</v>
      </c>
      <c r="M84" s="43">
        <f t="shared" ref="M84" si="313">+IFERROR(M83/L83-1,"nm")</f>
        <v>0</v>
      </c>
      <c r="N84" s="43">
        <f t="shared" ref="N84" si="314">+IFERROR(N83/M83-1,"nm")</f>
        <v>0</v>
      </c>
    </row>
    <row r="85" spans="1:14" x14ac:dyDescent="0.3">
      <c r="A85" s="41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15">+J85*(1+K86)</f>
        <v>5416</v>
      </c>
      <c r="L85" s="3">
        <f t="shared" ref="L85" si="316">+K85*(1+L86)</f>
        <v>5416</v>
      </c>
      <c r="M85" s="3">
        <f t="shared" ref="M85" si="317">+L85*(1+M86)</f>
        <v>5416</v>
      </c>
      <c r="N85" s="3">
        <f t="shared" ref="N85" si="318">+M85*(1+N86)</f>
        <v>5416</v>
      </c>
    </row>
    <row r="86" spans="1:14" x14ac:dyDescent="0.3">
      <c r="A86" s="40" t="s">
        <v>129</v>
      </c>
      <c r="B86" s="43" t="str">
        <f t="shared" ref="B86" si="319">+IFERROR(B85/A85-1,"nm")</f>
        <v>nm</v>
      </c>
      <c r="C86" s="43">
        <f t="shared" ref="C86" si="320">+IFERROR(C85/B85-1,"nm")</f>
        <v>0.28918650793650791</v>
      </c>
      <c r="D86" s="43">
        <f t="shared" ref="D86" si="321">+IFERROR(D85/C85-1,"nm")</f>
        <v>0.12350904193920731</v>
      </c>
      <c r="E86" s="43">
        <f t="shared" ref="E86" si="322">+IFERROR(E85/D85-1,"nm")</f>
        <v>0.19726027397260282</v>
      </c>
      <c r="F86" s="43">
        <f t="shared" ref="F86" si="323">+IFERROR(F85/E85-1,"nm")</f>
        <v>0.21910755148741412</v>
      </c>
      <c r="G86" s="43">
        <f t="shared" ref="G86" si="324">+IFERROR(G85/F85-1,"nm")</f>
        <v>8.7517597372125833E-2</v>
      </c>
      <c r="H86" s="43">
        <f t="shared" ref="H86" si="325">+IFERROR(H85/G85-1,"nm")</f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326">+K87+K88</f>
        <v>0</v>
      </c>
      <c r="L86" s="43">
        <f t="shared" si="326"/>
        <v>0</v>
      </c>
      <c r="M86" s="43">
        <f t="shared" si="326"/>
        <v>0</v>
      </c>
      <c r="N86" s="43">
        <f t="shared" si="326"/>
        <v>0</v>
      </c>
    </row>
    <row r="87" spans="1:14" x14ac:dyDescent="0.3">
      <c r="A87" s="40" t="s">
        <v>137</v>
      </c>
      <c r="B87" s="43">
        <f>+Historicals!B188</f>
        <v>0.28000000000000003</v>
      </c>
      <c r="C87" s="43">
        <f>+Historicals!C188</f>
        <v>0.33</v>
      </c>
      <c r="D87" s="43">
        <f>+Historicals!D188</f>
        <v>0.18</v>
      </c>
      <c r="E87" s="43">
        <f>+Historicals!E188</f>
        <v>0.16</v>
      </c>
      <c r="F87" s="43">
        <f>+Historicals!F188</f>
        <v>0.25</v>
      </c>
      <c r="G87" s="43">
        <f>+Historicals!G188</f>
        <v>0.12</v>
      </c>
      <c r="H87" s="43">
        <f>+Historicals!H188</f>
        <v>0.19</v>
      </c>
      <c r="I87" s="43">
        <f>+Historicals!I188</f>
        <v>-0.1</v>
      </c>
      <c r="J87" s="45">
        <v>0</v>
      </c>
      <c r="K87" s="45">
        <f t="shared" ref="K87:K88" si="327">+J87</f>
        <v>0</v>
      </c>
      <c r="L87" s="45">
        <f t="shared" ref="L87:L88" si="328">+K87</f>
        <v>0</v>
      </c>
      <c r="M87" s="45">
        <f t="shared" ref="M87:M88" si="329">+L87</f>
        <v>0</v>
      </c>
      <c r="N87" s="45">
        <f t="shared" ref="N87:N88" si="330">+M87</f>
        <v>0</v>
      </c>
    </row>
    <row r="88" spans="1:14" x14ac:dyDescent="0.3">
      <c r="A88" s="40" t="s">
        <v>138</v>
      </c>
      <c r="B88" s="43" t="str">
        <f t="shared" ref="B88:H88" si="331">+IFERROR(B86-B87,"nm")</f>
        <v>nm</v>
      </c>
      <c r="C88" s="43">
        <f t="shared" si="331"/>
        <v>-4.0813492063492107E-2</v>
      </c>
      <c r="D88" s="43">
        <f t="shared" si="331"/>
        <v>-5.6490958060792684E-2</v>
      </c>
      <c r="E88" s="43">
        <f t="shared" si="331"/>
        <v>3.7260273972602814E-2</v>
      </c>
      <c r="F88" s="43">
        <f t="shared" si="331"/>
        <v>-3.0892448512585879E-2</v>
      </c>
      <c r="G88" s="43">
        <f t="shared" si="331"/>
        <v>-3.2482402627874163E-2</v>
      </c>
      <c r="H88" s="43">
        <f t="shared" si="331"/>
        <v>5.0129449838187623E-2</v>
      </c>
      <c r="I88" s="43">
        <f>+IFERROR(I86-I87,"nm")</f>
        <v>4.2240779401530953E-2</v>
      </c>
      <c r="J88" s="45">
        <v>0</v>
      </c>
      <c r="K88" s="45">
        <f t="shared" si="327"/>
        <v>0</v>
      </c>
      <c r="L88" s="45">
        <f t="shared" si="328"/>
        <v>0</v>
      </c>
      <c r="M88" s="45">
        <f t="shared" si="329"/>
        <v>0</v>
      </c>
      <c r="N88" s="45">
        <f t="shared" si="330"/>
        <v>0</v>
      </c>
    </row>
    <row r="89" spans="1:14" x14ac:dyDescent="0.3">
      <c r="A89" s="41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32">+J89*(1+K90)</f>
        <v>1938</v>
      </c>
      <c r="L89" s="3">
        <f t="shared" ref="L89" si="333">+K89*(1+L90)</f>
        <v>1938</v>
      </c>
      <c r="M89" s="3">
        <f t="shared" ref="M89" si="334">+L89*(1+M90)</f>
        <v>1938</v>
      </c>
      <c r="N89" s="3">
        <f t="shared" ref="N89" si="335">+M89*(1+N90)</f>
        <v>1938</v>
      </c>
    </row>
    <row r="90" spans="1:14" x14ac:dyDescent="0.3">
      <c r="A90" s="40" t="s">
        <v>129</v>
      </c>
      <c r="B90" s="43" t="str">
        <f t="shared" ref="B90" si="336">+IFERROR(B89/A89-1,"nm")</f>
        <v>nm</v>
      </c>
      <c r="C90" s="43">
        <f t="shared" ref="C90" si="337">+IFERROR(C89/B89-1,"nm")</f>
        <v>0.14054054054054044</v>
      </c>
      <c r="D90" s="43">
        <f t="shared" ref="D90" si="338">+IFERROR(D89/C89-1,"nm")</f>
        <v>0.12606635071090055</v>
      </c>
      <c r="E90" s="43">
        <f t="shared" ref="E90" si="339">+IFERROR(E89/D89-1,"nm")</f>
        <v>0.26936026936026947</v>
      </c>
      <c r="F90" s="43">
        <f t="shared" ref="F90" si="340">+IFERROR(F89/E89-1,"nm")</f>
        <v>0.19893899204244025</v>
      </c>
      <c r="G90" s="43">
        <f t="shared" ref="G90" si="341">+IFERROR(G89/F89-1,"nm")</f>
        <v>4.8672566371681381E-2</v>
      </c>
      <c r="H90" s="43">
        <f t="shared" ref="H90" si="342">+IFERROR(H89/G89-1,"nm")</f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343">+K91+K92</f>
        <v>0</v>
      </c>
      <c r="L90" s="43">
        <f t="shared" si="343"/>
        <v>0</v>
      </c>
      <c r="M90" s="43">
        <f t="shared" si="343"/>
        <v>0</v>
      </c>
      <c r="N90" s="43">
        <f t="shared" si="343"/>
        <v>0</v>
      </c>
    </row>
    <row r="91" spans="1:14" x14ac:dyDescent="0.3">
      <c r="A91" s="40" t="s">
        <v>137</v>
      </c>
      <c r="B91" s="43">
        <f>+Historicals!B189</f>
        <v>7.0000000000000007E-2</v>
      </c>
      <c r="C91" s="43">
        <f>+Historicals!C189</f>
        <v>0.17</v>
      </c>
      <c r="D91" s="43">
        <f>+Historicals!D189</f>
        <v>0.18</v>
      </c>
      <c r="E91" s="43">
        <f>+Historicals!E189</f>
        <v>0.23</v>
      </c>
      <c r="F91" s="43">
        <f>+Historicals!F189</f>
        <v>0.23</v>
      </c>
      <c r="G91" s="43">
        <f>+Historicals!G189</f>
        <v>0.08</v>
      </c>
      <c r="H91" s="43">
        <f>+Historicals!H189</f>
        <v>0.19</v>
      </c>
      <c r="I91" s="43">
        <f>+Historicals!I189</f>
        <v>-0.21</v>
      </c>
      <c r="J91" s="45">
        <v>0</v>
      </c>
      <c r="K91" s="45">
        <f t="shared" ref="K91:K92" si="344">+J91</f>
        <v>0</v>
      </c>
      <c r="L91" s="45">
        <f t="shared" ref="L91:L92" si="345">+K91</f>
        <v>0</v>
      </c>
      <c r="M91" s="45">
        <f t="shared" ref="M91:M92" si="346">+L91</f>
        <v>0</v>
      </c>
      <c r="N91" s="45">
        <f t="shared" ref="N91:N92" si="347">+M91</f>
        <v>0</v>
      </c>
    </row>
    <row r="92" spans="1:14" x14ac:dyDescent="0.3">
      <c r="A92" s="40" t="s">
        <v>138</v>
      </c>
      <c r="B92" s="43" t="str">
        <f t="shared" ref="B92:H92" si="348">+IFERROR(B90-B91,"nm")</f>
        <v>nm</v>
      </c>
      <c r="C92" s="43">
        <f t="shared" si="348"/>
        <v>-2.9459459459459575E-2</v>
      </c>
      <c r="D92" s="43">
        <f t="shared" si="348"/>
        <v>-5.3933649289099439E-2</v>
      </c>
      <c r="E92" s="43">
        <f t="shared" si="348"/>
        <v>3.9360269360269456E-2</v>
      </c>
      <c r="F92" s="43">
        <f t="shared" si="348"/>
        <v>-3.1061007957559755E-2</v>
      </c>
      <c r="G92" s="43">
        <f t="shared" si="348"/>
        <v>-3.1327433628318621E-2</v>
      </c>
      <c r="H92" s="43">
        <f t="shared" si="348"/>
        <v>4.7869198312236294E-2</v>
      </c>
      <c r="I92" s="43">
        <f>+IFERROR(I90-I91,"nm")</f>
        <v>3.5734980826587132E-2</v>
      </c>
      <c r="J92" s="45">
        <v>0</v>
      </c>
      <c r="K92" s="45">
        <f t="shared" si="344"/>
        <v>0</v>
      </c>
      <c r="L92" s="45">
        <f t="shared" si="345"/>
        <v>0</v>
      </c>
      <c r="M92" s="45">
        <f t="shared" si="346"/>
        <v>0</v>
      </c>
      <c r="N92" s="45">
        <f t="shared" si="347"/>
        <v>0</v>
      </c>
    </row>
    <row r="93" spans="1:14" x14ac:dyDescent="0.3">
      <c r="A93" s="41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49">+J93*(1+K94)</f>
        <v>193</v>
      </c>
      <c r="L93" s="3">
        <f t="shared" ref="L93" si="350">+K93*(1+L94)</f>
        <v>193</v>
      </c>
      <c r="M93" s="3">
        <f t="shared" ref="M93" si="351">+L93*(1+M94)</f>
        <v>193</v>
      </c>
      <c r="N93" s="3">
        <f t="shared" ref="N93" si="352">+M93*(1+N94)</f>
        <v>193</v>
      </c>
    </row>
    <row r="94" spans="1:14" x14ac:dyDescent="0.3">
      <c r="A94" s="40" t="s">
        <v>129</v>
      </c>
      <c r="B94" s="43" t="str">
        <f t="shared" ref="B94" si="353">+IFERROR(B93/A93-1,"nm")</f>
        <v>nm</v>
      </c>
      <c r="C94" s="43">
        <f t="shared" ref="C94" si="354">+IFERROR(C93/B93-1,"nm")</f>
        <v>3.9682539682539764E-2</v>
      </c>
      <c r="D94" s="43">
        <f t="shared" ref="D94" si="355">+IFERROR(D93/C93-1,"nm")</f>
        <v>-1.5267175572519109E-2</v>
      </c>
      <c r="E94" s="43">
        <f t="shared" ref="E94" si="356">+IFERROR(E93/D93-1,"nm")</f>
        <v>7.7519379844961378E-3</v>
      </c>
      <c r="F94" s="43">
        <f t="shared" ref="F94" si="357">+IFERROR(F93/E93-1,"nm")</f>
        <v>6.1538461538461542E-2</v>
      </c>
      <c r="G94" s="43">
        <f t="shared" ref="G94" si="358">+IFERROR(G93/F93-1,"nm")</f>
        <v>7.2463768115942129E-2</v>
      </c>
      <c r="H94" s="43">
        <f t="shared" ref="H94" si="359">+IFERROR(H93/G93-1,"nm")</f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360">+K95+K96</f>
        <v>0</v>
      </c>
      <c r="L94" s="43">
        <f t="shared" si="360"/>
        <v>0</v>
      </c>
      <c r="M94" s="43">
        <f t="shared" si="360"/>
        <v>0</v>
      </c>
      <c r="N94" s="43">
        <f t="shared" si="360"/>
        <v>0</v>
      </c>
    </row>
    <row r="95" spans="1:14" x14ac:dyDescent="0.3">
      <c r="A95" s="40" t="s">
        <v>137</v>
      </c>
      <c r="B95" s="43">
        <f>+Historicals!B190</f>
        <v>0.01</v>
      </c>
      <c r="C95" s="43">
        <f>+Historicals!C190</f>
        <v>7.0000000000000007E-2</v>
      </c>
      <c r="D95" s="43">
        <f>+Historicals!D190</f>
        <v>0.03</v>
      </c>
      <c r="E95" s="43">
        <f>+Historicals!E190</f>
        <v>-0.01</v>
      </c>
      <c r="F95" s="43">
        <f>+Historicals!F190</f>
        <v>0.08</v>
      </c>
      <c r="G95" s="43">
        <f>+Historicals!G190</f>
        <v>0.11</v>
      </c>
      <c r="H95" s="43">
        <f>+Historicals!H190</f>
        <v>0.26</v>
      </c>
      <c r="I95" s="43">
        <f>+Historicals!I190</f>
        <v>-0.06</v>
      </c>
      <c r="J95" s="45">
        <v>0</v>
      </c>
      <c r="K95" s="45">
        <f t="shared" ref="K95:K96" si="361">+J95</f>
        <v>0</v>
      </c>
      <c r="L95" s="45">
        <f t="shared" ref="L95:L96" si="362">+K95</f>
        <v>0</v>
      </c>
      <c r="M95" s="45">
        <f t="shared" ref="M95:M96" si="363">+L95</f>
        <v>0</v>
      </c>
      <c r="N95" s="45">
        <f t="shared" ref="N95:N96" si="364">+M95</f>
        <v>0</v>
      </c>
    </row>
    <row r="96" spans="1:14" x14ac:dyDescent="0.3">
      <c r="A96" s="51" t="s">
        <v>138</v>
      </c>
      <c r="B96" s="52" t="str">
        <f t="shared" ref="B96:H96" si="365">+IFERROR(B94-B95,"nm")</f>
        <v>nm</v>
      </c>
      <c r="C96" s="52">
        <f t="shared" si="365"/>
        <v>-3.0317460317460243E-2</v>
      </c>
      <c r="D96" s="52">
        <f t="shared" si="365"/>
        <v>-4.5267175572519108E-2</v>
      </c>
      <c r="E96" s="52">
        <f t="shared" si="365"/>
        <v>1.775193798449614E-2</v>
      </c>
      <c r="F96" s="52">
        <f t="shared" si="365"/>
        <v>-1.846153846153846E-2</v>
      </c>
      <c r="G96" s="52">
        <f t="shared" si="365"/>
        <v>-3.7536231884057872E-2</v>
      </c>
      <c r="H96" s="52">
        <f t="shared" si="365"/>
        <v>5.7567567567567535E-2</v>
      </c>
      <c r="I96" s="52">
        <f>+IFERROR(I94-I95,"nm")</f>
        <v>4.9743589743589778E-2</v>
      </c>
      <c r="J96" s="45">
        <v>0</v>
      </c>
      <c r="K96" s="45">
        <f t="shared" si="361"/>
        <v>0</v>
      </c>
      <c r="L96" s="45">
        <f t="shared" si="362"/>
        <v>0</v>
      </c>
      <c r="M96" s="45">
        <f t="shared" si="363"/>
        <v>0</v>
      </c>
      <c r="N96" s="45">
        <f t="shared" si="364"/>
        <v>0</v>
      </c>
    </row>
    <row r="97" spans="1:14" x14ac:dyDescent="0.3">
      <c r="A97" s="9" t="s">
        <v>130</v>
      </c>
      <c r="B97" s="44">
        <f>+B104+B100</f>
        <v>1039</v>
      </c>
      <c r="C97" s="44">
        <f>+C104+C100</f>
        <v>1420</v>
      </c>
      <c r="D97" s="44">
        <f t="shared" ref="D97:G97" si="366">+D104+D100</f>
        <v>1561</v>
      </c>
      <c r="E97" s="44">
        <f t="shared" si="366"/>
        <v>1863</v>
      </c>
      <c r="F97" s="44">
        <f t="shared" si="366"/>
        <v>2426</v>
      </c>
      <c r="G97" s="44">
        <f t="shared" si="366"/>
        <v>2534</v>
      </c>
      <c r="H97" s="44">
        <f>+H104+H100</f>
        <v>3289</v>
      </c>
      <c r="I97" s="44">
        <f>+I104+I100</f>
        <v>2406</v>
      </c>
      <c r="J97" s="44">
        <f>+J83*J99</f>
        <v>2406</v>
      </c>
      <c r="K97" s="44">
        <f t="shared" ref="K97:N97" si="367">+K83*K99</f>
        <v>2406</v>
      </c>
      <c r="L97" s="44">
        <f t="shared" si="367"/>
        <v>2406</v>
      </c>
      <c r="M97" s="44">
        <f t="shared" si="367"/>
        <v>2406</v>
      </c>
      <c r="N97" s="44">
        <f t="shared" si="367"/>
        <v>2406</v>
      </c>
    </row>
    <row r="98" spans="1:14" x14ac:dyDescent="0.3">
      <c r="A98" s="42" t="s">
        <v>129</v>
      </c>
      <c r="B98" s="43" t="str">
        <f t="shared" ref="B98" si="368">+IFERROR(B97/A97-1,"nm")</f>
        <v>nm</v>
      </c>
      <c r="C98" s="43">
        <f t="shared" ref="C98" si="369">+IFERROR(C97/B97-1,"nm")</f>
        <v>0.36669874879692022</v>
      </c>
      <c r="D98" s="43">
        <f t="shared" ref="D98" si="370">+IFERROR(D97/C97-1,"nm")</f>
        <v>9.9295774647887303E-2</v>
      </c>
      <c r="E98" s="43">
        <f t="shared" ref="E98" si="371">+IFERROR(E97/D97-1,"nm")</f>
        <v>0.19346572709801402</v>
      </c>
      <c r="F98" s="43">
        <f t="shared" ref="F98" si="372">+IFERROR(F97/E97-1,"nm")</f>
        <v>0.3022007514761138</v>
      </c>
      <c r="G98" s="43">
        <f t="shared" ref="G98" si="373">+IFERROR(G97/F97-1,"nm")</f>
        <v>4.4517724649629109E-2</v>
      </c>
      <c r="H98" s="43">
        <f t="shared" ref="H98" si="374">+IFERROR(H97/G97-1,"nm")</f>
        <v>0.29794790844514596</v>
      </c>
      <c r="I98" s="43">
        <f>+IFERROR(I97/H97-1,"nm")</f>
        <v>-0.26847065977500761</v>
      </c>
      <c r="J98" s="43">
        <f t="shared" ref="J98" si="375">+IFERROR(J97/I97-1,"nm")</f>
        <v>0</v>
      </c>
      <c r="K98" s="43">
        <f t="shared" ref="K98" si="376">+IFERROR(K97/J97-1,"nm")</f>
        <v>0</v>
      </c>
      <c r="L98" s="43">
        <f t="shared" ref="L98" si="377">+IFERROR(L97/K97-1,"nm")</f>
        <v>0</v>
      </c>
      <c r="M98" s="43">
        <f t="shared" ref="M98" si="378">+IFERROR(M97/L97-1,"nm")</f>
        <v>0</v>
      </c>
      <c r="N98" s="43">
        <f t="shared" ref="N98" si="379">+IFERROR(N97/M97-1,"nm")</f>
        <v>0</v>
      </c>
    </row>
    <row r="99" spans="1:14" x14ac:dyDescent="0.3">
      <c r="A99" s="42" t="s">
        <v>131</v>
      </c>
      <c r="B99" s="43">
        <f t="shared" ref="B99:H99" si="380">+IFERROR(B97/B$21,"nm")</f>
        <v>7.5618631732168845E-2</v>
      </c>
      <c r="C99" s="43">
        <f t="shared" si="380"/>
        <v>9.6179897046870771E-2</v>
      </c>
      <c r="D99" s="43">
        <f t="shared" si="380"/>
        <v>0.10258937960042061</v>
      </c>
      <c r="E99" s="43">
        <f t="shared" si="380"/>
        <v>0.12541231908448333</v>
      </c>
      <c r="F99" s="43">
        <f t="shared" si="380"/>
        <v>0.15255942648723431</v>
      </c>
      <c r="G99" s="43">
        <f t="shared" si="380"/>
        <v>0.17495167080916874</v>
      </c>
      <c r="H99" s="43">
        <f t="shared" si="380"/>
        <v>0.19145468304325047</v>
      </c>
      <c r="I99" s="43">
        <f>+IFERROR(I97/I$83,"nm")</f>
        <v>0.31880217304889358</v>
      </c>
      <c r="J99" s="45">
        <f>+I99</f>
        <v>0.31880217304889358</v>
      </c>
      <c r="K99" s="45">
        <f t="shared" ref="K99" si="381">+J99</f>
        <v>0.31880217304889358</v>
      </c>
      <c r="L99" s="45">
        <f t="shared" ref="L99" si="382">+K99</f>
        <v>0.31880217304889358</v>
      </c>
      <c r="M99" s="45">
        <f t="shared" ref="M99" si="383">+L99</f>
        <v>0.31880217304889358</v>
      </c>
      <c r="N99" s="45">
        <f t="shared" ref="N99" si="384">+M99</f>
        <v>0.31880217304889358</v>
      </c>
    </row>
    <row r="100" spans="1:14" x14ac:dyDescent="0.3">
      <c r="A100" s="55" t="s">
        <v>132</v>
      </c>
      <c r="B100" s="55">
        <f>+Historicals!B169</f>
        <v>46</v>
      </c>
      <c r="C100" s="55">
        <f>+Historicals!C169</f>
        <v>48</v>
      </c>
      <c r="D100" s="55">
        <f>+Historicals!D169</f>
        <v>54</v>
      </c>
      <c r="E100" s="55">
        <f>+Historicals!E169</f>
        <v>56</v>
      </c>
      <c r="F100" s="55">
        <f>+Historicals!F169</f>
        <v>50</v>
      </c>
      <c r="G100" s="55">
        <f>+Historicals!G169</f>
        <v>44</v>
      </c>
      <c r="H100" s="55">
        <f>+Historicals!H169</f>
        <v>46</v>
      </c>
      <c r="I100" s="55">
        <f>+Historicals!I169</f>
        <v>41</v>
      </c>
      <c r="J100" s="55">
        <f>+J110*J103</f>
        <v>41</v>
      </c>
      <c r="K100" s="55">
        <f t="shared" ref="K100:N100" si="385">+K110*K103</f>
        <v>41</v>
      </c>
      <c r="L100" s="55">
        <f t="shared" si="385"/>
        <v>41</v>
      </c>
      <c r="M100" s="55">
        <f t="shared" si="385"/>
        <v>41</v>
      </c>
      <c r="N100" s="55">
        <f t="shared" si="385"/>
        <v>41</v>
      </c>
    </row>
    <row r="101" spans="1:14" x14ac:dyDescent="0.3">
      <c r="A101" s="42" t="s">
        <v>129</v>
      </c>
      <c r="B101" s="43" t="str">
        <f t="shared" ref="B101" si="386">+IFERROR(B100/A100-1,"nm")</f>
        <v>nm</v>
      </c>
      <c r="C101" s="43">
        <f t="shared" ref="C101" si="387">+IFERROR(C100/B100-1,"nm")</f>
        <v>4.3478260869565188E-2</v>
      </c>
      <c r="D101" s="43">
        <f t="shared" ref="D101" si="388">+IFERROR(D100/C100-1,"nm")</f>
        <v>0.125</v>
      </c>
      <c r="E101" s="43">
        <f t="shared" ref="E101" si="389">+IFERROR(E100/D100-1,"nm")</f>
        <v>3.7037037037036979E-2</v>
      </c>
      <c r="F101" s="43">
        <f t="shared" ref="F101" si="390">+IFERROR(F100/E100-1,"nm")</f>
        <v>-0.1071428571428571</v>
      </c>
      <c r="G101" s="43">
        <f t="shared" ref="G101" si="391">+IFERROR(G100/F100-1,"nm")</f>
        <v>-0.12</v>
      </c>
      <c r="H101" s="43">
        <f t="shared" ref="H101" si="392">+IFERROR(H100/G100-1,"nm")</f>
        <v>4.5454545454545414E-2</v>
      </c>
      <c r="I101" s="43">
        <f>+IFERROR(I100/H100-1,"nm")</f>
        <v>-0.10869565217391308</v>
      </c>
      <c r="J101" s="43">
        <f t="shared" ref="J101" si="393">+IFERROR(J100/I100-1,"nm")</f>
        <v>0</v>
      </c>
      <c r="K101" s="43">
        <f t="shared" ref="K101" si="394">+IFERROR(K100/J100-1,"nm")</f>
        <v>0</v>
      </c>
      <c r="L101" s="43">
        <f t="shared" ref="L101" si="395">+IFERROR(L100/K100-1,"nm")</f>
        <v>0</v>
      </c>
      <c r="M101" s="43">
        <f t="shared" ref="M101" si="396">+IFERROR(M100/L100-1,"nm")</f>
        <v>0</v>
      </c>
      <c r="N101" s="43">
        <f t="shared" ref="N101" si="397">+IFERROR(N100/M100-1,"nm")</f>
        <v>0</v>
      </c>
    </row>
    <row r="102" spans="1:14" x14ac:dyDescent="0.3">
      <c r="A102" s="42" t="s">
        <v>133</v>
      </c>
      <c r="B102" s="43">
        <f t="shared" ref="B102:H102" si="398">+IFERROR(B100/B$83,"nm")</f>
        <v>1.4998369742419302E-2</v>
      </c>
      <c r="C102" s="43">
        <f t="shared" si="398"/>
        <v>1.2681638044914135E-2</v>
      </c>
      <c r="D102" s="43">
        <f t="shared" si="398"/>
        <v>1.2744866650932263E-2</v>
      </c>
      <c r="E102" s="43">
        <f t="shared" si="398"/>
        <v>1.090767432800935E-2</v>
      </c>
      <c r="F102" s="43">
        <f t="shared" si="398"/>
        <v>8.0541237113402053E-3</v>
      </c>
      <c r="G102" s="43">
        <f t="shared" si="398"/>
        <v>6.5878125467884411E-3</v>
      </c>
      <c r="H102" s="43">
        <f t="shared" si="398"/>
        <v>5.5488540410132689E-3</v>
      </c>
      <c r="I102" s="43">
        <f>+IFERROR(I100/I$83,"nm")</f>
        <v>5.4326222340002651E-3</v>
      </c>
      <c r="J102" s="43">
        <f t="shared" ref="J102:N102" si="399">+IFERROR(J100/J$21,"nm")</f>
        <v>2.2339671988230807E-3</v>
      </c>
      <c r="K102" s="43">
        <f t="shared" si="399"/>
        <v>2.2339671988230807E-3</v>
      </c>
      <c r="L102" s="43">
        <f t="shared" si="399"/>
        <v>2.2339671988230807E-3</v>
      </c>
      <c r="M102" s="43">
        <f t="shared" si="399"/>
        <v>2.2339671988230807E-3</v>
      </c>
      <c r="N102" s="43">
        <f t="shared" si="399"/>
        <v>2.2339671988230807E-3</v>
      </c>
    </row>
    <row r="103" spans="1:14" x14ac:dyDescent="0.3">
      <c r="A103" s="42" t="s">
        <v>142</v>
      </c>
      <c r="B103" s="43">
        <f t="shared" ref="B103:H103" si="400">+IFERROR(B100/B110,"nm")</f>
        <v>0.18110236220472442</v>
      </c>
      <c r="C103" s="43">
        <f t="shared" si="400"/>
        <v>0.20512820512820512</v>
      </c>
      <c r="D103" s="43">
        <f t="shared" si="400"/>
        <v>0.24</v>
      </c>
      <c r="E103" s="43">
        <f t="shared" si="400"/>
        <v>0.21875</v>
      </c>
      <c r="F103" s="43">
        <f t="shared" si="400"/>
        <v>0.2109704641350211</v>
      </c>
      <c r="G103" s="43">
        <f t="shared" si="400"/>
        <v>0.20560747663551401</v>
      </c>
      <c r="H103" s="43">
        <f t="shared" si="400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401">+J103</f>
        <v>0.13531353135313531</v>
      </c>
      <c r="L103" s="45">
        <f t="shared" ref="L103" si="402">+K103</f>
        <v>0.13531353135313531</v>
      </c>
      <c r="M103" s="45">
        <f t="shared" ref="M103" si="403">+L103</f>
        <v>0.13531353135313531</v>
      </c>
      <c r="N103" s="45">
        <f t="shared" ref="N103" si="404">+M103</f>
        <v>0.13531353135313531</v>
      </c>
    </row>
    <row r="104" spans="1:14" x14ac:dyDescent="0.3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05">+K97-K100</f>
        <v>2365</v>
      </c>
      <c r="L104" s="9">
        <f t="shared" si="405"/>
        <v>2365</v>
      </c>
      <c r="M104" s="9">
        <f t="shared" si="405"/>
        <v>2365</v>
      </c>
      <c r="N104" s="9">
        <f t="shared" si="405"/>
        <v>2365</v>
      </c>
    </row>
    <row r="105" spans="1:14" x14ac:dyDescent="0.3">
      <c r="A105" s="42" t="s">
        <v>129</v>
      </c>
      <c r="B105" s="43" t="str">
        <f t="shared" ref="B105" si="406">+IFERROR(B104/A104-1,"nm")</f>
        <v>nm</v>
      </c>
      <c r="C105" s="43">
        <f t="shared" ref="C105" si="407">+IFERROR(C104/B104-1,"nm")</f>
        <v>0.38167170191339372</v>
      </c>
      <c r="D105" s="43">
        <f t="shared" ref="D105" si="408">+IFERROR(D104/C104-1,"nm")</f>
        <v>9.8396501457725938E-2</v>
      </c>
      <c r="E105" s="43">
        <f t="shared" ref="E105" si="409">+IFERROR(E104/D104-1,"nm")</f>
        <v>0.19907100199071004</v>
      </c>
      <c r="F105" s="43">
        <f t="shared" ref="F105" si="410">+IFERROR(F104/E104-1,"nm")</f>
        <v>0.31488655229662421</v>
      </c>
      <c r="G105" s="43">
        <f t="shared" ref="G105" si="411">+IFERROR(G104/F104-1,"nm")</f>
        <v>4.7979797979798011E-2</v>
      </c>
      <c r="H105" s="43">
        <f t="shared" ref="H105" si="412">+IFERROR(H104/G104-1,"nm")</f>
        <v>0.30240963855421676</v>
      </c>
      <c r="I105" s="43">
        <f>+IFERROR(I104/H104-1,"nm")</f>
        <v>-0.27073697193956214</v>
      </c>
      <c r="J105" s="43">
        <f t="shared" ref="J105" si="413">+IFERROR(J104/I104-1,"nm")</f>
        <v>0</v>
      </c>
      <c r="K105" s="43">
        <f t="shared" ref="K105" si="414">+IFERROR(K104/J104-1,"nm")</f>
        <v>0</v>
      </c>
      <c r="L105" s="43">
        <f t="shared" ref="L105" si="415">+IFERROR(L104/K104-1,"nm")</f>
        <v>0</v>
      </c>
      <c r="M105" s="43">
        <f t="shared" ref="M105" si="416">+IFERROR(M104/L104-1,"nm")</f>
        <v>0</v>
      </c>
      <c r="N105" s="43">
        <f t="shared" ref="N105" si="417">+IFERROR(N104/M104-1,"nm")</f>
        <v>0</v>
      </c>
    </row>
    <row r="106" spans="1:14" x14ac:dyDescent="0.3">
      <c r="A106" s="42" t="s">
        <v>131</v>
      </c>
      <c r="B106" s="43">
        <f t="shared" ref="B106:H106" si="418">+IFERROR(B104/B$83,"nm")</f>
        <v>0.3237691555265732</v>
      </c>
      <c r="C106" s="43">
        <f t="shared" si="418"/>
        <v>0.36248348745046233</v>
      </c>
      <c r="D106" s="43">
        <f t="shared" si="418"/>
        <v>0.35567618598064671</v>
      </c>
      <c r="E106" s="43">
        <f t="shared" si="418"/>
        <v>0.35196727697701596</v>
      </c>
      <c r="F106" s="43">
        <f t="shared" si="418"/>
        <v>0.38273195876288657</v>
      </c>
      <c r="G106" s="43">
        <f t="shared" si="418"/>
        <v>0.37281030094325496</v>
      </c>
      <c r="H106" s="43">
        <f t="shared" si="418"/>
        <v>0.39119420989143544</v>
      </c>
      <c r="I106" s="43">
        <f>+IFERROR(I104/I$83,"nm")</f>
        <v>0.31336955081489332</v>
      </c>
      <c r="J106" s="43">
        <f t="shared" ref="J106:N106" si="419">+IFERROR(J104/J$21,"nm")</f>
        <v>0.12886176646869721</v>
      </c>
      <c r="K106" s="43">
        <f t="shared" si="419"/>
        <v>0.12886176646869721</v>
      </c>
      <c r="L106" s="43">
        <f t="shared" si="419"/>
        <v>0.12886176646869721</v>
      </c>
      <c r="M106" s="43">
        <f t="shared" si="419"/>
        <v>0.12886176646869721</v>
      </c>
      <c r="N106" s="43">
        <f t="shared" si="419"/>
        <v>0.12886176646869721</v>
      </c>
    </row>
    <row r="107" spans="1:14" x14ac:dyDescent="0.3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44">
        <f>+J83*J109</f>
        <v>78</v>
      </c>
      <c r="K107" s="44">
        <f t="shared" ref="K107:N107" si="420">+K83*K109</f>
        <v>78</v>
      </c>
      <c r="L107" s="44">
        <f t="shared" si="420"/>
        <v>78</v>
      </c>
      <c r="M107" s="44">
        <f t="shared" si="420"/>
        <v>78</v>
      </c>
      <c r="N107" s="44">
        <f t="shared" si="420"/>
        <v>78</v>
      </c>
    </row>
    <row r="108" spans="1:14" x14ac:dyDescent="0.3">
      <c r="A108" s="42" t="s">
        <v>129</v>
      </c>
      <c r="B108" s="43" t="str">
        <f t="shared" ref="B108" si="421">+IFERROR(B107/A107-1,"nm")</f>
        <v>nm</v>
      </c>
      <c r="C108" s="43">
        <f t="shared" ref="C108" si="422">+IFERROR(C107/B107-1,"nm")</f>
        <v>-0.3623188405797102</v>
      </c>
      <c r="D108" s="43">
        <f t="shared" ref="D108" si="423">+IFERROR(D107/C107-1,"nm")</f>
        <v>0.15909090909090917</v>
      </c>
      <c r="E108" s="43">
        <f t="shared" ref="E108" si="424">+IFERROR(E107/D107-1,"nm")</f>
        <v>0.49019607843137258</v>
      </c>
      <c r="F108" s="43">
        <f t="shared" ref="F108" si="425">+IFERROR(F107/E107-1,"nm")</f>
        <v>-0.35526315789473684</v>
      </c>
      <c r="G108" s="43">
        <f t="shared" ref="G108" si="426">+IFERROR(G107/F107-1,"nm")</f>
        <v>-0.4285714285714286</v>
      </c>
      <c r="H108" s="43">
        <f t="shared" ref="H108" si="427">+IFERROR(H107/G107-1,"nm")</f>
        <v>2.3571428571428572</v>
      </c>
      <c r="I108" s="43">
        <f>+IFERROR(I107/H107-1,"nm")</f>
        <v>-0.17021276595744683</v>
      </c>
      <c r="J108" s="43">
        <f t="shared" ref="J108" si="428">+IFERROR(J107/I107-1,"nm")</f>
        <v>0</v>
      </c>
      <c r="K108" s="43">
        <f t="shared" ref="K108" si="429">+IFERROR(K107/J107-1,"nm")</f>
        <v>0</v>
      </c>
      <c r="L108" s="43">
        <f t="shared" ref="L108" si="430">+IFERROR(L107/K107-1,"nm")</f>
        <v>0</v>
      </c>
      <c r="M108" s="43">
        <f t="shared" ref="M108" si="431">+IFERROR(M107/L107-1,"nm")</f>
        <v>0</v>
      </c>
      <c r="N108" s="43">
        <f t="shared" ref="N108" si="432">+IFERROR(N107/M107-1,"nm")</f>
        <v>0</v>
      </c>
    </row>
    <row r="109" spans="1:14" x14ac:dyDescent="0.3">
      <c r="A109" s="42" t="s">
        <v>133</v>
      </c>
      <c r="B109" s="43">
        <f t="shared" ref="B109:H109" si="433">+IFERROR(B107/B$83,"nm")</f>
        <v>2.2497554613628953E-2</v>
      </c>
      <c r="C109" s="43">
        <f t="shared" si="433"/>
        <v>1.1624834874504624E-2</v>
      </c>
      <c r="D109" s="43">
        <f t="shared" si="433"/>
        <v>1.2036818503658248E-2</v>
      </c>
      <c r="E109" s="43">
        <f t="shared" si="433"/>
        <v>1.4803272302298403E-2</v>
      </c>
      <c r="F109" s="43">
        <f t="shared" si="433"/>
        <v>7.8930412371134018E-3</v>
      </c>
      <c r="G109" s="43">
        <f t="shared" si="433"/>
        <v>4.1922443479562805E-3</v>
      </c>
      <c r="H109" s="43">
        <f t="shared" si="433"/>
        <v>1.1338962605548853E-2</v>
      </c>
      <c r="I109" s="43">
        <f>+IFERROR(I107/I$83,"nm")</f>
        <v>1.0335232542732211E-2</v>
      </c>
      <c r="J109" s="45">
        <f>+I109</f>
        <v>1.0335232542732211E-2</v>
      </c>
      <c r="K109" s="45">
        <f t="shared" ref="K109" si="434">+J109</f>
        <v>1.0335232542732211E-2</v>
      </c>
      <c r="L109" s="45">
        <f t="shared" ref="L109" si="435">+K109</f>
        <v>1.0335232542732211E-2</v>
      </c>
      <c r="M109" s="45">
        <f t="shared" ref="M109" si="436">+L109</f>
        <v>1.0335232542732211E-2</v>
      </c>
      <c r="N109" s="45">
        <f t="shared" ref="N109" si="437">+M109</f>
        <v>1.0335232542732211E-2</v>
      </c>
    </row>
    <row r="110" spans="1:14" x14ac:dyDescent="0.3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44">
        <f>+J83*J112</f>
        <v>303</v>
      </c>
      <c r="K110" s="44">
        <f t="shared" ref="K110:N110" si="438">+K83*K112</f>
        <v>303</v>
      </c>
      <c r="L110" s="44">
        <f t="shared" si="438"/>
        <v>303</v>
      </c>
      <c r="M110" s="44">
        <f t="shared" si="438"/>
        <v>303</v>
      </c>
      <c r="N110" s="44">
        <f t="shared" si="438"/>
        <v>303</v>
      </c>
    </row>
    <row r="111" spans="1:14" x14ac:dyDescent="0.3">
      <c r="A111" s="42" t="s">
        <v>129</v>
      </c>
      <c r="B111" s="43" t="str">
        <f t="shared" ref="B111" si="439">+IFERROR(B110/A110-1,"nm")</f>
        <v>nm</v>
      </c>
      <c r="C111" s="43">
        <f t="shared" ref="C111" si="440">+IFERROR(C110/B110-1,"nm")</f>
        <v>-7.8740157480314932E-2</v>
      </c>
      <c r="D111" s="43">
        <f t="shared" ref="D111" si="441">+IFERROR(D110/C110-1,"nm")</f>
        <v>-3.8461538461538436E-2</v>
      </c>
      <c r="E111" s="43">
        <f t="shared" ref="E111" si="442">+IFERROR(E110/D110-1,"nm")</f>
        <v>0.13777777777777778</v>
      </c>
      <c r="F111" s="43">
        <f t="shared" ref="F111" si="443">+IFERROR(F110/E110-1,"nm")</f>
        <v>-7.421875E-2</v>
      </c>
      <c r="G111" s="43">
        <f t="shared" ref="G111" si="444">+IFERROR(G110/F110-1,"nm")</f>
        <v>-9.7046413502109741E-2</v>
      </c>
      <c r="H111" s="43">
        <f t="shared" ref="H111" si="445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446">+K112+K113</f>
        <v>4.0148403339075128E-2</v>
      </c>
      <c r="L111" s="43">
        <f t="shared" si="446"/>
        <v>4.0148403339075128E-2</v>
      </c>
      <c r="M111" s="43">
        <f t="shared" si="446"/>
        <v>4.0148403339075128E-2</v>
      </c>
      <c r="N111" s="43">
        <f t="shared" si="446"/>
        <v>4.0148403339075128E-2</v>
      </c>
    </row>
    <row r="112" spans="1:14" x14ac:dyDescent="0.3">
      <c r="A112" s="42" t="s">
        <v>133</v>
      </c>
      <c r="B112" s="43">
        <f t="shared" ref="B112:H112" si="447">+IFERROR(B110/B$83,"nm")</f>
        <v>8.2817085099445714E-2</v>
      </c>
      <c r="C112" s="43">
        <f t="shared" si="447"/>
        <v>6.1822985468956405E-2</v>
      </c>
      <c r="D112" s="43">
        <f t="shared" si="447"/>
        <v>5.31036110455511E-2</v>
      </c>
      <c r="E112" s="43">
        <f t="shared" si="447"/>
        <v>4.9863654070899883E-2</v>
      </c>
      <c r="F112" s="43">
        <f t="shared" si="447"/>
        <v>3.817654639175258E-2</v>
      </c>
      <c r="G112" s="43">
        <f t="shared" si="447"/>
        <v>3.2040724659380147E-2</v>
      </c>
      <c r="H112" s="43">
        <f t="shared" si="447"/>
        <v>3.4740651387213509E-2</v>
      </c>
      <c r="I112" s="43">
        <f>+IFERROR(I110/I$83,"nm")</f>
        <v>4.0148403339075128E-2</v>
      </c>
      <c r="J112" s="45">
        <f>+I112</f>
        <v>4.0148403339075128E-2</v>
      </c>
      <c r="K112" s="45">
        <f t="shared" ref="K112" si="448">+J112</f>
        <v>4.0148403339075128E-2</v>
      </c>
      <c r="L112" s="45">
        <f t="shared" ref="L112" si="449">+K112</f>
        <v>4.0148403339075128E-2</v>
      </c>
      <c r="M112" s="45">
        <f t="shared" ref="M112" si="450">+L112</f>
        <v>4.0148403339075128E-2</v>
      </c>
      <c r="N112" s="45">
        <f t="shared" ref="N112" si="451">+M112</f>
        <v>4.0148403339075128E-2</v>
      </c>
    </row>
    <row r="113" spans="1:14" x14ac:dyDescent="0.3">
      <c r="A113" s="39" t="s">
        <v>148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136</v>
      </c>
      <c r="B114" s="9">
        <f t="shared" ref="B114:H114" si="452">B116+B120+B124</f>
        <v>4653</v>
      </c>
      <c r="C114" s="9">
        <f t="shared" si="452"/>
        <v>4570</v>
      </c>
      <c r="D114" s="9">
        <f t="shared" si="452"/>
        <v>4737</v>
      </c>
      <c r="E114" s="9">
        <f t="shared" si="452"/>
        <v>5166</v>
      </c>
      <c r="F114" s="9">
        <f t="shared" si="452"/>
        <v>5254</v>
      </c>
      <c r="G114" s="9">
        <f t="shared" si="452"/>
        <v>5028</v>
      </c>
      <c r="H114" s="9">
        <f t="shared" si="452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53">+SUM(K116+K120+K124)</f>
        <v>5955</v>
      </c>
      <c r="L114" s="9">
        <f t="shared" si="453"/>
        <v>5955</v>
      </c>
      <c r="M114" s="9">
        <f t="shared" si="453"/>
        <v>5955</v>
      </c>
      <c r="N114" s="9">
        <f t="shared" si="453"/>
        <v>5955</v>
      </c>
    </row>
    <row r="115" spans="1:14" x14ac:dyDescent="0.3">
      <c r="A115" s="40" t="s">
        <v>129</v>
      </c>
      <c r="B115" s="43" t="str">
        <f t="shared" ref="B115" si="454">+IFERROR(B114/A114-1,"nm")</f>
        <v>nm</v>
      </c>
      <c r="C115" s="43">
        <f t="shared" ref="C115" si="455">+IFERROR(C114/B114-1,"nm")</f>
        <v>-1.783795400816679E-2</v>
      </c>
      <c r="D115" s="43">
        <f t="shared" ref="D115" si="456">+IFERROR(D114/C114-1,"nm")</f>
        <v>3.6542669584245013E-2</v>
      </c>
      <c r="E115" s="43">
        <f t="shared" ref="E115" si="457">+IFERROR(E114/D114-1,"nm")</f>
        <v>9.0563647878403986E-2</v>
      </c>
      <c r="F115" s="43">
        <f t="shared" ref="F115" si="458">+IFERROR(F114/E114-1,"nm")</f>
        <v>1.7034456058846237E-2</v>
      </c>
      <c r="G115" s="43">
        <f t="shared" ref="G115" si="459">+IFERROR(G114/F114-1,"nm")</f>
        <v>-4.3014845831747195E-2</v>
      </c>
      <c r="H115" s="43">
        <f t="shared" ref="H115" si="460">+IFERROR(H114/G114-1,"nm")</f>
        <v>6.2649164677804237E-2</v>
      </c>
      <c r="I115" s="43">
        <f>+IFERROR(I114/H114-1,"nm")</f>
        <v>0.11454239191465465</v>
      </c>
      <c r="J115" s="43">
        <f t="shared" ref="J115" si="461">+IFERROR(J114/I114-1,"nm")</f>
        <v>0</v>
      </c>
      <c r="K115" s="43">
        <f t="shared" ref="K115" si="462">+IFERROR(K114/J114-1,"nm")</f>
        <v>0</v>
      </c>
      <c r="L115" s="43">
        <f t="shared" ref="L115" si="463">+IFERROR(L114/K114-1,"nm")</f>
        <v>0</v>
      </c>
      <c r="M115" s="43">
        <f t="shared" ref="M115" si="464">+IFERROR(M114/L114-1,"nm")</f>
        <v>0</v>
      </c>
      <c r="N115" s="43">
        <f t="shared" ref="N115" si="465">+IFERROR(N114/M114-1,"nm")</f>
        <v>0</v>
      </c>
    </row>
    <row r="116" spans="1:14" x14ac:dyDescent="0.3">
      <c r="A116" s="41" t="s">
        <v>113</v>
      </c>
      <c r="B116" s="3">
        <f>+Historicals!B120</f>
        <v>3093</v>
      </c>
      <c r="C116" s="3">
        <f>+Historicals!C120</f>
        <v>3106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66">+J116*(1+K117)</f>
        <v>4111</v>
      </c>
      <c r="L116" s="3">
        <f t="shared" ref="L116" si="467">+K116*(1+L117)</f>
        <v>4111</v>
      </c>
      <c r="M116" s="3">
        <f t="shared" ref="M116" si="468">+L116*(1+M117)</f>
        <v>4111</v>
      </c>
      <c r="N116" s="3">
        <f t="shared" ref="N116" si="469">+M116*(1+N117)</f>
        <v>4111</v>
      </c>
    </row>
    <row r="117" spans="1:14" x14ac:dyDescent="0.3">
      <c r="A117" s="40" t="s">
        <v>129</v>
      </c>
      <c r="B117" s="43" t="str">
        <f t="shared" ref="B117" si="470">+IFERROR(B116/A116-1,"nm")</f>
        <v>nm</v>
      </c>
      <c r="C117" s="43">
        <f t="shared" ref="C117" si="471">+IFERROR(C116/B116-1,"nm")</f>
        <v>4.2030391205949424E-3</v>
      </c>
      <c r="D117" s="43">
        <f t="shared" ref="D117" si="472">+IFERROR(D116/C116-1,"nm")</f>
        <v>5.7630392788152074E-2</v>
      </c>
      <c r="E117" s="43">
        <f t="shared" ref="E117" si="473">+IFERROR(E116/D116-1,"nm")</f>
        <v>8.8280060882800715E-2</v>
      </c>
      <c r="F117" s="43">
        <f t="shared" ref="F117" si="474">+IFERROR(F116/E116-1,"nm")</f>
        <v>1.3146853146853044E-2</v>
      </c>
      <c r="G117" s="43">
        <f t="shared" ref="G117" si="475">+IFERROR(G116/F116-1,"nm")</f>
        <v>-4.7763666482606326E-2</v>
      </c>
      <c r="H117" s="43">
        <f t="shared" ref="H117" si="476">+IFERROR(H116/G116-1,"nm")</f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477">+K118+K119</f>
        <v>0</v>
      </c>
      <c r="L117" s="43">
        <f t="shared" si="477"/>
        <v>0</v>
      </c>
      <c r="M117" s="43">
        <f t="shared" si="477"/>
        <v>0</v>
      </c>
      <c r="N117" s="43">
        <f t="shared" si="477"/>
        <v>0</v>
      </c>
    </row>
    <row r="118" spans="1:14" x14ac:dyDescent="0.3">
      <c r="A118" s="40" t="s">
        <v>137</v>
      </c>
      <c r="B118" s="43">
        <f>+Historicals!B192</f>
        <v>0.32</v>
      </c>
      <c r="C118" s="43">
        <f>+Historicals!C192</f>
        <v>0.48</v>
      </c>
      <c r="D118" s="43">
        <f>+Historicals!D192</f>
        <v>0.16</v>
      </c>
      <c r="E118" s="43">
        <f>+Historicals!E192</f>
        <v>0.09</v>
      </c>
      <c r="F118" s="43">
        <f>+Historicals!F192</f>
        <v>0.12</v>
      </c>
      <c r="G118" s="43">
        <f>+Historicals!G192</f>
        <v>0</v>
      </c>
      <c r="H118" s="43">
        <f>+Historicals!H192</f>
        <v>0.08</v>
      </c>
      <c r="I118" s="43">
        <f>+Historicals!I192</f>
        <v>0.17</v>
      </c>
      <c r="J118" s="45">
        <v>0</v>
      </c>
      <c r="K118" s="45">
        <f t="shared" ref="K118:K119" si="478">+J118</f>
        <v>0</v>
      </c>
      <c r="L118" s="45">
        <f t="shared" ref="L118:L119" si="479">+K118</f>
        <v>0</v>
      </c>
      <c r="M118" s="45">
        <f t="shared" ref="M118:M119" si="480">+L118</f>
        <v>0</v>
      </c>
      <c r="N118" s="45">
        <f t="shared" ref="N118:N119" si="481">+M118</f>
        <v>0</v>
      </c>
    </row>
    <row r="119" spans="1:14" x14ac:dyDescent="0.3">
      <c r="A119" s="40" t="s">
        <v>138</v>
      </c>
      <c r="B119" s="43" t="str">
        <f t="shared" ref="B119:H119" si="482">+IFERROR(B117-B118,"nm")</f>
        <v>nm</v>
      </c>
      <c r="C119" s="43">
        <f t="shared" si="482"/>
        <v>-0.47579696087940504</v>
      </c>
      <c r="D119" s="43">
        <f t="shared" si="482"/>
        <v>-0.10236960721184793</v>
      </c>
      <c r="E119" s="43">
        <f t="shared" si="482"/>
        <v>-1.7199391171992817E-3</v>
      </c>
      <c r="F119" s="43">
        <f t="shared" si="482"/>
        <v>-0.10685314685314695</v>
      </c>
      <c r="G119" s="43">
        <f t="shared" si="482"/>
        <v>-4.7763666482606326E-2</v>
      </c>
      <c r="H119" s="43">
        <f t="shared" si="482"/>
        <v>-1.9112786314873828E-2</v>
      </c>
      <c r="I119" s="43">
        <f>+IFERROR(I117-I118,"nm")</f>
        <v>-4.646898059579127E-2</v>
      </c>
      <c r="J119" s="45">
        <v>0</v>
      </c>
      <c r="K119" s="45">
        <f t="shared" si="478"/>
        <v>0</v>
      </c>
      <c r="L119" s="45">
        <f t="shared" si="479"/>
        <v>0</v>
      </c>
      <c r="M119" s="45">
        <f t="shared" si="480"/>
        <v>0</v>
      </c>
      <c r="N119" s="45">
        <f t="shared" si="481"/>
        <v>0</v>
      </c>
    </row>
    <row r="120" spans="1:14" x14ac:dyDescent="0.3">
      <c r="A120" s="41" t="s">
        <v>114</v>
      </c>
      <c r="B120" s="3">
        <f>+Historicals!B121</f>
        <v>1251</v>
      </c>
      <c r="C120" s="3">
        <f>+Historicals!C121</f>
        <v>1175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83">+J120*(1+K121)</f>
        <v>1610</v>
      </c>
      <c r="L120" s="3">
        <f t="shared" ref="L120" si="484">+K120*(1+L121)</f>
        <v>1610</v>
      </c>
      <c r="M120" s="3">
        <f t="shared" ref="M120" si="485">+L120*(1+M121)</f>
        <v>1610</v>
      </c>
      <c r="N120" s="3">
        <f t="shared" ref="N120" si="486">+M120*(1+N121)</f>
        <v>1610</v>
      </c>
    </row>
    <row r="121" spans="1:14" x14ac:dyDescent="0.3">
      <c r="A121" s="40" t="s">
        <v>129</v>
      </c>
      <c r="B121" s="43" t="str">
        <f t="shared" ref="B121" si="487">+IFERROR(B120/A120-1,"nm")</f>
        <v>nm</v>
      </c>
      <c r="C121" s="43">
        <f t="shared" ref="C121" si="488">+IFERROR(C120/B120-1,"nm")</f>
        <v>-6.0751398880895313E-2</v>
      </c>
      <c r="D121" s="43">
        <f t="shared" ref="D121" si="489">+IFERROR(D120/C120-1,"nm")</f>
        <v>8.5106382978723527E-3</v>
      </c>
      <c r="E121" s="43">
        <f t="shared" ref="E121" si="490">+IFERROR(E120/D120-1,"nm")</f>
        <v>0.13670886075949373</v>
      </c>
      <c r="F121" s="43">
        <f t="shared" ref="F121" si="491">+IFERROR(F120/E120-1,"nm")</f>
        <v>3.563474387527843E-2</v>
      </c>
      <c r="G121" s="43">
        <f t="shared" ref="G121" si="492">+IFERROR(G120/F120-1,"nm")</f>
        <v>-2.1505376344086002E-2</v>
      </c>
      <c r="H121" s="43">
        <f t="shared" ref="H121" si="493">+IFERROR(H120/G120-1,"nm")</f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494">+K122+K123</f>
        <v>0</v>
      </c>
      <c r="L121" s="43">
        <f t="shared" si="494"/>
        <v>0</v>
      </c>
      <c r="M121" s="43">
        <f t="shared" si="494"/>
        <v>0</v>
      </c>
      <c r="N121" s="43">
        <f t="shared" si="494"/>
        <v>0</v>
      </c>
    </row>
    <row r="122" spans="1:14" x14ac:dyDescent="0.3">
      <c r="A122" s="40" t="s">
        <v>137</v>
      </c>
      <c r="B122" s="43">
        <f>+Historicals!B193</f>
        <v>-0.03</v>
      </c>
      <c r="C122" s="43">
        <f>+Historicals!C193</f>
        <v>0.16</v>
      </c>
      <c r="D122" s="43">
        <f>+Historicals!D193</f>
        <v>0.09</v>
      </c>
      <c r="E122" s="43">
        <f>+Historicals!E193</f>
        <v>0.15</v>
      </c>
      <c r="F122" s="43">
        <f>+Historicals!F193</f>
        <v>0.15</v>
      </c>
      <c r="G122" s="43">
        <f>+Historicals!G193</f>
        <v>0.03</v>
      </c>
      <c r="H122" s="43">
        <f>+Historicals!H193</f>
        <v>0.1</v>
      </c>
      <c r="I122" s="43">
        <f>+Historicals!I193</f>
        <v>0.12</v>
      </c>
      <c r="J122" s="45">
        <v>0</v>
      </c>
      <c r="K122" s="45">
        <f t="shared" ref="K122:K123" si="495">+J122</f>
        <v>0</v>
      </c>
      <c r="L122" s="45">
        <f t="shared" ref="L122:L123" si="496">+K122</f>
        <v>0</v>
      </c>
      <c r="M122" s="45">
        <f t="shared" ref="M122:M123" si="497">+L122</f>
        <v>0</v>
      </c>
      <c r="N122" s="45">
        <f t="shared" ref="N122:N123" si="498">+M122</f>
        <v>0</v>
      </c>
    </row>
    <row r="123" spans="1:14" x14ac:dyDescent="0.3">
      <c r="A123" s="40" t="s">
        <v>138</v>
      </c>
      <c r="B123" s="43" t="str">
        <f t="shared" ref="B123:H123" si="499">+IFERROR(B121-B122,"nm")</f>
        <v>nm</v>
      </c>
      <c r="C123" s="43">
        <f t="shared" si="499"/>
        <v>-0.22075139888089532</v>
      </c>
      <c r="D123" s="43">
        <f t="shared" si="499"/>
        <v>-8.1489361702127644E-2</v>
      </c>
      <c r="E123" s="43">
        <f t="shared" si="499"/>
        <v>-1.3291139240506261E-2</v>
      </c>
      <c r="F123" s="43">
        <f t="shared" si="499"/>
        <v>-0.11436525612472156</v>
      </c>
      <c r="G123" s="43">
        <f t="shared" si="499"/>
        <v>-5.1505376344086001E-2</v>
      </c>
      <c r="H123" s="43">
        <f t="shared" si="499"/>
        <v>-5.4945054945053917E-3</v>
      </c>
      <c r="I123" s="43">
        <f>+IFERROR(I121-I122,"nm")</f>
        <v>-4.2356091030789744E-2</v>
      </c>
      <c r="J123" s="45">
        <v>0</v>
      </c>
      <c r="K123" s="45">
        <f t="shared" si="495"/>
        <v>0</v>
      </c>
      <c r="L123" s="45">
        <f t="shared" si="496"/>
        <v>0</v>
      </c>
      <c r="M123" s="45">
        <f t="shared" si="497"/>
        <v>0</v>
      </c>
      <c r="N123" s="45">
        <f t="shared" si="498"/>
        <v>0</v>
      </c>
    </row>
    <row r="124" spans="1:14" x14ac:dyDescent="0.3">
      <c r="A124" s="41" t="s">
        <v>115</v>
      </c>
      <c r="B124" s="3">
        <f>+Historicals!B122</f>
        <v>309</v>
      </c>
      <c r="C124" s="3">
        <f>+Historicals!C122</f>
        <v>289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0">+J124*(1+K125)</f>
        <v>234</v>
      </c>
      <c r="L124" s="3">
        <f t="shared" ref="L124" si="501">+K124*(1+L125)</f>
        <v>234</v>
      </c>
      <c r="M124" s="3">
        <f t="shared" ref="M124" si="502">+L124*(1+M125)</f>
        <v>234</v>
      </c>
      <c r="N124" s="3">
        <f t="shared" ref="N124" si="503">+M124*(1+N125)</f>
        <v>234</v>
      </c>
    </row>
    <row r="125" spans="1:14" x14ac:dyDescent="0.3">
      <c r="A125" s="40" t="s">
        <v>129</v>
      </c>
      <c r="B125" s="43" t="str">
        <f t="shared" ref="B125" si="504">+IFERROR(B124/A124-1,"nm")</f>
        <v>nm</v>
      </c>
      <c r="C125" s="43">
        <f t="shared" ref="C125" si="505">+IFERROR(C124/B124-1,"nm")</f>
        <v>-6.4724919093851141E-2</v>
      </c>
      <c r="D125" s="43">
        <f t="shared" ref="D125" si="506">+IFERROR(D124/C124-1,"nm")</f>
        <v>-7.6124567474048388E-2</v>
      </c>
      <c r="E125" s="43">
        <f t="shared" ref="E125" si="507">+IFERROR(E124/D124-1,"nm")</f>
        <v>-8.6142322097378266E-2</v>
      </c>
      <c r="F125" s="43">
        <f t="shared" ref="F125" si="508">+IFERROR(F124/E124-1,"nm")</f>
        <v>-2.8688524590163911E-2</v>
      </c>
      <c r="G125" s="43">
        <f t="shared" ref="G125" si="509">+IFERROR(G124/F124-1,"nm")</f>
        <v>-9.7046413502109741E-2</v>
      </c>
      <c r="H125" s="43">
        <f t="shared" ref="H125" si="510">+IFERROR(H124/G124-1,"nm")</f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511">+K126+K127</f>
        <v>0</v>
      </c>
      <c r="L125" s="43">
        <f t="shared" si="511"/>
        <v>0</v>
      </c>
      <c r="M125" s="43">
        <f t="shared" si="511"/>
        <v>0</v>
      </c>
      <c r="N125" s="43">
        <f t="shared" si="511"/>
        <v>0</v>
      </c>
    </row>
    <row r="126" spans="1:14" x14ac:dyDescent="0.3">
      <c r="A126" s="40" t="s">
        <v>137</v>
      </c>
      <c r="B126" s="43">
        <f>+Historicals!B194</f>
        <v>-0.01</v>
      </c>
      <c r="C126" s="43">
        <f>+Historicals!C194</f>
        <v>0.14000000000000001</v>
      </c>
      <c r="D126" s="43">
        <f>+Historicals!D194</f>
        <v>-0.01</v>
      </c>
      <c r="E126" s="43">
        <f>+Historicals!E194</f>
        <v>-0.08</v>
      </c>
      <c r="F126" s="43">
        <f>+Historicals!F194</f>
        <v>0.08</v>
      </c>
      <c r="G126" s="43">
        <f>+Historicals!G194</f>
        <v>-0.04</v>
      </c>
      <c r="H126" s="43">
        <f>+Historicals!H194</f>
        <v>-0.09</v>
      </c>
      <c r="I126" s="43">
        <f>+Historicals!I194</f>
        <v>0.28000000000000003</v>
      </c>
      <c r="J126" s="45">
        <v>0</v>
      </c>
      <c r="K126" s="45">
        <f t="shared" ref="K126:K127" si="512">+J126</f>
        <v>0</v>
      </c>
      <c r="L126" s="45">
        <f t="shared" ref="L126:L127" si="513">+K126</f>
        <v>0</v>
      </c>
      <c r="M126" s="45">
        <f t="shared" ref="M126:M127" si="514">+L126</f>
        <v>0</v>
      </c>
      <c r="N126" s="45">
        <f t="shared" ref="N126:N127" si="515">+M126</f>
        <v>0</v>
      </c>
    </row>
    <row r="127" spans="1:14" x14ac:dyDescent="0.3">
      <c r="A127" s="40" t="s">
        <v>138</v>
      </c>
      <c r="B127" s="43" t="str">
        <f t="shared" ref="B127:H127" si="516">+IFERROR(B125-B126,"nm")</f>
        <v>nm</v>
      </c>
      <c r="C127" s="43">
        <f t="shared" si="516"/>
        <v>-0.20472491909385115</v>
      </c>
      <c r="D127" s="43">
        <f t="shared" si="516"/>
        <v>-6.6124567474048393E-2</v>
      </c>
      <c r="E127" s="43">
        <f t="shared" si="516"/>
        <v>-6.1423220973782638E-3</v>
      </c>
      <c r="F127" s="43">
        <f t="shared" si="516"/>
        <v>-0.10868852459016391</v>
      </c>
      <c r="G127" s="43">
        <f t="shared" si="516"/>
        <v>-5.704641350210974E-2</v>
      </c>
      <c r="H127" s="43">
        <f t="shared" si="516"/>
        <v>-2.214953271028039E-2</v>
      </c>
      <c r="I127" s="43">
        <f>+IFERROR(I125-I126,"nm")</f>
        <v>-4.842105263157892E-2</v>
      </c>
      <c r="J127" s="45">
        <v>0</v>
      </c>
      <c r="K127" s="45">
        <f t="shared" si="512"/>
        <v>0</v>
      </c>
      <c r="L127" s="45">
        <f t="shared" si="513"/>
        <v>0</v>
      </c>
      <c r="M127" s="45">
        <f t="shared" si="514"/>
        <v>0</v>
      </c>
      <c r="N127" s="45">
        <f t="shared" si="515"/>
        <v>0</v>
      </c>
    </row>
    <row r="128" spans="1:14" x14ac:dyDescent="0.3">
      <c r="A128" s="9" t="s">
        <v>130</v>
      </c>
      <c r="B128" s="44">
        <f t="shared" ref="B128:G128" si="517">+B135+B131</f>
        <v>967</v>
      </c>
      <c r="C128" s="44">
        <f t="shared" si="517"/>
        <v>1044</v>
      </c>
      <c r="D128" s="44">
        <f t="shared" si="517"/>
        <v>1034</v>
      </c>
      <c r="E128" s="44">
        <f t="shared" si="517"/>
        <v>1244</v>
      </c>
      <c r="F128" s="44">
        <f t="shared" si="517"/>
        <v>1376</v>
      </c>
      <c r="G128" s="44">
        <f t="shared" si="517"/>
        <v>1230</v>
      </c>
      <c r="H128" s="44">
        <f>+H135+H131</f>
        <v>1573</v>
      </c>
      <c r="I128" s="44">
        <f>+I135+I131</f>
        <v>1938</v>
      </c>
      <c r="J128" s="44">
        <f>+J114*J130</f>
        <v>1938</v>
      </c>
      <c r="K128" s="44">
        <f t="shared" ref="K128:N128" si="518">+K114*K130</f>
        <v>1938</v>
      </c>
      <c r="L128" s="44">
        <f t="shared" si="518"/>
        <v>1938</v>
      </c>
      <c r="M128" s="44">
        <f t="shared" si="518"/>
        <v>1938</v>
      </c>
      <c r="N128" s="44">
        <f t="shared" si="518"/>
        <v>1938</v>
      </c>
    </row>
    <row r="129" spans="1:14" x14ac:dyDescent="0.3">
      <c r="A129" s="42" t="s">
        <v>129</v>
      </c>
      <c r="B129" s="43" t="str">
        <f t="shared" ref="B129" si="519">+IFERROR(B128/A128-1,"nm")</f>
        <v>nm</v>
      </c>
      <c r="C129" s="43">
        <f t="shared" ref="C129" si="520">+IFERROR(C128/B128-1,"nm")</f>
        <v>7.962771458117901E-2</v>
      </c>
      <c r="D129" s="43">
        <f t="shared" ref="D129" si="521">+IFERROR(D128/C128-1,"nm")</f>
        <v>-9.5785440613026518E-3</v>
      </c>
      <c r="E129" s="43">
        <f t="shared" ref="E129" si="522">+IFERROR(E128/D128-1,"nm")</f>
        <v>0.20309477756286265</v>
      </c>
      <c r="F129" s="43">
        <f t="shared" ref="F129" si="523">+IFERROR(F128/E128-1,"nm")</f>
        <v>0.10610932475884249</v>
      </c>
      <c r="G129" s="43">
        <f t="shared" ref="G129" si="524">+IFERROR(G128/F128-1,"nm")</f>
        <v>-0.10610465116279066</v>
      </c>
      <c r="H129" s="43">
        <f t="shared" ref="H129" si="525">+IFERROR(H128/G128-1,"nm")</f>
        <v>0.27886178861788613</v>
      </c>
      <c r="I129" s="43">
        <f>+IFERROR(I128/H128-1,"nm")</f>
        <v>0.23204068658614108</v>
      </c>
      <c r="J129" s="43">
        <f t="shared" ref="J129" si="526">+IFERROR(J128/I128-1,"nm")</f>
        <v>0</v>
      </c>
      <c r="K129" s="43">
        <f t="shared" ref="K129" si="527">+IFERROR(K128/J128-1,"nm")</f>
        <v>0</v>
      </c>
      <c r="L129" s="43">
        <f t="shared" ref="L129" si="528">+IFERROR(L128/K128-1,"nm")</f>
        <v>0</v>
      </c>
      <c r="M129" s="43">
        <f t="shared" ref="M129" si="529">+IFERROR(M128/L128-1,"nm")</f>
        <v>0</v>
      </c>
      <c r="N129" s="43">
        <f t="shared" ref="N129" si="530">+IFERROR(N128/M128-1,"nm")</f>
        <v>0</v>
      </c>
    </row>
    <row r="130" spans="1:14" x14ac:dyDescent="0.3">
      <c r="A130" s="42" t="s">
        <v>131</v>
      </c>
      <c r="B130" s="43">
        <f t="shared" ref="B130:H130" si="531">+IFERROR(B128/B$114,"nm")</f>
        <v>0.20782290995056951</v>
      </c>
      <c r="C130" s="43">
        <f t="shared" si="531"/>
        <v>0.22844638949671772</v>
      </c>
      <c r="D130" s="43">
        <f t="shared" si="531"/>
        <v>0.21828161283512773</v>
      </c>
      <c r="E130" s="43">
        <f t="shared" si="531"/>
        <v>0.2408052651955091</v>
      </c>
      <c r="F130" s="43">
        <f t="shared" si="531"/>
        <v>0.26189569851541683</v>
      </c>
      <c r="G130" s="43">
        <f t="shared" si="531"/>
        <v>0.24463007159904535</v>
      </c>
      <c r="H130" s="43">
        <f t="shared" si="531"/>
        <v>0.2944038929440389</v>
      </c>
      <c r="I130" s="43">
        <f>+IFERROR(I128/I$114,"nm")</f>
        <v>0.32544080604534004</v>
      </c>
      <c r="J130" s="45">
        <f>+I130</f>
        <v>0.32544080604534004</v>
      </c>
      <c r="K130" s="45">
        <f t="shared" ref="K130" si="532">+J130</f>
        <v>0.32544080604534004</v>
      </c>
      <c r="L130" s="45">
        <f t="shared" ref="L130" si="533">+K130</f>
        <v>0.32544080604534004</v>
      </c>
      <c r="M130" s="45">
        <f t="shared" ref="M130" si="534">+L130</f>
        <v>0.32544080604534004</v>
      </c>
      <c r="N130" s="45">
        <f t="shared" ref="N130" si="535">+M130</f>
        <v>0.32544080604534004</v>
      </c>
    </row>
    <row r="131" spans="1:14" x14ac:dyDescent="0.3">
      <c r="A131" s="9" t="s">
        <v>132</v>
      </c>
      <c r="B131" s="9">
        <f>+Historicals!B170</f>
        <v>49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44">
        <f>+J134*J141</f>
        <v>42</v>
      </c>
      <c r="K131" s="44">
        <f t="shared" ref="K131:N131" si="536">+K134*K141</f>
        <v>42</v>
      </c>
      <c r="L131" s="44">
        <f t="shared" si="536"/>
        <v>42</v>
      </c>
      <c r="M131" s="44">
        <f t="shared" si="536"/>
        <v>42</v>
      </c>
      <c r="N131" s="44">
        <f t="shared" si="536"/>
        <v>42</v>
      </c>
    </row>
    <row r="132" spans="1:14" x14ac:dyDescent="0.3">
      <c r="A132" s="42" t="s">
        <v>129</v>
      </c>
      <c r="B132" s="43" t="str">
        <f t="shared" ref="B132" si="537">+IFERROR(B131/A131-1,"nm")</f>
        <v>nm</v>
      </c>
      <c r="C132" s="43">
        <f t="shared" ref="C132" si="538">+IFERROR(C131/B131-1,"nm")</f>
        <v>-0.1428571428571429</v>
      </c>
      <c r="D132" s="43">
        <f t="shared" ref="D132" si="539">+IFERROR(D131/C131-1,"nm")</f>
        <v>0.28571428571428581</v>
      </c>
      <c r="E132" s="43">
        <f t="shared" ref="E132" si="540">+IFERROR(E131/D131-1,"nm")</f>
        <v>1.8518518518518601E-2</v>
      </c>
      <c r="F132" s="43">
        <f t="shared" ref="F132" si="541">+IFERROR(F131/E131-1,"nm")</f>
        <v>-3.6363636363636376E-2</v>
      </c>
      <c r="G132" s="43">
        <f t="shared" ref="G132" si="542">+IFERROR(G131/F131-1,"nm")</f>
        <v>-0.13207547169811318</v>
      </c>
      <c r="H132" s="43">
        <f t="shared" ref="H132" si="543">+IFERROR(H131/G131-1,"nm")</f>
        <v>-6.5217391304347783E-2</v>
      </c>
      <c r="I132" s="43">
        <f>+IFERROR(I131/H131-1,"nm")</f>
        <v>-2.3255813953488413E-2</v>
      </c>
      <c r="J132" s="43">
        <f t="shared" ref="J132" si="544">+IFERROR(J131/I131-1,"nm")</f>
        <v>0</v>
      </c>
      <c r="K132" s="43">
        <f t="shared" ref="K132" si="545">+IFERROR(K131/J131-1,"nm")</f>
        <v>0</v>
      </c>
      <c r="L132" s="43">
        <f t="shared" ref="L132" si="546">+IFERROR(L131/K131-1,"nm")</f>
        <v>0</v>
      </c>
      <c r="M132" s="43">
        <f t="shared" ref="M132" si="547">+IFERROR(M131/L131-1,"nm")</f>
        <v>0</v>
      </c>
      <c r="N132" s="43">
        <f t="shared" ref="N132" si="548">+IFERROR(N131/M131-1,"nm")</f>
        <v>0</v>
      </c>
    </row>
    <row r="133" spans="1:14" x14ac:dyDescent="0.3">
      <c r="A133" s="42" t="s">
        <v>133</v>
      </c>
      <c r="B133" s="43">
        <f>+IFERROR(B131/B$114,"nm")</f>
        <v>1.053084031807436E-2</v>
      </c>
      <c r="C133" s="43">
        <f t="shared" ref="C133:H133" si="549">+IFERROR(C131/C$114,"nm")</f>
        <v>9.1903719912472641E-3</v>
      </c>
      <c r="D133" s="43">
        <f t="shared" si="549"/>
        <v>1.1399620012666244E-2</v>
      </c>
      <c r="E133" s="43">
        <f t="shared" si="549"/>
        <v>1.064653503677894E-2</v>
      </c>
      <c r="F133" s="43">
        <f t="shared" si="549"/>
        <v>1.0087552341073468E-2</v>
      </c>
      <c r="G133" s="43">
        <f t="shared" si="549"/>
        <v>9.148766905330152E-3</v>
      </c>
      <c r="H133" s="43">
        <f t="shared" si="549"/>
        <v>8.0479131574022079E-3</v>
      </c>
      <c r="I133" s="43">
        <f>+IFERROR(I131/I$114,"nm")</f>
        <v>7.0528967254408059E-3</v>
      </c>
      <c r="J133" s="43">
        <f t="shared" ref="J133:N133" si="550">+IFERROR(J131/J$21,"nm")</f>
        <v>2.2884542036724241E-3</v>
      </c>
      <c r="K133" s="43">
        <f t="shared" si="550"/>
        <v>2.2884542036724241E-3</v>
      </c>
      <c r="L133" s="43">
        <f t="shared" si="550"/>
        <v>2.2884542036724241E-3</v>
      </c>
      <c r="M133" s="43">
        <f t="shared" si="550"/>
        <v>2.2884542036724241E-3</v>
      </c>
      <c r="N133" s="43">
        <f t="shared" si="550"/>
        <v>2.2884542036724241E-3</v>
      </c>
    </row>
    <row r="134" spans="1:14" x14ac:dyDescent="0.3">
      <c r="A134" s="42" t="s">
        <v>142</v>
      </c>
      <c r="B134" s="43">
        <f t="shared" ref="B134:H134" si="551">+IFERROR(B131/B141,"nm")</f>
        <v>0.15909090909090909</v>
      </c>
      <c r="C134" s="43">
        <f t="shared" si="551"/>
        <v>0.12650602409638553</v>
      </c>
      <c r="D134" s="43">
        <f t="shared" si="551"/>
        <v>0.1588235294117647</v>
      </c>
      <c r="E134" s="43">
        <f t="shared" si="551"/>
        <v>0.16224188790560473</v>
      </c>
      <c r="F134" s="43">
        <f t="shared" si="551"/>
        <v>0.16257668711656442</v>
      </c>
      <c r="G134" s="43">
        <f t="shared" si="551"/>
        <v>0.1554054054054054</v>
      </c>
      <c r="H134" s="43">
        <f t="shared" si="551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552">+J134</f>
        <v>0.15328467153284672</v>
      </c>
      <c r="L134" s="45">
        <f t="shared" ref="L134" si="553">+K134</f>
        <v>0.15328467153284672</v>
      </c>
      <c r="M134" s="45">
        <f t="shared" ref="M134" si="554">+L134</f>
        <v>0.15328467153284672</v>
      </c>
      <c r="N134" s="45">
        <f t="shared" ref="N134" si="555">+M134</f>
        <v>0.15328467153284672</v>
      </c>
    </row>
    <row r="135" spans="1:14" x14ac:dyDescent="0.3">
      <c r="A135" s="9" t="s">
        <v>134</v>
      </c>
      <c r="B135" s="9">
        <f>+Historicals!B137</f>
        <v>918</v>
      </c>
      <c r="C135" s="9">
        <f>+Historicals!C137</f>
        <v>1002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56">+K128-K131</f>
        <v>1896</v>
      </c>
      <c r="L135" s="9">
        <f t="shared" si="556"/>
        <v>1896</v>
      </c>
      <c r="M135" s="9">
        <f t="shared" si="556"/>
        <v>1896</v>
      </c>
      <c r="N135" s="9">
        <f t="shared" si="556"/>
        <v>1896</v>
      </c>
    </row>
    <row r="136" spans="1:14" x14ac:dyDescent="0.3">
      <c r="A136" s="42" t="s">
        <v>129</v>
      </c>
      <c r="B136" s="43" t="str">
        <f t="shared" ref="B136" si="557">+IFERROR(B135/A135-1,"nm")</f>
        <v>nm</v>
      </c>
      <c r="C136" s="43">
        <f t="shared" ref="C136" si="558">+IFERROR(C135/B135-1,"nm")</f>
        <v>9.1503267973856106E-2</v>
      </c>
      <c r="D136" s="43">
        <f t="shared" ref="D136" si="559">+IFERROR(D135/C135-1,"nm")</f>
        <v>-2.1956087824351322E-2</v>
      </c>
      <c r="E136" s="43">
        <f t="shared" ref="E136" si="560">+IFERROR(E135/D135-1,"nm")</f>
        <v>0.21326530612244898</v>
      </c>
      <c r="F136" s="43">
        <f t="shared" ref="F136" si="561">+IFERROR(F135/E135-1,"nm")</f>
        <v>0.11269974768713209</v>
      </c>
      <c r="G136" s="43">
        <f t="shared" ref="G136" si="562">+IFERROR(G135/F135-1,"nm")</f>
        <v>-0.1050642479213908</v>
      </c>
      <c r="H136" s="43">
        <f t="shared" ref="H136" si="563">+IFERROR(H135/G135-1,"nm")</f>
        <v>0.29222972972972983</v>
      </c>
      <c r="I136" s="43">
        <f>+IFERROR(I135/H135-1,"nm")</f>
        <v>0.23921568627450984</v>
      </c>
      <c r="J136" s="43">
        <f t="shared" ref="J136" si="564">+IFERROR(J135/I135-1,"nm")</f>
        <v>0</v>
      </c>
      <c r="K136" s="43">
        <f t="shared" ref="K136" si="565">+IFERROR(K135/J135-1,"nm")</f>
        <v>0</v>
      </c>
      <c r="L136" s="43">
        <f t="shared" ref="L136" si="566">+IFERROR(L135/K135-1,"nm")</f>
        <v>0</v>
      </c>
      <c r="M136" s="43">
        <f t="shared" ref="M136" si="567">+IFERROR(M135/L135-1,"nm")</f>
        <v>0</v>
      </c>
      <c r="N136" s="43">
        <f t="shared" ref="N136" si="568">+IFERROR(N135/M135-1,"nm")</f>
        <v>0</v>
      </c>
    </row>
    <row r="137" spans="1:14" x14ac:dyDescent="0.3">
      <c r="A137" s="42" t="s">
        <v>131</v>
      </c>
      <c r="B137" s="43">
        <f>+IFERROR(B135/B$114,"nm")</f>
        <v>0.19729206963249515</v>
      </c>
      <c r="C137" s="43">
        <f t="shared" ref="C137:I137" si="569">+IFERROR(C135/C$114,"nm")</f>
        <v>0.21925601750547047</v>
      </c>
      <c r="D137" s="43">
        <f t="shared" si="569"/>
        <v>0.20688199282246147</v>
      </c>
      <c r="E137" s="43">
        <f t="shared" si="569"/>
        <v>0.23015873015873015</v>
      </c>
      <c r="F137" s="43">
        <f t="shared" si="569"/>
        <v>0.25180814617434338</v>
      </c>
      <c r="G137" s="43">
        <f t="shared" si="569"/>
        <v>0.2354813046937152</v>
      </c>
      <c r="H137" s="43">
        <f t="shared" si="569"/>
        <v>0.28635597978663674</v>
      </c>
      <c r="I137" s="43">
        <f t="shared" si="569"/>
        <v>0.31838790931989924</v>
      </c>
      <c r="J137" s="43">
        <f t="shared" ref="J137:N137" si="570">+IFERROR(J135/J$21,"nm")</f>
        <v>0.10330736119435514</v>
      </c>
      <c r="K137" s="43">
        <f t="shared" si="570"/>
        <v>0.10330736119435514</v>
      </c>
      <c r="L137" s="43">
        <f t="shared" si="570"/>
        <v>0.10330736119435514</v>
      </c>
      <c r="M137" s="43">
        <f t="shared" si="570"/>
        <v>0.10330736119435514</v>
      </c>
      <c r="N137" s="43">
        <f t="shared" si="570"/>
        <v>0.10330736119435514</v>
      </c>
    </row>
    <row r="138" spans="1:14" x14ac:dyDescent="0.3">
      <c r="A138" s="9" t="s">
        <v>135</v>
      </c>
      <c r="B138" s="9">
        <f>+Historicals!B159</f>
        <v>52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44">
        <f>+J114*J140</f>
        <v>56</v>
      </c>
      <c r="K138" s="44">
        <f t="shared" ref="K138:N138" si="571">+K114*K140</f>
        <v>56</v>
      </c>
      <c r="L138" s="44">
        <f t="shared" si="571"/>
        <v>56</v>
      </c>
      <c r="M138" s="44">
        <f t="shared" si="571"/>
        <v>56</v>
      </c>
      <c r="N138" s="44">
        <f t="shared" si="571"/>
        <v>56</v>
      </c>
    </row>
    <row r="139" spans="1:14" x14ac:dyDescent="0.3">
      <c r="A139" s="42" t="s">
        <v>129</v>
      </c>
      <c r="B139" s="43" t="str">
        <f t="shared" ref="B139" si="572">+IFERROR(B138/A138-1,"nm")</f>
        <v>nm</v>
      </c>
      <c r="C139" s="43">
        <f t="shared" ref="C139" si="573">+IFERROR(C138/B138-1,"nm")</f>
        <v>0.19230769230769229</v>
      </c>
      <c r="D139" s="43">
        <f t="shared" ref="D139" si="574">+IFERROR(D138/C138-1,"nm")</f>
        <v>-4.8387096774193505E-2</v>
      </c>
      <c r="E139" s="43">
        <f t="shared" ref="E139" si="575">+IFERROR(E138/D138-1,"nm")</f>
        <v>-0.16949152542372881</v>
      </c>
      <c r="F139" s="43">
        <f t="shared" ref="F139" si="576">+IFERROR(F138/E138-1,"nm")</f>
        <v>-4.081632653061229E-2</v>
      </c>
      <c r="G139" s="43">
        <f t="shared" ref="G139" si="577">+IFERROR(G138/F138-1,"nm")</f>
        <v>-0.12765957446808507</v>
      </c>
      <c r="H139" s="43">
        <f t="shared" ref="H139" si="578">+IFERROR(H138/G138-1,"nm")</f>
        <v>0.31707317073170738</v>
      </c>
      <c r="I139" s="43">
        <f>+IFERROR(I138/H138-1,"nm")</f>
        <v>3.7037037037036979E-2</v>
      </c>
      <c r="J139" s="43">
        <f t="shared" ref="J139" si="579">+IFERROR(J138/I138-1,"nm")</f>
        <v>0</v>
      </c>
      <c r="K139" s="43">
        <f t="shared" ref="K139" si="580">+IFERROR(K138/J138-1,"nm")</f>
        <v>0</v>
      </c>
      <c r="L139" s="43">
        <f t="shared" ref="L139" si="581">+IFERROR(L138/K138-1,"nm")</f>
        <v>0</v>
      </c>
      <c r="M139" s="43">
        <f t="shared" ref="M139" si="582">+IFERROR(M138/L138-1,"nm")</f>
        <v>0</v>
      </c>
      <c r="N139" s="43">
        <f t="shared" ref="N139" si="583">+IFERROR(N138/M138-1,"nm")</f>
        <v>0</v>
      </c>
    </row>
    <row r="140" spans="1:14" x14ac:dyDescent="0.3">
      <c r="A140" s="42" t="s">
        <v>133</v>
      </c>
      <c r="B140" s="43">
        <f t="shared" ref="B140:H140" si="584">+IFERROR(B138/B$114,"nm")</f>
        <v>1.117558564367075E-2</v>
      </c>
      <c r="C140" s="43">
        <f t="shared" si="584"/>
        <v>1.3566739606126914E-2</v>
      </c>
      <c r="D140" s="43">
        <f t="shared" si="584"/>
        <v>1.2455140384209416E-2</v>
      </c>
      <c r="E140" s="43">
        <f t="shared" si="584"/>
        <v>9.485094850948509E-3</v>
      </c>
      <c r="F140" s="43">
        <f t="shared" si="584"/>
        <v>8.9455652835934533E-3</v>
      </c>
      <c r="G140" s="43">
        <f t="shared" si="584"/>
        <v>8.1543357199681775E-3</v>
      </c>
      <c r="H140" s="43">
        <f t="shared" si="584"/>
        <v>1.0106681639528355E-2</v>
      </c>
      <c r="I140" s="43">
        <f>+IFERROR(I138/I$114,"nm")</f>
        <v>9.4038623005877411E-3</v>
      </c>
      <c r="J140" s="45">
        <f>+I140</f>
        <v>9.4038623005877411E-3</v>
      </c>
      <c r="K140" s="45">
        <f t="shared" ref="K140" si="585">+J140</f>
        <v>9.4038623005877411E-3</v>
      </c>
      <c r="L140" s="45">
        <f t="shared" ref="L140" si="586">+K140</f>
        <v>9.4038623005877411E-3</v>
      </c>
      <c r="M140" s="45">
        <f t="shared" ref="M140" si="587">+L140</f>
        <v>9.4038623005877411E-3</v>
      </c>
      <c r="N140" s="45">
        <f t="shared" ref="N140" si="588">+M140</f>
        <v>9.4038623005877411E-3</v>
      </c>
    </row>
    <row r="141" spans="1:14" x14ac:dyDescent="0.3">
      <c r="A141" s="9" t="s">
        <v>143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44">
        <f>+J114*J143</f>
        <v>274</v>
      </c>
      <c r="K141" s="44">
        <f t="shared" ref="K141:N141" si="589">+K114*K143</f>
        <v>274</v>
      </c>
      <c r="L141" s="44">
        <f t="shared" si="589"/>
        <v>274</v>
      </c>
      <c r="M141" s="44">
        <f t="shared" si="589"/>
        <v>274</v>
      </c>
      <c r="N141" s="44">
        <f t="shared" si="589"/>
        <v>274</v>
      </c>
    </row>
    <row r="142" spans="1:14" x14ac:dyDescent="0.3">
      <c r="A142" s="42" t="s">
        <v>129</v>
      </c>
      <c r="B142" s="43" t="str">
        <f t="shared" ref="B142" si="590">+IFERROR(B141/A141-1,"nm")</f>
        <v>nm</v>
      </c>
      <c r="C142" s="43">
        <f t="shared" ref="C142" si="591">+IFERROR(C141/B141-1,"nm")</f>
        <v>7.7922077922077948E-2</v>
      </c>
      <c r="D142" s="43">
        <f t="shared" ref="D142" si="592">+IFERROR(D141/C141-1,"nm")</f>
        <v>2.4096385542168752E-2</v>
      </c>
      <c r="E142" s="43">
        <f t="shared" ref="E142" si="593">+IFERROR(E141/D141-1,"nm")</f>
        <v>-2.9411764705882248E-3</v>
      </c>
      <c r="F142" s="43">
        <f t="shared" ref="F142" si="594">+IFERROR(F141/E141-1,"nm")</f>
        <v>-3.8348082595870192E-2</v>
      </c>
      <c r="G142" s="43">
        <f t="shared" ref="G142" si="595">+IFERROR(G141/F141-1,"nm")</f>
        <v>-9.2024539877300637E-2</v>
      </c>
      <c r="H142" s="43">
        <f t="shared" ref="H142" si="596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597">+K143+K144</f>
        <v>4.6011754827875735E-2</v>
      </c>
      <c r="L142" s="43">
        <f t="shared" si="597"/>
        <v>4.6011754827875735E-2</v>
      </c>
      <c r="M142" s="43">
        <f t="shared" si="597"/>
        <v>4.6011754827875735E-2</v>
      </c>
      <c r="N142" s="43">
        <f t="shared" si="597"/>
        <v>4.6011754827875735E-2</v>
      </c>
    </row>
    <row r="143" spans="1:14" x14ac:dyDescent="0.3">
      <c r="A143" s="42" t="s">
        <v>133</v>
      </c>
      <c r="B143" s="43">
        <f t="shared" ref="B143:H143" si="598">+IFERROR(B141/B$114,"nm")</f>
        <v>6.6193853427895979E-2</v>
      </c>
      <c r="C143" s="43">
        <f t="shared" si="598"/>
        <v>7.264770240700219E-2</v>
      </c>
      <c r="D143" s="43">
        <f t="shared" si="598"/>
        <v>7.1775385264935612E-2</v>
      </c>
      <c r="E143" s="43">
        <f t="shared" si="598"/>
        <v>6.5621370499419282E-2</v>
      </c>
      <c r="F143" s="43">
        <f t="shared" si="598"/>
        <v>6.2047963456414161E-2</v>
      </c>
      <c r="G143" s="43">
        <f t="shared" si="598"/>
        <v>5.88703261734288E-2</v>
      </c>
      <c r="H143" s="43">
        <f t="shared" si="598"/>
        <v>5.6896874415122589E-2</v>
      </c>
      <c r="I143" s="43">
        <f>+IFERROR(I141/I$114,"nm")</f>
        <v>4.6011754827875735E-2</v>
      </c>
      <c r="J143" s="45">
        <f>+I143</f>
        <v>4.6011754827875735E-2</v>
      </c>
      <c r="K143" s="45">
        <f t="shared" ref="K143" si="599">+J143</f>
        <v>4.6011754827875735E-2</v>
      </c>
      <c r="L143" s="45">
        <f t="shared" ref="L143" si="600">+K143</f>
        <v>4.6011754827875735E-2</v>
      </c>
      <c r="M143" s="45">
        <f t="shared" ref="M143" si="601">+L143</f>
        <v>4.6011754827875735E-2</v>
      </c>
      <c r="N143" s="45">
        <f t="shared" ref="N143" si="602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136</v>
      </c>
      <c r="B145" s="3">
        <f>+Historicals!B125</f>
        <v>1982</v>
      </c>
      <c r="C145" s="3">
        <f>+Historicals!C125</f>
        <v>1955</v>
      </c>
      <c r="D145" s="3">
        <f>+Historicals!D125</f>
        <v>2042</v>
      </c>
      <c r="E145" s="9">
        <f>E147+E151+E155+E159</f>
        <v>1886</v>
      </c>
      <c r="F145" s="9">
        <f t="shared" ref="F145:N145" si="603">F147+F151+F155+F159</f>
        <v>1906</v>
      </c>
      <c r="G145" s="9">
        <f t="shared" si="603"/>
        <v>1846</v>
      </c>
      <c r="H145" s="9">
        <f t="shared" si="603"/>
        <v>2205</v>
      </c>
      <c r="I145" s="9">
        <f t="shared" si="603"/>
        <v>2346</v>
      </c>
      <c r="J145" s="9">
        <f>J147+J151+J155+J159</f>
        <v>2346</v>
      </c>
      <c r="K145" s="9">
        <f t="shared" si="603"/>
        <v>2346</v>
      </c>
      <c r="L145" s="9">
        <f t="shared" si="603"/>
        <v>2346</v>
      </c>
      <c r="M145" s="9">
        <f t="shared" si="603"/>
        <v>2346</v>
      </c>
      <c r="N145" s="9">
        <f t="shared" si="603"/>
        <v>2346</v>
      </c>
    </row>
    <row r="146" spans="1:14" x14ac:dyDescent="0.3">
      <c r="A146" s="40" t="s">
        <v>129</v>
      </c>
      <c r="B146" s="43" t="str">
        <f t="shared" ref="B146" si="604">+IFERROR(B145/A145-1,"nm")</f>
        <v>nm</v>
      </c>
      <c r="C146" s="43">
        <f t="shared" ref="C146" si="605">+IFERROR(C145/B145-1,"nm")</f>
        <v>-1.3622603430877955E-2</v>
      </c>
      <c r="D146" s="43">
        <f t="shared" ref="D146" si="606">+IFERROR(D145/C145-1,"nm")</f>
        <v>4.4501278772378416E-2</v>
      </c>
      <c r="E146" s="43">
        <f t="shared" ref="E146" si="607">+IFERROR(E145/D145-1,"nm")</f>
        <v>-7.6395690499510338E-2</v>
      </c>
      <c r="F146" s="43">
        <f t="shared" ref="F146" si="608">+IFERROR(F145/E145-1,"nm")</f>
        <v>1.0604453870625585E-2</v>
      </c>
      <c r="G146" s="43">
        <f t="shared" ref="G146" si="609">+IFERROR(G145/F145-1,"nm")</f>
        <v>-3.147953830010497E-2</v>
      </c>
      <c r="H146" s="43">
        <f t="shared" ref="H146" si="610">+IFERROR(H145/G145-1,"nm")</f>
        <v>0.19447453954496208</v>
      </c>
      <c r="I146" s="43">
        <f>+IFERROR(I145/H145-1,"nm")</f>
        <v>6.3945578231292544E-2</v>
      </c>
      <c r="J146" s="43">
        <f t="shared" ref="J146" si="611">+IFERROR(J145/I145-1,"nm")</f>
        <v>0</v>
      </c>
      <c r="K146" s="43">
        <f t="shared" ref="K146" si="612">+IFERROR(K145/J145-1,"nm")</f>
        <v>0</v>
      </c>
      <c r="L146" s="43">
        <f t="shared" ref="L146" si="613">+IFERROR(L145/K145-1,"nm")</f>
        <v>0</v>
      </c>
      <c r="M146" s="43">
        <f t="shared" ref="M146" si="614">+IFERROR(M145/L145-1,"nm")</f>
        <v>0</v>
      </c>
      <c r="N146" s="43">
        <f t="shared" ref="N146" si="615">+IFERROR(N145/M145-1,"nm")</f>
        <v>0</v>
      </c>
    </row>
    <row r="147" spans="1:14" x14ac:dyDescent="0.3">
      <c r="A147" s="41" t="s">
        <v>113</v>
      </c>
      <c r="B147" s="3">
        <f>+Historicals!B126</f>
        <v>0</v>
      </c>
      <c r="C147" s="3">
        <f>+Historicals!C126</f>
        <v>0</v>
      </c>
      <c r="D147" s="3">
        <f>+Historicals!D126</f>
        <v>0</v>
      </c>
      <c r="E147" s="3">
        <f>+Historicals!E126</f>
        <v>1611</v>
      </c>
      <c r="F147" s="3">
        <f>+Historicals!F126</f>
        <v>1658</v>
      </c>
      <c r="G147" s="3">
        <f>+Historicals!G126</f>
        <v>1642</v>
      </c>
      <c r="H147" s="3">
        <f>+Historicals!H126</f>
        <v>1986</v>
      </c>
      <c r="I147" s="3">
        <f>+Historicals!I126</f>
        <v>2094</v>
      </c>
      <c r="J147" s="3">
        <f>+I147*(1+J148)</f>
        <v>2094</v>
      </c>
      <c r="K147" s="3">
        <f t="shared" ref="K147" si="616">+J147*(1+K148)</f>
        <v>2094</v>
      </c>
      <c r="L147" s="3">
        <f t="shared" ref="L147" si="617">+K147*(1+L148)</f>
        <v>2094</v>
      </c>
      <c r="M147" s="3">
        <f t="shared" ref="M147" si="618">+L147*(1+M148)</f>
        <v>2094</v>
      </c>
      <c r="N147" s="3">
        <f t="shared" ref="N147" si="619">+M147*(1+N148)</f>
        <v>2094</v>
      </c>
    </row>
    <row r="148" spans="1:14" x14ac:dyDescent="0.3">
      <c r="A148" s="40" t="s">
        <v>129</v>
      </c>
      <c r="B148" s="43" t="str">
        <f t="shared" ref="B148" si="620">+IFERROR(B147/A147-1,"nm")</f>
        <v>nm</v>
      </c>
      <c r="C148" s="43" t="str">
        <f t="shared" ref="C148" si="621">+IFERROR(C147/B147-1,"nm")</f>
        <v>nm</v>
      </c>
      <c r="D148" s="43" t="str">
        <f t="shared" ref="D148" si="622">+IFERROR(D147/C147-1,"nm")</f>
        <v>nm</v>
      </c>
      <c r="E148" s="43" t="str">
        <f t="shared" ref="E148" si="623">+IFERROR(E147/D147-1,"nm")</f>
        <v>nm</v>
      </c>
      <c r="F148" s="43">
        <f t="shared" ref="F148" si="624">+IFERROR(F147/E147-1,"nm")</f>
        <v>2.9174425822470429E-2</v>
      </c>
      <c r="G148" s="43">
        <f t="shared" ref="G148" si="625">+IFERROR(G147/F147-1,"nm")</f>
        <v>-9.6501809408926498E-3</v>
      </c>
      <c r="H148" s="43">
        <f t="shared" ref="H148" si="626">+IFERROR(H147/G147-1,"nm")</f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627">+K149+K150</f>
        <v>0</v>
      </c>
      <c r="L148" s="43">
        <f t="shared" si="627"/>
        <v>0</v>
      </c>
      <c r="M148" s="43">
        <f t="shared" si="627"/>
        <v>0</v>
      </c>
      <c r="N148" s="43">
        <f t="shared" si="627"/>
        <v>0</v>
      </c>
    </row>
    <row r="149" spans="1:14" x14ac:dyDescent="0.3">
      <c r="A149" s="40" t="s">
        <v>137</v>
      </c>
      <c r="B149" s="43" t="str">
        <f>+Historicals!B198</f>
        <v>n/a</v>
      </c>
      <c r="C149" s="43" t="str">
        <f>+Historicals!C198</f>
        <v>n/a</v>
      </c>
      <c r="D149" s="43" t="str">
        <f>+Historicals!D198</f>
        <v>n/a</v>
      </c>
      <c r="E149" s="43" t="str">
        <f>+Historicals!E198</f>
        <v>n/a</v>
      </c>
      <c r="F149" s="43">
        <f>+Historicals!F198</f>
        <v>0.05</v>
      </c>
      <c r="G149" s="43">
        <f>+Historicals!G198</f>
        <v>0.01</v>
      </c>
      <c r="H149" s="43">
        <f>+Historicals!H198</f>
        <v>0.17</v>
      </c>
      <c r="I149" s="43">
        <f>+Historicals!I198</f>
        <v>0.06</v>
      </c>
      <c r="J149" s="45">
        <v>0</v>
      </c>
      <c r="K149" s="45">
        <f t="shared" ref="K149:K150" si="628">+J149</f>
        <v>0</v>
      </c>
      <c r="L149" s="45">
        <f t="shared" ref="L149:L150" si="629">+K149</f>
        <v>0</v>
      </c>
      <c r="M149" s="45">
        <f t="shared" ref="M149:M150" si="630">+L149</f>
        <v>0</v>
      </c>
      <c r="N149" s="45">
        <f t="shared" ref="N149:N150" si="631">+M149</f>
        <v>0</v>
      </c>
    </row>
    <row r="150" spans="1:14" x14ac:dyDescent="0.3">
      <c r="A150" s="40" t="s">
        <v>138</v>
      </c>
      <c r="B150" s="43" t="str">
        <f t="shared" ref="B150:H150" si="632">+IFERROR(B148-B149,"nm")</f>
        <v>nm</v>
      </c>
      <c r="C150" s="43" t="str">
        <f t="shared" si="632"/>
        <v>nm</v>
      </c>
      <c r="D150" s="43" t="str">
        <f t="shared" si="632"/>
        <v>nm</v>
      </c>
      <c r="E150" s="43" t="str">
        <f t="shared" si="632"/>
        <v>nm</v>
      </c>
      <c r="F150" s="43">
        <f t="shared" si="632"/>
        <v>-2.0825574177529574E-2</v>
      </c>
      <c r="G150" s="43">
        <f t="shared" si="632"/>
        <v>-1.9650180940892652E-2</v>
      </c>
      <c r="H150" s="43">
        <f t="shared" si="632"/>
        <v>3.9500609013398386E-2</v>
      </c>
      <c r="I150" s="43">
        <f>+IFERROR(I148-I149,"nm")</f>
        <v>-5.6193353474320307E-3</v>
      </c>
      <c r="J150" s="45">
        <v>0</v>
      </c>
      <c r="K150" s="45">
        <f t="shared" si="628"/>
        <v>0</v>
      </c>
      <c r="L150" s="45">
        <f t="shared" si="629"/>
        <v>0</v>
      </c>
      <c r="M150" s="45">
        <f t="shared" si="630"/>
        <v>0</v>
      </c>
      <c r="N150" s="45">
        <f t="shared" si="631"/>
        <v>0</v>
      </c>
    </row>
    <row r="151" spans="1:14" x14ac:dyDescent="0.3">
      <c r="A151" s="41" t="s">
        <v>114</v>
      </c>
      <c r="B151" s="3">
        <f>+Historicals!B127</f>
        <v>0</v>
      </c>
      <c r="C151" s="3">
        <f>+Historicals!C127</f>
        <v>0</v>
      </c>
      <c r="D151" s="3">
        <f>+Historicals!D127</f>
        <v>0</v>
      </c>
      <c r="E151" s="3">
        <f>+Historicals!E127</f>
        <v>144</v>
      </c>
      <c r="F151" s="3">
        <f>+Historicals!F127</f>
        <v>118</v>
      </c>
      <c r="G151" s="3">
        <f>+Historicals!G127</f>
        <v>89</v>
      </c>
      <c r="H151" s="3">
        <f>+Historicals!H127</f>
        <v>104</v>
      </c>
      <c r="I151" s="3">
        <f>+Historicals!I127</f>
        <v>103</v>
      </c>
      <c r="J151" s="3">
        <f>+I151*(1+J152)</f>
        <v>103</v>
      </c>
      <c r="K151" s="3">
        <f t="shared" ref="K151" si="633">+J151*(1+K152)</f>
        <v>103</v>
      </c>
      <c r="L151" s="3">
        <f t="shared" ref="L151" si="634">+K151*(1+L152)</f>
        <v>103</v>
      </c>
      <c r="M151" s="3">
        <f t="shared" ref="M151" si="635">+L151*(1+M152)</f>
        <v>103</v>
      </c>
      <c r="N151" s="3">
        <f t="shared" ref="N151" si="636">+M151*(1+N152)</f>
        <v>103</v>
      </c>
    </row>
    <row r="152" spans="1:14" x14ac:dyDescent="0.3">
      <c r="A152" s="40" t="s">
        <v>129</v>
      </c>
      <c r="B152" s="43" t="str">
        <f t="shared" ref="B152" si="637">+IFERROR(B151/A151-1,"nm")</f>
        <v>nm</v>
      </c>
      <c r="C152" s="43" t="str">
        <f t="shared" ref="C152" si="638">+IFERROR(C151/B151-1,"nm")</f>
        <v>nm</v>
      </c>
      <c r="D152" s="43" t="str">
        <f t="shared" ref="D152" si="639">+IFERROR(D151/C151-1,"nm")</f>
        <v>nm</v>
      </c>
      <c r="E152" s="43" t="str">
        <f t="shared" ref="E152" si="640">+IFERROR(E151/D151-1,"nm")</f>
        <v>nm</v>
      </c>
      <c r="F152" s="43">
        <f t="shared" ref="F152" si="641">+IFERROR(F151/E151-1,"nm")</f>
        <v>-0.18055555555555558</v>
      </c>
      <c r="G152" s="43">
        <f t="shared" ref="G152" si="642">+IFERROR(G151/F151-1,"nm")</f>
        <v>-0.24576271186440679</v>
      </c>
      <c r="H152" s="43">
        <f t="shared" ref="H152" si="643">+IFERROR(H151/G151-1,"nm")</f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644">+K153+K154</f>
        <v>0</v>
      </c>
      <c r="L152" s="43">
        <f t="shared" si="644"/>
        <v>0</v>
      </c>
      <c r="M152" s="43">
        <f t="shared" si="644"/>
        <v>0</v>
      </c>
      <c r="N152" s="43">
        <f t="shared" si="644"/>
        <v>0</v>
      </c>
    </row>
    <row r="153" spans="1:14" x14ac:dyDescent="0.3">
      <c r="A153" s="40" t="s">
        <v>137</v>
      </c>
      <c r="B153" s="43" t="str">
        <f>+Historicals!B199</f>
        <v>n/a</v>
      </c>
      <c r="C153" s="43" t="str">
        <f>+Historicals!C199</f>
        <v>n/a</v>
      </c>
      <c r="D153" s="43" t="str">
        <f>+Historicals!D199</f>
        <v>n/a</v>
      </c>
      <c r="E153" s="43" t="str">
        <f>+Historicals!E199</f>
        <v>n/a</v>
      </c>
      <c r="F153" s="43">
        <f>+Historicals!F199</f>
        <v>-0.17</v>
      </c>
      <c r="G153" s="43">
        <f>+Historicals!G199</f>
        <v>-0.22</v>
      </c>
      <c r="H153" s="43">
        <f>+Historicals!H199</f>
        <v>0.13</v>
      </c>
      <c r="I153" s="43">
        <f>+Historicals!I199</f>
        <v>-0.03</v>
      </c>
      <c r="J153" s="45">
        <v>0</v>
      </c>
      <c r="K153" s="45">
        <f t="shared" ref="K153:K154" si="645">+J153</f>
        <v>0</v>
      </c>
      <c r="L153" s="45">
        <f t="shared" ref="L153:L154" si="646">+K153</f>
        <v>0</v>
      </c>
      <c r="M153" s="45">
        <f t="shared" ref="M153:M154" si="647">+L153</f>
        <v>0</v>
      </c>
      <c r="N153" s="45">
        <f t="shared" ref="N153:N154" si="648">+M153</f>
        <v>0</v>
      </c>
    </row>
    <row r="154" spans="1:14" x14ac:dyDescent="0.3">
      <c r="A154" s="40" t="s">
        <v>138</v>
      </c>
      <c r="B154" s="43" t="str">
        <f t="shared" ref="B154:H154" si="649">+IFERROR(B152-B153,"nm")</f>
        <v>nm</v>
      </c>
      <c r="C154" s="43" t="str">
        <f t="shared" si="649"/>
        <v>nm</v>
      </c>
      <c r="D154" s="43" t="str">
        <f t="shared" si="649"/>
        <v>nm</v>
      </c>
      <c r="E154" s="43" t="str">
        <f t="shared" si="649"/>
        <v>nm</v>
      </c>
      <c r="F154" s="43">
        <f t="shared" si="649"/>
        <v>-1.0555555555555568E-2</v>
      </c>
      <c r="G154" s="43">
        <f t="shared" si="649"/>
        <v>-2.576271186440679E-2</v>
      </c>
      <c r="H154" s="43">
        <f t="shared" si="649"/>
        <v>3.8539325842696592E-2</v>
      </c>
      <c r="I154" s="43">
        <f>+IFERROR(I152-I153,"nm")</f>
        <v>2.0384615384615418E-2</v>
      </c>
      <c r="J154" s="45">
        <v>0</v>
      </c>
      <c r="K154" s="45">
        <f t="shared" si="645"/>
        <v>0</v>
      </c>
      <c r="L154" s="45">
        <f t="shared" si="646"/>
        <v>0</v>
      </c>
      <c r="M154" s="45">
        <f t="shared" si="647"/>
        <v>0</v>
      </c>
      <c r="N154" s="45">
        <f t="shared" si="648"/>
        <v>0</v>
      </c>
    </row>
    <row r="155" spans="1:14" x14ac:dyDescent="0.3">
      <c r="A155" s="41" t="s">
        <v>115</v>
      </c>
      <c r="B155" s="3">
        <f>+Historicals!B128</f>
        <v>0</v>
      </c>
      <c r="C155" s="3">
        <f>+Historicals!C128</f>
        <v>0</v>
      </c>
      <c r="D155" s="3">
        <f>+Historicals!D128</f>
        <v>0</v>
      </c>
      <c r="E155" s="3">
        <f>+Historicals!E128</f>
        <v>28</v>
      </c>
      <c r="F155" s="3">
        <f>+Historicals!F128</f>
        <v>24</v>
      </c>
      <c r="G155" s="3">
        <f>+Historicals!G128</f>
        <v>25</v>
      </c>
      <c r="H155" s="3">
        <f>+Historicals!H128</f>
        <v>29</v>
      </c>
      <c r="I155" s="3">
        <f>+Historicals!I128</f>
        <v>26</v>
      </c>
      <c r="J155" s="3">
        <f>+I155*(1+J156)</f>
        <v>26</v>
      </c>
      <c r="K155" s="3">
        <f t="shared" ref="K155" si="650">+J155*(1+K156)</f>
        <v>26</v>
      </c>
      <c r="L155" s="3">
        <f t="shared" ref="L155" si="651">+K155*(1+L156)</f>
        <v>26</v>
      </c>
      <c r="M155" s="3">
        <f t="shared" ref="M155" si="652">+L155*(1+M156)</f>
        <v>26</v>
      </c>
      <c r="N155" s="3">
        <f t="shared" ref="N155" si="653">+M155*(1+N156)</f>
        <v>26</v>
      </c>
    </row>
    <row r="156" spans="1:14" x14ac:dyDescent="0.3">
      <c r="A156" s="40" t="s">
        <v>129</v>
      </c>
      <c r="B156" s="43" t="str">
        <f t="shared" ref="B156" si="654">+IFERROR(B155/A155-1,"nm")</f>
        <v>nm</v>
      </c>
      <c r="C156" s="43" t="str">
        <f t="shared" ref="C156" si="655">+IFERROR(C155/B155-1,"nm")</f>
        <v>nm</v>
      </c>
      <c r="D156" s="43" t="str">
        <f t="shared" ref="D156" si="656">+IFERROR(D155/C155-1,"nm")</f>
        <v>nm</v>
      </c>
      <c r="E156" s="43" t="str">
        <f t="shared" ref="E156" si="657">+IFERROR(E155/D155-1,"nm")</f>
        <v>nm</v>
      </c>
      <c r="F156" s="43">
        <f t="shared" ref="F156" si="658">+IFERROR(F155/E155-1,"nm")</f>
        <v>-0.1428571428571429</v>
      </c>
      <c r="G156" s="43">
        <f t="shared" ref="G156" si="659">+IFERROR(G155/F155-1,"nm")</f>
        <v>4.1666666666666741E-2</v>
      </c>
      <c r="H156" s="43">
        <f t="shared" ref="H156" si="660">+IFERROR(H155/G155-1,"nm")</f>
        <v>0.15999999999999992</v>
      </c>
      <c r="I156" s="43">
        <f>+IFERROR(I155/H155-1,"nm")</f>
        <v>-0.10344827586206895</v>
      </c>
      <c r="J156" s="43">
        <f>+J157+J158</f>
        <v>0</v>
      </c>
      <c r="K156" s="43">
        <f>+K157+K158</f>
        <v>0</v>
      </c>
      <c r="L156" s="43">
        <f>+L157+L158</f>
        <v>0</v>
      </c>
      <c r="M156" s="43">
        <f>+M157+M158</f>
        <v>0</v>
      </c>
      <c r="N156" s="43">
        <f>+N157+N158</f>
        <v>0</v>
      </c>
    </row>
    <row r="157" spans="1:14" x14ac:dyDescent="0.3">
      <c r="A157" s="40" t="s">
        <v>137</v>
      </c>
      <c r="B157" s="43" t="str">
        <f>+Historicals!B200</f>
        <v>n/a</v>
      </c>
      <c r="C157" s="43" t="str">
        <f>+Historicals!C200</f>
        <v>n/a</v>
      </c>
      <c r="D157" s="43" t="str">
        <f>+Historicals!D200</f>
        <v>n/a</v>
      </c>
      <c r="E157" s="43" t="str">
        <f>+Historicals!E200</f>
        <v>n/a</v>
      </c>
      <c r="F157" s="43">
        <f>+Historicals!F200</f>
        <v>-0.13</v>
      </c>
      <c r="G157" s="43">
        <f>+Historicals!G200</f>
        <v>0.08</v>
      </c>
      <c r="H157" s="43">
        <f>+Historicals!H200</f>
        <v>0.14000000000000001</v>
      </c>
      <c r="I157" s="43">
        <f>+Historicals!I200</f>
        <v>-0.16</v>
      </c>
      <c r="J157" s="45">
        <v>0</v>
      </c>
      <c r="K157" s="45">
        <f t="shared" ref="K157:K158" si="661">+J157</f>
        <v>0</v>
      </c>
      <c r="L157" s="45">
        <f t="shared" ref="L157:L158" si="662">+K157</f>
        <v>0</v>
      </c>
      <c r="M157" s="45">
        <f t="shared" ref="M157:M158" si="663">+L157</f>
        <v>0</v>
      </c>
      <c r="N157" s="45">
        <f t="shared" ref="N157:N158" si="664">+M157</f>
        <v>0</v>
      </c>
    </row>
    <row r="158" spans="1:14" x14ac:dyDescent="0.3">
      <c r="A158" s="40" t="s">
        <v>138</v>
      </c>
      <c r="B158" s="43" t="str">
        <f t="shared" ref="B158:I158" si="665">+IFERROR(B156-B157,"nm")</f>
        <v>nm</v>
      </c>
      <c r="C158" s="43" t="str">
        <f t="shared" si="665"/>
        <v>nm</v>
      </c>
      <c r="D158" s="43" t="str">
        <f t="shared" si="665"/>
        <v>nm</v>
      </c>
      <c r="E158" s="43" t="str">
        <f t="shared" si="665"/>
        <v>nm</v>
      </c>
      <c r="F158" s="43">
        <f t="shared" si="665"/>
        <v>-1.28571428571429E-2</v>
      </c>
      <c r="G158" s="43">
        <f t="shared" si="665"/>
        <v>-3.8333333333333261E-2</v>
      </c>
      <c r="H158" s="43">
        <f t="shared" si="665"/>
        <v>1.9999999999999907E-2</v>
      </c>
      <c r="I158" s="43">
        <f t="shared" si="665"/>
        <v>5.6551724137931053E-2</v>
      </c>
      <c r="J158" s="45">
        <v>0</v>
      </c>
      <c r="K158" s="45">
        <f t="shared" si="661"/>
        <v>0</v>
      </c>
      <c r="L158" s="45">
        <f t="shared" si="662"/>
        <v>0</v>
      </c>
      <c r="M158" s="45">
        <f t="shared" si="663"/>
        <v>0</v>
      </c>
      <c r="N158" s="45">
        <f t="shared" si="664"/>
        <v>0</v>
      </c>
    </row>
    <row r="159" spans="1:14" x14ac:dyDescent="0.3">
      <c r="A159" s="40" t="s">
        <v>121</v>
      </c>
      <c r="B159" s="3">
        <f>+Historicals!B129</f>
        <v>0</v>
      </c>
      <c r="C159" s="3">
        <f>+Historicals!C129</f>
        <v>0</v>
      </c>
      <c r="D159" s="3">
        <f>+Historicals!D129</f>
        <v>0</v>
      </c>
      <c r="E159" s="3">
        <f>+Historicals!E129</f>
        <v>103</v>
      </c>
      <c r="F159" s="3">
        <f>+Historicals!F129</f>
        <v>106</v>
      </c>
      <c r="G159" s="3">
        <f>+Historicals!G129</f>
        <v>90</v>
      </c>
      <c r="H159" s="3">
        <f>+Historicals!H129</f>
        <v>86</v>
      </c>
      <c r="I159" s="3">
        <f>+Historicals!I129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4">
        <f t="shared" ref="B160:G160" si="666">+B167+B163</f>
        <v>535</v>
      </c>
      <c r="C160" s="44">
        <f t="shared" si="666"/>
        <v>514</v>
      </c>
      <c r="D160" s="44">
        <f t="shared" si="666"/>
        <v>505</v>
      </c>
      <c r="E160" s="44">
        <f t="shared" si="666"/>
        <v>343</v>
      </c>
      <c r="F160" s="44">
        <f t="shared" si="666"/>
        <v>334</v>
      </c>
      <c r="G160" s="44">
        <f t="shared" si="666"/>
        <v>322</v>
      </c>
      <c r="H160" s="44">
        <f>+H167+H163</f>
        <v>569</v>
      </c>
      <c r="I160" s="44">
        <f>+I167+I163</f>
        <v>691</v>
      </c>
      <c r="J160" s="44">
        <f>+J145*J162</f>
        <v>691</v>
      </c>
      <c r="K160" s="44">
        <f>+K145*K162</f>
        <v>691</v>
      </c>
      <c r="L160" s="44">
        <f>+L145*L162</f>
        <v>691</v>
      </c>
      <c r="M160" s="44">
        <f>+M145*M162</f>
        <v>691</v>
      </c>
      <c r="N160" s="44">
        <f>+N145*N162</f>
        <v>691</v>
      </c>
    </row>
    <row r="161" spans="1:14" x14ac:dyDescent="0.3">
      <c r="A161" s="42" t="s">
        <v>129</v>
      </c>
      <c r="B161" s="43" t="str">
        <f t="shared" ref="B161" si="667">+IFERROR(B160/A160-1,"nm")</f>
        <v>nm</v>
      </c>
      <c r="C161" s="43">
        <f t="shared" ref="C161" si="668">+IFERROR(C160/B160-1,"nm")</f>
        <v>-3.9252336448598157E-2</v>
      </c>
      <c r="D161" s="43">
        <f t="shared" ref="D161" si="669">+IFERROR(D160/C160-1,"nm")</f>
        <v>-1.7509727626459193E-2</v>
      </c>
      <c r="E161" s="43">
        <f t="shared" ref="E161" si="670">+IFERROR(E160/D160-1,"nm")</f>
        <v>-0.32079207920792074</v>
      </c>
      <c r="F161" s="43">
        <f t="shared" ref="F161" si="671">+IFERROR(F160/E160-1,"nm")</f>
        <v>-2.6239067055393583E-2</v>
      </c>
      <c r="G161" s="43">
        <f t="shared" ref="G161" si="672">+IFERROR(G160/F160-1,"nm")</f>
        <v>-3.59281437125748E-2</v>
      </c>
      <c r="H161" s="43">
        <f t="shared" ref="H161" si="673">+IFERROR(H160/G160-1,"nm")</f>
        <v>0.76708074534161486</v>
      </c>
      <c r="I161" s="43">
        <f>+IFERROR(I160/H160-1,"nm")</f>
        <v>0.21441124780316345</v>
      </c>
      <c r="J161" s="43">
        <f t="shared" ref="J161" si="674">+IFERROR(J160/I160-1,"nm")</f>
        <v>0</v>
      </c>
      <c r="K161" s="43">
        <f t="shared" ref="K161" si="675">+IFERROR(K160/J160-1,"nm")</f>
        <v>0</v>
      </c>
      <c r="L161" s="43">
        <f t="shared" ref="L161" si="676">+IFERROR(L160/K160-1,"nm")</f>
        <v>0</v>
      </c>
      <c r="M161" s="43">
        <f t="shared" ref="M161" si="677">+IFERROR(M160/L160-1,"nm")</f>
        <v>0</v>
      </c>
      <c r="N161" s="43">
        <f t="shared" ref="N161" si="678">+IFERROR(N160/M160-1,"nm")</f>
        <v>0</v>
      </c>
    </row>
    <row r="162" spans="1:14" x14ac:dyDescent="0.3">
      <c r="A162" s="42" t="s">
        <v>131</v>
      </c>
      <c r="B162" s="43">
        <f t="shared" ref="B162:H162" si="679">+IFERROR(B160/B$145,"nm")</f>
        <v>0.26992936427850656</v>
      </c>
      <c r="C162" s="43">
        <f t="shared" si="679"/>
        <v>0.26291560102301792</v>
      </c>
      <c r="D162" s="43">
        <f t="shared" si="679"/>
        <v>0.24730656219392752</v>
      </c>
      <c r="E162" s="43">
        <f t="shared" si="679"/>
        <v>0.18186638388123011</v>
      </c>
      <c r="F162" s="43">
        <f t="shared" si="679"/>
        <v>0.17523609653725078</v>
      </c>
      <c r="G162" s="43">
        <f t="shared" si="679"/>
        <v>0.17443120260021669</v>
      </c>
      <c r="H162" s="43">
        <f t="shared" si="679"/>
        <v>0.25804988662131517</v>
      </c>
      <c r="I162" s="43">
        <f>+IFERROR(I160/I$145,"nm")</f>
        <v>0.29454390451832907</v>
      </c>
      <c r="J162" s="45">
        <f>+I162</f>
        <v>0.29454390451832907</v>
      </c>
      <c r="K162" s="45">
        <f t="shared" ref="K162" si="680">+J162</f>
        <v>0.29454390451832907</v>
      </c>
      <c r="L162" s="45">
        <f t="shared" ref="L162" si="681">+K162</f>
        <v>0.29454390451832907</v>
      </c>
      <c r="M162" s="45">
        <f t="shared" ref="M162" si="682">+L162</f>
        <v>0.29454390451832907</v>
      </c>
      <c r="N162" s="45">
        <f t="shared" ref="N162" si="683">+M162</f>
        <v>0.29454390451832907</v>
      </c>
    </row>
    <row r="163" spans="1:14" x14ac:dyDescent="0.3">
      <c r="A163" s="9" t="s">
        <v>132</v>
      </c>
      <c r="B163" s="9">
        <f>+Historicals!B173</f>
        <v>18</v>
      </c>
      <c r="C163" s="9">
        <f>+Historicals!C173</f>
        <v>27</v>
      </c>
      <c r="D163" s="9">
        <f>+Historicals!D173</f>
        <v>28</v>
      </c>
      <c r="E163" s="9">
        <f>+Historicals!E173</f>
        <v>33</v>
      </c>
      <c r="F163" s="9">
        <f>+Historicals!F173</f>
        <v>31</v>
      </c>
      <c r="G163" s="9">
        <f>+Historicals!G173</f>
        <v>25</v>
      </c>
      <c r="H163" s="9">
        <f>+Historicals!H173</f>
        <v>26</v>
      </c>
      <c r="I163" s="9">
        <f>+Historicals!I173</f>
        <v>22</v>
      </c>
      <c r="J163" s="44">
        <f>+J166*J173</f>
        <v>22</v>
      </c>
      <c r="K163" s="44">
        <f t="shared" ref="K163:N163" si="684">+K166*K173</f>
        <v>22</v>
      </c>
      <c r="L163" s="44">
        <f t="shared" si="684"/>
        <v>22</v>
      </c>
      <c r="M163" s="44">
        <f t="shared" si="684"/>
        <v>22</v>
      </c>
      <c r="N163" s="44">
        <f t="shared" si="684"/>
        <v>22</v>
      </c>
    </row>
    <row r="164" spans="1:14" x14ac:dyDescent="0.3">
      <c r="A164" s="42" t="s">
        <v>129</v>
      </c>
      <c r="B164" s="43" t="str">
        <f t="shared" ref="B164" si="685">+IFERROR(B163/A163-1,"nm")</f>
        <v>nm</v>
      </c>
      <c r="C164" s="43">
        <f t="shared" ref="C164" si="686">+IFERROR(C163/B163-1,"nm")</f>
        <v>0.5</v>
      </c>
      <c r="D164" s="43">
        <f t="shared" ref="D164" si="687">+IFERROR(D163/C163-1,"nm")</f>
        <v>3.7037037037036979E-2</v>
      </c>
      <c r="E164" s="43">
        <f t="shared" ref="E164" si="688">+IFERROR(E163/D163-1,"nm")</f>
        <v>0.1785714285714286</v>
      </c>
      <c r="F164" s="43">
        <f t="shared" ref="F164" si="689">+IFERROR(F163/E163-1,"nm")</f>
        <v>-6.0606060606060552E-2</v>
      </c>
      <c r="G164" s="43">
        <f t="shared" ref="G164" si="690">+IFERROR(G163/F163-1,"nm")</f>
        <v>-0.19354838709677424</v>
      </c>
      <c r="H164" s="43">
        <f t="shared" ref="H164" si="691">+IFERROR(H163/G163-1,"nm")</f>
        <v>4.0000000000000036E-2</v>
      </c>
      <c r="I164" s="43">
        <f>+IFERROR(I163/H163-1,"nm")</f>
        <v>-0.15384615384615385</v>
      </c>
      <c r="J164" s="43">
        <f t="shared" ref="J164" si="692">+IFERROR(J163/I163-1,"nm")</f>
        <v>0</v>
      </c>
      <c r="K164" s="43">
        <f t="shared" ref="K164" si="693">+IFERROR(K163/J163-1,"nm")</f>
        <v>0</v>
      </c>
      <c r="L164" s="43">
        <f t="shared" ref="L164" si="694">+IFERROR(L163/K163-1,"nm")</f>
        <v>0</v>
      </c>
      <c r="M164" s="43">
        <f t="shared" ref="M164" si="695">+IFERROR(M163/L163-1,"nm")</f>
        <v>0</v>
      </c>
      <c r="N164" s="43">
        <f t="shared" ref="N164" si="696">+IFERROR(N163/M163-1,"nm")</f>
        <v>0</v>
      </c>
    </row>
    <row r="165" spans="1:14" x14ac:dyDescent="0.3">
      <c r="A165" s="42" t="s">
        <v>133</v>
      </c>
      <c r="B165" s="43">
        <f t="shared" ref="B165:H165" si="697">+IFERROR(B163/B$145,"nm")</f>
        <v>9.0817356205852677E-3</v>
      </c>
      <c r="C165" s="43">
        <f t="shared" si="697"/>
        <v>1.3810741687979539E-2</v>
      </c>
      <c r="D165" s="43">
        <f t="shared" si="697"/>
        <v>1.3712047012732615E-2</v>
      </c>
      <c r="E165" s="43">
        <f t="shared" si="697"/>
        <v>1.7497348886532343E-2</v>
      </c>
      <c r="F165" s="43">
        <f t="shared" si="697"/>
        <v>1.6264428121720881E-2</v>
      </c>
      <c r="G165" s="43">
        <f t="shared" si="697"/>
        <v>1.3542795232936078E-2</v>
      </c>
      <c r="H165" s="43">
        <f t="shared" si="697"/>
        <v>1.1791383219954649E-2</v>
      </c>
      <c r="I165" s="43">
        <f>+IFERROR(I163/I$145,"nm")</f>
        <v>9.3776641091219103E-3</v>
      </c>
      <c r="J165" s="43">
        <f t="shared" ref="J165:N165" si="698">+IFERROR(J163/J$21,"nm")</f>
        <v>1.1987141066855556E-3</v>
      </c>
      <c r="K165" s="43">
        <f t="shared" si="698"/>
        <v>1.1987141066855556E-3</v>
      </c>
      <c r="L165" s="43">
        <f t="shared" si="698"/>
        <v>1.1987141066855556E-3</v>
      </c>
      <c r="M165" s="43">
        <f t="shared" si="698"/>
        <v>1.1987141066855556E-3</v>
      </c>
      <c r="N165" s="43">
        <f t="shared" si="698"/>
        <v>1.1987141066855556E-3</v>
      </c>
    </row>
    <row r="166" spans="1:14" x14ac:dyDescent="0.3">
      <c r="A166" s="42" t="s">
        <v>142</v>
      </c>
      <c r="B166" s="43">
        <f t="shared" ref="B166:H166" si="699">+IFERROR(B163/B173,"nm")</f>
        <v>0.14754098360655737</v>
      </c>
      <c r="C166" s="43">
        <f t="shared" si="699"/>
        <v>0.216</v>
      </c>
      <c r="D166" s="43">
        <f t="shared" si="699"/>
        <v>0.224</v>
      </c>
      <c r="E166" s="43">
        <f t="shared" si="699"/>
        <v>0.28695652173913044</v>
      </c>
      <c r="F166" s="43">
        <f t="shared" si="699"/>
        <v>0.31</v>
      </c>
      <c r="G166" s="43">
        <f t="shared" si="699"/>
        <v>0.3125</v>
      </c>
      <c r="H166" s="43">
        <f t="shared" si="699"/>
        <v>0.41269841269841268</v>
      </c>
      <c r="I166" s="43">
        <f>+IFERROR(I163/I173,"nm")</f>
        <v>0.44897959183673469</v>
      </c>
      <c r="J166" s="45">
        <f>+I166</f>
        <v>0.44897959183673469</v>
      </c>
      <c r="K166" s="45">
        <f t="shared" ref="K166" si="700">+J166</f>
        <v>0.44897959183673469</v>
      </c>
      <c r="L166" s="45">
        <f t="shared" ref="L166" si="701">+K166</f>
        <v>0.44897959183673469</v>
      </c>
      <c r="M166" s="45">
        <f t="shared" ref="M166" si="702">+L166</f>
        <v>0.44897959183673469</v>
      </c>
      <c r="N166" s="45">
        <f t="shared" ref="N166" si="703">+M166</f>
        <v>0.44897959183673469</v>
      </c>
    </row>
    <row r="167" spans="1:14" x14ac:dyDescent="0.3">
      <c r="A167" s="9" t="s">
        <v>134</v>
      </c>
      <c r="B167" s="9">
        <f>+Historicals!B140</f>
        <v>517</v>
      </c>
      <c r="C167" s="9">
        <f>+Historicals!C140</f>
        <v>487</v>
      </c>
      <c r="D167" s="9">
        <f>+Historicals!D140</f>
        <v>477</v>
      </c>
      <c r="E167" s="9">
        <f>+Historicals!E140</f>
        <v>310</v>
      </c>
      <c r="F167" s="9">
        <f>+Historicals!F140</f>
        <v>303</v>
      </c>
      <c r="G167" s="9">
        <f>+Historicals!G140</f>
        <v>297</v>
      </c>
      <c r="H167" s="9">
        <f>+Historicals!H140</f>
        <v>543</v>
      </c>
      <c r="I167" s="9">
        <f>+Historicals!I140</f>
        <v>669</v>
      </c>
      <c r="J167" s="9">
        <f>+J160-J163</f>
        <v>669</v>
      </c>
      <c r="K167" s="9">
        <f t="shared" ref="K167:N167" si="704">+K160-K163</f>
        <v>669</v>
      </c>
      <c r="L167" s="9">
        <f t="shared" si="704"/>
        <v>669</v>
      </c>
      <c r="M167" s="9">
        <f t="shared" si="704"/>
        <v>669</v>
      </c>
      <c r="N167" s="9">
        <f t="shared" si="704"/>
        <v>669</v>
      </c>
    </row>
    <row r="168" spans="1:14" x14ac:dyDescent="0.3">
      <c r="A168" s="42" t="s">
        <v>129</v>
      </c>
      <c r="B168" s="43" t="str">
        <f t="shared" ref="B168" si="705">+IFERROR(B167/A167-1,"nm")</f>
        <v>nm</v>
      </c>
      <c r="C168" s="43">
        <f t="shared" ref="C168" si="706">+IFERROR(C167/B167-1,"nm")</f>
        <v>-5.8027079303675011E-2</v>
      </c>
      <c r="D168" s="43">
        <f t="shared" ref="D168" si="707">+IFERROR(D167/C167-1,"nm")</f>
        <v>-2.0533880903490731E-2</v>
      </c>
      <c r="E168" s="43">
        <f t="shared" ref="E168" si="708">+IFERROR(E167/D167-1,"nm")</f>
        <v>-0.35010482180293501</v>
      </c>
      <c r="F168" s="43">
        <f t="shared" ref="F168" si="709">+IFERROR(F167/E167-1,"nm")</f>
        <v>-2.2580645161290325E-2</v>
      </c>
      <c r="G168" s="43">
        <f t="shared" ref="G168" si="710">+IFERROR(G167/F167-1,"nm")</f>
        <v>-1.980198019801982E-2</v>
      </c>
      <c r="H168" s="43">
        <f t="shared" ref="H168" si="711">+IFERROR(H167/G167-1,"nm")</f>
        <v>0.82828282828282829</v>
      </c>
      <c r="I168" s="43">
        <f>+IFERROR(I167/H167-1,"nm")</f>
        <v>0.2320441988950277</v>
      </c>
      <c r="J168" s="43">
        <f t="shared" ref="J168" si="712">+IFERROR(J167/I167-1,"nm")</f>
        <v>0</v>
      </c>
      <c r="K168" s="43">
        <f t="shared" ref="K168" si="713">+IFERROR(K167/J167-1,"nm")</f>
        <v>0</v>
      </c>
      <c r="L168" s="43">
        <f t="shared" ref="L168" si="714">+IFERROR(L167/K167-1,"nm")</f>
        <v>0</v>
      </c>
      <c r="M168" s="43">
        <f t="shared" ref="M168" si="715">+IFERROR(M167/L167-1,"nm")</f>
        <v>0</v>
      </c>
      <c r="N168" s="43">
        <f t="shared" ref="N168" si="716">+IFERROR(N167/M167-1,"nm")</f>
        <v>0</v>
      </c>
    </row>
    <row r="169" spans="1:14" x14ac:dyDescent="0.3">
      <c r="A169" s="42" t="s">
        <v>131</v>
      </c>
      <c r="B169" s="43">
        <f t="shared" ref="B169:H169" si="717">+IFERROR(B167/B$145,"nm")</f>
        <v>0.26084762865792127</v>
      </c>
      <c r="C169" s="43">
        <f t="shared" si="717"/>
        <v>0.24910485933503837</v>
      </c>
      <c r="D169" s="43">
        <f t="shared" si="717"/>
        <v>0.23359451518119489</v>
      </c>
      <c r="E169" s="43">
        <f t="shared" si="717"/>
        <v>0.16436903499469777</v>
      </c>
      <c r="F169" s="43">
        <f t="shared" si="717"/>
        <v>0.1589716684155299</v>
      </c>
      <c r="G169" s="43">
        <f t="shared" si="717"/>
        <v>0.16088840736728061</v>
      </c>
      <c r="H169" s="43">
        <f t="shared" si="717"/>
        <v>0.24625850340136055</v>
      </c>
      <c r="I169" s="43">
        <f>+IFERROR(I167/I$145,"nm")</f>
        <v>0.28516624040920718</v>
      </c>
      <c r="J169" s="43">
        <f t="shared" ref="J169:N169" si="718">+IFERROR(J167/J$21,"nm")</f>
        <v>3.6451806244210759E-2</v>
      </c>
      <c r="K169" s="43">
        <f t="shared" si="718"/>
        <v>3.6451806244210759E-2</v>
      </c>
      <c r="L169" s="43">
        <f t="shared" si="718"/>
        <v>3.6451806244210759E-2</v>
      </c>
      <c r="M169" s="43">
        <f t="shared" si="718"/>
        <v>3.6451806244210759E-2</v>
      </c>
      <c r="N169" s="43">
        <f t="shared" si="718"/>
        <v>3.6451806244210759E-2</v>
      </c>
    </row>
    <row r="170" spans="1:14" x14ac:dyDescent="0.3">
      <c r="A170" s="9" t="s">
        <v>135</v>
      </c>
      <c r="B170" s="9">
        <f>+Historicals!B162</f>
        <v>69</v>
      </c>
      <c r="C170" s="9">
        <f>+Historicals!C162</f>
        <v>39</v>
      </c>
      <c r="D170" s="9">
        <f>+Historicals!D162</f>
        <v>30</v>
      </c>
      <c r="E170" s="9">
        <f>+Historicals!E162</f>
        <v>22</v>
      </c>
      <c r="F170" s="9">
        <f>+Historicals!F162</f>
        <v>18</v>
      </c>
      <c r="G170" s="9">
        <f>+Historicals!G162</f>
        <v>12</v>
      </c>
      <c r="H170" s="9">
        <f>+Historicals!H162</f>
        <v>7</v>
      </c>
      <c r="I170" s="9">
        <f>+Historicals!I162</f>
        <v>9</v>
      </c>
      <c r="J170" s="44">
        <f>+J145*J172</f>
        <v>9</v>
      </c>
      <c r="K170" s="44">
        <f>+K145*K172</f>
        <v>9</v>
      </c>
      <c r="L170" s="44">
        <f>+L145*L172</f>
        <v>9</v>
      </c>
      <c r="M170" s="44">
        <f>+M145*M172</f>
        <v>9</v>
      </c>
      <c r="N170" s="44">
        <f>+N145*N172</f>
        <v>9</v>
      </c>
    </row>
    <row r="171" spans="1:14" x14ac:dyDescent="0.3">
      <c r="A171" s="42" t="s">
        <v>129</v>
      </c>
      <c r="B171" s="43" t="str">
        <f t="shared" ref="B171" si="719">+IFERROR(B170/A170-1,"nm")</f>
        <v>nm</v>
      </c>
      <c r="C171" s="43">
        <f t="shared" ref="C171" si="720">+IFERROR(C170/B170-1,"nm")</f>
        <v>-0.43478260869565222</v>
      </c>
      <c r="D171" s="43">
        <f t="shared" ref="D171" si="721">+IFERROR(D170/C170-1,"nm")</f>
        <v>-0.23076923076923073</v>
      </c>
      <c r="E171" s="43">
        <f t="shared" ref="E171" si="722">+IFERROR(E170/D170-1,"nm")</f>
        <v>-0.26666666666666672</v>
      </c>
      <c r="F171" s="43">
        <f t="shared" ref="F171" si="723">+IFERROR(F170/E170-1,"nm")</f>
        <v>-0.18181818181818177</v>
      </c>
      <c r="G171" s="43">
        <f t="shared" ref="G171" si="724">+IFERROR(G170/F170-1,"nm")</f>
        <v>-0.33333333333333337</v>
      </c>
      <c r="H171" s="43">
        <f t="shared" ref="H171" si="725">+IFERROR(H170/G170-1,"nm")</f>
        <v>-0.41666666666666663</v>
      </c>
      <c r="I171" s="43">
        <f>+IFERROR(I170/H170-1,"nm")</f>
        <v>0.28571428571428581</v>
      </c>
      <c r="J171" s="43">
        <f t="shared" ref="J171" si="726">+IFERROR(J170/I170-1,"nm")</f>
        <v>0</v>
      </c>
      <c r="K171" s="43">
        <f t="shared" ref="K171" si="727">+IFERROR(K170/J170-1,"nm")</f>
        <v>0</v>
      </c>
      <c r="L171" s="43">
        <f t="shared" ref="L171" si="728">+IFERROR(L170/K170-1,"nm")</f>
        <v>0</v>
      </c>
      <c r="M171" s="43">
        <f t="shared" ref="M171" si="729">+IFERROR(M170/L170-1,"nm")</f>
        <v>0</v>
      </c>
      <c r="N171" s="43">
        <f t="shared" ref="N171" si="730">+IFERROR(N170/M170-1,"nm")</f>
        <v>0</v>
      </c>
    </row>
    <row r="172" spans="1:14" x14ac:dyDescent="0.3">
      <c r="A172" s="42" t="s">
        <v>133</v>
      </c>
      <c r="B172" s="43">
        <f t="shared" ref="B172:H172" si="731">+IFERROR(B170/B$145,"nm")</f>
        <v>3.481331987891019E-2</v>
      </c>
      <c r="C172" s="43">
        <f t="shared" si="731"/>
        <v>1.9948849104859334E-2</v>
      </c>
      <c r="D172" s="43">
        <f t="shared" si="731"/>
        <v>1.4691478942213516E-2</v>
      </c>
      <c r="E172" s="43">
        <f t="shared" si="731"/>
        <v>1.166489925768823E-2</v>
      </c>
      <c r="F172" s="43">
        <f t="shared" si="731"/>
        <v>9.4438614900314802E-3</v>
      </c>
      <c r="G172" s="43">
        <f t="shared" si="731"/>
        <v>6.5005417118093175E-3</v>
      </c>
      <c r="H172" s="43">
        <f t="shared" si="731"/>
        <v>3.1746031746031746E-3</v>
      </c>
      <c r="I172" s="43">
        <f>+IFERROR(I170/I$145,"nm")</f>
        <v>3.8363171355498722E-3</v>
      </c>
      <c r="J172" s="45">
        <f>+I172</f>
        <v>3.8363171355498722E-3</v>
      </c>
      <c r="K172" s="45">
        <f t="shared" ref="K172" si="732">+J172</f>
        <v>3.8363171355498722E-3</v>
      </c>
      <c r="L172" s="45">
        <f t="shared" ref="L172" si="733">+K172</f>
        <v>3.8363171355498722E-3</v>
      </c>
      <c r="M172" s="45">
        <f t="shared" ref="M172" si="734">+L172</f>
        <v>3.8363171355498722E-3</v>
      </c>
      <c r="N172" s="45">
        <f t="shared" ref="N172" si="735">+M172</f>
        <v>3.8363171355498722E-3</v>
      </c>
    </row>
    <row r="173" spans="1:14" x14ac:dyDescent="0.3">
      <c r="A173" s="9" t="s">
        <v>143</v>
      </c>
      <c r="B173" s="9">
        <f>+Historicals!B151</f>
        <v>122</v>
      </c>
      <c r="C173" s="9">
        <f>+Historicals!C151</f>
        <v>125</v>
      </c>
      <c r="D173" s="9">
        <f>+Historicals!D151</f>
        <v>125</v>
      </c>
      <c r="E173" s="9">
        <f>+Historicals!E151</f>
        <v>115</v>
      </c>
      <c r="F173" s="9">
        <f>+Historicals!F151</f>
        <v>100</v>
      </c>
      <c r="G173" s="9">
        <f>+Historicals!G151</f>
        <v>80</v>
      </c>
      <c r="H173" s="9">
        <f>+Historicals!H151</f>
        <v>63</v>
      </c>
      <c r="I173" s="9">
        <f>+Historicals!I151</f>
        <v>49</v>
      </c>
      <c r="J173" s="44">
        <f>+J145*J175</f>
        <v>49</v>
      </c>
      <c r="K173" s="44">
        <f>+K145*K175</f>
        <v>49</v>
      </c>
      <c r="L173" s="44">
        <f>+L145*L175</f>
        <v>49</v>
      </c>
      <c r="M173" s="44">
        <f>+M145*M175</f>
        <v>49</v>
      </c>
      <c r="N173" s="44">
        <f>+N145*N175</f>
        <v>49</v>
      </c>
    </row>
    <row r="174" spans="1:14" x14ac:dyDescent="0.3">
      <c r="A174" s="42" t="s">
        <v>129</v>
      </c>
      <c r="B174" s="43" t="str">
        <f t="shared" ref="B174" si="736">+IFERROR(B173/A173-1,"nm")</f>
        <v>nm</v>
      </c>
      <c r="C174" s="43">
        <f t="shared" ref="C174" si="737">+IFERROR(C173/B173-1,"nm")</f>
        <v>2.4590163934426146E-2</v>
      </c>
      <c r="D174" s="43">
        <f t="shared" ref="D174" si="738">+IFERROR(D173/C173-1,"nm")</f>
        <v>0</v>
      </c>
      <c r="E174" s="43">
        <f t="shared" ref="E174" si="739">+IFERROR(E173/D173-1,"nm")</f>
        <v>-7.999999999999996E-2</v>
      </c>
      <c r="F174" s="43">
        <f t="shared" ref="F174" si="740">+IFERROR(F173/E173-1,"nm")</f>
        <v>-0.13043478260869568</v>
      </c>
      <c r="G174" s="43">
        <f t="shared" ref="G174" si="741">+IFERROR(G173/F173-1,"nm")</f>
        <v>-0.19999999999999996</v>
      </c>
      <c r="H174" s="43">
        <f t="shared" ref="H174" si="742">+IFERROR(H173/G173-1,"nm")</f>
        <v>-0.21250000000000002</v>
      </c>
      <c r="I174" s="43">
        <f>+IFERROR(I173/H173-1,"nm")</f>
        <v>-0.22222222222222221</v>
      </c>
      <c r="J174" s="43">
        <f>+J175+J176</f>
        <v>2.0886615515771527E-2</v>
      </c>
      <c r="K174" s="43">
        <f t="shared" ref="K174:N174" si="743">+K175+K176</f>
        <v>2.0886615515771527E-2</v>
      </c>
      <c r="L174" s="43">
        <f t="shared" si="743"/>
        <v>2.0886615515771527E-2</v>
      </c>
      <c r="M174" s="43">
        <f t="shared" si="743"/>
        <v>2.0886615515771527E-2</v>
      </c>
      <c r="N174" s="43">
        <f t="shared" si="743"/>
        <v>2.0886615515771527E-2</v>
      </c>
    </row>
    <row r="175" spans="1:14" x14ac:dyDescent="0.3">
      <c r="A175" s="42" t="s">
        <v>133</v>
      </c>
      <c r="B175" s="43">
        <f t="shared" ref="B175:H175" si="744">+IFERROR(B173/B$145,"nm")</f>
        <v>6.1553985872855703E-2</v>
      </c>
      <c r="C175" s="43">
        <f t="shared" si="744"/>
        <v>6.3938618925831206E-2</v>
      </c>
      <c r="D175" s="43">
        <f t="shared" si="744"/>
        <v>6.1214495592556317E-2</v>
      </c>
      <c r="E175" s="43">
        <f t="shared" si="744"/>
        <v>6.097560975609756E-2</v>
      </c>
      <c r="F175" s="43">
        <f t="shared" si="744"/>
        <v>5.2465897166841552E-2</v>
      </c>
      <c r="G175" s="43">
        <f t="shared" si="744"/>
        <v>4.3336944745395449E-2</v>
      </c>
      <c r="H175" s="43">
        <f t="shared" si="744"/>
        <v>2.8571428571428571E-2</v>
      </c>
      <c r="I175" s="43">
        <f>+IFERROR(I173/I$145,"nm")</f>
        <v>2.0886615515771527E-2</v>
      </c>
      <c r="J175" s="45">
        <f>+I175</f>
        <v>2.0886615515771527E-2</v>
      </c>
      <c r="K175" s="45">
        <f t="shared" ref="K175" si="745">+J175</f>
        <v>2.0886615515771527E-2</v>
      </c>
      <c r="L175" s="45">
        <f t="shared" ref="L175" si="746">+K175</f>
        <v>2.0886615515771527E-2</v>
      </c>
      <c r="M175" s="45">
        <f t="shared" ref="M175" si="747">+L175</f>
        <v>2.0886615515771527E-2</v>
      </c>
      <c r="N175" s="45">
        <f t="shared" ref="N175" si="748">+M175</f>
        <v>2.0886615515771527E-2</v>
      </c>
    </row>
    <row r="176" spans="1:14" x14ac:dyDescent="0.3">
      <c r="A176" s="39" t="s">
        <v>149</v>
      </c>
      <c r="B176" s="39"/>
      <c r="C176" s="39"/>
      <c r="D176" s="39"/>
      <c r="E176" s="39"/>
      <c r="F176" s="39"/>
      <c r="G176" s="39"/>
      <c r="H176" s="39"/>
      <c r="I176" s="39"/>
      <c r="J176" s="35"/>
      <c r="K176" s="35"/>
      <c r="L176" s="35"/>
      <c r="M176" s="35"/>
      <c r="N176" s="35"/>
    </row>
    <row r="177" spans="1:15" x14ac:dyDescent="0.3">
      <c r="A177" s="9" t="s">
        <v>136</v>
      </c>
      <c r="B177" s="3">
        <f>+Historicals!B123</f>
        <v>115</v>
      </c>
      <c r="C177" s="3">
        <f>+Historicals!C123</f>
        <v>73</v>
      </c>
      <c r="D177" s="3">
        <f>+Historicals!D123</f>
        <v>73</v>
      </c>
      <c r="E177" s="3">
        <f>+Historicals!E123</f>
        <v>88</v>
      </c>
      <c r="F177" s="3">
        <f>+Historicals!F123</f>
        <v>42</v>
      </c>
      <c r="G177" s="3">
        <f>+Historicals!G123</f>
        <v>30</v>
      </c>
      <c r="H177" s="3">
        <f>+Historicals!H123</f>
        <v>25</v>
      </c>
      <c r="I177" s="3">
        <f>+Historicals!I123</f>
        <v>102</v>
      </c>
      <c r="J177" s="3">
        <v>102</v>
      </c>
      <c r="K177" s="3">
        <v>102</v>
      </c>
      <c r="L177" s="3">
        <v>102</v>
      </c>
      <c r="M177" s="3">
        <v>102</v>
      </c>
      <c r="N177" s="3">
        <v>102</v>
      </c>
    </row>
    <row r="178" spans="1:15" x14ac:dyDescent="0.3">
      <c r="A178" s="40" t="s">
        <v>129</v>
      </c>
      <c r="B178" s="43" t="str">
        <f t="shared" ref="B178" si="749">+IFERROR(B177/A177-1,"nm")</f>
        <v>nm</v>
      </c>
      <c r="C178" s="43">
        <f t="shared" ref="C178" si="750">+IFERROR(C177/B177-1,"nm")</f>
        <v>-0.36521739130434783</v>
      </c>
      <c r="D178" s="43">
        <f t="shared" ref="D178" si="751">+IFERROR(D177/C177-1,"nm")</f>
        <v>0</v>
      </c>
      <c r="E178" s="43">
        <f t="shared" ref="E178" si="752">+IFERROR(E177/D177-1,"nm")</f>
        <v>0.20547945205479445</v>
      </c>
      <c r="F178" s="43">
        <f t="shared" ref="F178" si="753">+IFERROR(F177/E177-1,"nm")</f>
        <v>-0.52272727272727271</v>
      </c>
      <c r="G178" s="43">
        <f t="shared" ref="G178" si="754">+IFERROR(G177/F177-1,"nm")</f>
        <v>-0.2857142857142857</v>
      </c>
      <c r="H178" s="43">
        <f t="shared" ref="H178" si="755">+IFERROR(H177/G177-1,"nm")</f>
        <v>-0.16666666666666663</v>
      </c>
      <c r="I178" s="43">
        <f>+IFERROR(I177/H177-1,"nm")</f>
        <v>3.08</v>
      </c>
      <c r="J178" s="43">
        <f t="shared" ref="J178" si="756">+IFERROR(J177/I177-1,"nm")</f>
        <v>0</v>
      </c>
      <c r="K178" s="43">
        <f t="shared" ref="K178" si="757">+IFERROR(K177/J177-1,"nm")</f>
        <v>0</v>
      </c>
      <c r="L178" s="43">
        <f t="shared" ref="L178" si="758">+IFERROR(L177/K177-1,"nm")</f>
        <v>0</v>
      </c>
      <c r="M178" s="43">
        <f t="shared" ref="M178" si="759">+IFERROR(M177/L177-1,"nm")</f>
        <v>0</v>
      </c>
      <c r="N178" s="43">
        <f t="shared" ref="N178" si="760">+IFERROR(N177/M177-1,"nm")</f>
        <v>0</v>
      </c>
    </row>
    <row r="179" spans="1:15" x14ac:dyDescent="0.3">
      <c r="A179" s="9" t="s">
        <v>130</v>
      </c>
      <c r="B179" s="44">
        <f t="shared" ref="B179:G179" si="761">+B186+B182</f>
        <v>-2057</v>
      </c>
      <c r="C179" s="44">
        <f t="shared" si="761"/>
        <v>-2366</v>
      </c>
      <c r="D179" s="44">
        <f t="shared" si="761"/>
        <v>-2444</v>
      </c>
      <c r="E179" s="44">
        <f t="shared" si="761"/>
        <v>-2441</v>
      </c>
      <c r="F179" s="44">
        <f t="shared" si="761"/>
        <v>-3067</v>
      </c>
      <c r="G179" s="44">
        <f t="shared" si="761"/>
        <v>-3254</v>
      </c>
      <c r="H179" s="44">
        <f>+H186+H182</f>
        <v>-3434</v>
      </c>
      <c r="I179" s="44">
        <f>+I186+I182</f>
        <v>-4042</v>
      </c>
      <c r="J179" s="44">
        <v>-4042</v>
      </c>
      <c r="K179" s="44">
        <v>-4042</v>
      </c>
      <c r="L179" s="44">
        <v>-4042</v>
      </c>
      <c r="M179" s="44">
        <v>-4042</v>
      </c>
      <c r="N179" s="44">
        <v>-4042</v>
      </c>
    </row>
    <row r="180" spans="1:15" x14ac:dyDescent="0.3">
      <c r="A180" s="42" t="s">
        <v>129</v>
      </c>
      <c r="B180" s="43" t="str">
        <f t="shared" ref="B180" si="762">+IFERROR(B179/A179-1,"nm")</f>
        <v>nm</v>
      </c>
      <c r="C180" s="43">
        <f t="shared" ref="C180" si="763">+IFERROR(C179/B179-1,"nm")</f>
        <v>0.15021876519202726</v>
      </c>
      <c r="D180" s="43">
        <f t="shared" ref="D180" si="764">+IFERROR(D179/C179-1,"nm")</f>
        <v>3.2967032967033072E-2</v>
      </c>
      <c r="E180" s="43">
        <f t="shared" ref="E180" si="765">+IFERROR(E179/D179-1,"nm")</f>
        <v>-1.2274959083469206E-3</v>
      </c>
      <c r="F180" s="43">
        <f t="shared" ref="F180" si="766">+IFERROR(F179/E179-1,"nm")</f>
        <v>0.25645227365833678</v>
      </c>
      <c r="G180" s="43">
        <f t="shared" ref="G180" si="767">+IFERROR(G179/F179-1,"nm")</f>
        <v>6.0971633518095869E-2</v>
      </c>
      <c r="H180" s="43">
        <f t="shared" ref="H180" si="768">+IFERROR(H179/G179-1,"nm")</f>
        <v>5.5316533497234088E-2</v>
      </c>
      <c r="I180" s="43">
        <f>+IFERROR(I179/H179-1,"nm")</f>
        <v>0.1770529994175889</v>
      </c>
      <c r="J180" s="43">
        <f t="shared" ref="J180" si="769">+IFERROR(J179/I179-1,"nm")</f>
        <v>0</v>
      </c>
      <c r="K180" s="43">
        <f t="shared" ref="K180" si="770">+IFERROR(K179/J179-1,"nm")</f>
        <v>0</v>
      </c>
      <c r="L180" s="43">
        <f t="shared" ref="L180" si="771">+IFERROR(L179/K179-1,"nm")</f>
        <v>0</v>
      </c>
      <c r="M180" s="43">
        <f t="shared" ref="M180" si="772">+IFERROR(M179/L179-1,"nm")</f>
        <v>0</v>
      </c>
      <c r="N180" s="43">
        <f t="shared" ref="N180" si="773">+IFERROR(N179/M179-1,"nm")</f>
        <v>0</v>
      </c>
    </row>
    <row r="181" spans="1:15" x14ac:dyDescent="0.3">
      <c r="A181" s="42" t="s">
        <v>131</v>
      </c>
      <c r="B181" s="43">
        <f t="shared" ref="B181:H181" si="774">+IFERROR(B179/B$177,"nm")</f>
        <v>-17.88695652173913</v>
      </c>
      <c r="C181" s="43">
        <f t="shared" si="774"/>
        <v>-32.410958904109592</v>
      </c>
      <c r="D181" s="43">
        <f t="shared" si="774"/>
        <v>-33.479452054794521</v>
      </c>
      <c r="E181" s="43">
        <f t="shared" si="774"/>
        <v>-27.738636363636363</v>
      </c>
      <c r="F181" s="43">
        <f t="shared" si="774"/>
        <v>-73.023809523809518</v>
      </c>
      <c r="G181" s="43">
        <f t="shared" si="774"/>
        <v>-108.46666666666667</v>
      </c>
      <c r="H181" s="43">
        <f t="shared" si="774"/>
        <v>-137.36000000000001</v>
      </c>
      <c r="I181" s="43">
        <f>+IFERROR(I179/I$177,"nm")</f>
        <v>-39.627450980392155</v>
      </c>
      <c r="J181" s="45">
        <f>+I181</f>
        <v>-39.627450980392155</v>
      </c>
      <c r="K181" s="45">
        <f t="shared" ref="K181" si="775">+J181</f>
        <v>-39.627450980392155</v>
      </c>
      <c r="L181" s="45">
        <f t="shared" ref="L181" si="776">+K181</f>
        <v>-39.627450980392155</v>
      </c>
      <c r="M181" s="45">
        <f t="shared" ref="M181" si="777">+L181</f>
        <v>-39.627450980392155</v>
      </c>
      <c r="N181" s="45">
        <f t="shared" ref="N181" si="778">+M181</f>
        <v>-39.627450980392155</v>
      </c>
    </row>
    <row r="182" spans="1:15" x14ac:dyDescent="0.3">
      <c r="A182" s="9" t="s">
        <v>132</v>
      </c>
      <c r="B182" s="9">
        <f>+Historicals!B171</f>
        <v>210</v>
      </c>
      <c r="C182" s="9">
        <f>+Historicals!C171</f>
        <v>230</v>
      </c>
      <c r="D182" s="9">
        <f>+Historicals!D171</f>
        <v>233</v>
      </c>
      <c r="E182" s="9">
        <f>+Historicals!E171</f>
        <v>217</v>
      </c>
      <c r="F182" s="9">
        <f>+Historicals!F171</f>
        <v>195</v>
      </c>
      <c r="G182" s="9">
        <f>+Historicals!G171</f>
        <v>214</v>
      </c>
      <c r="H182" s="9">
        <f>+Historicals!H171</f>
        <v>222</v>
      </c>
      <c r="I182" s="9">
        <f>+Historicals!I171</f>
        <v>220</v>
      </c>
      <c r="J182" s="44">
        <v>220</v>
      </c>
      <c r="K182" s="44">
        <v>220</v>
      </c>
      <c r="L182" s="44">
        <v>220</v>
      </c>
      <c r="M182" s="44">
        <v>220</v>
      </c>
      <c r="N182" s="44">
        <v>220</v>
      </c>
    </row>
    <row r="183" spans="1:15" x14ac:dyDescent="0.3">
      <c r="A183" s="42" t="s">
        <v>129</v>
      </c>
      <c r="B183" s="43" t="str">
        <f t="shared" ref="B183" si="779">+IFERROR(B182/A182-1,"nm")</f>
        <v>nm</v>
      </c>
      <c r="C183" s="43">
        <f t="shared" ref="C183" si="780">+IFERROR(C182/B182-1,"nm")</f>
        <v>9.5238095238095344E-2</v>
      </c>
      <c r="D183" s="43">
        <f t="shared" ref="D183" si="781">+IFERROR(D182/C182-1,"nm")</f>
        <v>1.304347826086949E-2</v>
      </c>
      <c r="E183" s="43">
        <f t="shared" ref="E183" si="782">+IFERROR(E182/D182-1,"nm")</f>
        <v>-6.8669527896995763E-2</v>
      </c>
      <c r="F183" s="43">
        <f t="shared" ref="F183" si="783">+IFERROR(F182/E182-1,"nm")</f>
        <v>-0.10138248847926268</v>
      </c>
      <c r="G183" s="43">
        <f t="shared" ref="G183" si="784">+IFERROR(G182/F182-1,"nm")</f>
        <v>9.7435897435897534E-2</v>
      </c>
      <c r="H183" s="43">
        <f t="shared" ref="H183" si="785">+IFERROR(H182/G182-1,"nm")</f>
        <v>3.7383177570093462E-2</v>
      </c>
      <c r="I183" s="43">
        <f>+IFERROR(I182/H182-1,"nm")</f>
        <v>-9.009009009009028E-3</v>
      </c>
      <c r="J183" s="43">
        <f t="shared" ref="J183" si="786">+IFERROR(J182/I182-1,"nm")</f>
        <v>0</v>
      </c>
      <c r="K183" s="43">
        <f t="shared" ref="K183" si="787">+IFERROR(K182/J182-1,"nm")</f>
        <v>0</v>
      </c>
      <c r="L183" s="43">
        <f t="shared" ref="L183" si="788">+IFERROR(L182/K182-1,"nm")</f>
        <v>0</v>
      </c>
      <c r="M183" s="43">
        <f t="shared" ref="M183" si="789">+IFERROR(M182/L182-1,"nm")</f>
        <v>0</v>
      </c>
      <c r="N183" s="43">
        <f t="shared" ref="N183" si="790">+IFERROR(N182/M182-1,"nm")</f>
        <v>0</v>
      </c>
    </row>
    <row r="184" spans="1:15" x14ac:dyDescent="0.3">
      <c r="A184" s="42" t="s">
        <v>133</v>
      </c>
      <c r="B184" s="43">
        <f t="shared" ref="B184:H184" si="791">+IFERROR(B182/B$145,"nm")</f>
        <v>0.10595358224016145</v>
      </c>
      <c r="C184" s="43">
        <f t="shared" si="791"/>
        <v>0.11764705882352941</v>
      </c>
      <c r="D184" s="43">
        <f t="shared" si="791"/>
        <v>0.11410381978452498</v>
      </c>
      <c r="E184" s="43">
        <f t="shared" si="791"/>
        <v>0.11505832449628844</v>
      </c>
      <c r="F184" s="43">
        <f t="shared" si="791"/>
        <v>0.10230849947534103</v>
      </c>
      <c r="G184" s="43">
        <f t="shared" si="791"/>
        <v>0.11592632719393282</v>
      </c>
      <c r="H184" s="43">
        <f t="shared" si="791"/>
        <v>0.10068027210884353</v>
      </c>
      <c r="I184" s="43">
        <f>+IFERROR(I182/I$177,"nm")</f>
        <v>2.1568627450980391</v>
      </c>
      <c r="J184" s="43">
        <f t="shared" ref="J184:N184" si="792">+IFERROR(J182/J$21,"nm")</f>
        <v>1.1987141066855556E-2</v>
      </c>
      <c r="K184" s="43">
        <f t="shared" si="792"/>
        <v>1.1987141066855556E-2</v>
      </c>
      <c r="L184" s="43">
        <f t="shared" si="792"/>
        <v>1.1987141066855556E-2</v>
      </c>
      <c r="M184" s="43">
        <f t="shared" si="792"/>
        <v>1.1987141066855556E-2</v>
      </c>
      <c r="N184" s="43">
        <f t="shared" si="792"/>
        <v>1.1987141066855556E-2</v>
      </c>
    </row>
    <row r="185" spans="1:15" x14ac:dyDescent="0.3">
      <c r="A185" s="42" t="s">
        <v>142</v>
      </c>
      <c r="B185" s="43">
        <f t="shared" ref="B185:H185" si="793">+IFERROR(B182/B192,"nm")</f>
        <v>0.43388429752066116</v>
      </c>
      <c r="C185" s="43">
        <f t="shared" si="793"/>
        <v>0.45009784735812131</v>
      </c>
      <c r="D185" s="43">
        <f t="shared" si="793"/>
        <v>0.43714821763602252</v>
      </c>
      <c r="E185" s="43">
        <f t="shared" si="793"/>
        <v>0.36348408710217756</v>
      </c>
      <c r="F185" s="43">
        <f t="shared" si="793"/>
        <v>0.2932330827067669</v>
      </c>
      <c r="G185" s="43">
        <f t="shared" si="793"/>
        <v>0.25783132530120484</v>
      </c>
      <c r="H185" s="43">
        <f t="shared" si="793"/>
        <v>0.2846153846153846</v>
      </c>
      <c r="I185" s="43">
        <f>+IFERROR(I182/I192,"nm")</f>
        <v>0.27883396704689478</v>
      </c>
      <c r="J185" s="45">
        <f>+I185</f>
        <v>0.27883396704689478</v>
      </c>
      <c r="K185" s="45">
        <f t="shared" ref="K185" si="794">+J185</f>
        <v>0.27883396704689478</v>
      </c>
      <c r="L185" s="45">
        <f t="shared" ref="L185" si="795">+K185</f>
        <v>0.27883396704689478</v>
      </c>
      <c r="M185" s="45">
        <f t="shared" ref="M185" si="796">+L185</f>
        <v>0.27883396704689478</v>
      </c>
      <c r="N185" s="45">
        <f t="shared" ref="N185" si="797">+M185</f>
        <v>0.27883396704689478</v>
      </c>
    </row>
    <row r="186" spans="1:15" x14ac:dyDescent="0.3">
      <c r="A186" s="9" t="s">
        <v>134</v>
      </c>
      <c r="B186" s="9">
        <f>+Historicals!B138</f>
        <v>-2267</v>
      </c>
      <c r="C186" s="9">
        <f>+Historicals!C138</f>
        <v>-2596</v>
      </c>
      <c r="D186" s="9">
        <f>+Historicals!D138</f>
        <v>-2677</v>
      </c>
      <c r="E186" s="9">
        <f>+Historicals!E138</f>
        <v>-2658</v>
      </c>
      <c r="F186" s="9">
        <f>+Historicals!F138</f>
        <v>-3262</v>
      </c>
      <c r="G186" s="9">
        <f>+Historicals!G138</f>
        <v>-3468</v>
      </c>
      <c r="H186" s="9">
        <f>+Historicals!H138</f>
        <v>-3656</v>
      </c>
      <c r="I186" s="9">
        <f>+Historicals!I138</f>
        <v>-4262</v>
      </c>
      <c r="J186" s="9">
        <f>+J179-J182</f>
        <v>-4262</v>
      </c>
      <c r="K186" s="9">
        <f t="shared" ref="K186:N186" si="798">+K179-K182</f>
        <v>-4262</v>
      </c>
      <c r="L186" s="9">
        <f t="shared" si="798"/>
        <v>-4262</v>
      </c>
      <c r="M186" s="9">
        <f t="shared" si="798"/>
        <v>-4262</v>
      </c>
      <c r="N186" s="9">
        <f t="shared" si="798"/>
        <v>-4262</v>
      </c>
    </row>
    <row r="187" spans="1:15" x14ac:dyDescent="0.3">
      <c r="A187" s="42" t="s">
        <v>129</v>
      </c>
      <c r="B187" s="43" t="str">
        <f t="shared" ref="B187" si="799">+IFERROR(B186/A186-1,"nm")</f>
        <v>nm</v>
      </c>
      <c r="C187" s="43">
        <f t="shared" ref="C187" si="800">+IFERROR(C186/B186-1,"nm")</f>
        <v>0.145125716806352</v>
      </c>
      <c r="D187" s="43">
        <f t="shared" ref="D187" si="801">+IFERROR(D186/C186-1,"nm")</f>
        <v>3.1201848998459125E-2</v>
      </c>
      <c r="E187" s="43">
        <f t="shared" ref="E187" si="802">+IFERROR(E186/D186-1,"nm")</f>
        <v>-7.097497198356395E-3</v>
      </c>
      <c r="F187" s="43">
        <f t="shared" ref="F187" si="803">+IFERROR(F186/E186-1,"nm")</f>
        <v>0.22723852520692245</v>
      </c>
      <c r="G187" s="43">
        <f t="shared" ref="G187" si="804">+IFERROR(G186/F186-1,"nm")</f>
        <v>6.3151440833844275E-2</v>
      </c>
      <c r="H187" s="43">
        <f t="shared" ref="H187" si="805">+IFERROR(H186/G186-1,"nm")</f>
        <v>5.4209919261822392E-2</v>
      </c>
      <c r="I187" s="43">
        <f>+IFERROR(I186/H186-1,"nm")</f>
        <v>0.16575492341356668</v>
      </c>
      <c r="J187" s="43">
        <f t="shared" ref="J187" si="806">+IFERROR(J186/I186-1,"nm")</f>
        <v>0</v>
      </c>
      <c r="K187" s="43">
        <f t="shared" ref="K187" si="807">+IFERROR(K186/J186-1,"nm")</f>
        <v>0</v>
      </c>
      <c r="L187" s="43">
        <f t="shared" ref="L187" si="808">+IFERROR(L186/K186-1,"nm")</f>
        <v>0</v>
      </c>
      <c r="M187" s="43">
        <f t="shared" ref="M187" si="809">+IFERROR(M186/L186-1,"nm")</f>
        <v>0</v>
      </c>
      <c r="N187" s="43">
        <f t="shared" ref="N187" si="810">+IFERROR(N186/M186-1,"nm")</f>
        <v>0</v>
      </c>
    </row>
    <row r="188" spans="1:15" x14ac:dyDescent="0.3">
      <c r="A188" s="42" t="s">
        <v>131</v>
      </c>
      <c r="B188" s="43">
        <f t="shared" ref="B188:H188" si="811">+IFERROR(B186/B$177,"nm")</f>
        <v>-19.713043478260868</v>
      </c>
      <c r="C188" s="43">
        <f t="shared" si="811"/>
        <v>-35.561643835616437</v>
      </c>
      <c r="D188" s="43">
        <f t="shared" si="811"/>
        <v>-36.671232876712331</v>
      </c>
      <c r="E188" s="43">
        <f t="shared" si="811"/>
        <v>-30.204545454545453</v>
      </c>
      <c r="F188" s="43">
        <f t="shared" si="811"/>
        <v>-77.666666666666671</v>
      </c>
      <c r="G188" s="43">
        <f t="shared" si="811"/>
        <v>-115.6</v>
      </c>
      <c r="H188" s="43">
        <f t="shared" si="811"/>
        <v>-146.24</v>
      </c>
      <c r="I188" s="43">
        <f>+IFERROR(I186/I$177,"nm")</f>
        <v>-41.784313725490193</v>
      </c>
      <c r="J188" s="43">
        <f t="shared" ref="J188:N188" si="812">+IFERROR(J186/J$21,"nm")</f>
        <v>-0.2322236146679017</v>
      </c>
      <c r="K188" s="43">
        <f t="shared" si="812"/>
        <v>-0.2322236146679017</v>
      </c>
      <c r="L188" s="43">
        <f t="shared" si="812"/>
        <v>-0.2322236146679017</v>
      </c>
      <c r="M188" s="43">
        <f t="shared" si="812"/>
        <v>-0.2322236146679017</v>
      </c>
      <c r="N188" s="43">
        <f t="shared" si="812"/>
        <v>-0.2322236146679017</v>
      </c>
    </row>
    <row r="189" spans="1:15" x14ac:dyDescent="0.3">
      <c r="A189" s="9" t="s">
        <v>135</v>
      </c>
      <c r="B189" s="9">
        <f>+Historicals!B160</f>
        <v>225</v>
      </c>
      <c r="C189" s="9">
        <f>+Historicals!C160</f>
        <v>258</v>
      </c>
      <c r="D189" s="9">
        <f>+Historicals!D160</f>
        <v>278</v>
      </c>
      <c r="E189" s="9">
        <f>+Historicals!E160</f>
        <v>286</v>
      </c>
      <c r="F189" s="9">
        <f>+Historicals!F160</f>
        <v>278</v>
      </c>
      <c r="G189" s="9">
        <f>+Historicals!G160</f>
        <v>438</v>
      </c>
      <c r="H189" s="9">
        <f>+Historicals!H160</f>
        <v>278</v>
      </c>
      <c r="I189" s="9">
        <f>+Historicals!I160</f>
        <v>222</v>
      </c>
      <c r="J189" s="44">
        <v>222</v>
      </c>
      <c r="K189" s="44">
        <v>222</v>
      </c>
      <c r="L189" s="44">
        <v>222</v>
      </c>
      <c r="M189" s="44">
        <v>222</v>
      </c>
      <c r="N189" s="44">
        <v>222</v>
      </c>
    </row>
    <row r="190" spans="1:15" x14ac:dyDescent="0.3">
      <c r="A190" s="42" t="s">
        <v>129</v>
      </c>
      <c r="B190" s="43" t="str">
        <f t="shared" ref="B190" si="813">+IFERROR(B189/A189-1,"nm")</f>
        <v>nm</v>
      </c>
      <c r="C190" s="43">
        <f t="shared" ref="C190" si="814">+IFERROR(C189/B189-1,"nm")</f>
        <v>0.14666666666666672</v>
      </c>
      <c r="D190" s="43">
        <f t="shared" ref="D190" si="815">+IFERROR(D189/C189-1,"nm")</f>
        <v>7.7519379844961156E-2</v>
      </c>
      <c r="E190" s="43">
        <f t="shared" ref="E190" si="816">+IFERROR(E189/D189-1,"nm")</f>
        <v>2.877697841726623E-2</v>
      </c>
      <c r="F190" s="43">
        <f t="shared" ref="F190" si="817">+IFERROR(F189/E189-1,"nm")</f>
        <v>-2.7972027972028024E-2</v>
      </c>
      <c r="G190" s="43">
        <f t="shared" ref="G190" si="818">+IFERROR(G189/F189-1,"nm")</f>
        <v>0.57553956834532372</v>
      </c>
      <c r="H190" s="43">
        <f t="shared" ref="H190" si="819">+IFERROR(H189/G189-1,"nm")</f>
        <v>-0.36529680365296802</v>
      </c>
      <c r="I190" s="43">
        <f>+IFERROR(I189/H189-1,"nm")</f>
        <v>-0.20143884892086328</v>
      </c>
      <c r="J190" s="43">
        <f t="shared" ref="J190" si="820">+IFERROR(J189/I189-1,"nm")</f>
        <v>0</v>
      </c>
      <c r="K190" s="43">
        <f t="shared" ref="K190" si="821">+IFERROR(K189/J189-1,"nm")</f>
        <v>0</v>
      </c>
      <c r="L190" s="43">
        <f t="shared" ref="L190" si="822">+IFERROR(L189/K189-1,"nm")</f>
        <v>0</v>
      </c>
      <c r="M190" s="43">
        <f t="shared" ref="M190" si="823">+IFERROR(M189/L189-1,"nm")</f>
        <v>0</v>
      </c>
      <c r="N190" s="43">
        <f t="shared" ref="N190" si="824">+IFERROR(N189/M189-1,"nm")</f>
        <v>0</v>
      </c>
    </row>
    <row r="191" spans="1:15" x14ac:dyDescent="0.3">
      <c r="A191" s="42" t="s">
        <v>133</v>
      </c>
      <c r="B191" s="58">
        <f t="shared" ref="B191:H191" si="825">+IFERROR(B189/B$145,"nm")</f>
        <v>0.11352169525731584</v>
      </c>
      <c r="C191" s="58">
        <f t="shared" si="825"/>
        <v>0.1319693094629156</v>
      </c>
      <c r="D191" s="58">
        <f t="shared" si="825"/>
        <v>0.13614103819784526</v>
      </c>
      <c r="E191" s="58">
        <f t="shared" si="825"/>
        <v>0.15164369034994699</v>
      </c>
      <c r="F191" s="58">
        <f t="shared" si="825"/>
        <v>0.1458551941238195</v>
      </c>
      <c r="G191" s="58">
        <f t="shared" si="825"/>
        <v>0.23726977248104009</v>
      </c>
      <c r="H191" s="58">
        <f t="shared" si="825"/>
        <v>0.12607709750566892</v>
      </c>
      <c r="I191" s="58">
        <f>+IFERROR(I189/I$102,"nm")</f>
        <v>40864.243902439026</v>
      </c>
      <c r="J191" s="59">
        <f>+I191</f>
        <v>40864.243902439026</v>
      </c>
      <c r="K191" s="59">
        <f t="shared" ref="K191" si="826">+J191</f>
        <v>40864.243902439026</v>
      </c>
      <c r="L191" s="59">
        <f t="shared" ref="L191" si="827">+K191</f>
        <v>40864.243902439026</v>
      </c>
      <c r="M191" s="59">
        <f t="shared" ref="M191" si="828">+L191</f>
        <v>40864.243902439026</v>
      </c>
      <c r="N191" s="59">
        <f t="shared" ref="N191" si="829">+M191</f>
        <v>40864.243902439026</v>
      </c>
      <c r="O191" t="s">
        <v>152</v>
      </c>
    </row>
    <row r="192" spans="1:15" x14ac:dyDescent="0.3">
      <c r="A192" s="9" t="s">
        <v>143</v>
      </c>
      <c r="B192" s="9">
        <f>+Historicals!B149</f>
        <v>484</v>
      </c>
      <c r="C192" s="9">
        <f>+Historicals!C149</f>
        <v>511</v>
      </c>
      <c r="D192" s="9">
        <f>+Historicals!D149</f>
        <v>533</v>
      </c>
      <c r="E192" s="9">
        <f>+Historicals!E149</f>
        <v>597</v>
      </c>
      <c r="F192" s="9">
        <f>+Historicals!F149</f>
        <v>665</v>
      </c>
      <c r="G192" s="9">
        <f>+Historicals!G149</f>
        <v>830</v>
      </c>
      <c r="H192" s="9">
        <f>+Historicals!H149</f>
        <v>780</v>
      </c>
      <c r="I192" s="9">
        <f>+Historicals!I149</f>
        <v>789</v>
      </c>
      <c r="J192" s="44">
        <v>789</v>
      </c>
      <c r="K192" s="44">
        <v>789</v>
      </c>
      <c r="L192" s="44">
        <v>789</v>
      </c>
      <c r="M192" s="44">
        <v>789</v>
      </c>
      <c r="N192" s="44">
        <v>789</v>
      </c>
    </row>
    <row r="193" spans="1:15" x14ac:dyDescent="0.3">
      <c r="A193" s="42" t="s">
        <v>129</v>
      </c>
      <c r="B193" s="43" t="str">
        <f t="shared" ref="B193" si="830">+IFERROR(B192/A192-1,"nm")</f>
        <v>nm</v>
      </c>
      <c r="C193" s="43">
        <f t="shared" ref="C193" si="831">+IFERROR(C192/B192-1,"nm")</f>
        <v>5.5785123966942241E-2</v>
      </c>
      <c r="D193" s="43">
        <f t="shared" ref="D193" si="832">+IFERROR(D192/C192-1,"nm")</f>
        <v>4.3052837573385627E-2</v>
      </c>
      <c r="E193" s="43">
        <f t="shared" ref="E193" si="833">+IFERROR(E192/D192-1,"nm")</f>
        <v>0.12007504690431525</v>
      </c>
      <c r="F193" s="43">
        <f t="shared" ref="F193" si="834">+IFERROR(F192/E192-1,"nm")</f>
        <v>0.11390284757118918</v>
      </c>
      <c r="G193" s="43">
        <f t="shared" ref="G193" si="835">+IFERROR(G192/F192-1,"nm")</f>
        <v>0.24812030075187974</v>
      </c>
      <c r="H193" s="43">
        <f t="shared" ref="H193" si="836">+IFERROR(H192/G192-1,"nm")</f>
        <v>-6.0240963855421659E-2</v>
      </c>
      <c r="I193" s="43">
        <f>+IFERROR(I192/H192-1,"nm")</f>
        <v>1.1538461538461497E-2</v>
      </c>
      <c r="J193" s="43">
        <f>+J194+J195</f>
        <v>7.7352941176470589</v>
      </c>
      <c r="K193" s="43">
        <f t="shared" ref="K193:N193" si="837">+K194+K195</f>
        <v>7.7352941176470589</v>
      </c>
      <c r="L193" s="43">
        <f t="shared" si="837"/>
        <v>7.7352941176470589</v>
      </c>
      <c r="M193" s="43">
        <f t="shared" si="837"/>
        <v>7.7352941176470589</v>
      </c>
      <c r="N193" s="43">
        <f t="shared" si="837"/>
        <v>7.7352941176470589</v>
      </c>
    </row>
    <row r="194" spans="1:15" x14ac:dyDescent="0.3">
      <c r="A194" s="42" t="s">
        <v>133</v>
      </c>
      <c r="B194" s="43">
        <f t="shared" ref="B194:H194" si="838">+IFERROR(B192/B$145,"nm")</f>
        <v>0.24419778002018164</v>
      </c>
      <c r="C194" s="43">
        <f t="shared" si="838"/>
        <v>0.26138107416879797</v>
      </c>
      <c r="D194" s="43">
        <f t="shared" si="838"/>
        <v>0.26101860920666015</v>
      </c>
      <c r="E194" s="43">
        <f t="shared" si="838"/>
        <v>0.31654294803817601</v>
      </c>
      <c r="F194" s="43">
        <f t="shared" si="838"/>
        <v>0.34889821615949634</v>
      </c>
      <c r="G194" s="43">
        <f t="shared" si="838"/>
        <v>0.44962080173347779</v>
      </c>
      <c r="H194" s="43">
        <f t="shared" si="838"/>
        <v>0.35374149659863946</v>
      </c>
      <c r="I194" s="43">
        <f>+IFERROR(I192/I$177,"nm")</f>
        <v>7.7352941176470589</v>
      </c>
      <c r="J194" s="45">
        <f>+I194</f>
        <v>7.7352941176470589</v>
      </c>
      <c r="K194" s="45">
        <f t="shared" ref="K194" si="839">+J194</f>
        <v>7.7352941176470589</v>
      </c>
      <c r="L194" s="45">
        <f t="shared" ref="L194" si="840">+K194</f>
        <v>7.7352941176470589</v>
      </c>
      <c r="M194" s="45">
        <f t="shared" ref="M194" si="841">+L194</f>
        <v>7.7352941176470589</v>
      </c>
      <c r="N194" s="45">
        <f t="shared" ref="N194" si="842">+M194</f>
        <v>7.7352941176470589</v>
      </c>
    </row>
    <row r="195" spans="1:15" x14ac:dyDescent="0.3">
      <c r="A195" s="39" t="s">
        <v>108</v>
      </c>
      <c r="B195" s="39"/>
      <c r="C195" s="39"/>
      <c r="D195" s="39"/>
      <c r="E195" s="39"/>
      <c r="F195" s="39"/>
      <c r="G195" s="39"/>
      <c r="H195" s="39"/>
      <c r="I195" s="39"/>
      <c r="J195" s="35"/>
      <c r="K195" s="35"/>
      <c r="L195" s="35"/>
      <c r="M195" s="35"/>
      <c r="N195" s="35"/>
    </row>
    <row r="196" spans="1:15" x14ac:dyDescent="0.3">
      <c r="A196" s="9" t="s">
        <v>136</v>
      </c>
      <c r="B196" s="3">
        <f>+Historicals!B130</f>
        <v>-82</v>
      </c>
      <c r="C196" s="3">
        <f>+Historicals!C130</f>
        <v>-86</v>
      </c>
      <c r="D196" s="3">
        <f>+Historicals!D130</f>
        <v>75</v>
      </c>
      <c r="E196" s="3">
        <f>+Historicals!E130</f>
        <v>26</v>
      </c>
      <c r="F196" s="3">
        <f>+Historicals!F130</f>
        <v>-7</v>
      </c>
      <c r="G196" s="3">
        <f>+Historicals!G130</f>
        <v>-11</v>
      </c>
      <c r="H196" s="3">
        <f>+Historicals!H130</f>
        <v>40</v>
      </c>
      <c r="I196" s="3">
        <f>+Historicals!I130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  <c r="O196" t="s">
        <v>150</v>
      </c>
    </row>
    <row r="197" spans="1:15" x14ac:dyDescent="0.3">
      <c r="A197" s="40" t="s">
        <v>129</v>
      </c>
      <c r="B197" s="43" t="str">
        <f t="shared" ref="B197" si="843">+IFERROR(B196/A196-1,"nm")</f>
        <v>nm</v>
      </c>
      <c r="C197" s="43">
        <f t="shared" ref="C197" si="844">+IFERROR(C196/B196-1,"nm")</f>
        <v>4.8780487804878092E-2</v>
      </c>
      <c r="D197" s="43">
        <f t="shared" ref="D197" si="845">+IFERROR(D196/C196-1,"nm")</f>
        <v>-1.8720930232558139</v>
      </c>
      <c r="E197" s="43">
        <f t="shared" ref="E197" si="846">+IFERROR(E196/D196-1,"nm")</f>
        <v>-0.65333333333333332</v>
      </c>
      <c r="F197" s="43">
        <f t="shared" ref="F197" si="847">+IFERROR(F196/E196-1,"nm")</f>
        <v>-1.2692307692307692</v>
      </c>
      <c r="G197" s="43">
        <f t="shared" ref="G197" si="848">+IFERROR(G196/F196-1,"nm")</f>
        <v>0.5714285714285714</v>
      </c>
      <c r="H197" s="43">
        <f t="shared" ref="H197" si="849">+IFERROR(H196/G196-1,"nm")</f>
        <v>-4.6363636363636367</v>
      </c>
      <c r="I197" s="43">
        <f>+IFERROR(I196/H196-1,"nm")</f>
        <v>-2.8</v>
      </c>
      <c r="J197" s="43">
        <f t="shared" ref="J197" si="850">+IFERROR(J196/I196-1,"nm")</f>
        <v>0</v>
      </c>
      <c r="K197" s="43">
        <f t="shared" ref="K197" si="851">+IFERROR(K196/J196-1,"nm")</f>
        <v>0</v>
      </c>
      <c r="L197" s="43">
        <f t="shared" ref="L197" si="852">+IFERROR(L196/K196-1,"nm")</f>
        <v>0</v>
      </c>
      <c r="M197" s="43">
        <f t="shared" ref="M197" si="853">+IFERROR(M196/L196-1,"nm")</f>
        <v>0</v>
      </c>
      <c r="N197" s="43">
        <f t="shared" ref="N197" si="854">+IFERROR(N196/M196-1,"nm")</f>
        <v>0</v>
      </c>
    </row>
    <row r="198" spans="1:15" x14ac:dyDescent="0.3">
      <c r="A198" s="9" t="s">
        <v>130</v>
      </c>
      <c r="B198" s="44">
        <f t="shared" ref="B198:G198" si="855">+B205+B201</f>
        <v>-1022</v>
      </c>
      <c r="C198" s="44">
        <f t="shared" si="855"/>
        <v>-1089</v>
      </c>
      <c r="D198" s="44">
        <f t="shared" si="855"/>
        <v>-633</v>
      </c>
      <c r="E198" s="44">
        <f t="shared" si="855"/>
        <v>-1346</v>
      </c>
      <c r="F198" s="44">
        <f t="shared" si="855"/>
        <v>-1694</v>
      </c>
      <c r="G198" s="44">
        <f t="shared" si="855"/>
        <v>-1855</v>
      </c>
      <c r="H198" s="44">
        <f>+H205+H201</f>
        <v>-2120</v>
      </c>
      <c r="I198" s="44">
        <f>+I205+I201</f>
        <v>-2085</v>
      </c>
      <c r="J198" s="44">
        <v>-2085</v>
      </c>
      <c r="K198" s="44">
        <v>-2085</v>
      </c>
      <c r="L198" s="44">
        <v>-2085</v>
      </c>
      <c r="M198" s="44">
        <v>-2085</v>
      </c>
      <c r="N198" s="44">
        <v>-2085</v>
      </c>
      <c r="O198" t="s">
        <v>151</v>
      </c>
    </row>
    <row r="199" spans="1:15" x14ac:dyDescent="0.3">
      <c r="A199" s="42" t="s">
        <v>129</v>
      </c>
      <c r="B199" s="43" t="str">
        <f t="shared" ref="B199" si="856">+IFERROR(B198/A198-1,"nm")</f>
        <v>nm</v>
      </c>
      <c r="C199" s="43">
        <f t="shared" ref="C199" si="857">+IFERROR(C198/B198-1,"nm")</f>
        <v>6.5557729941291498E-2</v>
      </c>
      <c r="D199" s="43">
        <f t="shared" ref="D199" si="858">+IFERROR(D198/C198-1,"nm")</f>
        <v>-0.41873278236914602</v>
      </c>
      <c r="E199" s="43">
        <f t="shared" ref="E199" si="859">+IFERROR(E198/D198-1,"nm")</f>
        <v>1.126382306477093</v>
      </c>
      <c r="F199" s="43">
        <f t="shared" ref="F199" si="860">+IFERROR(F198/E198-1,"nm")</f>
        <v>0.25854383358098065</v>
      </c>
      <c r="G199" s="43">
        <f t="shared" ref="G199" si="861">+IFERROR(G198/F198-1,"nm")</f>
        <v>9.5041322314049603E-2</v>
      </c>
      <c r="H199" s="43">
        <f t="shared" ref="H199" si="862">+IFERROR(H198/G198-1,"nm")</f>
        <v>0.14285714285714279</v>
      </c>
      <c r="I199" s="43">
        <f>+IFERROR(I198/H198-1,"nm")</f>
        <v>-1.650943396226412E-2</v>
      </c>
      <c r="J199" s="43">
        <f t="shared" ref="J199" si="863">+IFERROR(J198/I198-1,"nm")</f>
        <v>0</v>
      </c>
      <c r="K199" s="43">
        <f t="shared" ref="K199" si="864">+IFERROR(K198/J198-1,"nm")</f>
        <v>0</v>
      </c>
      <c r="L199" s="43">
        <f t="shared" ref="L199" si="865">+IFERROR(L198/K198-1,"nm")</f>
        <v>0</v>
      </c>
      <c r="M199" s="43">
        <f t="shared" ref="M199" si="866">+IFERROR(M198/L198-1,"nm")</f>
        <v>0</v>
      </c>
      <c r="N199" s="43">
        <f t="shared" ref="N199" si="867">+IFERROR(N198/M198-1,"nm")</f>
        <v>0</v>
      </c>
    </row>
    <row r="200" spans="1:15" x14ac:dyDescent="0.3">
      <c r="A200" s="42" t="s">
        <v>131</v>
      </c>
      <c r="B200" s="43">
        <f t="shared" ref="B200:H200" si="868">+IFERROR(B198/B$177,"nm")</f>
        <v>-8.8869565217391298</v>
      </c>
      <c r="C200" s="43">
        <f t="shared" si="868"/>
        <v>-14.917808219178083</v>
      </c>
      <c r="D200" s="43">
        <f t="shared" si="868"/>
        <v>-8.6712328767123292</v>
      </c>
      <c r="E200" s="43">
        <f t="shared" si="868"/>
        <v>-15.295454545454545</v>
      </c>
      <c r="F200" s="43">
        <f t="shared" si="868"/>
        <v>-40.333333333333336</v>
      </c>
      <c r="G200" s="43">
        <f t="shared" si="868"/>
        <v>-61.833333333333336</v>
      </c>
      <c r="H200" s="43">
        <f t="shared" si="868"/>
        <v>-84.8</v>
      </c>
      <c r="I200" s="43">
        <f>+IFERROR(I198/I$196,"nm")</f>
        <v>28.958333333333332</v>
      </c>
      <c r="J200" s="45">
        <f>+I200</f>
        <v>28.958333333333332</v>
      </c>
      <c r="K200" s="45">
        <f t="shared" ref="K200" si="869">+J200</f>
        <v>28.958333333333332</v>
      </c>
      <c r="L200" s="45">
        <f t="shared" ref="L200" si="870">+K200</f>
        <v>28.958333333333332</v>
      </c>
      <c r="M200" s="45">
        <f t="shared" ref="M200" si="871">+L200</f>
        <v>28.958333333333332</v>
      </c>
      <c r="N200" s="45">
        <f t="shared" ref="N200" si="872">+M200</f>
        <v>28.958333333333332</v>
      </c>
    </row>
    <row r="201" spans="1:15" x14ac:dyDescent="0.3">
      <c r="A201" s="9" t="s">
        <v>132</v>
      </c>
      <c r="B201" s="9">
        <f>+Historicals!B174</f>
        <v>75</v>
      </c>
      <c r="C201" s="9">
        <f>+Historicals!C174</f>
        <v>84</v>
      </c>
      <c r="D201" s="9">
        <f>+Historicals!D174</f>
        <v>91</v>
      </c>
      <c r="E201" s="9">
        <f>+Historicals!E174</f>
        <v>110</v>
      </c>
      <c r="F201" s="9">
        <f>+Historicals!F174</f>
        <v>116</v>
      </c>
      <c r="G201" s="9">
        <f>+Historicals!G174</f>
        <v>112</v>
      </c>
      <c r="H201" s="9">
        <f>+Historicals!H174</f>
        <v>141</v>
      </c>
      <c r="I201" s="9">
        <f>+Historicals!I174</f>
        <v>134</v>
      </c>
      <c r="J201" s="44">
        <v>134</v>
      </c>
      <c r="K201" s="44">
        <v>134</v>
      </c>
      <c r="L201" s="44">
        <v>134</v>
      </c>
      <c r="M201" s="44">
        <v>134</v>
      </c>
      <c r="N201" s="44">
        <v>134</v>
      </c>
      <c r="O201" t="s">
        <v>151</v>
      </c>
    </row>
    <row r="202" spans="1:15" x14ac:dyDescent="0.3">
      <c r="A202" s="42" t="s">
        <v>129</v>
      </c>
      <c r="B202" s="43" t="str">
        <f t="shared" ref="B202" si="873">+IFERROR(B201/A201-1,"nm")</f>
        <v>nm</v>
      </c>
      <c r="C202" s="43">
        <f t="shared" ref="C202" si="874">+IFERROR(C201/B201-1,"nm")</f>
        <v>0.12000000000000011</v>
      </c>
      <c r="D202" s="43">
        <f t="shared" ref="D202" si="875">+IFERROR(D201/C201-1,"nm")</f>
        <v>8.3333333333333259E-2</v>
      </c>
      <c r="E202" s="43">
        <f t="shared" ref="E202" si="876">+IFERROR(E201/D201-1,"nm")</f>
        <v>0.20879120879120872</v>
      </c>
      <c r="F202" s="43">
        <f t="shared" ref="F202" si="877">+IFERROR(F201/E201-1,"nm")</f>
        <v>5.4545454545454453E-2</v>
      </c>
      <c r="G202" s="43">
        <f t="shared" ref="G202" si="878">+IFERROR(G201/F201-1,"nm")</f>
        <v>-3.4482758620689613E-2</v>
      </c>
      <c r="H202" s="43">
        <f t="shared" ref="H202" si="879">+IFERROR(H201/G201-1,"nm")</f>
        <v>0.2589285714285714</v>
      </c>
      <c r="I202" s="43">
        <f>+IFERROR(I201/H201-1,"nm")</f>
        <v>-4.9645390070921946E-2</v>
      </c>
      <c r="J202" s="43">
        <f t="shared" ref="J202" si="880">+IFERROR(J201/I201-1,"nm")</f>
        <v>0</v>
      </c>
      <c r="K202" s="43">
        <f t="shared" ref="K202" si="881">+IFERROR(K201/J201-1,"nm")</f>
        <v>0</v>
      </c>
      <c r="L202" s="43">
        <f t="shared" ref="L202" si="882">+IFERROR(L201/K201-1,"nm")</f>
        <v>0</v>
      </c>
      <c r="M202" s="43">
        <f t="shared" ref="M202" si="883">+IFERROR(M201/L201-1,"nm")</f>
        <v>0</v>
      </c>
      <c r="N202" s="43">
        <f t="shared" ref="N202" si="884">+IFERROR(N201/M201-1,"nm")</f>
        <v>0</v>
      </c>
    </row>
    <row r="203" spans="1:15" x14ac:dyDescent="0.3">
      <c r="A203" s="42" t="s">
        <v>133</v>
      </c>
      <c r="B203" s="43">
        <f t="shared" ref="B203:H203" si="885">+IFERROR(B201/B$196,"nm")</f>
        <v>-0.91463414634146345</v>
      </c>
      <c r="C203" s="43">
        <f t="shared" si="885"/>
        <v>-0.97674418604651159</v>
      </c>
      <c r="D203" s="43">
        <f t="shared" si="885"/>
        <v>1.2133333333333334</v>
      </c>
      <c r="E203" s="43">
        <f t="shared" si="885"/>
        <v>4.2307692307692308</v>
      </c>
      <c r="F203" s="43">
        <f t="shared" si="885"/>
        <v>-16.571428571428573</v>
      </c>
      <c r="G203" s="43">
        <f t="shared" si="885"/>
        <v>-10.181818181818182</v>
      </c>
      <c r="H203" s="43">
        <f t="shared" si="885"/>
        <v>3.5249999999999999</v>
      </c>
      <c r="I203" s="43">
        <f>+IFERROR(I201/I$196,"nm")</f>
        <v>-1.8611111111111112</v>
      </c>
      <c r="J203" s="43">
        <f t="shared" ref="J203:N203" si="886">+IFERROR(J201/J$21,"nm")</f>
        <v>7.3012586498120199E-3</v>
      </c>
      <c r="K203" s="43">
        <f t="shared" si="886"/>
        <v>7.3012586498120199E-3</v>
      </c>
      <c r="L203" s="43">
        <f t="shared" si="886"/>
        <v>7.3012586498120199E-3</v>
      </c>
      <c r="M203" s="43">
        <f t="shared" si="886"/>
        <v>7.3012586498120199E-3</v>
      </c>
      <c r="N203" s="43">
        <f t="shared" si="886"/>
        <v>7.3012586498120199E-3</v>
      </c>
    </row>
    <row r="204" spans="1:15" x14ac:dyDescent="0.3">
      <c r="A204" s="42" t="s">
        <v>142</v>
      </c>
      <c r="B204" s="43">
        <f t="shared" ref="B204:H204" si="887">+IFERROR(B201/B211,"nm")</f>
        <v>0.10518934081346423</v>
      </c>
      <c r="C204" s="43">
        <f t="shared" si="887"/>
        <v>8.9647812166488788E-2</v>
      </c>
      <c r="D204" s="43">
        <f t="shared" si="887"/>
        <v>7.3505654281098551E-2</v>
      </c>
      <c r="E204" s="43">
        <f t="shared" si="887"/>
        <v>7.586206896551724E-2</v>
      </c>
      <c r="F204" s="43">
        <f t="shared" si="887"/>
        <v>6.9336521219366412E-2</v>
      </c>
      <c r="G204" s="43">
        <f t="shared" si="887"/>
        <v>5.845511482254697E-2</v>
      </c>
      <c r="H204" s="43">
        <f t="shared" si="887"/>
        <v>7.5401069518716571E-2</v>
      </c>
      <c r="I204" s="43">
        <f>+IFERROR(I201/I211,"nm")</f>
        <v>7.374793615850303E-2</v>
      </c>
      <c r="J204" s="45">
        <f>+I204</f>
        <v>7.374793615850303E-2</v>
      </c>
      <c r="K204" s="45">
        <f t="shared" ref="K204" si="888">+J204</f>
        <v>7.374793615850303E-2</v>
      </c>
      <c r="L204" s="45">
        <f t="shared" ref="L204" si="889">+K204</f>
        <v>7.374793615850303E-2</v>
      </c>
      <c r="M204" s="45">
        <f t="shared" ref="M204" si="890">+L204</f>
        <v>7.374793615850303E-2</v>
      </c>
      <c r="N204" s="45">
        <f t="shared" ref="N204" si="891">+M204</f>
        <v>7.374793615850303E-2</v>
      </c>
    </row>
    <row r="205" spans="1:15" x14ac:dyDescent="0.3">
      <c r="A205" s="9" t="s">
        <v>134</v>
      </c>
      <c r="B205" s="9">
        <f>+Historicals!B141</f>
        <v>-1097</v>
      </c>
      <c r="C205" s="9">
        <f>+Historicals!C141</f>
        <v>-1173</v>
      </c>
      <c r="D205" s="9">
        <f>+Historicals!D141</f>
        <v>-724</v>
      </c>
      <c r="E205" s="9">
        <f>+Historicals!E141</f>
        <v>-1456</v>
      </c>
      <c r="F205" s="9">
        <f>+Historicals!F141</f>
        <v>-1810</v>
      </c>
      <c r="G205" s="9">
        <f>+Historicals!G141</f>
        <v>-1967</v>
      </c>
      <c r="H205" s="9">
        <f>+Historicals!H141</f>
        <v>-2261</v>
      </c>
      <c r="I205" s="9">
        <f>+Historicals!I141</f>
        <v>-2219</v>
      </c>
      <c r="J205" s="9">
        <v>-2219</v>
      </c>
      <c r="K205" s="9">
        <v>-2219</v>
      </c>
      <c r="L205" s="9">
        <v>-2219</v>
      </c>
      <c r="M205" s="9">
        <v>-2219</v>
      </c>
      <c r="N205" s="9">
        <v>-2219</v>
      </c>
    </row>
    <row r="206" spans="1:15" x14ac:dyDescent="0.3">
      <c r="A206" s="42" t="s">
        <v>129</v>
      </c>
      <c r="B206" s="43" t="str">
        <f t="shared" ref="B206" si="892">+IFERROR(B205/A205-1,"nm")</f>
        <v>nm</v>
      </c>
      <c r="C206" s="43">
        <f t="shared" ref="C206" si="893">+IFERROR(C205/B205-1,"nm")</f>
        <v>6.9279854147675568E-2</v>
      </c>
      <c r="D206" s="43">
        <f t="shared" ref="D206" si="894">+IFERROR(D205/C205-1,"nm")</f>
        <v>-0.38277919863597609</v>
      </c>
      <c r="E206" s="43">
        <f t="shared" ref="E206" si="895">+IFERROR(E205/D205-1,"nm")</f>
        <v>1.0110497237569063</v>
      </c>
      <c r="F206" s="43">
        <f t="shared" ref="F206" si="896">+IFERROR(F205/E205-1,"nm")</f>
        <v>0.24313186813186816</v>
      </c>
      <c r="G206" s="43">
        <f t="shared" ref="G206" si="897">+IFERROR(G205/F205-1,"nm")</f>
        <v>8.6740331491712785E-2</v>
      </c>
      <c r="H206" s="43">
        <f t="shared" ref="H206" si="898">+IFERROR(H205/G205-1,"nm")</f>
        <v>0.14946619217081847</v>
      </c>
      <c r="I206" s="43">
        <f>+IFERROR(I205/H205-1,"nm")</f>
        <v>-1.8575851393188847E-2</v>
      </c>
      <c r="J206" s="43">
        <f t="shared" ref="J206" si="899">+IFERROR(J205/I205-1,"nm")</f>
        <v>0</v>
      </c>
      <c r="K206" s="43">
        <f t="shared" ref="K206" si="900">+IFERROR(K205/J205-1,"nm")</f>
        <v>0</v>
      </c>
      <c r="L206" s="43">
        <f t="shared" ref="L206" si="901">+IFERROR(L205/K205-1,"nm")</f>
        <v>0</v>
      </c>
      <c r="M206" s="43">
        <f t="shared" ref="M206" si="902">+IFERROR(M205/L205-1,"nm")</f>
        <v>0</v>
      </c>
      <c r="N206" s="43">
        <f t="shared" ref="N206" si="903">+IFERROR(N205/M205-1,"nm")</f>
        <v>0</v>
      </c>
    </row>
    <row r="207" spans="1:15" x14ac:dyDescent="0.3">
      <c r="A207" s="42" t="s">
        <v>131</v>
      </c>
      <c r="B207" s="43">
        <f t="shared" ref="B207:H207" si="904">+IFERROR(B205/B$196,"nm")</f>
        <v>13.378048780487806</v>
      </c>
      <c r="C207" s="43">
        <f t="shared" si="904"/>
        <v>13.63953488372093</v>
      </c>
      <c r="D207" s="43">
        <f t="shared" si="904"/>
        <v>-9.6533333333333342</v>
      </c>
      <c r="E207" s="43">
        <f t="shared" si="904"/>
        <v>-56</v>
      </c>
      <c r="F207" s="43">
        <f t="shared" si="904"/>
        <v>258.57142857142856</v>
      </c>
      <c r="G207" s="43">
        <f t="shared" si="904"/>
        <v>178.81818181818181</v>
      </c>
      <c r="H207" s="43">
        <f t="shared" si="904"/>
        <v>-56.524999999999999</v>
      </c>
      <c r="I207" s="43">
        <f>+IFERROR(I205/I$196,"nm")</f>
        <v>30.819444444444443</v>
      </c>
      <c r="J207" s="43">
        <f t="shared" ref="J207:N207" si="905">+IFERROR(J205/J$21,"nm")</f>
        <v>-0.12090666376069308</v>
      </c>
      <c r="K207" s="43">
        <f t="shared" si="905"/>
        <v>-0.12090666376069308</v>
      </c>
      <c r="L207" s="43">
        <f t="shared" si="905"/>
        <v>-0.12090666376069308</v>
      </c>
      <c r="M207" s="43">
        <f t="shared" si="905"/>
        <v>-0.12090666376069308</v>
      </c>
      <c r="N207" s="43">
        <f t="shared" si="905"/>
        <v>-0.12090666376069308</v>
      </c>
    </row>
    <row r="208" spans="1:15" x14ac:dyDescent="0.3">
      <c r="A208" s="9" t="s">
        <v>135</v>
      </c>
      <c r="B208" s="9">
        <f>+Historicals!B163</f>
        <v>104</v>
      </c>
      <c r="C208" s="9">
        <f>+Historicals!C163</f>
        <v>264</v>
      </c>
      <c r="D208" s="9">
        <f>+Historicals!D163</f>
        <v>291</v>
      </c>
      <c r="E208" s="9">
        <f>+Historicals!E163</f>
        <v>159</v>
      </c>
      <c r="F208" s="9">
        <f>+Historicals!F163</f>
        <v>377</v>
      </c>
      <c r="G208" s="9">
        <f>+Historicals!G163</f>
        <v>318</v>
      </c>
      <c r="H208" s="9">
        <f>+Historicals!H163</f>
        <v>11</v>
      </c>
      <c r="I208" s="9">
        <f>+Historicals!I163</f>
        <v>50</v>
      </c>
      <c r="J208" s="44">
        <v>50</v>
      </c>
      <c r="K208" s="44">
        <v>50</v>
      </c>
      <c r="L208" s="44">
        <v>50</v>
      </c>
      <c r="M208" s="44">
        <v>50</v>
      </c>
      <c r="N208" s="44">
        <v>50</v>
      </c>
      <c r="O208" t="s">
        <v>151</v>
      </c>
    </row>
    <row r="209" spans="1:15" x14ac:dyDescent="0.3">
      <c r="A209" s="42" t="s">
        <v>129</v>
      </c>
      <c r="B209" s="43" t="str">
        <f t="shared" ref="B209" si="906">+IFERROR(B208/A208-1,"nm")</f>
        <v>nm</v>
      </c>
      <c r="C209" s="43">
        <f t="shared" ref="C209" si="907">+IFERROR(C208/B208-1,"nm")</f>
        <v>1.5384615384615383</v>
      </c>
      <c r="D209" s="43">
        <f t="shared" ref="D209" si="908">+IFERROR(D208/C208-1,"nm")</f>
        <v>0.10227272727272729</v>
      </c>
      <c r="E209" s="43">
        <f t="shared" ref="E209" si="909">+IFERROR(E208/D208-1,"nm")</f>
        <v>-0.45360824742268047</v>
      </c>
      <c r="F209" s="43">
        <f t="shared" ref="F209" si="910">+IFERROR(F208/E208-1,"nm")</f>
        <v>1.3710691823899372</v>
      </c>
      <c r="G209" s="43">
        <f t="shared" ref="G209" si="911">+IFERROR(G208/F208-1,"nm")</f>
        <v>-0.156498673740053</v>
      </c>
      <c r="H209" s="43">
        <f t="shared" ref="H209" si="912">+IFERROR(H208/G208-1,"nm")</f>
        <v>-0.96540880503144655</v>
      </c>
      <c r="I209" s="43">
        <f>+IFERROR(I208/H208-1,"nm")</f>
        <v>3.5454545454545459</v>
      </c>
      <c r="J209" s="43">
        <f t="shared" ref="J209" si="913">+IFERROR(J208/I208-1,"nm")</f>
        <v>0</v>
      </c>
      <c r="K209" s="43">
        <f t="shared" ref="K209" si="914">+IFERROR(K208/J208-1,"nm")</f>
        <v>0</v>
      </c>
      <c r="L209" s="43">
        <f t="shared" ref="L209" si="915">+IFERROR(L208/K208-1,"nm")</f>
        <v>0</v>
      </c>
      <c r="M209" s="43">
        <f t="shared" ref="M209" si="916">+IFERROR(M208/L208-1,"nm")</f>
        <v>0</v>
      </c>
      <c r="N209" s="43">
        <f t="shared" ref="N209" si="917">+IFERROR(N208/M208-1,"nm")</f>
        <v>0</v>
      </c>
    </row>
    <row r="210" spans="1:15" x14ac:dyDescent="0.3">
      <c r="A210" s="42" t="s">
        <v>133</v>
      </c>
      <c r="B210" s="43">
        <f t="shared" ref="B210:H210" si="918">+IFERROR(B208/B$196,"nm")</f>
        <v>-1.2682926829268293</v>
      </c>
      <c r="C210" s="43">
        <f t="shared" si="918"/>
        <v>-3.0697674418604652</v>
      </c>
      <c r="D210" s="43">
        <f t="shared" si="918"/>
        <v>3.88</v>
      </c>
      <c r="E210" s="43">
        <f t="shared" si="918"/>
        <v>6.115384615384615</v>
      </c>
      <c r="F210" s="43">
        <f t="shared" si="918"/>
        <v>-53.857142857142854</v>
      </c>
      <c r="G210" s="43">
        <f t="shared" si="918"/>
        <v>-28.90909090909091</v>
      </c>
      <c r="H210" s="43">
        <f t="shared" si="918"/>
        <v>0.27500000000000002</v>
      </c>
      <c r="I210" s="43">
        <f>+IFERROR(I208/I$196,"nm")</f>
        <v>-0.69444444444444442</v>
      </c>
      <c r="J210" s="45">
        <f>+I210</f>
        <v>-0.69444444444444442</v>
      </c>
      <c r="K210" s="45">
        <f t="shared" ref="K210" si="919">+J210</f>
        <v>-0.69444444444444442</v>
      </c>
      <c r="L210" s="45">
        <f t="shared" ref="L210" si="920">+K210</f>
        <v>-0.69444444444444442</v>
      </c>
      <c r="M210" s="45">
        <f t="shared" ref="M210" si="921">+L210</f>
        <v>-0.69444444444444442</v>
      </c>
      <c r="N210" s="45">
        <f t="shared" ref="N210" si="922">+M210</f>
        <v>-0.69444444444444442</v>
      </c>
    </row>
    <row r="211" spans="1:15" x14ac:dyDescent="0.3">
      <c r="A211" s="9" t="s">
        <v>143</v>
      </c>
      <c r="B211" s="9">
        <f>+Historicals!B152</f>
        <v>713</v>
      </c>
      <c r="C211" s="9">
        <f>+Historicals!C152</f>
        <v>937</v>
      </c>
      <c r="D211" s="9">
        <f>+Historicals!D152</f>
        <v>1238</v>
      </c>
      <c r="E211" s="9">
        <f>+Historicals!E152</f>
        <v>1450</v>
      </c>
      <c r="F211" s="9">
        <f>+Historicals!F152</f>
        <v>1673</v>
      </c>
      <c r="G211" s="9">
        <f>+Historicals!G152</f>
        <v>1916</v>
      </c>
      <c r="H211" s="9">
        <f>+Historicals!H152</f>
        <v>1870</v>
      </c>
      <c r="I211" s="9">
        <f>+Historicals!I152</f>
        <v>1817</v>
      </c>
      <c r="J211" s="44">
        <v>1817</v>
      </c>
      <c r="K211" s="44">
        <v>1817</v>
      </c>
      <c r="L211" s="44">
        <v>1817</v>
      </c>
      <c r="M211" s="44">
        <v>1817</v>
      </c>
      <c r="N211" s="44">
        <v>1817</v>
      </c>
      <c r="O211" t="s">
        <v>151</v>
      </c>
    </row>
    <row r="212" spans="1:15" x14ac:dyDescent="0.3">
      <c r="A212" s="42" t="s">
        <v>129</v>
      </c>
      <c r="B212" s="43" t="str">
        <f t="shared" ref="B212" si="923">+IFERROR(B211/A211-1,"nm")</f>
        <v>nm</v>
      </c>
      <c r="C212" s="43">
        <f t="shared" ref="C212" si="924">+IFERROR(C211/B211-1,"nm")</f>
        <v>0.31416549789621318</v>
      </c>
      <c r="D212" s="43">
        <f t="shared" ref="D212" si="925">+IFERROR(D211/C211-1,"nm")</f>
        <v>0.32123799359658478</v>
      </c>
      <c r="E212" s="43">
        <f t="shared" ref="E212" si="926">+IFERROR(E211/D211-1,"nm")</f>
        <v>0.17124394184168024</v>
      </c>
      <c r="F212" s="43">
        <f t="shared" ref="F212" si="927">+IFERROR(F211/E211-1,"nm")</f>
        <v>0.15379310344827579</v>
      </c>
      <c r="G212" s="43">
        <f t="shared" ref="G212" si="928">+IFERROR(G211/F211-1,"nm")</f>
        <v>0.14524805738194857</v>
      </c>
      <c r="H212" s="43">
        <f t="shared" ref="H212" si="929">+IFERROR(H211/G211-1,"nm")</f>
        <v>-2.4008350730688965E-2</v>
      </c>
      <c r="I212" s="43">
        <f>+IFERROR(I211/H211-1,"nm")</f>
        <v>-2.8342245989304793E-2</v>
      </c>
      <c r="J212" s="43">
        <f>+J213+J214</f>
        <v>-25.236111111111111</v>
      </c>
      <c r="K212" s="43">
        <f t="shared" ref="K212:N212" si="930">+K213+K214</f>
        <v>-25.236111111111111</v>
      </c>
      <c r="L212" s="43">
        <f t="shared" si="930"/>
        <v>-25.236111111111111</v>
      </c>
      <c r="M212" s="43">
        <f t="shared" si="930"/>
        <v>-25.236111111111111</v>
      </c>
      <c r="N212" s="43">
        <f t="shared" si="930"/>
        <v>-25.236111111111111</v>
      </c>
    </row>
    <row r="213" spans="1:15" x14ac:dyDescent="0.3">
      <c r="A213" s="42" t="s">
        <v>133</v>
      </c>
      <c r="B213" s="43">
        <f t="shared" ref="B213:H213" si="931">+IFERROR(B211/B$196,"nm")</f>
        <v>-8.6951219512195124</v>
      </c>
      <c r="C213" s="43">
        <f t="shared" si="931"/>
        <v>-10.895348837209303</v>
      </c>
      <c r="D213" s="43">
        <f t="shared" si="931"/>
        <v>16.506666666666668</v>
      </c>
      <c r="E213" s="43">
        <f t="shared" si="931"/>
        <v>55.769230769230766</v>
      </c>
      <c r="F213" s="43">
        <f t="shared" si="931"/>
        <v>-239</v>
      </c>
      <c r="G213" s="43">
        <f t="shared" si="931"/>
        <v>-174.18181818181819</v>
      </c>
      <c r="H213" s="43">
        <f t="shared" si="931"/>
        <v>46.75</v>
      </c>
      <c r="I213" s="43">
        <f>+IFERROR(I211/I$196,"nm")</f>
        <v>-25.236111111111111</v>
      </c>
      <c r="J213" s="45">
        <f>+I213</f>
        <v>-25.236111111111111</v>
      </c>
      <c r="K213" s="45">
        <f t="shared" ref="K213" si="932">+J213</f>
        <v>-25.236111111111111</v>
      </c>
      <c r="L213" s="45">
        <f t="shared" ref="L213" si="933">+K213</f>
        <v>-25.236111111111111</v>
      </c>
      <c r="M213" s="45">
        <f t="shared" ref="M213" si="934">+L213</f>
        <v>-25.236111111111111</v>
      </c>
      <c r="N213" s="45">
        <f t="shared" ref="N213" si="935">+M213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2023-12-22T17:08:36Z</dcterms:modified>
</cp:coreProperties>
</file>