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AFEA790-95D0-46CE-980C-D6B8C3904C0F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H49" i="4"/>
  <c r="I49" i="4"/>
  <c r="J49" i="4"/>
  <c r="K49" i="4"/>
  <c r="L49" i="4"/>
  <c r="M49" i="4"/>
  <c r="N49" i="4"/>
  <c r="B49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54" i="4"/>
  <c r="D54" i="4"/>
  <c r="E54" i="4"/>
  <c r="F54" i="4"/>
  <c r="G54" i="4"/>
  <c r="H54" i="4"/>
  <c r="I54" i="4"/>
  <c r="J54" i="4"/>
  <c r="K54" i="4"/>
  <c r="L54" i="4"/>
  <c r="M54" i="4"/>
  <c r="N54" i="4"/>
  <c r="B54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C51" i="4"/>
  <c r="D51" i="4"/>
  <c r="E51" i="4"/>
  <c r="F51" i="4"/>
  <c r="G51" i="4"/>
  <c r="H51" i="4"/>
  <c r="I51" i="4"/>
  <c r="J51" i="4"/>
  <c r="K51" i="4"/>
  <c r="L51" i="4"/>
  <c r="M51" i="4"/>
  <c r="N51" i="4"/>
  <c r="B51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B130" i="1"/>
  <c r="C68" i="4"/>
  <c r="D68" i="4"/>
  <c r="E68" i="4"/>
  <c r="F68" i="4"/>
  <c r="G68" i="4"/>
  <c r="H68" i="4"/>
  <c r="I68" i="4"/>
  <c r="J68" i="4"/>
  <c r="K68" i="4"/>
  <c r="L68" i="4"/>
  <c r="M68" i="4"/>
  <c r="N68" i="4"/>
  <c r="B68" i="4"/>
  <c r="C67" i="4"/>
  <c r="D67" i="4"/>
  <c r="E67" i="4"/>
  <c r="F67" i="4"/>
  <c r="G67" i="4"/>
  <c r="H67" i="4"/>
  <c r="I67" i="4"/>
  <c r="J67" i="4"/>
  <c r="K67" i="4"/>
  <c r="L67" i="4"/>
  <c r="M67" i="4"/>
  <c r="N67" i="4"/>
  <c r="B67" i="4"/>
  <c r="C66" i="4"/>
  <c r="D66" i="4"/>
  <c r="E66" i="4"/>
  <c r="F66" i="4"/>
  <c r="G66" i="4"/>
  <c r="H66" i="4"/>
  <c r="I66" i="4"/>
  <c r="J66" i="4"/>
  <c r="K66" i="4"/>
  <c r="L66" i="4"/>
  <c r="M66" i="4"/>
  <c r="N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B103" i="1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J58" i="4"/>
  <c r="K58" i="4"/>
  <c r="L58" i="4"/>
  <c r="M58" i="4"/>
  <c r="N58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C56" i="4"/>
  <c r="D56" i="4"/>
  <c r="E56" i="4"/>
  <c r="F56" i="4"/>
  <c r="G56" i="4"/>
  <c r="H56" i="4"/>
  <c r="I56" i="4"/>
  <c r="J56" i="4"/>
  <c r="K56" i="4"/>
  <c r="L56" i="4"/>
  <c r="M56" i="4"/>
  <c r="N56" i="4"/>
  <c r="B56" i="4"/>
  <c r="J55" i="4"/>
  <c r="K55" i="4"/>
  <c r="L55" i="4"/>
  <c r="M55" i="4"/>
  <c r="N55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B60" i="4" s="1"/>
  <c r="C63" i="4"/>
  <c r="D63" i="4"/>
  <c r="E63" i="4"/>
  <c r="F63" i="4"/>
  <c r="G63" i="4"/>
  <c r="H63" i="4"/>
  <c r="I63" i="4"/>
  <c r="J63" i="4"/>
  <c r="K63" i="4"/>
  <c r="L63" i="4"/>
  <c r="M63" i="4"/>
  <c r="N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J64" i="4"/>
  <c r="K64" i="4"/>
  <c r="L64" i="4"/>
  <c r="M64" i="4"/>
  <c r="N64" i="4"/>
  <c r="J52" i="4"/>
  <c r="K52" i="4"/>
  <c r="L52" i="4"/>
  <c r="M52" i="4"/>
  <c r="N52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C47" i="4"/>
  <c r="D47" i="4"/>
  <c r="E47" i="4"/>
  <c r="F47" i="4"/>
  <c r="G47" i="4"/>
  <c r="H47" i="4"/>
  <c r="I47" i="4"/>
  <c r="B47" i="4"/>
  <c r="J47" i="4"/>
  <c r="K47" i="4"/>
  <c r="L47" i="4"/>
  <c r="M47" i="4"/>
  <c r="N47" i="4"/>
  <c r="J46" i="4"/>
  <c r="K46" i="4"/>
  <c r="L46" i="4"/>
  <c r="M46" i="4"/>
  <c r="N46" i="4"/>
  <c r="L142" i="1"/>
  <c r="K142" i="1"/>
  <c r="E60" i="4" l="1"/>
  <c r="F60" i="4"/>
  <c r="I60" i="4"/>
  <c r="H60" i="4"/>
  <c r="D60" i="4"/>
  <c r="G60" i="4"/>
  <c r="C60" i="4"/>
  <c r="C25" i="4" l="1"/>
  <c r="D25" i="4"/>
  <c r="E25" i="4"/>
  <c r="F25" i="4"/>
  <c r="G25" i="4"/>
  <c r="H25" i="4"/>
  <c r="I25" i="4"/>
  <c r="B25" i="4"/>
  <c r="J43" i="4"/>
  <c r="K43" i="4"/>
  <c r="L43" i="4"/>
  <c r="M43" i="4"/>
  <c r="N43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35" i="4"/>
  <c r="D35" i="4"/>
  <c r="E35" i="4"/>
  <c r="F35" i="4"/>
  <c r="G35" i="4"/>
  <c r="H35" i="4"/>
  <c r="I35" i="4"/>
  <c r="K35" i="4"/>
  <c r="L35" i="4"/>
  <c r="M35" i="4"/>
  <c r="N35" i="4"/>
  <c r="B35" i="4"/>
  <c r="K32" i="4"/>
  <c r="L32" i="4"/>
  <c r="M32" i="4"/>
  <c r="N32" i="4"/>
  <c r="K39" i="4"/>
  <c r="L39" i="4"/>
  <c r="M39" i="4"/>
  <c r="N39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22" i="4" l="1"/>
  <c r="D22" i="4"/>
  <c r="E22" i="4"/>
  <c r="F22" i="4"/>
  <c r="G22" i="4"/>
  <c r="H22" i="4"/>
  <c r="I22" i="4"/>
  <c r="B22" i="4"/>
  <c r="C30" i="4"/>
  <c r="D30" i="4"/>
  <c r="E30" i="4"/>
  <c r="F30" i="4"/>
  <c r="G30" i="4"/>
  <c r="H30" i="4"/>
  <c r="I30" i="4"/>
  <c r="B30" i="4"/>
  <c r="J26" i="4"/>
  <c r="K26" i="4"/>
  <c r="L26" i="4"/>
  <c r="M26" i="4"/>
  <c r="N26" i="4"/>
  <c r="J27" i="4"/>
  <c r="K27" i="4"/>
  <c r="L27" i="4"/>
  <c r="M27" i="4"/>
  <c r="N27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K23" i="4"/>
  <c r="L23" i="4"/>
  <c r="M23" i="4"/>
  <c r="N23" i="4"/>
  <c r="J31" i="4"/>
  <c r="K31" i="4"/>
  <c r="L31" i="4"/>
  <c r="M31" i="4"/>
  <c r="N31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H31" i="4" l="1"/>
  <c r="C31" i="4"/>
  <c r="I31" i="4"/>
  <c r="B31" i="4"/>
  <c r="F31" i="4"/>
  <c r="E31" i="4"/>
  <c r="D31" i="4"/>
  <c r="G3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K15" i="4"/>
  <c r="L15" i="4"/>
  <c r="M15" i="4"/>
  <c r="N15" i="4"/>
  <c r="B15" i="4"/>
  <c r="B17" i="4" s="1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K11" i="4"/>
  <c r="L11" i="4"/>
  <c r="M11" i="4"/>
  <c r="N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N14" i="4"/>
  <c r="C10" i="1"/>
  <c r="M14" i="4"/>
  <c r="L14" i="4"/>
  <c r="F10" i="1"/>
  <c r="F12" i="1" s="1"/>
  <c r="K14" i="4"/>
  <c r="G10" i="1"/>
  <c r="C12" i="1"/>
  <c r="C11" i="4"/>
  <c r="C14" i="4" s="1"/>
  <c r="C16" i="4" s="1"/>
  <c r="C19" i="4" s="1"/>
  <c r="D10" i="1"/>
  <c r="J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6" i="4" s="1"/>
  <c r="H145" i="1"/>
  <c r="H148" i="1" s="1"/>
  <c r="H46" i="4" s="1"/>
  <c r="G145" i="1"/>
  <c r="G148" i="1" s="1"/>
  <c r="G46" i="4" s="1"/>
  <c r="F145" i="1"/>
  <c r="F148" i="1" s="1"/>
  <c r="F46" i="4" s="1"/>
  <c r="E145" i="1"/>
  <c r="E148" i="1" s="1"/>
  <c r="E46" i="4" s="1"/>
  <c r="D145" i="1"/>
  <c r="D148" i="1" s="1"/>
  <c r="D46" i="4" s="1"/>
  <c r="C145" i="1"/>
  <c r="C148" i="1" s="1"/>
  <c r="C46" i="4" s="1"/>
  <c r="B145" i="1"/>
  <c r="B148" i="1" s="1"/>
  <c r="B46" i="4" s="1"/>
  <c r="J48" i="3" l="1"/>
  <c r="J38" i="3" s="1"/>
  <c r="I4" i="4"/>
  <c r="C4" i="4"/>
  <c r="E7" i="4"/>
  <c r="E13" i="3"/>
  <c r="E12" i="3"/>
  <c r="F171" i="1"/>
  <c r="F52" i="4"/>
  <c r="C7" i="4"/>
  <c r="C13" i="3"/>
  <c r="H7" i="4"/>
  <c r="H13" i="3"/>
  <c r="H12" i="3"/>
  <c r="K3" i="4"/>
  <c r="K4" i="3"/>
  <c r="F7" i="4"/>
  <c r="F12" i="3"/>
  <c r="F13" i="3"/>
  <c r="H4" i="4"/>
  <c r="G171" i="1"/>
  <c r="G52" i="4"/>
  <c r="B171" i="1"/>
  <c r="B52" i="4"/>
  <c r="J3" i="4"/>
  <c r="J4" i="4" s="1"/>
  <c r="J4" i="3"/>
  <c r="H210" i="3"/>
  <c r="H209" i="3"/>
  <c r="H14" i="3"/>
  <c r="I15" i="3" s="1"/>
  <c r="I7" i="4"/>
  <c r="I13" i="3"/>
  <c r="I12" i="3"/>
  <c r="I171" i="1"/>
  <c r="I52" i="4"/>
  <c r="D171" i="1"/>
  <c r="D52" i="4"/>
  <c r="B11" i="3"/>
  <c r="C12" i="3" s="1"/>
  <c r="B5" i="4"/>
  <c r="B7" i="3"/>
  <c r="B6" i="3"/>
  <c r="I16" i="3"/>
  <c r="H170" i="1"/>
  <c r="D7" i="4"/>
  <c r="D13" i="3"/>
  <c r="D12" i="3"/>
  <c r="E171" i="1"/>
  <c r="E52" i="4"/>
  <c r="C171" i="1"/>
  <c r="C52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K4" i="4"/>
  <c r="G8" i="4"/>
  <c r="G9" i="4"/>
  <c r="D8" i="4"/>
  <c r="D9" i="4"/>
  <c r="C9" i="4"/>
  <c r="I8" i="4"/>
  <c r="I9" i="4"/>
  <c r="L3" i="4"/>
  <c r="L4" i="4" s="1"/>
  <c r="L4" i="3"/>
  <c r="H171" i="1"/>
  <c r="H52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H39" i="4" s="1"/>
  <c r="G58" i="1"/>
  <c r="G39" i="4" s="1"/>
  <c r="F58" i="1"/>
  <c r="F39" i="4" s="1"/>
  <c r="E58" i="1"/>
  <c r="E39" i="4" s="1"/>
  <c r="D58" i="1"/>
  <c r="D39" i="4" s="1"/>
  <c r="C58" i="1"/>
  <c r="C39" i="4" s="1"/>
  <c r="B58" i="1"/>
  <c r="B39" i="4" s="1"/>
  <c r="I58" i="1"/>
  <c r="I39" i="4" s="1"/>
  <c r="H45" i="1"/>
  <c r="G45" i="1"/>
  <c r="F45" i="1"/>
  <c r="F32" i="4" s="1"/>
  <c r="F43" i="4" s="1"/>
  <c r="F44" i="4" s="1"/>
  <c r="E45" i="1"/>
  <c r="D45" i="1"/>
  <c r="D32" i="4" s="1"/>
  <c r="D43" i="4" s="1"/>
  <c r="D44" i="4" s="1"/>
  <c r="C45" i="1"/>
  <c r="B45" i="1"/>
  <c r="I45" i="1"/>
  <c r="I32" i="4" s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100" i="1"/>
  <c r="F55" i="4"/>
  <c r="F100" i="1"/>
  <c r="G55" i="4"/>
  <c r="G100" i="1"/>
  <c r="B55" i="4"/>
  <c r="B100" i="1"/>
  <c r="B66" i="4" s="1"/>
  <c r="C55" i="4"/>
  <c r="C100" i="1"/>
  <c r="E55" i="4"/>
  <c r="E100" i="1"/>
  <c r="I43" i="4"/>
  <c r="I44" i="4" s="1"/>
  <c r="G36" i="1"/>
  <c r="G23" i="4"/>
  <c r="G24" i="4" s="1"/>
  <c r="B8" i="4"/>
  <c r="B9" i="4"/>
  <c r="H36" i="1"/>
  <c r="H23" i="4"/>
  <c r="H24" i="4" s="1"/>
  <c r="H59" i="1"/>
  <c r="H32" i="4"/>
  <c r="H43" i="4" s="1"/>
  <c r="H44" i="4" s="1"/>
  <c r="J46" i="3"/>
  <c r="J14" i="3"/>
  <c r="M3" i="4"/>
  <c r="M4" i="3"/>
  <c r="G59" i="1"/>
  <c r="G32" i="4"/>
  <c r="G43" i="4" s="1"/>
  <c r="G44" i="4" s="1"/>
  <c r="J5" i="4"/>
  <c r="J7" i="3"/>
  <c r="J6" i="3"/>
  <c r="B59" i="1"/>
  <c r="B32" i="4"/>
  <c r="B43" i="4" s="1"/>
  <c r="B44" i="4" s="1"/>
  <c r="C36" i="1"/>
  <c r="C23" i="4"/>
  <c r="C24" i="4" s="1"/>
  <c r="C59" i="1"/>
  <c r="C32" i="4"/>
  <c r="C43" i="4" s="1"/>
  <c r="C44" i="4" s="1"/>
  <c r="D36" i="1"/>
  <c r="D23" i="4"/>
  <c r="D24" i="4" s="1"/>
  <c r="I10" i="1"/>
  <c r="I11" i="4" s="1"/>
  <c r="E36" i="1"/>
  <c r="E23" i="4"/>
  <c r="E24" i="4" s="1"/>
  <c r="E59" i="1"/>
  <c r="E32" i="4"/>
  <c r="E43" i="4" s="1"/>
  <c r="E44" i="4" s="1"/>
  <c r="N3" i="4"/>
  <c r="N4" i="3"/>
  <c r="I36" i="1"/>
  <c r="I23" i="4"/>
  <c r="I24" i="4" s="1"/>
  <c r="B36" i="1"/>
  <c r="B23" i="4"/>
  <c r="B24" i="4" s="1"/>
  <c r="H10" i="1"/>
  <c r="H11" i="4" s="1"/>
  <c r="F36" i="1"/>
  <c r="F23" i="4"/>
  <c r="F24" i="4" s="1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149" i="1"/>
  <c r="K36" i="3"/>
  <c r="K5" i="3"/>
  <c r="I14" i="4"/>
  <c r="I16" i="4" s="1"/>
  <c r="I19" i="4" s="1"/>
  <c r="I13" i="4"/>
  <c r="B60" i="1"/>
  <c r="M4" i="4"/>
  <c r="J16" i="3"/>
  <c r="J15" i="3"/>
  <c r="K46" i="3"/>
  <c r="K14" i="3"/>
  <c r="N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5" i="4"/>
  <c r="L6" i="3"/>
  <c r="L7" i="3"/>
  <c r="K5" i="4"/>
  <c r="K7" i="3"/>
  <c r="K6" i="3"/>
  <c r="I55" i="4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5" i="4"/>
  <c r="N7" i="3"/>
  <c r="H102" i="1"/>
  <c r="I101" i="1" s="1"/>
  <c r="H55" i="4"/>
  <c r="N38" i="3"/>
  <c r="N49" i="3"/>
  <c r="L44" i="3"/>
  <c r="L43" i="3"/>
  <c r="M42" i="3"/>
  <c r="N45" i="3"/>
  <c r="N36" i="3"/>
  <c r="M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6" i="4"/>
  <c r="L9" i="3"/>
  <c r="L10" i="3"/>
  <c r="L11" i="3"/>
  <c r="N6" i="4"/>
  <c r="N10" i="3"/>
  <c r="N9" i="3"/>
  <c r="N11" i="3"/>
  <c r="M102" i="3"/>
  <c r="L18" i="3"/>
  <c r="L19" i="3"/>
  <c r="N18" i="3"/>
  <c r="N19" i="3"/>
  <c r="N101" i="3"/>
  <c r="M104" i="3"/>
  <c r="M106" i="3" s="1"/>
  <c r="M6" i="4"/>
  <c r="M10" i="3"/>
  <c r="M9" i="3"/>
  <c r="M11" i="3"/>
  <c r="M18" i="3"/>
  <c r="M19" i="3"/>
  <c r="J6" i="4"/>
  <c r="J10" i="3"/>
  <c r="J9" i="3"/>
  <c r="J11" i="3"/>
  <c r="J104" i="3"/>
  <c r="J105" i="3" s="1"/>
  <c r="K19" i="3"/>
  <c r="K18" i="3"/>
  <c r="J19" i="3"/>
  <c r="J18" i="3"/>
  <c r="N104" i="3"/>
  <c r="N105" i="3" s="1"/>
  <c r="K6" i="4"/>
  <c r="K9" i="3"/>
  <c r="K10" i="3"/>
  <c r="K11" i="3"/>
  <c r="L101" i="3"/>
  <c r="L102" i="3"/>
  <c r="L104" i="3"/>
  <c r="K106" i="3"/>
  <c r="M101" i="3"/>
  <c r="K105" i="3" l="1"/>
  <c r="J106" i="3"/>
  <c r="N7" i="4"/>
  <c r="N13" i="3"/>
  <c r="N12" i="3"/>
  <c r="N106" i="3"/>
  <c r="L7" i="4"/>
  <c r="L13" i="3"/>
  <c r="L12" i="3"/>
  <c r="K7" i="4"/>
  <c r="K12" i="3"/>
  <c r="K13" i="3"/>
  <c r="M7" i="4"/>
  <c r="M12" i="3"/>
  <c r="M13" i="3"/>
  <c r="J7" i="4"/>
  <c r="J13" i="3"/>
  <c r="J12" i="3"/>
  <c r="L105" i="3"/>
  <c r="L106" i="3"/>
  <c r="M105" i="3"/>
  <c r="N205" i="3"/>
  <c r="K203" i="3"/>
  <c r="J9" i="4" l="1"/>
  <c r="J8" i="4"/>
  <c r="L8" i="4"/>
  <c r="L9" i="4"/>
  <c r="M8" i="4"/>
  <c r="M9" i="4"/>
  <c r="K8" i="4"/>
  <c r="K9" i="4"/>
  <c r="N8" i="4"/>
  <c r="N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<sst xmlns="http://schemas.openxmlformats.org/spreadsheetml/2006/main" count="515" uniqueCount="211">
  <si>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</si>
  <si>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</si>
  <si>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</si>
  <si>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</si>
  <si>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</si>
  <si>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</si>
  <si>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</si>
  <si>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</si>
  <si>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</si>
  <si>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</si>
  <si>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</si>
  <si>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</si>
  <si>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</si>
  <si>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</si>
  <si>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</si>
  <si>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</si>
  <si>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</si>
  <si>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</si>
  <si>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</si>
  <si>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</si>
  <si>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</si>
  <si>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</si>
  <si>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</si>
  <si>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</si>
  <si>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</si>
  <si>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</si>
  <si>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</si>
  <si>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</si>
  <si>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</si>
  <si>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</si>
  <si>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</si>
  <si>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</si>
  <si>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</si>
  <si>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</si>
  <si>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</si>
  <si>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</si>
  <si>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</si>
  <si>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</si>
  <si>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</si>
  <si>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</si>
  <si>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</si>
  <si>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</si>
  <si>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</si>
  <si>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</si>
  <si>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</si>
  <si>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</si>
  <si>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</si>
  <si>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</si>
  <si>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</si>
  <si>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</si>
  <si>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</si>
  <si>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</si>
  <si>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</si>
  <si>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</si>
  <si>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</si>
  <si>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</si>
  <si>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</si>
  <si>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</si>
  <si>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</si>
  <si>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</si>
  <si>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</si>
  <si>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</si>
  <si>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</si>
  <si>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</si>
  <si>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</si>
  <si>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</si>
  <si>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</si>
  <si>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</si>
  <si>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</si>
  <si>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</si>
  <si>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</si>
  <si>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</si>
  <si>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</si>
  <si>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</si>
  <si>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</si>
  <si>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</si>
  <si>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</si>
  <si>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</si>
  <si>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</si>
  <si>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</si>
  <si>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</si>
  <si>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</si>
  <si>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</si>
  <si>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</si>
  <si>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</si>
  <si>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</si>
  <si>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</si>
  <si>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</si>
  <si>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</si>
  <si>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</si>
  <si>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</si>
  <si>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</si>
  <si>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</si>
  <si>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</si>
  <si>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</si>
  <si>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</si>
  <si>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</si>
  <si>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</si>
  <si>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</si>
  <si>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</si>
  <si>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</si>
  <si>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</si>
  <si>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</si>
  <si>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</si>
  <si>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</si>
  <si>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</si>
  <si>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</si>
  <si>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</si>
  <si>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</si>
  <si>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</si>
  <si>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</si>
  <si>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</si>
  <si>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</si>
  <si>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</si>
  <si>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</si>
  <si>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</si>
  <si>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</si>
  <si>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</si>
  <si>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</si>
  <si>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</si>
  <si>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</si>
  <si>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</si>
  <si>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</si>
  <si>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</si>
  <si>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</si>
  <si>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</si>
  <si>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</si>
  <si>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</si>
  <si>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</si>
  <si>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</si>
  <si>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</si>
  <si>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</si>
  <si>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</si>
  <si>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</si>
  <si>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</si>
  <si>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</si>
  <si>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</si>
  <si>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</si>
  <si>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</si>
  <si>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</si>
  <si>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</si>
  <si>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</si>
  <si>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</si>
  <si>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</si>
  <si>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</si>
  <si>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</si>
  <si>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</si>
  <si>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</si>
  <si>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</si>
  <si>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</si>
  <si>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</si>
  <si>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</si>
  <si>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</si>
  <si>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</si>
  <si>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</si>
  <si>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</si>
  <si>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</si>
  <si>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</si>
  <si>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</si>
  <si>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</si>
  <si>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</si>
  <si>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</si>
  <si>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</si>
  <si>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</si>
  <si>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</si>
  <si>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</si>
  <si>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</si>
  <si>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</si>
  <si>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</si>
  <si>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</si>
  <si>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</si>
  <si>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</si>
  <si>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</si>
  <si>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</si>
  <si>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</si>
  <si>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</si>
  <si>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</si>
  <si>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</si>
  <si>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</si>
  <si>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</si>
  <si>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</si>
  <si>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</si>
  <si>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</si>
  <si>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</si>
  <si>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</si>
  <si>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</si>
  <si>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</si>
  <si>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</si>
  <si>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</si>
  <si>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</si>
  <si>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</si>
  <si>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</si>
  <si>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</si>
  <si>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</si>
  <si>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</si>
  <si>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</si>
  <si>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</si>
  <si>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</si>
  <si>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</si>
  <si>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</si>
  <si>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</si>
  <si>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</si>
  <si>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</si>
  <si>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</si>
  <si>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link only Historicals row 26 here</t>
  </si>
  <si>
    <t>Should be only Inventory + Receivables - Payables</t>
  </si>
  <si>
    <t>Remove short term investments,  Inventory and Receivables from here</t>
  </si>
  <si>
    <t>Remove accounts payable from this</t>
  </si>
  <si>
    <t>Historicals row 55 + 56</t>
  </si>
  <si>
    <t>Should be the addition of the two rows below</t>
  </si>
  <si>
    <t>Should be the addition of the three rows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</si>
</sst>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5" fontId="0" fillId="0" borderId="0" xfId="3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192</v>
      </c>
    </row>
    <row r="3" spans="1:1" x14ac:dyDescent="0.3">
      <c r="A3" s="37" t="s">
        <v>191</v>
      </c>
    </row>
    <row r="4" spans="1:1" x14ac:dyDescent="0.3">
      <c r="A4" s="19" t="s">
        <v>193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24" activePane="bottomLeft" state="frozen"/>
      <selection pane="bottomLeft" activeCell="I56" sqref="I55:I56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>
        <f>SUM(B140:B144)</f>
        <v>4813</v>
      </c>
      <c r="L142" s="59">
        <f>B146+B147</f>
        <v>-580</v>
      </c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3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3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3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3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3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3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3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3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3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3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3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3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3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3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3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3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3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3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3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3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3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3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3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54" workbookViewId="0">
      <selection activeCell="B216" sqref="B216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3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3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3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3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3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3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3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3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3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3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3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3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3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3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3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3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3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3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3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3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3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3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3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3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3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3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3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3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3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3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3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3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3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3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3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3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3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3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3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3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3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3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3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3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3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3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3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3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3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3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3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3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3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3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3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3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3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3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3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3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3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3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3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3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3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3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3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3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3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3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3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3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3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3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3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3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3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3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3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3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3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3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3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3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3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3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3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3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3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3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3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3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3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3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3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3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3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3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3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3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3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3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3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3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3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3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3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3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3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3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3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3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3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3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3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3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3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3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3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3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3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3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3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3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3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3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3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3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3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3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3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3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15" workbookViewId="0">
      <selection activeCell="J21" sqref="J21"/>
    </sheetView>
  </sheetViews>
  <sheetFormatPr defaultRowHeight="14.4" x14ac:dyDescent="0.3"/>
  <cols>
    <col min="1" max="1" width="48.6640625" customWidth="1"/>
    <col min="2" max="9" width="11.6640625" customWidth="1"/>
    <col min="10" max="10" width="24.6640625" customWidth="1"/>
    <col min="11" max="14" width="11.664062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46710</v>
      </c>
      <c r="K3" s="9">
        <f>+'Segmental forecast'!K3</f>
        <v>46710</v>
      </c>
      <c r="L3" s="9">
        <f>+'Segmental forecast'!L3</f>
        <v>46710</v>
      </c>
      <c r="M3" s="9">
        <f>+'Segmental forecast'!M3</f>
        <v>46710</v>
      </c>
      <c r="N3" s="9">
        <f>+'Segmental forecast'!N3</f>
        <v>46710</v>
      </c>
    </row>
    <row r="4" spans="1:15" x14ac:dyDescent="0.3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N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>+IFERROR(J3/I3-1,"nm")</f>
        <v>0</v>
      </c>
      <c r="K4" s="54">
        <f t="shared" si="2"/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</row>
    <row r="5" spans="1:15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>
        <f>+'Segmental forecast'!J8</f>
        <v>717</v>
      </c>
      <c r="K6" s="55">
        <f>+'Segmental forecast'!K8</f>
        <v>717</v>
      </c>
      <c r="L6" s="55">
        <f>+'Segmental forecast'!L8</f>
        <v>717</v>
      </c>
      <c r="M6" s="55">
        <f>+'Segmental forecast'!M8</f>
        <v>717</v>
      </c>
      <c r="N6" s="55">
        <f>+'Segmental forecast'!N8</f>
        <v>717</v>
      </c>
      <c r="O6" s="3"/>
    </row>
    <row r="7" spans="1:15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6856</v>
      </c>
      <c r="K7" s="5">
        <f>+'Segmental forecast'!K11</f>
        <v>6856</v>
      </c>
      <c r="L7" s="5">
        <f>+'Segmental forecast'!L11</f>
        <v>6856</v>
      </c>
      <c r="M7" s="5">
        <f>+'Segmental forecast'!M11</f>
        <v>6856</v>
      </c>
      <c r="N7" s="5">
        <f>+'Segmental forecast'!N11</f>
        <v>6856</v>
      </c>
    </row>
    <row r="8" spans="1:15" x14ac:dyDescent="0.3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N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>
        <f>+IFERROR(J7/I7-1,"nm")</f>
        <v>0</v>
      </c>
      <c r="K8" s="54">
        <f t="shared" si="3"/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</row>
    <row r="9" spans="1:15" x14ac:dyDescent="0.3">
      <c r="A9" s="41" t="s">
        <v>131</v>
      </c>
      <c r="B9" s="54">
        <f>+IFERROR(B7/B$3,"nm")</f>
        <v>0.13832881278389594</v>
      </c>
      <c r="C9" s="54">
        <f t="shared" ref="C9:N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>
        <f t="shared" si="4"/>
        <v>0.14677799186469706</v>
      </c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</row>
    <row r="10" spans="1:15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f>+Historicals!J8</f>
        <v>0</v>
      </c>
      <c r="K10" s="3">
        <f>+Historicals!K8</f>
        <v>0</v>
      </c>
      <c r="L10" s="3">
        <f>+Historicals!L8</f>
        <v>0</v>
      </c>
      <c r="M10" s="3">
        <f>+Historicals!M8</f>
        <v>0</v>
      </c>
      <c r="N10" s="3">
        <f>+Historicals!N8</f>
        <v>0</v>
      </c>
    </row>
    <row r="11" spans="1:15" x14ac:dyDescent="0.3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>
        <f>+Historicals!J10</f>
        <v>0</v>
      </c>
      <c r="K11" s="5">
        <f>+Historicals!K10</f>
        <v>0</v>
      </c>
      <c r="L11" s="5">
        <f>+Historicals!L10</f>
        <v>0</v>
      </c>
      <c r="M11" s="5">
        <f>+Historicals!M10</f>
        <v>0</v>
      </c>
      <c r="N11" s="5">
        <f>+Historicals!N10</f>
        <v>0</v>
      </c>
    </row>
    <row r="12" spans="1:15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>
        <f>+Historicals!J11</f>
        <v>0</v>
      </c>
      <c r="K12" s="5">
        <f>+Historicals!K11</f>
        <v>0</v>
      </c>
      <c r="L12" s="5">
        <f>+Historicals!L11</f>
        <v>0</v>
      </c>
      <c r="M12" s="5">
        <f>+Historicals!M11</f>
        <v>0</v>
      </c>
      <c r="N12" s="5">
        <f>+Historicals!N11</f>
        <v>0</v>
      </c>
    </row>
    <row r="13" spans="1:15" x14ac:dyDescent="0.3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</row>
    <row r="14" spans="1:15" ht="15" thickBot="1" x14ac:dyDescent="0.35">
      <c r="A14" s="6" t="s">
        <v>146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>
        <f>+Historicals!J18</f>
        <v>0</v>
      </c>
      <c r="K15" s="5">
        <f>+Historicals!K18</f>
        <v>0</v>
      </c>
      <c r="L15" s="5">
        <f>+Historicals!L18</f>
        <v>0</v>
      </c>
      <c r="M15" s="5">
        <f>+Historicals!M18</f>
        <v>0</v>
      </c>
      <c r="N15" s="5">
        <f>+Historicals!N18</f>
        <v>0</v>
      </c>
    </row>
    <row r="16" spans="1:15" x14ac:dyDescent="0.3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</row>
    <row r="17" spans="1:15" x14ac:dyDescent="0.3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</row>
    <row r="18" spans="1:15" x14ac:dyDescent="0.3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7"/>
      <c r="K18" s="57"/>
      <c r="L18" s="57"/>
      <c r="M18" s="57"/>
      <c r="N18" s="57"/>
    </row>
    <row r="19" spans="1:15" x14ac:dyDescent="0.3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</row>
    <row r="20" spans="1:15" x14ac:dyDescent="0.3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3">
      <c r="A22" t="s">
        <v>153</v>
      </c>
      <c r="B22" s="3">
        <f>Historicals!B27</f>
        <v>3358</v>
      </c>
      <c r="C22" s="3">
        <f>Historicals!C27</f>
        <v>3241</v>
      </c>
      <c r="D22" s="3">
        <f>Historicals!D27</f>
        <v>3677</v>
      </c>
      <c r="E22" s="3">
        <f>Historicals!E27</f>
        <v>3498</v>
      </c>
      <c r="F22" s="3">
        <f>Historicals!F27</f>
        <v>4272</v>
      </c>
      <c r="G22" s="3">
        <f>Historicals!G27</f>
        <v>2749</v>
      </c>
      <c r="H22" s="3">
        <f>Historicals!H27</f>
        <v>4463</v>
      </c>
      <c r="I22" s="3">
        <f>Historicals!I27</f>
        <v>4667</v>
      </c>
      <c r="J22" t="s">
        <v>204</v>
      </c>
      <c r="K22" s="3"/>
      <c r="L22" s="3"/>
      <c r="M22" s="3"/>
      <c r="N22" s="3"/>
    </row>
    <row r="23" spans="1:15" x14ac:dyDescent="0.3">
      <c r="A23" t="s">
        <v>154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69" t="s">
        <v>205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3">
      <c r="A24" s="50" t="s">
        <v>155</v>
      </c>
      <c r="B24" s="46">
        <f>+IFERROR(B23/B$3,"nm")</f>
        <v>0.30244109669618641</v>
      </c>
      <c r="C24" s="46">
        <f t="shared" ref="C24:I24" si="10">+IFERROR(C23/C$3,"nm")</f>
        <v>0.29858537188040524</v>
      </c>
      <c r="D24" s="46">
        <f t="shared" si="10"/>
        <v>0.30820960698689959</v>
      </c>
      <c r="E24" s="46">
        <f t="shared" si="10"/>
        <v>0.24985575734263812</v>
      </c>
      <c r="F24" s="46">
        <f t="shared" si="10"/>
        <v>0.22136155635657132</v>
      </c>
      <c r="G24" s="46">
        <f t="shared" si="10"/>
        <v>0.32810202390182608</v>
      </c>
      <c r="H24" s="46">
        <f t="shared" si="10"/>
        <v>0.37309713054021287</v>
      </c>
      <c r="I24" s="46">
        <f t="shared" si="10"/>
        <v>0.37428816099336332</v>
      </c>
      <c r="J24" s="57"/>
      <c r="K24" s="57"/>
      <c r="L24" s="57"/>
      <c r="M24" s="57"/>
      <c r="N24" s="57"/>
    </row>
    <row r="25" spans="1:15" x14ac:dyDescent="0.3">
      <c r="A25" t="s">
        <v>156</v>
      </c>
      <c r="B25" s="3">
        <f>Historicals!B26+Historicals!B28+Historicals!B29</f>
        <v>8377</v>
      </c>
      <c r="C25" s="3">
        <f>Historicals!C26+Historicals!C28+Historicals!C29</f>
        <v>8646</v>
      </c>
      <c r="D25" s="3">
        <f>Historicals!D26+Historicals!D28+Historicals!D29</f>
        <v>8576</v>
      </c>
      <c r="E25" s="3">
        <f>Historicals!E26+Historicals!E28+Historicals!E29</f>
        <v>7387</v>
      </c>
      <c r="F25" s="3">
        <f>Historicals!F26+Historicals!F28+Historicals!F29</f>
        <v>7787</v>
      </c>
      <c r="G25" s="3">
        <f>Historicals!G26+Historicals!G28+Historicals!G29</f>
        <v>9459</v>
      </c>
      <c r="H25" s="3">
        <f>Historicals!H26+Historicals!H28+Historicals!H29</f>
        <v>11939</v>
      </c>
      <c r="I25" s="3">
        <f>Historicals!I26+Historicals!I28+Historicals!I29</f>
        <v>14972</v>
      </c>
      <c r="J25" t="s">
        <v>206</v>
      </c>
      <c r="K25" s="3"/>
      <c r="L25" s="3"/>
      <c r="M25" s="3"/>
      <c r="N25" s="3"/>
    </row>
    <row r="26" spans="1:15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  <c r="O28" s="59"/>
    </row>
    <row r="29" spans="1:15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3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59"/>
    </row>
    <row r="31" spans="1:15" ht="15" thickBot="1" x14ac:dyDescent="0.35">
      <c r="A31" s="6" t="s">
        <v>160</v>
      </c>
      <c r="B31" s="7">
        <f>B21+B22+B25+B26+B27+B28+B29+B30</f>
        <v>21597</v>
      </c>
      <c r="C31" s="7">
        <f t="shared" ref="C31:I31" si="11">C21+C22+C25+C26+C27+C28+C29+C30</f>
        <v>21379</v>
      </c>
      <c r="D31" s="7">
        <f t="shared" si="11"/>
        <v>23259</v>
      </c>
      <c r="E31" s="7">
        <f t="shared" si="11"/>
        <v>22536</v>
      </c>
      <c r="F31" s="7">
        <f t="shared" si="11"/>
        <v>23717</v>
      </c>
      <c r="G31" s="7">
        <f t="shared" si="11"/>
        <v>31342</v>
      </c>
      <c r="H31" s="7">
        <f t="shared" si="11"/>
        <v>37740</v>
      </c>
      <c r="I31" s="7">
        <f t="shared" si="11"/>
        <v>40321</v>
      </c>
      <c r="J31" s="7">
        <f>Historicals!J36</f>
        <v>0</v>
      </c>
      <c r="K31" s="7">
        <f>Historicals!K36</f>
        <v>0</v>
      </c>
      <c r="L31" s="7">
        <f>Historicals!L36</f>
        <v>0</v>
      </c>
      <c r="M31" s="7">
        <f>Historicals!M36</f>
        <v>0</v>
      </c>
      <c r="N31" s="7">
        <f>Historicals!N36</f>
        <v>0</v>
      </c>
    </row>
    <row r="32" spans="1:15" ht="15" thickTop="1" x14ac:dyDescent="0.3">
      <c r="A32" t="s">
        <v>161</v>
      </c>
      <c r="B32" s="60">
        <f>Historicals!B45</f>
        <v>6332</v>
      </c>
      <c r="C32" s="3">
        <f>Historicals!C45</f>
        <v>5358</v>
      </c>
      <c r="D32" s="3">
        <f>Historicals!D45</f>
        <v>5474</v>
      </c>
      <c r="E32" s="3">
        <f>Historicals!E45</f>
        <v>6040</v>
      </c>
      <c r="F32" s="3">
        <f>Historicals!F45</f>
        <v>7866</v>
      </c>
      <c r="G32" s="3">
        <f>Historicals!G45</f>
        <v>8284</v>
      </c>
      <c r="H32" s="3">
        <f>Historicals!H45</f>
        <v>9674</v>
      </c>
      <c r="I32" s="3">
        <f>Historicals!I45</f>
        <v>10730</v>
      </c>
      <c r="J32" s="3" t="s">
        <v>209</v>
      </c>
      <c r="K32" s="3">
        <f>Historicals!K45</f>
        <v>0</v>
      </c>
      <c r="L32" s="3">
        <f>Historicals!L45</f>
        <v>0</v>
      </c>
      <c r="M32" s="3">
        <f>Historicals!M45</f>
        <v>0</v>
      </c>
      <c r="N32" s="3">
        <f>Historicals!N45</f>
        <v>0</v>
      </c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4" x14ac:dyDescent="0.3">
      <c r="A35" t="s">
        <v>162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t="s">
        <v>207</v>
      </c>
      <c r="K35" s="3">
        <f>Historicals!K41+Historicals!K42+Historicals!K43+Historicals!K44</f>
        <v>0</v>
      </c>
      <c r="L35" s="3">
        <f>Historicals!L41+Historicals!L42+Historicals!L43+Historicals!L44</f>
        <v>0</v>
      </c>
      <c r="M35" s="3">
        <f>Historicals!M41+Historicals!M42+Historicals!M43+Historicals!M44</f>
        <v>0</v>
      </c>
      <c r="N35" s="3">
        <f>Historicals!N41+Historicals!N42+Historicals!N43+Historicals!N44</f>
        <v>0</v>
      </c>
    </row>
    <row r="36" spans="1:14" x14ac:dyDescent="0.3">
      <c r="A36" t="s">
        <v>49</v>
      </c>
      <c r="B36" s="60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4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4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</row>
    <row r="39" spans="1:14" x14ac:dyDescent="0.3">
      <c r="A39" t="s">
        <v>164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 t="s">
        <v>210</v>
      </c>
      <c r="K39" s="3">
        <f>Historicals!K58</f>
        <v>0</v>
      </c>
      <c r="L39" s="3">
        <f>Historicals!L58</f>
        <v>0</v>
      </c>
      <c r="M39" s="3">
        <f>Historicals!M58</f>
        <v>0</v>
      </c>
      <c r="N39" s="3">
        <f>Historicals!N58</f>
        <v>0</v>
      </c>
    </row>
    <row r="40" spans="1:14" x14ac:dyDescent="0.3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>
        <f>Historicals!J54</f>
        <v>0</v>
      </c>
      <c r="K40">
        <f>Historicals!K54</f>
        <v>0</v>
      </c>
      <c r="L40">
        <f>Historicals!L54</f>
        <v>0</v>
      </c>
      <c r="M40">
        <f>Historicals!M54</f>
        <v>0</v>
      </c>
      <c r="N40">
        <f>Historicals!N54</f>
        <v>0</v>
      </c>
    </row>
    <row r="41" spans="1:14" x14ac:dyDescent="0.3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  <c r="J41">
        <f>Historicals!J57</f>
        <v>0</v>
      </c>
      <c r="K41">
        <f>Historicals!K57</f>
        <v>0</v>
      </c>
      <c r="L41">
        <f>Historicals!L57</f>
        <v>0</v>
      </c>
      <c r="M41">
        <f>Historicals!M57</f>
        <v>0</v>
      </c>
      <c r="N41">
        <f>Historicals!N57</f>
        <v>0</v>
      </c>
    </row>
    <row r="42" spans="1:14" x14ac:dyDescent="0.3">
      <c r="A42" s="2" t="s">
        <v>167</v>
      </c>
      <c r="B42" s="3"/>
      <c r="C42" s="3"/>
      <c r="D42" s="3"/>
      <c r="E42" s="3"/>
      <c r="F42" s="3"/>
      <c r="G42" s="3"/>
      <c r="H42" s="3"/>
      <c r="I42" s="3"/>
      <c r="J42" s="3" t="s">
        <v>208</v>
      </c>
      <c r="K42" s="3"/>
      <c r="L42" s="3"/>
      <c r="M42" s="3"/>
      <c r="N42" s="3"/>
    </row>
    <row r="43" spans="1:14" ht="15" thickBot="1" x14ac:dyDescent="0.35">
      <c r="A43" s="6" t="s">
        <v>168</v>
      </c>
      <c r="B43" s="7">
        <f>B32+B36+B38+B39</f>
        <v>21597</v>
      </c>
      <c r="C43" s="7">
        <f>C32+C36+C38+C39</f>
        <v>21379</v>
      </c>
      <c r="D43" s="7">
        <f>D32+D36+D38+D39</f>
        <v>23259</v>
      </c>
      <c r="E43" s="7">
        <f>E32+E36+E38+E39</f>
        <v>22536</v>
      </c>
      <c r="F43" s="7">
        <f>F32+F36+F38+F39</f>
        <v>23717</v>
      </c>
      <c r="G43" s="7">
        <f>G32+G36+G38+G39+G37</f>
        <v>31342</v>
      </c>
      <c r="H43" s="7">
        <f t="shared" ref="H43:I43" si="12">H32+H36+H38+H39+H37</f>
        <v>37740</v>
      </c>
      <c r="I43" s="7">
        <f t="shared" si="12"/>
        <v>40321</v>
      </c>
      <c r="J43" s="7">
        <f>Historicals!J59</f>
        <v>0</v>
      </c>
      <c r="K43" s="7">
        <f>Historicals!K59</f>
        <v>0</v>
      </c>
      <c r="L43" s="7">
        <f>Historicals!L59</f>
        <v>0</v>
      </c>
      <c r="M43" s="7">
        <f>Historicals!M59</f>
        <v>0</v>
      </c>
      <c r="N43" s="7">
        <f>Historicals!N59</f>
        <v>0</v>
      </c>
    </row>
    <row r="44" spans="1:14" ht="15" thickTop="1" x14ac:dyDescent="0.3">
      <c r="A44" s="53" t="s">
        <v>169</v>
      </c>
      <c r="B44" s="53">
        <f t="shared" ref="B44:I44" si="13">B31-B43</f>
        <v>0</v>
      </c>
      <c r="C44" s="53">
        <f t="shared" si="13"/>
        <v>0</v>
      </c>
      <c r="D44" s="53">
        <f t="shared" si="13"/>
        <v>0</v>
      </c>
      <c r="E44" s="53">
        <f t="shared" si="13"/>
        <v>0</v>
      </c>
      <c r="F44" s="53">
        <f t="shared" si="13"/>
        <v>0</v>
      </c>
      <c r="G44" s="53">
        <f t="shared" si="13"/>
        <v>0</v>
      </c>
      <c r="H44" s="53">
        <f t="shared" si="13"/>
        <v>0</v>
      </c>
      <c r="I44" s="53">
        <f t="shared" si="13"/>
        <v>0</v>
      </c>
      <c r="J44" s="53"/>
      <c r="K44" s="53"/>
      <c r="L44" s="53"/>
      <c r="M44" s="53"/>
      <c r="N44" s="53"/>
    </row>
    <row r="45" spans="1:14" x14ac:dyDescent="0.3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3">
      <c r="A46" s="1" t="s">
        <v>134</v>
      </c>
      <c r="B46" s="9">
        <f>Historicals!B148</f>
        <v>4233</v>
      </c>
      <c r="C46" s="9">
        <f>Historicals!C148</f>
        <v>4642</v>
      </c>
      <c r="D46" s="9">
        <f>Historicals!D148</f>
        <v>4945</v>
      </c>
      <c r="E46" s="9">
        <f>Historicals!E148</f>
        <v>4379</v>
      </c>
      <c r="F46" s="9">
        <f>Historicals!F148</f>
        <v>4850</v>
      </c>
      <c r="G46" s="9">
        <f>Historicals!G148</f>
        <v>2976</v>
      </c>
      <c r="H46" s="9">
        <f>Historicals!H148</f>
        <v>6923</v>
      </c>
      <c r="I46" s="9">
        <f>Historicals!I148</f>
        <v>6856</v>
      </c>
      <c r="J46" s="9">
        <f>Historicals!J148</f>
        <v>0</v>
      </c>
      <c r="K46" s="9">
        <f>Historicals!K148</f>
        <v>0</v>
      </c>
      <c r="L46" s="9">
        <f>Historicals!L148</f>
        <v>0</v>
      </c>
      <c r="M46" s="9">
        <f>Historicals!M148</f>
        <v>0</v>
      </c>
      <c r="N46" s="9">
        <f>Historicals!N148</f>
        <v>0</v>
      </c>
    </row>
    <row r="47" spans="1:14" x14ac:dyDescent="0.3">
      <c r="A47" t="s">
        <v>132</v>
      </c>
      <c r="B47" s="9">
        <f>Historicals!B66</f>
        <v>606</v>
      </c>
      <c r="C47" s="9">
        <f>Historicals!C66</f>
        <v>649</v>
      </c>
      <c r="D47" s="9">
        <f>Historicals!D66</f>
        <v>706</v>
      </c>
      <c r="E47" s="9">
        <f>Historicals!E66</f>
        <v>747</v>
      </c>
      <c r="F47" s="9">
        <f>Historicals!F66</f>
        <v>705</v>
      </c>
      <c r="G47" s="9">
        <f>Historicals!G66</f>
        <v>721</v>
      </c>
      <c r="H47" s="9">
        <f>Historicals!H66</f>
        <v>744</v>
      </c>
      <c r="I47" s="9">
        <f>Historicals!I66</f>
        <v>717</v>
      </c>
      <c r="J47" s="9">
        <f>Historicals!J181</f>
        <v>0</v>
      </c>
      <c r="K47" s="9">
        <f>Historicals!K181</f>
        <v>0</v>
      </c>
      <c r="L47" s="9">
        <f>Historicals!L181</f>
        <v>0</v>
      </c>
      <c r="M47" s="9">
        <f>Historicals!M181</f>
        <v>0</v>
      </c>
      <c r="N47" s="9">
        <f>Historicals!N181</f>
        <v>0</v>
      </c>
    </row>
    <row r="48" spans="1:14" x14ac:dyDescent="0.3">
      <c r="A48" t="s">
        <v>171</v>
      </c>
      <c r="B48" s="9">
        <f>Historicals!B67</f>
        <v>-113</v>
      </c>
      <c r="C48" s="9">
        <f>Historicals!C67</f>
        <v>-80</v>
      </c>
      <c r="D48" s="9">
        <f>Historicals!D67</f>
        <v>-273</v>
      </c>
      <c r="E48" s="9">
        <f>Historicals!E67</f>
        <v>647</v>
      </c>
      <c r="F48" s="9">
        <f>Historicals!F67</f>
        <v>34</v>
      </c>
      <c r="G48" s="9">
        <f>Historicals!G67</f>
        <v>-380</v>
      </c>
      <c r="H48" s="9">
        <f>Historicals!H67</f>
        <v>-385</v>
      </c>
      <c r="I48" s="9">
        <f>Historicals!I67</f>
        <v>-650</v>
      </c>
      <c r="J48" s="9">
        <f>Historicals!J67</f>
        <v>0</v>
      </c>
      <c r="K48" s="9">
        <f>Historicals!K67</f>
        <v>0</v>
      </c>
      <c r="L48" s="9">
        <f>Historicals!L67</f>
        <v>0</v>
      </c>
      <c r="M48" s="9">
        <f>Historicals!M67</f>
        <v>0</v>
      </c>
      <c r="N48" s="9">
        <f>Historicals!N67</f>
        <v>0</v>
      </c>
    </row>
    <row r="49" spans="1:14" x14ac:dyDescent="0.3">
      <c r="A49" s="1" t="s">
        <v>172</v>
      </c>
      <c r="B49" s="9">
        <f>B46*(1-B13)</f>
        <v>3294.7940546967893</v>
      </c>
      <c r="C49" s="9">
        <f t="shared" ref="C49:N49" si="14">C46*(1-C13)</f>
        <v>3775.4531689379191</v>
      </c>
      <c r="D49" s="9">
        <f t="shared" si="14"/>
        <v>4291.19934506754</v>
      </c>
      <c r="E49" s="9">
        <f t="shared" si="14"/>
        <v>1957.1345664739886</v>
      </c>
      <c r="F49" s="9">
        <f t="shared" si="14"/>
        <v>4070.1208081649661</v>
      </c>
      <c r="G49" s="9">
        <f t="shared" si="14"/>
        <v>2617.2719085555941</v>
      </c>
      <c r="H49" s="9">
        <f t="shared" si="14"/>
        <v>5952.2625731872085</v>
      </c>
      <c r="I49" s="9">
        <f t="shared" si="14"/>
        <v>6232.3524282062854</v>
      </c>
      <c r="J49" s="9">
        <f t="shared" si="14"/>
        <v>0</v>
      </c>
      <c r="K49" s="9">
        <f t="shared" si="14"/>
        <v>0</v>
      </c>
      <c r="L49" s="9">
        <f t="shared" si="14"/>
        <v>0</v>
      </c>
      <c r="M49" s="9">
        <f t="shared" si="14"/>
        <v>0</v>
      </c>
      <c r="N49" s="9">
        <f t="shared" si="14"/>
        <v>0</v>
      </c>
    </row>
    <row r="50" spans="1:14" x14ac:dyDescent="0.3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Historicals!J106</f>
        <v>0</v>
      </c>
      <c r="K50" s="3">
        <f>Historicals!K106</f>
        <v>0</v>
      </c>
      <c r="L50" s="3">
        <f>Historicals!L106</f>
        <v>0</v>
      </c>
      <c r="M50" s="3">
        <f>Historicals!M106</f>
        <v>0</v>
      </c>
      <c r="N50" s="3">
        <f>Historicals!N106</f>
        <v>0</v>
      </c>
    </row>
    <row r="51" spans="1:14" x14ac:dyDescent="0.3">
      <c r="A51" t="s">
        <v>174</v>
      </c>
      <c r="B51" s="3">
        <f>C23-B23</f>
        <v>412</v>
      </c>
      <c r="C51" s="3">
        <f t="shared" ref="C51:N51" si="15">D23-C23</f>
        <v>920</v>
      </c>
      <c r="D51" s="3">
        <f t="shared" si="15"/>
        <v>-1493</v>
      </c>
      <c r="E51" s="3">
        <f t="shared" si="15"/>
        <v>-435</v>
      </c>
      <c r="F51" s="3">
        <f t="shared" si="15"/>
        <v>3613</v>
      </c>
      <c r="G51" s="3">
        <f t="shared" si="15"/>
        <v>4345</v>
      </c>
      <c r="H51" s="3">
        <f t="shared" si="15"/>
        <v>866</v>
      </c>
      <c r="I51" s="3" t="e">
        <f t="shared" si="15"/>
        <v>#VALUE!</v>
      </c>
      <c r="J51" s="3" t="e">
        <f t="shared" si="15"/>
        <v>#VALUE!</v>
      </c>
      <c r="K51" s="3">
        <f t="shared" si="15"/>
        <v>0</v>
      </c>
      <c r="L51" s="3">
        <f t="shared" si="15"/>
        <v>0</v>
      </c>
      <c r="M51" s="3">
        <f t="shared" si="15"/>
        <v>0</v>
      </c>
      <c r="N51" s="3">
        <f t="shared" si="15"/>
        <v>0</v>
      </c>
    </row>
    <row r="52" spans="1:14" x14ac:dyDescent="0.3">
      <c r="A52" t="s">
        <v>135</v>
      </c>
      <c r="B52" s="3">
        <f>Historicals!B170</f>
        <v>963</v>
      </c>
      <c r="C52" s="3">
        <f>Historicals!C170</f>
        <v>1143</v>
      </c>
      <c r="D52" s="3">
        <f>Historicals!D170</f>
        <v>1105</v>
      </c>
      <c r="E52" s="3">
        <f>Historicals!E170</f>
        <v>1028</v>
      </c>
      <c r="F52" s="3">
        <f>Historicals!F170</f>
        <v>1119</v>
      </c>
      <c r="G52" s="3">
        <f>Historicals!G170</f>
        <v>1086</v>
      </c>
      <c r="H52" s="3">
        <f>Historicals!H170</f>
        <v>695</v>
      </c>
      <c r="I52" s="3">
        <f>Historicals!I170</f>
        <v>758</v>
      </c>
      <c r="J52" s="3">
        <f>Historicals!J170</f>
        <v>0</v>
      </c>
      <c r="K52" s="3">
        <f>Historicals!K170</f>
        <v>0</v>
      </c>
      <c r="L52" s="3">
        <f>Historicals!L170</f>
        <v>0</v>
      </c>
      <c r="M52" s="3">
        <f>Historicals!M170</f>
        <v>0</v>
      </c>
      <c r="N52" s="3">
        <f>Historicals!N170</f>
        <v>0</v>
      </c>
    </row>
    <row r="53" spans="1:14" x14ac:dyDescent="0.3">
      <c r="A53" s="1" t="s">
        <v>175</v>
      </c>
      <c r="B53" s="9">
        <f>B55-B52</f>
        <v>3717</v>
      </c>
      <c r="C53" s="9">
        <f t="shared" ref="C53:N53" si="16">C55-C52</f>
        <v>1953</v>
      </c>
      <c r="D53" s="9">
        <f t="shared" si="16"/>
        <v>2741</v>
      </c>
      <c r="E53" s="9">
        <f t="shared" si="16"/>
        <v>3927</v>
      </c>
      <c r="F53" s="9">
        <f t="shared" si="16"/>
        <v>4784</v>
      </c>
      <c r="G53" s="9">
        <f t="shared" si="16"/>
        <v>1399</v>
      </c>
      <c r="H53" s="9">
        <f t="shared" si="16"/>
        <v>5962</v>
      </c>
      <c r="I53" s="9">
        <f t="shared" si="16"/>
        <v>4430</v>
      </c>
      <c r="J53" s="9">
        <f t="shared" si="16"/>
        <v>0</v>
      </c>
      <c r="K53" s="9">
        <f t="shared" si="16"/>
        <v>0</v>
      </c>
      <c r="L53" s="9">
        <f t="shared" si="16"/>
        <v>0</v>
      </c>
      <c r="M53" s="9">
        <f t="shared" si="16"/>
        <v>0</v>
      </c>
      <c r="N53" s="9">
        <f t="shared" si="16"/>
        <v>0</v>
      </c>
    </row>
    <row r="54" spans="1:14" x14ac:dyDescent="0.3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>
        <f>Historicals!J72+Historicals!J73+Historicals!J74+Historicals!J75</f>
        <v>0</v>
      </c>
      <c r="K54" s="3">
        <f>Historicals!K72+Historicals!K73+Historicals!K74+Historicals!K75</f>
        <v>0</v>
      </c>
      <c r="L54" s="3">
        <f>Historicals!L72+Historicals!L73+Historicals!L74+Historicals!L75</f>
        <v>0</v>
      </c>
      <c r="M54" s="3">
        <f>Historicals!M72+Historicals!M73+Historicals!M74+Historicals!M75</f>
        <v>0</v>
      </c>
      <c r="N54" s="3">
        <f>Historicals!N72+Historicals!N73+Historicals!N74+Historicals!N75</f>
        <v>0</v>
      </c>
    </row>
    <row r="55" spans="1:14" x14ac:dyDescent="0.3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Historicals!J76</f>
        <v>0</v>
      </c>
      <c r="K55" s="26">
        <f>Historicals!K76</f>
        <v>0</v>
      </c>
      <c r="L55" s="26">
        <f>Historicals!L76</f>
        <v>0</v>
      </c>
      <c r="M55" s="26">
        <f>Historicals!M76</f>
        <v>0</v>
      </c>
      <c r="N55" s="26">
        <f>Historicals!N76</f>
        <v>0</v>
      </c>
    </row>
    <row r="56" spans="1:14" x14ac:dyDescent="0.3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>
        <f>Historicals!J78</f>
        <v>0</v>
      </c>
      <c r="K56" s="3">
        <f>Historicals!K78</f>
        <v>0</v>
      </c>
      <c r="L56" s="3">
        <f>Historicals!L78</f>
        <v>0</v>
      </c>
      <c r="M56" s="3">
        <f>Historicals!M78</f>
        <v>0</v>
      </c>
      <c r="N56" s="3">
        <f>Historicals!N78</f>
        <v>0</v>
      </c>
    </row>
    <row r="57" spans="1:14" x14ac:dyDescent="0.3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>Historicals!J84</f>
        <v>0</v>
      </c>
      <c r="K57" s="3">
        <f>Historicals!K84</f>
        <v>0</v>
      </c>
      <c r="L57" s="3">
        <f>Historicals!L84</f>
        <v>0</v>
      </c>
      <c r="M57" s="3">
        <f>Historicals!M84</f>
        <v>0</v>
      </c>
      <c r="N57" s="3">
        <f>Historicals!N84</f>
        <v>0</v>
      </c>
    </row>
    <row r="58" spans="1:14" x14ac:dyDescent="0.3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Historicals!J85</f>
        <v>0</v>
      </c>
      <c r="K58" s="26">
        <f>Historicals!K85</f>
        <v>0</v>
      </c>
      <c r="L58" s="26">
        <f>Historicals!L85</f>
        <v>0</v>
      </c>
      <c r="M58" s="26">
        <f>Historicals!M85</f>
        <v>0</v>
      </c>
      <c r="N58" s="26">
        <f>Historicals!N85</f>
        <v>0</v>
      </c>
    </row>
    <row r="59" spans="1:14" x14ac:dyDescent="0.3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>
        <f>Historicals!J93</f>
        <v>0</v>
      </c>
      <c r="K59" s="3">
        <f>Historicals!K93</f>
        <v>0</v>
      </c>
      <c r="L59" s="3">
        <f>Historicals!L93</f>
        <v>0</v>
      </c>
      <c r="M59" s="3">
        <f>Historicals!M93</f>
        <v>0</v>
      </c>
      <c r="N59" s="3">
        <f>Historicals!N93</f>
        <v>0</v>
      </c>
    </row>
    <row r="60" spans="1:14" x14ac:dyDescent="0.3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7">+IFERROR(D59/C59-1,"nm")</f>
        <v>-3.5502958579881616E-2</v>
      </c>
      <c r="E60" s="54">
        <f t="shared" si="17"/>
        <v>0.49897750511247452</v>
      </c>
      <c r="F60" s="54">
        <f t="shared" si="17"/>
        <v>-4.5020463847203263E-2</v>
      </c>
      <c r="G60" s="54">
        <f t="shared" si="17"/>
        <v>0.26428571428571423</v>
      </c>
      <c r="H60" s="54">
        <f t="shared" si="17"/>
        <v>0.32429378531073438</v>
      </c>
      <c r="I60" s="54">
        <f t="shared" si="17"/>
        <v>-1.7918088737201354E-2</v>
      </c>
      <c r="J60" s="56"/>
      <c r="K60" s="56"/>
      <c r="L60" s="56"/>
      <c r="M60" s="57"/>
      <c r="N60" s="57"/>
    </row>
    <row r="61" spans="1:14" x14ac:dyDescent="0.3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>
        <f>Historicals!J96</f>
        <v>0</v>
      </c>
      <c r="K61" s="3">
        <f>Historicals!K96</f>
        <v>0</v>
      </c>
      <c r="L61" s="3">
        <f>Historicals!L96</f>
        <v>0</v>
      </c>
      <c r="M61" s="3">
        <f>Historicals!M96</f>
        <v>0</v>
      </c>
      <c r="N61" s="3">
        <f>Historicals!N96</f>
        <v>0</v>
      </c>
    </row>
    <row r="62" spans="1:14" x14ac:dyDescent="0.3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Historicals!J87</f>
        <v>0</v>
      </c>
      <c r="K62" s="3">
        <f>Historicals!K87</f>
        <v>0</v>
      </c>
      <c r="L62" s="3">
        <f>Historicals!L87</f>
        <v>0</v>
      </c>
      <c r="M62" s="3">
        <f>Historicals!M87</f>
        <v>0</v>
      </c>
      <c r="N62" s="3">
        <f>Historicals!N87</f>
        <v>0</v>
      </c>
    </row>
    <row r="63" spans="1:14" x14ac:dyDescent="0.3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>
        <f>Historicals!J97</f>
        <v>0</v>
      </c>
      <c r="K63" s="3">
        <f>Historicals!K97</f>
        <v>0</v>
      </c>
      <c r="L63" s="3">
        <f>Historicals!L97</f>
        <v>0</v>
      </c>
      <c r="M63" s="3">
        <f>Historicals!M97</f>
        <v>0</v>
      </c>
      <c r="N63" s="3">
        <f>Historicals!N97</f>
        <v>0</v>
      </c>
    </row>
    <row r="64" spans="1:14" x14ac:dyDescent="0.3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Historicals!J98</f>
        <v>0</v>
      </c>
      <c r="K64" s="26">
        <f>Historicals!K98</f>
        <v>0</v>
      </c>
      <c r="L64" s="26">
        <f>Historicals!L98</f>
        <v>0</v>
      </c>
      <c r="M64" s="26">
        <f>Historicals!M98</f>
        <v>0</v>
      </c>
      <c r="N64" s="26">
        <f>Historicals!N98</f>
        <v>0</v>
      </c>
    </row>
    <row r="65" spans="1:14" x14ac:dyDescent="0.3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Historicals!J99</f>
        <v>0</v>
      </c>
      <c r="K65" s="3">
        <f>Historicals!K99</f>
        <v>0</v>
      </c>
      <c r="L65" s="3">
        <f>Historicals!L99</f>
        <v>0</v>
      </c>
      <c r="M65" s="3">
        <f>Historicals!M99</f>
        <v>0</v>
      </c>
      <c r="N65" s="3">
        <f>Historicals!N99</f>
        <v>0</v>
      </c>
    </row>
    <row r="66" spans="1:14" x14ac:dyDescent="0.3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Historicals!J100</f>
        <v>0</v>
      </c>
      <c r="K66" s="26">
        <f>Historicals!K100</f>
        <v>0</v>
      </c>
      <c r="L66" s="26">
        <f>Historicals!L100</f>
        <v>0</v>
      </c>
      <c r="M66" s="26">
        <f>Historicals!M100</f>
        <v>0</v>
      </c>
      <c r="N66" s="26">
        <f>Historicals!N100</f>
        <v>0</v>
      </c>
    </row>
    <row r="67" spans="1:14" x14ac:dyDescent="0.3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Historicals!J101</f>
        <v>0</v>
      </c>
      <c r="K67" s="3">
        <f>Historicals!K101</f>
        <v>0</v>
      </c>
      <c r="L67" s="3">
        <f>Historicals!L101</f>
        <v>0</v>
      </c>
      <c r="M67" s="3">
        <f>Historicals!M101</f>
        <v>0</v>
      </c>
      <c r="N67" s="3">
        <f>Historicals!N101</f>
        <v>0</v>
      </c>
    </row>
    <row r="68" spans="1:14" ht="15" thickBot="1" x14ac:dyDescent="0.3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Historicals!J102</f>
        <v>0</v>
      </c>
      <c r="K68" s="7">
        <f>Historicals!K102</f>
        <v>0</v>
      </c>
      <c r="L68" s="7">
        <f>Historicals!L102</f>
        <v>0</v>
      </c>
      <c r="M68" s="7">
        <f>Historicals!M102</f>
        <v>0</v>
      </c>
      <c r="N68" s="7">
        <f>Historicals!N102</f>
        <v>0</v>
      </c>
    </row>
    <row r="69" spans="1:14" ht="15" thickTop="1" x14ac:dyDescent="0.3">
      <c r="A69" s="1" t="s">
        <v>190</v>
      </c>
      <c r="B69" s="47">
        <f>(B32+B36)-B21</f>
        <v>3559</v>
      </c>
      <c r="C69" s="47">
        <f t="shared" ref="C69:N69" si="18">(C32+C36)-C21</f>
        <v>4213</v>
      </c>
      <c r="D69" s="47">
        <f t="shared" si="18"/>
        <v>5137</v>
      </c>
      <c r="E69" s="47">
        <f t="shared" si="18"/>
        <v>5259</v>
      </c>
      <c r="F69" s="47">
        <f t="shared" si="18"/>
        <v>6864</v>
      </c>
      <c r="G69" s="47">
        <f t="shared" si="18"/>
        <v>9342</v>
      </c>
      <c r="H69" s="47">
        <f t="shared" si="18"/>
        <v>9198</v>
      </c>
      <c r="I69" s="47">
        <f t="shared" si="18"/>
        <v>11076</v>
      </c>
      <c r="J69" s="47" t="e">
        <f t="shared" si="18"/>
        <v>#VALUE!</v>
      </c>
      <c r="K69" s="47">
        <f t="shared" si="18"/>
        <v>0</v>
      </c>
      <c r="L69" s="47">
        <f t="shared" si="18"/>
        <v>0</v>
      </c>
      <c r="M69" s="47">
        <f t="shared" si="18"/>
        <v>0</v>
      </c>
      <c r="N69" s="47">
        <f t="shared" si="18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2024-01-05T17:25:19Z</dcterms:modified>
</cp:coreProperties>
</file>