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789E119-6333-4201-9AEF-02E83B5548FB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4" l="1"/>
  <c r="H68" i="4"/>
  <c r="G68" i="4"/>
  <c r="F68" i="4"/>
  <c r="E68" i="4"/>
  <c r="D68" i="4"/>
  <c r="C68" i="4"/>
  <c r="I67" i="4"/>
  <c r="H67" i="4"/>
  <c r="G67" i="4"/>
  <c r="F67" i="4"/>
  <c r="E67" i="4"/>
  <c r="D67" i="4"/>
  <c r="C67" i="4"/>
  <c r="I65" i="4"/>
  <c r="H65" i="4"/>
  <c r="G65" i="4"/>
  <c r="F65" i="4"/>
  <c r="E65" i="4"/>
  <c r="D65" i="4"/>
  <c r="C65" i="4"/>
  <c r="I63" i="4"/>
  <c r="I64" i="4" s="1"/>
  <c r="H63" i="4"/>
  <c r="H64" i="4" s="1"/>
  <c r="G63" i="4"/>
  <c r="F63" i="4"/>
  <c r="E63" i="4"/>
  <c r="D63" i="4"/>
  <c r="C63" i="4"/>
  <c r="I62" i="4"/>
  <c r="H62" i="4"/>
  <c r="G62" i="4"/>
  <c r="F62" i="4"/>
  <c r="E62" i="4"/>
  <c r="D62" i="4"/>
  <c r="C62" i="4"/>
  <c r="I61" i="4"/>
  <c r="H61" i="4"/>
  <c r="G61" i="4"/>
  <c r="F61" i="4"/>
  <c r="E61" i="4"/>
  <c r="D61" i="4"/>
  <c r="C61" i="4"/>
  <c r="I59" i="4"/>
  <c r="H59" i="4"/>
  <c r="G59" i="4"/>
  <c r="F59" i="4"/>
  <c r="F64" i="4" s="1"/>
  <c r="E59" i="4"/>
  <c r="D59" i="4"/>
  <c r="C59" i="4"/>
  <c r="D60" i="4" s="1"/>
  <c r="I57" i="4"/>
  <c r="H57" i="4"/>
  <c r="G57" i="4"/>
  <c r="F57" i="4"/>
  <c r="E57" i="4"/>
  <c r="D57" i="4"/>
  <c r="C57" i="4"/>
  <c r="C58" i="4" s="1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B60" i="4"/>
  <c r="B55" i="4"/>
  <c r="B68" i="4"/>
  <c r="B67" i="4"/>
  <c r="B65" i="4"/>
  <c r="B63" i="4"/>
  <c r="B62" i="4"/>
  <c r="B61" i="4"/>
  <c r="B59" i="4"/>
  <c r="B64" i="4" s="1"/>
  <c r="B57" i="4"/>
  <c r="B56" i="4"/>
  <c r="I54" i="4"/>
  <c r="H54" i="4"/>
  <c r="G54" i="4"/>
  <c r="F54" i="4"/>
  <c r="E54" i="4"/>
  <c r="D54" i="4"/>
  <c r="C54" i="4"/>
  <c r="B54" i="4"/>
  <c r="I51" i="4"/>
  <c r="H51" i="4"/>
  <c r="G51" i="4"/>
  <c r="F51" i="4"/>
  <c r="E51" i="4"/>
  <c r="D51" i="4"/>
  <c r="C51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B51" i="4"/>
  <c r="B50" i="4"/>
  <c r="B49" i="4"/>
  <c r="I48" i="4"/>
  <c r="H48" i="4"/>
  <c r="G48" i="4"/>
  <c r="F48" i="4"/>
  <c r="E48" i="4"/>
  <c r="D48" i="4"/>
  <c r="C48" i="4"/>
  <c r="B48" i="4"/>
  <c r="I42" i="4"/>
  <c r="H42" i="4"/>
  <c r="G42" i="4"/>
  <c r="F42" i="4"/>
  <c r="E42" i="4"/>
  <c r="D42" i="4"/>
  <c r="C42" i="4"/>
  <c r="I41" i="4"/>
  <c r="H41" i="4"/>
  <c r="G41" i="4"/>
  <c r="F41" i="4"/>
  <c r="E41" i="4"/>
  <c r="D41" i="4"/>
  <c r="C41" i="4"/>
  <c r="I40" i="4"/>
  <c r="H40" i="4"/>
  <c r="G40" i="4"/>
  <c r="F40" i="4"/>
  <c r="E40" i="4"/>
  <c r="D40" i="4"/>
  <c r="C40" i="4"/>
  <c r="B42" i="4"/>
  <c r="B40" i="4"/>
  <c r="B41" i="4"/>
  <c r="I38" i="4"/>
  <c r="H38" i="4"/>
  <c r="G38" i="4"/>
  <c r="F38" i="4"/>
  <c r="E38" i="4"/>
  <c r="D38" i="4"/>
  <c r="C38" i="4"/>
  <c r="I37" i="4"/>
  <c r="H37" i="4"/>
  <c r="G37" i="4"/>
  <c r="F37" i="4"/>
  <c r="E37" i="4"/>
  <c r="D37" i="4"/>
  <c r="C37" i="4"/>
  <c r="I36" i="4"/>
  <c r="H36" i="4"/>
  <c r="G36" i="4"/>
  <c r="F36" i="4"/>
  <c r="E36" i="4"/>
  <c r="D36" i="4"/>
  <c r="C36" i="4"/>
  <c r="B38" i="4"/>
  <c r="B37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D32" i="4"/>
  <c r="C32" i="4"/>
  <c r="B32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3" i="4"/>
  <c r="H23" i="4"/>
  <c r="G23" i="4"/>
  <c r="F23" i="4"/>
  <c r="E23" i="4"/>
  <c r="D23" i="4"/>
  <c r="C23" i="4"/>
  <c r="B23" i="4"/>
  <c r="I22" i="4"/>
  <c r="H22" i="4"/>
  <c r="G22" i="4"/>
  <c r="F22" i="4"/>
  <c r="E22" i="4"/>
  <c r="D22" i="4"/>
  <c r="C22" i="4"/>
  <c r="B22" i="4"/>
  <c r="O21" i="4"/>
  <c r="N21" i="4"/>
  <c r="M21" i="4"/>
  <c r="L21" i="4"/>
  <c r="K21" i="4"/>
  <c r="I21" i="4"/>
  <c r="H21" i="4"/>
  <c r="G21" i="4"/>
  <c r="F21" i="4"/>
  <c r="E21" i="4"/>
  <c r="D21" i="4"/>
  <c r="C21" i="4"/>
  <c r="B21" i="4"/>
  <c r="G17" i="4"/>
  <c r="G19" i="4" s="1"/>
  <c r="I18" i="4"/>
  <c r="O16" i="4"/>
  <c r="N16" i="4"/>
  <c r="M16" i="4"/>
  <c r="L16" i="4"/>
  <c r="K16" i="4"/>
  <c r="I16" i="4"/>
  <c r="H16" i="4"/>
  <c r="G16" i="4"/>
  <c r="F16" i="4"/>
  <c r="E16" i="4"/>
  <c r="D16" i="4"/>
  <c r="C16" i="4"/>
  <c r="B16" i="4"/>
  <c r="O15" i="4"/>
  <c r="N15" i="4"/>
  <c r="M15" i="4"/>
  <c r="L15" i="4"/>
  <c r="K15" i="4"/>
  <c r="I15" i="4"/>
  <c r="I17" i="4" s="1"/>
  <c r="H15" i="4"/>
  <c r="H17" i="4" s="1"/>
  <c r="H19" i="4" s="1"/>
  <c r="G15" i="4"/>
  <c r="F15" i="4"/>
  <c r="F17" i="4" s="1"/>
  <c r="F19" i="4" s="1"/>
  <c r="E15" i="4"/>
  <c r="F18" i="4" s="1"/>
  <c r="D15" i="4"/>
  <c r="C15" i="4"/>
  <c r="C17" i="4" s="1"/>
  <c r="C19" i="4" s="1"/>
  <c r="B15" i="4"/>
  <c r="B17" i="4" s="1"/>
  <c r="B19" i="4" s="1"/>
  <c r="O14" i="4"/>
  <c r="N14" i="4"/>
  <c r="M14" i="4"/>
  <c r="L14" i="4"/>
  <c r="K14" i="4"/>
  <c r="I14" i="4"/>
  <c r="H14" i="4"/>
  <c r="G14" i="4"/>
  <c r="F14" i="4"/>
  <c r="E14" i="4"/>
  <c r="D14" i="4"/>
  <c r="C14" i="4"/>
  <c r="B14" i="4"/>
  <c r="O12" i="4"/>
  <c r="N12" i="4"/>
  <c r="M12" i="4"/>
  <c r="L12" i="4"/>
  <c r="K12" i="4"/>
  <c r="I12" i="4"/>
  <c r="H12" i="4"/>
  <c r="G12" i="4"/>
  <c r="F12" i="4"/>
  <c r="E12" i="4"/>
  <c r="D12" i="4"/>
  <c r="C12" i="4"/>
  <c r="B12" i="4"/>
  <c r="O11" i="4"/>
  <c r="N11" i="4"/>
  <c r="M11" i="4"/>
  <c r="L11" i="4"/>
  <c r="K11" i="4"/>
  <c r="I11" i="4"/>
  <c r="H11" i="4"/>
  <c r="G11" i="4"/>
  <c r="F11" i="4"/>
  <c r="E11" i="4"/>
  <c r="D11" i="4"/>
  <c r="C11" i="4"/>
  <c r="B11" i="4"/>
  <c r="O10" i="4"/>
  <c r="N10" i="4"/>
  <c r="M10" i="4"/>
  <c r="L10" i="4"/>
  <c r="K10" i="4"/>
  <c r="I10" i="4"/>
  <c r="H10" i="4"/>
  <c r="G10" i="4"/>
  <c r="F10" i="4"/>
  <c r="E10" i="4"/>
  <c r="D10" i="4"/>
  <c r="C10" i="4"/>
  <c r="B10" i="4"/>
  <c r="K1" i="4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E13" i="4" l="1"/>
  <c r="F13" i="4"/>
  <c r="D18" i="4"/>
  <c r="B18" i="4"/>
  <c r="B58" i="4"/>
  <c r="B66" i="4" s="1"/>
  <c r="D13" i="4"/>
  <c r="C18" i="4"/>
  <c r="D58" i="4"/>
  <c r="D66" i="4" s="1"/>
  <c r="C13" i="4"/>
  <c r="G13" i="4"/>
  <c r="H13" i="4"/>
  <c r="G18" i="4"/>
  <c r="I13" i="4"/>
  <c r="I19" i="4"/>
  <c r="B13" i="4"/>
  <c r="H18" i="4"/>
  <c r="F58" i="4"/>
  <c r="G58" i="4"/>
  <c r="H58" i="4"/>
  <c r="H66" i="4" s="1"/>
  <c r="E60" i="4"/>
  <c r="I58" i="4"/>
  <c r="I66" i="4" s="1"/>
  <c r="E64" i="4"/>
  <c r="D17" i="4"/>
  <c r="D19" i="4" s="1"/>
  <c r="E17" i="4"/>
  <c r="E19" i="4" s="1"/>
  <c r="G60" i="4"/>
  <c r="H60" i="4"/>
  <c r="I60" i="4"/>
  <c r="E18" i="4"/>
  <c r="E58" i="4"/>
  <c r="F66" i="4"/>
  <c r="C60" i="4"/>
  <c r="G64" i="4"/>
  <c r="C64" i="4"/>
  <c r="C66" i="4" s="1"/>
  <c r="F60" i="4"/>
  <c r="D64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E66" i="4" l="1"/>
  <c r="G66" i="4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D41" i="3" s="1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H22" i="3" l="1"/>
  <c r="J23" i="3"/>
  <c r="B41" i="3"/>
  <c r="C41" i="3"/>
  <c r="E41" i="3"/>
  <c r="B12" i="3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52" i="4" s="1"/>
  <c r="E53" i="4" s="1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52" i="4" s="1"/>
  <c r="I53" i="4" s="1"/>
  <c r="I18" i="3"/>
  <c r="K120" i="3"/>
  <c r="L120" i="3" s="1"/>
  <c r="J114" i="3"/>
  <c r="D8" i="3"/>
  <c r="E8" i="3"/>
  <c r="F8" i="3"/>
  <c r="F15" i="3"/>
  <c r="C8" i="3"/>
  <c r="C15" i="3"/>
  <c r="C52" i="4" s="1"/>
  <c r="C53" i="4" s="1"/>
  <c r="C18" i="3"/>
  <c r="C195" i="3"/>
  <c r="F205" i="3"/>
  <c r="M85" i="3"/>
  <c r="L124" i="3"/>
  <c r="M124" i="3" s="1"/>
  <c r="N124" i="3" s="1"/>
  <c r="N116" i="3"/>
  <c r="G35" i="3"/>
  <c r="G8" i="3"/>
  <c r="G15" i="3"/>
  <c r="G52" i="4" s="1"/>
  <c r="G53" i="4" s="1"/>
  <c r="G18" i="3"/>
  <c r="F35" i="3"/>
  <c r="F18" i="3"/>
  <c r="H35" i="3"/>
  <c r="H8" i="3"/>
  <c r="H15" i="3"/>
  <c r="H52" i="4" s="1"/>
  <c r="H53" i="4" s="1"/>
  <c r="H18" i="3"/>
  <c r="I35" i="3"/>
  <c r="E35" i="3"/>
  <c r="B43" i="3"/>
  <c r="B13" i="3"/>
  <c r="B8" i="4" s="1"/>
  <c r="B35" i="3"/>
  <c r="B39" i="3"/>
  <c r="B8" i="3"/>
  <c r="B15" i="3"/>
  <c r="B52" i="4" s="1"/>
  <c r="B53" i="4" s="1"/>
  <c r="B49" i="3"/>
  <c r="B18" i="3"/>
  <c r="B19" i="3" s="1"/>
  <c r="C35" i="3"/>
  <c r="D35" i="3"/>
  <c r="D15" i="3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B125" i="1"/>
  <c r="B121" i="1"/>
  <c r="B117" i="1"/>
  <c r="B113" i="1"/>
  <c r="G11" i="3" l="1"/>
  <c r="G6" i="4"/>
  <c r="G47" i="4"/>
  <c r="E47" i="4"/>
  <c r="E6" i="4"/>
  <c r="E7" i="4"/>
  <c r="E46" i="4"/>
  <c r="D47" i="4"/>
  <c r="D6" i="4"/>
  <c r="F16" i="3"/>
  <c r="F52" i="4"/>
  <c r="F53" i="4" s="1"/>
  <c r="D7" i="4"/>
  <c r="D46" i="4"/>
  <c r="H46" i="4"/>
  <c r="H7" i="4"/>
  <c r="E16" i="3"/>
  <c r="D52" i="4"/>
  <c r="D53" i="4" s="1"/>
  <c r="F46" i="4"/>
  <c r="F7" i="4"/>
  <c r="I7" i="4"/>
  <c r="I46" i="4"/>
  <c r="B7" i="4"/>
  <c r="B46" i="4"/>
  <c r="H13" i="3"/>
  <c r="H8" i="4" s="1"/>
  <c r="H6" i="4"/>
  <c r="H47" i="4"/>
  <c r="H36" i="3"/>
  <c r="I6" i="4"/>
  <c r="I47" i="4"/>
  <c r="F6" i="4"/>
  <c r="F47" i="4"/>
  <c r="H19" i="3"/>
  <c r="G46" i="4"/>
  <c r="G7" i="4"/>
  <c r="C7" i="4"/>
  <c r="C46" i="4"/>
  <c r="B47" i="4"/>
  <c r="B6" i="4"/>
  <c r="C6" i="4"/>
  <c r="C47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H5" i="4" s="1"/>
  <c r="G5" i="3"/>
  <c r="F19" i="3"/>
  <c r="E9" i="3"/>
  <c r="C19" i="3"/>
  <c r="C13" i="3"/>
  <c r="C8" i="4" s="1"/>
  <c r="G192" i="3"/>
  <c r="H9" i="3"/>
  <c r="C16" i="3"/>
  <c r="I36" i="3"/>
  <c r="F36" i="3"/>
  <c r="I9" i="3"/>
  <c r="G13" i="3"/>
  <c r="G8" i="4" s="1"/>
  <c r="I5" i="3"/>
  <c r="I19" i="3"/>
  <c r="C5" i="3"/>
  <c r="C5" i="4" s="1"/>
  <c r="I16" i="3"/>
  <c r="G16" i="3"/>
  <c r="K114" i="3"/>
  <c r="G36" i="3"/>
  <c r="D13" i="3"/>
  <c r="D8" i="4" s="1"/>
  <c r="F5" i="3"/>
  <c r="F5" i="4" s="1"/>
  <c r="I115" i="3"/>
  <c r="G9" i="3"/>
  <c r="D16" i="3"/>
  <c r="F171" i="3"/>
  <c r="F9" i="3"/>
  <c r="C9" i="3"/>
  <c r="N85" i="3"/>
  <c r="D5" i="3"/>
  <c r="D5" i="4" s="1"/>
  <c r="D9" i="3"/>
  <c r="I13" i="3"/>
  <c r="I8" i="4" s="1"/>
  <c r="B5" i="3"/>
  <c r="B5" i="4" s="1"/>
  <c r="F13" i="3"/>
  <c r="F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E5" i="4" s="1"/>
  <c r="C137" i="3"/>
  <c r="C115" i="3"/>
  <c r="D19" i="3"/>
  <c r="B140" i="3"/>
  <c r="B115" i="3"/>
  <c r="G137" i="3"/>
  <c r="G115" i="3"/>
  <c r="E13" i="3"/>
  <c r="E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B130" i="1"/>
  <c r="B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I6" i="3" l="1"/>
  <c r="I5" i="4"/>
  <c r="H6" i="3"/>
  <c r="G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G3" i="4" s="1"/>
  <c r="G24" i="4" s="1"/>
  <c r="H3" i="3"/>
  <c r="H3" i="4" s="1"/>
  <c r="H24" i="4" s="1"/>
  <c r="H200" i="3"/>
  <c r="H196" i="3"/>
  <c r="H203" i="3"/>
  <c r="E3" i="3"/>
  <c r="E3" i="4" s="1"/>
  <c r="E24" i="4" s="1"/>
  <c r="E193" i="3"/>
  <c r="I3" i="3"/>
  <c r="I3" i="4" s="1"/>
  <c r="I24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D3" i="4" s="1"/>
  <c r="D24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F3" i="4" s="1"/>
  <c r="F24" i="4" s="1"/>
  <c r="B92" i="3"/>
  <c r="D90" i="3"/>
  <c r="D92" i="3" s="1"/>
  <c r="I148" i="3"/>
  <c r="B3" i="3"/>
  <c r="C3" i="3"/>
  <c r="C3" i="4" s="1"/>
  <c r="C24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B3" i="4" l="1"/>
  <c r="B24" i="4" s="1"/>
  <c r="B14" i="3"/>
  <c r="B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42" i="3" s="1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D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F9" i="4" s="1"/>
  <c r="E71" i="3"/>
  <c r="E81" i="3"/>
  <c r="E78" i="3"/>
  <c r="E75" i="3"/>
  <c r="E68" i="3"/>
  <c r="C20" i="3"/>
  <c r="C17" i="3"/>
  <c r="C14" i="3"/>
  <c r="C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39" i="3" l="1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E9" i="4" s="1"/>
  <c r="E10" i="3"/>
  <c r="E17" i="3"/>
  <c r="E7" i="3"/>
  <c r="H10" i="3"/>
  <c r="H20" i="3"/>
  <c r="H14" i="3"/>
  <c r="H9" i="4" s="1"/>
  <c r="H17" i="3"/>
  <c r="H7" i="3"/>
  <c r="G17" i="3"/>
  <c r="G20" i="3"/>
  <c r="G14" i="3"/>
  <c r="G9" i="4" s="1"/>
  <c r="G10" i="3"/>
  <c r="G7" i="3"/>
  <c r="I14" i="3"/>
  <c r="I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D4" i="4" s="1"/>
  <c r="I4" i="3"/>
  <c r="I4" i="4" s="1"/>
  <c r="H4" i="3"/>
  <c r="H4" i="4" s="1"/>
  <c r="C4" i="3"/>
  <c r="C4" i="4" s="1"/>
  <c r="F4" i="3"/>
  <c r="F4" i="4" s="1"/>
  <c r="G4" i="3"/>
  <c r="G4" i="4" s="1"/>
  <c r="E4" i="3"/>
  <c r="E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B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H1" i="1"/>
  <c r="G1" i="1" s="1"/>
  <c r="F1" i="1" s="1"/>
  <c r="E1" i="1" s="1"/>
  <c r="D1" i="1" s="1"/>
  <c r="C1" i="1" s="1"/>
  <c r="B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K3" i="4" s="1"/>
  <c r="J35" i="3"/>
  <c r="J5" i="3" l="1"/>
  <c r="J36" i="3"/>
  <c r="K48" i="3"/>
  <c r="K35" i="3"/>
  <c r="K45" i="3"/>
  <c r="K3" i="3"/>
  <c r="L3" i="4" s="1"/>
  <c r="J38" i="3"/>
  <c r="J49" i="3"/>
  <c r="J18" i="3"/>
  <c r="J19" i="3" s="1"/>
  <c r="L3" i="3"/>
  <c r="M3" i="4" s="1"/>
  <c r="L35" i="3"/>
  <c r="L45" i="3"/>
  <c r="L48" i="3"/>
  <c r="M21" i="3"/>
  <c r="N23" i="3"/>
  <c r="N21" i="3" s="1"/>
  <c r="N45" i="3" l="1"/>
  <c r="N3" i="3"/>
  <c r="O3" i="4" s="1"/>
  <c r="N48" i="3"/>
  <c r="N35" i="3"/>
  <c r="K46" i="3"/>
  <c r="K15" i="3"/>
  <c r="K16" i="3" s="1"/>
  <c r="L15" i="3"/>
  <c r="L16" i="3" s="1"/>
  <c r="L46" i="3"/>
  <c r="K36" i="3"/>
  <c r="K5" i="3"/>
  <c r="K42" i="3"/>
  <c r="M35" i="3"/>
  <c r="M48" i="3"/>
  <c r="M3" i="3"/>
  <c r="N3" i="4" s="1"/>
  <c r="M45" i="3"/>
  <c r="L36" i="3"/>
  <c r="L5" i="3"/>
  <c r="K49" i="3"/>
  <c r="K38" i="3"/>
  <c r="K18" i="3"/>
  <c r="K19" i="3" s="1"/>
  <c r="J8" i="3"/>
  <c r="J40" i="3"/>
  <c r="J39" i="3"/>
  <c r="L18" i="3"/>
  <c r="L49" i="3"/>
  <c r="L38" i="3"/>
  <c r="J6" i="3"/>
  <c r="K5" i="4"/>
  <c r="J42" i="3"/>
  <c r="K6" i="4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L5" i="4"/>
  <c r="M15" i="3"/>
  <c r="M16" i="3" s="1"/>
  <c r="M46" i="3"/>
  <c r="N38" i="3"/>
  <c r="N42" i="3" s="1"/>
  <c r="N18" i="3"/>
  <c r="N19" i="3" s="1"/>
  <c r="N49" i="3"/>
  <c r="L6" i="3"/>
  <c r="M5" i="4"/>
  <c r="L19" i="3"/>
  <c r="L42" i="3"/>
  <c r="N15" i="3"/>
  <c r="N16" i="3" s="1"/>
  <c r="N46" i="3"/>
  <c r="J14" i="3" l="1"/>
  <c r="K9" i="4" s="1"/>
  <c r="J13" i="3"/>
  <c r="K8" i="4" s="1"/>
  <c r="K7" i="4"/>
  <c r="N5" i="4"/>
  <c r="M6" i="3"/>
  <c r="M40" i="3"/>
  <c r="M39" i="3"/>
  <c r="M8" i="3"/>
  <c r="M42" i="3"/>
  <c r="N43" i="3" s="1"/>
  <c r="N40" i="3"/>
  <c r="N39" i="3"/>
  <c r="N8" i="3"/>
  <c r="L9" i="3"/>
  <c r="M6" i="4"/>
  <c r="N44" i="3"/>
  <c r="N12" i="3"/>
  <c r="L7" i="4"/>
  <c r="K14" i="3"/>
  <c r="L9" i="4" s="1"/>
  <c r="K13" i="3"/>
  <c r="L8" i="4" s="1"/>
  <c r="L43" i="3"/>
  <c r="L12" i="3"/>
  <c r="L44" i="3"/>
  <c r="L6" i="4"/>
  <c r="K9" i="3"/>
  <c r="N6" i="3"/>
  <c r="O5" i="4"/>
  <c r="M9" i="3" l="1"/>
  <c r="N6" i="4"/>
  <c r="O6" i="4"/>
  <c r="N9" i="3"/>
  <c r="M7" i="4"/>
  <c r="L13" i="3"/>
  <c r="M8" i="4" s="1"/>
  <c r="L14" i="3"/>
  <c r="M9" i="4" s="1"/>
  <c r="O7" i="4"/>
  <c r="N14" i="3"/>
  <c r="O9" i="4" s="1"/>
  <c r="M12" i="3"/>
  <c r="N13" i="3" s="1"/>
  <c r="O8" i="4" s="1"/>
  <c r="M44" i="3"/>
  <c r="M43" i="3"/>
  <c r="N7" i="4" l="1"/>
  <c r="M14" i="3"/>
  <c r="N9" i="4" s="1"/>
  <c r="M13" i="3"/>
  <c r="N8" i="4" s="1"/>
  <c r="L115" i="3" l="1"/>
  <c r="N53" i="3"/>
  <c r="M115" i="3"/>
  <c r="J84" i="3"/>
  <c r="N84" i="3"/>
  <c r="K22" i="3"/>
  <c r="M53" i="3"/>
  <c r="J4" i="3"/>
  <c r="K4" i="4"/>
  <c r="L53" i="3"/>
  <c r="L4" i="3"/>
  <c r="M4" i="4"/>
  <c r="N22" i="3"/>
  <c r="K53" i="3"/>
  <c r="K84" i="3"/>
  <c r="L22" i="3"/>
  <c r="J53" i="3"/>
  <c r="M22" i="3"/>
  <c r="N115" i="3"/>
  <c r="L84" i="3"/>
  <c r="M84" i="3"/>
  <c r="L4" i="4"/>
  <c r="K4" i="3"/>
  <c r="N4" i="4"/>
  <c r="M4" i="3"/>
  <c r="K115" i="3"/>
  <c r="O4" i="4"/>
  <c r="N4" i="3"/>
  <c r="J22" i="3"/>
  <c r="J1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<sst xmlns="http://schemas.openxmlformats.org/spreadsheetml/2006/main" count="526" uniqueCount="211">
  <si>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</si>
  <si>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</si>
  <si>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</si>
  <si>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</si>
  <si>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</si>
  <si>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</si>
  <si>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</si>
  <si>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</si>
  <si>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</si>
  <si>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</si>
  <si>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</si>
  <si>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</si>
  <si>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</si>
  <si>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</si>
  <si>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</si>
  <si>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</si>
  <si>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</si>
  <si>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</si>
  <si>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</si>
  <si>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</si>
  <si>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</si>
  <si>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</si>
  <si>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</si>
  <si>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</si>
  <si>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</si>
  <si>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</si>
  <si>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</si>
  <si>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</si>
  <si>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</si>
  <si>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</si>
  <si>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</si>
  <si>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</si>
  <si>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</si>
  <si>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</si>
  <si>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</si>
  <si>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</si>
  <si>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</si>
  <si>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</si>
  <si>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</si>
  <si>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</si>
  <si>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</si>
  <si>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</si>
  <si>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</si>
  <si>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</si>
  <si>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</si>
  <si>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</si>
  <si>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</si>
  <si>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</si>
  <si>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</si>
  <si>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</si>
  <si>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</si>
  <si>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</si>
  <si>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</si>
  <si>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</si>
  <si>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</si>
  <si>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</si>
  <si>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</si>
  <si>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</si>
  <si>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</si>
  <si>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</si>
  <si>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</si>
  <si>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</si>
  <si>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</si>
  <si>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</si>
  <si>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</si>
  <si>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</si>
  <si>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</si>
  <si>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</si>
  <si>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</si>
  <si>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</si>
  <si>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</si>
  <si>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</si>
  <si>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</si>
  <si>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</si>
  <si>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</si>
  <si>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</si>
  <si>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</si>
  <si>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</si>
  <si>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</si>
  <si>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</si>
  <si>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</si>
  <si>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</si>
  <si>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</si>
  <si>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</si>
  <si>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</si>
  <si>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</si>
  <si>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</si>
  <si>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</si>
  <si>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</si>
  <si>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</si>
  <si>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</si>
  <si>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</si>
  <si>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</si>
  <si>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</si>
  <si>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</si>
  <si>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</si>
  <si>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</si>
  <si>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</si>
  <si>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</si>
  <si>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</si>
  <si>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</si>
  <si>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</si>
  <si>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</si>
  <si>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</si>
  <si>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</si>
  <si>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</si>
  <si>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</si>
  <si>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</si>
  <si>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</si>
  <si>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</si>
  <si>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</si>
  <si>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</si>
  <si>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</si>
  <si>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</si>
  <si>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</si>
  <si>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</si>
  <si>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</si>
  <si>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</si>
  <si>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</si>
  <si>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</si>
  <si>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</si>
  <si>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</si>
  <si>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</si>
  <si>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</si>
  <si>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</si>
  <si>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</si>
  <si>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</si>
  <si>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</si>
  <si>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</si>
  <si>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</si>
  <si>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</si>
  <si>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</si>
  <si>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</si>
  <si>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</si>
  <si>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</si>
  <si>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</si>
  <si>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</si>
  <si>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</si>
  <si>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</si>
  <si>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</si>
  <si>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</si>
  <si>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</si>
  <si>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</si>
  <si>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</si>
  <si>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</si>
  <si>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</si>
  <si>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</si>
  <si>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</si>
  <si>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</si>
  <si>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</si>
  <si>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</si>
  <si>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</si>
  <si>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</si>
  <si>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</si>
  <si>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</si>
  <si>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</si>
  <si>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</si>
  <si>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</si>
  <si>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</si>
  <si>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</si>
  <si>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</si>
  <si>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</si>
  <si>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</si>
  <si>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</si>
  <si>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</si>
  <si>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</si>
  <si>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</si>
  <si>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</si>
  <si>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</si>
  <si>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</si>
  <si>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</si>
  <si>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</si>
  <si>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</si>
  <si>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</si>
  <si>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</si>
  <si>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</si>
  <si>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</si>
  <si>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</si>
  <si>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</si>
  <si>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</si>
  <si>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</si>
  <si>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</si>
  <si>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</si>
  <si>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</si>
  <si>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</si>
  <si>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</si>
  <si>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</si>
  <si>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</si>
  <si>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</si>
  <si>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</si>
  <si>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</si>
  <si>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</si>
  <si>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</si>
  <si>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</si>
  <si>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</si>
  <si>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</si>
  <si>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</si>
  <si>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</si>
  <si>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</si>
  <si>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</si>
  <si>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</si>
  <si>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</si>
  <si>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EBIT - Interest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</si>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</sst>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2" fillId="7" borderId="1" xfId="3" applyNumberFormat="1" applyFont="1" applyFill="1" applyBorder="1"/>
    <xf numFmtId="165" fontId="2" fillId="7" borderId="2" xfId="3" applyNumberFormat="1" applyFont="1" applyFill="1" applyBorder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9" borderId="0" xfId="2" applyNumberFormat="1" applyFont="1" applyFill="1"/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165" fontId="16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4"/>
  <sheetViews>
    <sheetView workbookViewId="0">
      <selection activeCell="A12" sqref="A12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148</v>
      </c>
    </row>
    <row r="3" spans="1:1" x14ac:dyDescent="0.3">
      <c r="A3" s="16" t="s">
        <v>149</v>
      </c>
    </row>
    <row r="4" spans="1:1" x14ac:dyDescent="0.3">
      <c r="A4" s="12" t="s">
        <v>140</v>
      </c>
    </row>
    <row r="5" spans="1:1" x14ac:dyDescent="0.3">
      <c r="A5" s="16"/>
    </row>
    <row r="6" spans="1:1" x14ac:dyDescent="0.3">
      <c r="A6" s="16"/>
    </row>
    <row r="9" spans="1:1" x14ac:dyDescent="0.3">
      <c r="A9" s="13"/>
    </row>
    <row r="10" spans="1:1" x14ac:dyDescent="0.3">
      <c r="A10" s="13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5"/>
  <sheetViews>
    <sheetView zoomScale="85" workbookViewId="0">
      <pane ySplit="1" topLeftCell="A52" activePane="bottomLeft" state="frozen"/>
      <selection pane="bottomLeft" activeCell="F56" sqref="F56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</row>
    <row r="2" spans="1:9" x14ac:dyDescent="0.3">
      <c r="A2" t="s">
        <v>27</v>
      </c>
      <c r="B2" s="28">
        <v>30601</v>
      </c>
      <c r="C2" s="28">
        <v>32376</v>
      </c>
      <c r="D2" s="28">
        <v>34350</v>
      </c>
      <c r="E2" s="28">
        <v>36397</v>
      </c>
      <c r="F2" s="28">
        <v>39117</v>
      </c>
      <c r="G2" s="28">
        <v>37403</v>
      </c>
      <c r="H2" s="28">
        <v>44538</v>
      </c>
      <c r="I2" s="28">
        <v>46710</v>
      </c>
    </row>
    <row r="3" spans="1:9" x14ac:dyDescent="0.3">
      <c r="A3" s="15" t="s">
        <v>28</v>
      </c>
      <c r="B3" s="33">
        <v>16534</v>
      </c>
      <c r="C3" s="33">
        <v>17405</v>
      </c>
      <c r="D3" s="33">
        <v>19038</v>
      </c>
      <c r="E3" s="33">
        <v>20441</v>
      </c>
      <c r="F3" s="33">
        <v>21643</v>
      </c>
      <c r="G3" s="33">
        <v>21162</v>
      </c>
      <c r="H3" s="33">
        <v>24576</v>
      </c>
      <c r="I3" s="33">
        <v>25231</v>
      </c>
    </row>
    <row r="4" spans="1:9" s="1" customFormat="1" x14ac:dyDescent="0.3">
      <c r="A4" s="1" t="s">
        <v>4</v>
      </c>
      <c r="B4" s="31">
        <v>14067</v>
      </c>
      <c r="C4" s="31">
        <v>14971</v>
      </c>
      <c r="D4" s="31">
        <v>15312</v>
      </c>
      <c r="E4" s="31">
        <v>15956</v>
      </c>
      <c r="F4" s="31">
        <v>17474</v>
      </c>
      <c r="G4" s="31">
        <v>16241</v>
      </c>
      <c r="H4" s="31">
        <v>19962</v>
      </c>
      <c r="I4" s="31">
        <v>21479</v>
      </c>
    </row>
    <row r="5" spans="1:9" x14ac:dyDescent="0.3">
      <c r="A5" s="7" t="s">
        <v>21</v>
      </c>
      <c r="B5" s="28">
        <v>3213</v>
      </c>
      <c r="C5" s="28">
        <v>3278</v>
      </c>
      <c r="D5" s="28">
        <v>3341</v>
      </c>
      <c r="E5" s="28">
        <v>3577</v>
      </c>
      <c r="F5" s="28">
        <v>3753</v>
      </c>
      <c r="G5" s="28">
        <v>3592</v>
      </c>
      <c r="H5" s="28">
        <v>3114</v>
      </c>
      <c r="I5" s="28">
        <v>3850</v>
      </c>
    </row>
    <row r="6" spans="1:9" x14ac:dyDescent="0.3">
      <c r="A6" s="7" t="s">
        <v>22</v>
      </c>
      <c r="B6" s="28">
        <v>6679</v>
      </c>
      <c r="C6" s="28">
        <v>7191</v>
      </c>
      <c r="D6" s="28">
        <v>7222</v>
      </c>
      <c r="E6" s="28">
        <v>7934</v>
      </c>
      <c r="F6" s="28">
        <v>8949</v>
      </c>
      <c r="G6" s="28">
        <v>9534</v>
      </c>
      <c r="H6" s="28">
        <v>9911</v>
      </c>
      <c r="I6" s="28">
        <v>10954</v>
      </c>
    </row>
    <row r="7" spans="1:9" x14ac:dyDescent="0.3">
      <c r="A7" s="14" t="s">
        <v>23</v>
      </c>
      <c r="B7" s="32">
        <v>9892</v>
      </c>
      <c r="C7" s="32">
        <v>10469</v>
      </c>
      <c r="D7" s="32">
        <v>10563</v>
      </c>
      <c r="E7" s="32">
        <v>11511</v>
      </c>
      <c r="F7" s="32">
        <v>12702</v>
      </c>
      <c r="G7" s="32">
        <v>13126</v>
      </c>
      <c r="H7" s="32">
        <v>13025</v>
      </c>
      <c r="I7" s="32">
        <v>14804</v>
      </c>
    </row>
    <row r="8" spans="1:9" x14ac:dyDescent="0.3">
      <c r="A8" s="2" t="s">
        <v>24</v>
      </c>
      <c r="B8" s="28">
        <v>28</v>
      </c>
      <c r="C8" s="28">
        <v>19</v>
      </c>
      <c r="D8" s="28">
        <v>59</v>
      </c>
      <c r="E8" s="28">
        <v>54</v>
      </c>
      <c r="F8" s="28">
        <v>49</v>
      </c>
      <c r="G8" s="28">
        <v>89</v>
      </c>
      <c r="H8" s="28">
        <v>262</v>
      </c>
      <c r="I8" s="28">
        <v>205</v>
      </c>
    </row>
    <row r="9" spans="1:9" x14ac:dyDescent="0.3">
      <c r="A9" s="2" t="s">
        <v>5</v>
      </c>
      <c r="B9" s="28">
        <v>-58</v>
      </c>
      <c r="C9" s="28">
        <v>-140</v>
      </c>
      <c r="D9" s="28">
        <v>-196</v>
      </c>
      <c r="E9" s="28">
        <v>66</v>
      </c>
      <c r="F9" s="28">
        <v>-78</v>
      </c>
      <c r="G9" s="28">
        <v>139</v>
      </c>
      <c r="H9" s="28">
        <v>14</v>
      </c>
      <c r="I9" s="28">
        <v>-181</v>
      </c>
    </row>
    <row r="10" spans="1:9" x14ac:dyDescent="0.3">
      <c r="A10" s="4" t="s">
        <v>25</v>
      </c>
      <c r="B10" s="29">
        <v>4205</v>
      </c>
      <c r="C10" s="29">
        <v>4623</v>
      </c>
      <c r="D10" s="29">
        <v>4886</v>
      </c>
      <c r="E10" s="29">
        <v>4325</v>
      </c>
      <c r="F10" s="29">
        <v>4801</v>
      </c>
      <c r="G10" s="29">
        <v>2887</v>
      </c>
      <c r="H10" s="29">
        <v>6661</v>
      </c>
      <c r="I10" s="29">
        <v>6651</v>
      </c>
    </row>
    <row r="11" spans="1:9" x14ac:dyDescent="0.3">
      <c r="A11" s="2" t="s">
        <v>26</v>
      </c>
      <c r="B11" s="28">
        <v>932</v>
      </c>
      <c r="C11" s="28">
        <v>863</v>
      </c>
      <c r="D11" s="28">
        <v>646</v>
      </c>
      <c r="E11" s="28">
        <v>2392</v>
      </c>
      <c r="F11" s="28">
        <v>772</v>
      </c>
      <c r="G11" s="28">
        <v>348</v>
      </c>
      <c r="H11" s="28">
        <v>934</v>
      </c>
      <c r="I11" s="28">
        <v>605</v>
      </c>
    </row>
    <row r="12" spans="1:9" ht="15" thickBot="1" x14ac:dyDescent="0.35">
      <c r="A12" s="5" t="s">
        <v>29</v>
      </c>
      <c r="B12" s="30">
        <v>3273</v>
      </c>
      <c r="C12" s="30">
        <v>3760</v>
      </c>
      <c r="D12" s="30">
        <v>4240</v>
      </c>
      <c r="E12" s="30">
        <v>1933</v>
      </c>
      <c r="F12" s="30">
        <v>4029</v>
      </c>
      <c r="G12" s="30">
        <v>2539</v>
      </c>
      <c r="H12" s="30">
        <v>5727</v>
      </c>
      <c r="I12" s="30"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34">
        <v>1558.8</v>
      </c>
      <c r="H17" s="34">
        <v>1573</v>
      </c>
      <c r="I17" s="34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34">
        <v>1618.4</v>
      </c>
      <c r="H18" s="34">
        <v>1609.4</v>
      </c>
      <c r="I18" s="34">
        <v>1610.8</v>
      </c>
    </row>
    <row r="20" spans="1:9" s="8" customFormat="1" x14ac:dyDescent="0.3">
      <c r="A20" s="8" t="s">
        <v>2</v>
      </c>
      <c r="B20" s="35">
        <v>0.05</v>
      </c>
      <c r="C20" s="35">
        <v>0.05</v>
      </c>
      <c r="D20" s="35">
        <v>0.05</v>
      </c>
      <c r="E20" s="35">
        <v>0</v>
      </c>
      <c r="F20" s="35">
        <v>0</v>
      </c>
      <c r="G20" s="35">
        <v>-0.03</v>
      </c>
      <c r="H20" s="35">
        <v>0</v>
      </c>
      <c r="I20" s="35">
        <v>0</v>
      </c>
    </row>
    <row r="22" spans="1:9" x14ac:dyDescent="0.3">
      <c r="A22" s="37" t="s">
        <v>0</v>
      </c>
      <c r="B22" s="37"/>
      <c r="C22" s="37"/>
      <c r="D22" s="37"/>
      <c r="E22" s="37"/>
      <c r="F22" s="37"/>
      <c r="G22" s="37"/>
      <c r="H22" s="37"/>
      <c r="I22" s="37"/>
    </row>
    <row r="23" spans="1:9" x14ac:dyDescent="0.3">
      <c r="A23" s="1" t="s">
        <v>30</v>
      </c>
    </row>
    <row r="24" spans="1:9" x14ac:dyDescent="0.3">
      <c r="A24" s="36" t="s">
        <v>31</v>
      </c>
      <c r="B24" s="28"/>
      <c r="C24" s="28"/>
      <c r="D24" s="28"/>
      <c r="E24" s="28"/>
      <c r="F24" s="28"/>
      <c r="G24" s="28"/>
      <c r="H24" s="28"/>
      <c r="I24" s="28"/>
    </row>
    <row r="25" spans="1:9" x14ac:dyDescent="0.3">
      <c r="A25" s="7" t="s">
        <v>32</v>
      </c>
      <c r="B25" s="28">
        <v>3852</v>
      </c>
      <c r="C25" s="28">
        <v>3138</v>
      </c>
      <c r="D25" s="28">
        <v>3808</v>
      </c>
      <c r="E25" s="43">
        <v>4249</v>
      </c>
      <c r="F25" s="28">
        <v>4466</v>
      </c>
      <c r="G25" s="28">
        <v>8348</v>
      </c>
      <c r="H25" s="28">
        <v>9889</v>
      </c>
      <c r="I25" s="28">
        <v>8574</v>
      </c>
    </row>
    <row r="26" spans="1:9" x14ac:dyDescent="0.3">
      <c r="A26" s="7" t="s">
        <v>33</v>
      </c>
      <c r="B26" s="28">
        <v>2072</v>
      </c>
      <c r="C26" s="28">
        <v>2319</v>
      </c>
      <c r="D26" s="28">
        <v>2371</v>
      </c>
      <c r="E26" s="43">
        <v>996</v>
      </c>
      <c r="F26" s="28">
        <v>197</v>
      </c>
      <c r="G26" s="28">
        <v>439</v>
      </c>
      <c r="H26" s="28">
        <v>3587</v>
      </c>
      <c r="I26" s="28">
        <v>4423</v>
      </c>
    </row>
    <row r="27" spans="1:9" x14ac:dyDescent="0.3">
      <c r="A27" s="7" t="s">
        <v>34</v>
      </c>
      <c r="B27" s="28">
        <v>3358</v>
      </c>
      <c r="C27" s="28">
        <v>3241</v>
      </c>
      <c r="D27" s="28">
        <v>3677</v>
      </c>
      <c r="E27" s="43">
        <v>3498</v>
      </c>
      <c r="F27" s="28">
        <v>4272</v>
      </c>
      <c r="G27" s="28">
        <v>2749</v>
      </c>
      <c r="H27" s="28">
        <v>4463</v>
      </c>
      <c r="I27" s="28">
        <v>4667</v>
      </c>
    </row>
    <row r="28" spans="1:9" x14ac:dyDescent="0.3">
      <c r="A28" s="7" t="s">
        <v>35</v>
      </c>
      <c r="B28" s="28">
        <v>4337</v>
      </c>
      <c r="C28" s="28">
        <v>4838</v>
      </c>
      <c r="D28" s="28">
        <v>5055</v>
      </c>
      <c r="E28" s="43">
        <v>5261</v>
      </c>
      <c r="F28" s="28">
        <v>5622</v>
      </c>
      <c r="G28" s="28">
        <v>7367</v>
      </c>
      <c r="H28" s="28">
        <v>6854</v>
      </c>
      <c r="I28" s="28">
        <v>8420</v>
      </c>
    </row>
    <row r="29" spans="1:9" x14ac:dyDescent="0.3">
      <c r="A29" s="7" t="s">
        <v>67</v>
      </c>
      <c r="B29" s="28">
        <v>389</v>
      </c>
      <c r="C29" s="28">
        <v>0</v>
      </c>
      <c r="D29" s="28">
        <v>0</v>
      </c>
      <c r="E29" s="43">
        <v>0</v>
      </c>
      <c r="F29" s="28">
        <v>0</v>
      </c>
      <c r="G29" s="28">
        <v>0</v>
      </c>
      <c r="H29" s="28">
        <v>0</v>
      </c>
      <c r="I29" s="28">
        <v>0</v>
      </c>
    </row>
    <row r="30" spans="1:9" x14ac:dyDescent="0.3">
      <c r="A30" s="7" t="s">
        <v>36</v>
      </c>
      <c r="B30" s="28">
        <v>1968</v>
      </c>
      <c r="C30" s="28">
        <v>1489</v>
      </c>
      <c r="D30" s="28">
        <v>1150</v>
      </c>
      <c r="E30" s="43">
        <v>1130</v>
      </c>
      <c r="F30" s="28">
        <v>1968</v>
      </c>
      <c r="G30" s="28">
        <v>1653</v>
      </c>
      <c r="H30" s="28">
        <v>1498</v>
      </c>
      <c r="I30" s="28">
        <v>2129</v>
      </c>
    </row>
    <row r="31" spans="1:9" x14ac:dyDescent="0.3">
      <c r="A31" s="4" t="s">
        <v>10</v>
      </c>
      <c r="B31" s="29">
        <v>15976</v>
      </c>
      <c r="C31" s="29">
        <v>15025</v>
      </c>
      <c r="D31" s="29">
        <v>16061</v>
      </c>
      <c r="E31" s="44">
        <v>15134</v>
      </c>
      <c r="F31" s="29">
        <v>16525</v>
      </c>
      <c r="G31" s="29">
        <v>20556</v>
      </c>
      <c r="H31" s="29">
        <v>26291</v>
      </c>
      <c r="I31" s="29">
        <v>28213</v>
      </c>
    </row>
    <row r="32" spans="1:9" x14ac:dyDescent="0.3">
      <c r="A32" s="2" t="s">
        <v>37</v>
      </c>
      <c r="B32" s="28">
        <v>3011</v>
      </c>
      <c r="C32" s="28">
        <v>3520</v>
      </c>
      <c r="D32" s="28">
        <v>3989</v>
      </c>
      <c r="E32" s="43">
        <v>4454</v>
      </c>
      <c r="F32" s="28">
        <v>4744</v>
      </c>
      <c r="G32" s="28">
        <v>4866</v>
      </c>
      <c r="H32" s="28">
        <v>4904</v>
      </c>
      <c r="I32" s="28">
        <v>4791</v>
      </c>
    </row>
    <row r="33" spans="1:9" x14ac:dyDescent="0.3">
      <c r="A33" s="2" t="s">
        <v>38</v>
      </c>
      <c r="B33" s="28">
        <v>0</v>
      </c>
      <c r="C33" s="28">
        <v>0</v>
      </c>
      <c r="D33" s="28">
        <v>0</v>
      </c>
      <c r="E33" s="43">
        <v>0</v>
      </c>
      <c r="F33" s="28">
        <v>0</v>
      </c>
      <c r="G33" s="28">
        <v>3097</v>
      </c>
      <c r="H33" s="28">
        <v>3113</v>
      </c>
      <c r="I33" s="28">
        <v>2926</v>
      </c>
    </row>
    <row r="34" spans="1:9" x14ac:dyDescent="0.3">
      <c r="A34" s="2" t="s">
        <v>39</v>
      </c>
      <c r="B34" s="28">
        <v>281</v>
      </c>
      <c r="C34" s="28">
        <v>281</v>
      </c>
      <c r="D34" s="28">
        <v>283</v>
      </c>
      <c r="E34" s="43">
        <v>285</v>
      </c>
      <c r="F34" s="28">
        <v>283</v>
      </c>
      <c r="G34" s="28">
        <v>274</v>
      </c>
      <c r="H34" s="28">
        <v>269</v>
      </c>
      <c r="I34" s="28">
        <v>286</v>
      </c>
    </row>
    <row r="35" spans="1:9" x14ac:dyDescent="0.3">
      <c r="A35" s="2" t="s">
        <v>40</v>
      </c>
      <c r="B35" s="28">
        <v>131</v>
      </c>
      <c r="C35" s="28">
        <v>131</v>
      </c>
      <c r="D35" s="28">
        <v>139</v>
      </c>
      <c r="E35" s="43">
        <v>154</v>
      </c>
      <c r="F35" s="28">
        <v>154</v>
      </c>
      <c r="G35" s="28">
        <v>223</v>
      </c>
      <c r="H35" s="28">
        <v>242</v>
      </c>
      <c r="I35" s="28">
        <v>284</v>
      </c>
    </row>
    <row r="36" spans="1:9" x14ac:dyDescent="0.3">
      <c r="A36" s="2" t="s">
        <v>41</v>
      </c>
      <c r="B36" s="28">
        <v>2201</v>
      </c>
      <c r="C36" s="28">
        <v>2439</v>
      </c>
      <c r="D36" s="28">
        <v>2787</v>
      </c>
      <c r="E36" s="43">
        <v>2509</v>
      </c>
      <c r="F36" s="28">
        <v>2011</v>
      </c>
      <c r="G36" s="28">
        <v>2326</v>
      </c>
      <c r="H36" s="28">
        <v>2921</v>
      </c>
      <c r="I36" s="28">
        <v>3821</v>
      </c>
    </row>
    <row r="37" spans="1:9" ht="15" thickBot="1" x14ac:dyDescent="0.35">
      <c r="A37" s="5" t="s">
        <v>42</v>
      </c>
      <c r="B37" s="30">
        <v>21600</v>
      </c>
      <c r="C37" s="30">
        <v>21396</v>
      </c>
      <c r="D37" s="30">
        <v>23259</v>
      </c>
      <c r="E37" s="45">
        <v>22536</v>
      </c>
      <c r="F37" s="30">
        <v>23717</v>
      </c>
      <c r="G37" s="30">
        <v>31342</v>
      </c>
      <c r="H37" s="30">
        <v>37740</v>
      </c>
      <c r="I37" s="30">
        <v>40321</v>
      </c>
    </row>
    <row r="38" spans="1:9" ht="15" thickTop="1" x14ac:dyDescent="0.3">
      <c r="A38" s="1" t="s">
        <v>43</v>
      </c>
      <c r="B38" s="28"/>
      <c r="C38" s="28"/>
      <c r="D38" s="28"/>
      <c r="E38" s="43"/>
      <c r="F38" s="28"/>
      <c r="G38" s="28"/>
      <c r="H38" s="28"/>
      <c r="I38" s="28"/>
    </row>
    <row r="39" spans="1:9" x14ac:dyDescent="0.3">
      <c r="A39" s="2" t="s">
        <v>44</v>
      </c>
      <c r="B39" s="28"/>
      <c r="C39" s="28"/>
      <c r="D39" s="28"/>
      <c r="E39" s="43"/>
      <c r="F39" s="28"/>
      <c r="G39" s="28"/>
      <c r="H39" s="28"/>
      <c r="I39" s="28"/>
    </row>
    <row r="40" spans="1:9" x14ac:dyDescent="0.3">
      <c r="A40" s="7" t="s">
        <v>45</v>
      </c>
      <c r="B40" s="28">
        <v>107</v>
      </c>
      <c r="C40" s="28">
        <v>44</v>
      </c>
      <c r="D40" s="28">
        <v>6</v>
      </c>
      <c r="E40" s="43">
        <v>6</v>
      </c>
      <c r="F40" s="28">
        <v>6</v>
      </c>
      <c r="G40" s="28">
        <v>3</v>
      </c>
      <c r="H40" s="28">
        <v>0</v>
      </c>
      <c r="I40" s="28">
        <v>500</v>
      </c>
    </row>
    <row r="41" spans="1:9" x14ac:dyDescent="0.3">
      <c r="A41" s="7" t="s">
        <v>46</v>
      </c>
      <c r="B41" s="28">
        <v>74</v>
      </c>
      <c r="C41" s="28">
        <v>1</v>
      </c>
      <c r="D41" s="28">
        <v>325</v>
      </c>
      <c r="E41" s="43">
        <v>336</v>
      </c>
      <c r="F41" s="28">
        <v>9</v>
      </c>
      <c r="G41" s="28">
        <v>248</v>
      </c>
      <c r="H41" s="28">
        <v>2</v>
      </c>
      <c r="I41" s="28">
        <v>10</v>
      </c>
    </row>
    <row r="42" spans="1:9" x14ac:dyDescent="0.3">
      <c r="A42" s="7" t="s">
        <v>11</v>
      </c>
      <c r="B42" s="28">
        <v>2131</v>
      </c>
      <c r="C42" s="28">
        <v>2191</v>
      </c>
      <c r="D42" s="28">
        <v>2048</v>
      </c>
      <c r="E42" s="43">
        <v>2279</v>
      </c>
      <c r="F42" s="28">
        <v>2612</v>
      </c>
      <c r="G42" s="28">
        <v>2248</v>
      </c>
      <c r="H42" s="28">
        <v>2836</v>
      </c>
      <c r="I42" s="28">
        <v>3358</v>
      </c>
    </row>
    <row r="43" spans="1:9" x14ac:dyDescent="0.3">
      <c r="A43" s="7" t="s">
        <v>47</v>
      </c>
      <c r="B43" s="28">
        <v>0</v>
      </c>
      <c r="C43" s="28">
        <v>0</v>
      </c>
      <c r="D43" s="28">
        <v>0</v>
      </c>
      <c r="E43" s="43">
        <v>0</v>
      </c>
      <c r="F43" s="28">
        <v>0</v>
      </c>
      <c r="G43" s="28">
        <v>445</v>
      </c>
      <c r="H43" s="28">
        <v>467</v>
      </c>
      <c r="I43" s="28">
        <v>420</v>
      </c>
    </row>
    <row r="44" spans="1:9" x14ac:dyDescent="0.3">
      <c r="A44" s="7" t="s">
        <v>12</v>
      </c>
      <c r="B44" s="28">
        <v>3951</v>
      </c>
      <c r="C44" s="28">
        <v>3037</v>
      </c>
      <c r="D44" s="28">
        <v>3011</v>
      </c>
      <c r="E44" s="43">
        <v>3269</v>
      </c>
      <c r="F44" s="28">
        <v>5010</v>
      </c>
      <c r="G44" s="28">
        <v>5184</v>
      </c>
      <c r="H44" s="28">
        <v>6063</v>
      </c>
      <c r="I44" s="28">
        <v>6220</v>
      </c>
    </row>
    <row r="45" spans="1:9" x14ac:dyDescent="0.3">
      <c r="A45" s="7" t="s">
        <v>48</v>
      </c>
      <c r="B45" s="28">
        <v>71</v>
      </c>
      <c r="C45" s="28">
        <v>85</v>
      </c>
      <c r="D45" s="28">
        <v>84</v>
      </c>
      <c r="E45" s="43">
        <v>150</v>
      </c>
      <c r="F45" s="28">
        <v>229</v>
      </c>
      <c r="G45" s="28">
        <v>156</v>
      </c>
      <c r="H45" s="28">
        <v>306</v>
      </c>
      <c r="I45" s="28">
        <v>222</v>
      </c>
    </row>
    <row r="46" spans="1:9" x14ac:dyDescent="0.3">
      <c r="A46" s="4" t="s">
        <v>13</v>
      </c>
      <c r="B46" s="29">
        <v>6334</v>
      </c>
      <c r="C46" s="29">
        <v>5358</v>
      </c>
      <c r="D46" s="29">
        <v>5474</v>
      </c>
      <c r="E46" s="44">
        <v>6040</v>
      </c>
      <c r="F46" s="29">
        <v>7866</v>
      </c>
      <c r="G46" s="29">
        <v>8284</v>
      </c>
      <c r="H46" s="29">
        <v>9674</v>
      </c>
      <c r="I46" s="29">
        <v>10730</v>
      </c>
    </row>
    <row r="47" spans="1:9" x14ac:dyDescent="0.3">
      <c r="A47" s="2" t="s">
        <v>49</v>
      </c>
      <c r="B47" s="28">
        <v>1079</v>
      </c>
      <c r="C47" s="28">
        <v>2010</v>
      </c>
      <c r="D47" s="28">
        <v>3471</v>
      </c>
      <c r="E47" s="43">
        <v>3468</v>
      </c>
      <c r="F47" s="28">
        <v>3464</v>
      </c>
      <c r="G47" s="28">
        <v>9406</v>
      </c>
      <c r="H47" s="28">
        <v>9413</v>
      </c>
      <c r="I47" s="28">
        <v>8920</v>
      </c>
    </row>
    <row r="48" spans="1:9" x14ac:dyDescent="0.3">
      <c r="A48" s="2" t="s">
        <v>50</v>
      </c>
      <c r="B48" s="28">
        <v>0</v>
      </c>
      <c r="C48" s="28">
        <v>0</v>
      </c>
      <c r="D48" s="28">
        <v>0</v>
      </c>
      <c r="E48" s="43">
        <v>0</v>
      </c>
      <c r="F48" s="28">
        <v>0</v>
      </c>
      <c r="G48" s="28">
        <v>2913</v>
      </c>
      <c r="H48" s="28">
        <v>2931</v>
      </c>
      <c r="I48" s="28">
        <v>2777</v>
      </c>
    </row>
    <row r="49" spans="1:9" x14ac:dyDescent="0.3">
      <c r="A49" s="2" t="s">
        <v>51</v>
      </c>
      <c r="B49" s="28">
        <v>1480</v>
      </c>
      <c r="C49" s="28">
        <v>1770</v>
      </c>
      <c r="D49" s="28">
        <v>1907</v>
      </c>
      <c r="E49" s="43">
        <v>3216</v>
      </c>
      <c r="F49" s="28">
        <v>3347</v>
      </c>
      <c r="G49" s="28">
        <v>2684</v>
      </c>
      <c r="H49" s="28">
        <v>2955</v>
      </c>
      <c r="I49" s="28">
        <v>2613</v>
      </c>
    </row>
    <row r="50" spans="1:9" x14ac:dyDescent="0.3">
      <c r="A50" s="2" t="s">
        <v>52</v>
      </c>
      <c r="B50" s="28">
        <v>0</v>
      </c>
      <c r="C50" s="28">
        <v>0</v>
      </c>
      <c r="D50" s="28">
        <v>0</v>
      </c>
      <c r="E50" s="43">
        <v>0</v>
      </c>
      <c r="F50" s="28">
        <v>0</v>
      </c>
      <c r="G50" s="28">
        <v>0</v>
      </c>
      <c r="H50" s="28">
        <v>0</v>
      </c>
      <c r="I50" s="28">
        <v>0</v>
      </c>
    </row>
    <row r="51" spans="1:9" x14ac:dyDescent="0.3">
      <c r="A51" s="7" t="s">
        <v>53</v>
      </c>
      <c r="B51" s="28">
        <v>0</v>
      </c>
      <c r="C51" s="28">
        <v>0</v>
      </c>
      <c r="D51" s="28">
        <v>0</v>
      </c>
      <c r="E51" s="43">
        <v>0</v>
      </c>
      <c r="F51" s="28">
        <v>0</v>
      </c>
      <c r="G51" s="28">
        <v>0</v>
      </c>
      <c r="H51" s="28">
        <v>0</v>
      </c>
      <c r="I51" s="28">
        <v>0</v>
      </c>
    </row>
    <row r="52" spans="1:9" x14ac:dyDescent="0.3">
      <c r="A52" s="2" t="s">
        <v>54</v>
      </c>
      <c r="B52" s="28">
        <v>0</v>
      </c>
      <c r="C52" s="28">
        <v>0</v>
      </c>
      <c r="D52" s="28">
        <v>0</v>
      </c>
      <c r="E52" s="43">
        <v>0</v>
      </c>
      <c r="F52" s="28">
        <v>0</v>
      </c>
      <c r="G52" s="28">
        <v>0</v>
      </c>
      <c r="H52" s="28">
        <v>0</v>
      </c>
      <c r="I52" s="28">
        <v>0</v>
      </c>
    </row>
    <row r="53" spans="1:9" x14ac:dyDescent="0.3">
      <c r="A53" s="7" t="s">
        <v>55</v>
      </c>
      <c r="B53" s="28">
        <v>0</v>
      </c>
      <c r="C53" s="28">
        <v>0</v>
      </c>
      <c r="D53" s="28">
        <v>0</v>
      </c>
      <c r="E53" s="43">
        <v>0</v>
      </c>
      <c r="F53" s="28">
        <v>0</v>
      </c>
      <c r="G53" s="28">
        <v>0</v>
      </c>
      <c r="H53" s="28">
        <v>0</v>
      </c>
      <c r="I53" s="28">
        <v>0</v>
      </c>
    </row>
    <row r="54" spans="1:9" x14ac:dyDescent="0.3">
      <c r="A54" s="38" t="s">
        <v>56</v>
      </c>
      <c r="B54" s="28">
        <v>0</v>
      </c>
      <c r="C54" s="28">
        <v>0</v>
      </c>
      <c r="D54" s="28">
        <v>0</v>
      </c>
      <c r="E54" s="43">
        <v>0</v>
      </c>
      <c r="F54" s="28">
        <v>0</v>
      </c>
      <c r="G54" s="28">
        <v>0</v>
      </c>
      <c r="H54" s="28">
        <v>0</v>
      </c>
      <c r="I54" s="28">
        <v>0</v>
      </c>
    </row>
    <row r="55" spans="1:9" x14ac:dyDescent="0.3">
      <c r="A55" s="38" t="s">
        <v>57</v>
      </c>
      <c r="B55" s="28">
        <v>3</v>
      </c>
      <c r="C55" s="28">
        <v>3</v>
      </c>
      <c r="D55" s="28">
        <v>3</v>
      </c>
      <c r="E55" s="43">
        <v>3</v>
      </c>
      <c r="F55" s="28">
        <v>3</v>
      </c>
      <c r="G55" s="28">
        <v>3</v>
      </c>
      <c r="H55" s="28">
        <v>3</v>
      </c>
      <c r="I55" s="28">
        <v>3</v>
      </c>
    </row>
    <row r="56" spans="1:9" x14ac:dyDescent="0.3">
      <c r="A56" s="38" t="s">
        <v>58</v>
      </c>
      <c r="B56" s="28">
        <v>6773</v>
      </c>
      <c r="C56" s="28">
        <v>7786</v>
      </c>
      <c r="D56" s="28">
        <v>8638</v>
      </c>
      <c r="E56" s="43">
        <v>6384</v>
      </c>
      <c r="F56" s="28">
        <v>7163</v>
      </c>
      <c r="G56" s="28">
        <v>8299</v>
      </c>
      <c r="H56" s="28">
        <v>9965</v>
      </c>
      <c r="I56" s="28">
        <v>11484</v>
      </c>
    </row>
    <row r="57" spans="1:9" x14ac:dyDescent="0.3">
      <c r="A57" s="38" t="s">
        <v>59</v>
      </c>
      <c r="B57" s="28">
        <v>1246</v>
      </c>
      <c r="C57" s="28">
        <v>318</v>
      </c>
      <c r="D57" s="28">
        <v>-213</v>
      </c>
      <c r="E57" s="43">
        <v>-92</v>
      </c>
      <c r="F57" s="28">
        <v>231</v>
      </c>
      <c r="G57" s="28">
        <v>-56</v>
      </c>
      <c r="H57" s="28">
        <v>-380</v>
      </c>
      <c r="I57" s="28">
        <v>318</v>
      </c>
    </row>
    <row r="58" spans="1:9" x14ac:dyDescent="0.3">
      <c r="A58" s="38" t="s">
        <v>60</v>
      </c>
      <c r="B58" s="28">
        <v>4685</v>
      </c>
      <c r="C58" s="28">
        <v>4151</v>
      </c>
      <c r="D58" s="28">
        <v>3979</v>
      </c>
      <c r="E58" s="43">
        <v>3517</v>
      </c>
      <c r="F58" s="28">
        <v>1643</v>
      </c>
      <c r="G58" s="28">
        <v>-191</v>
      </c>
      <c r="H58" s="28">
        <v>3179</v>
      </c>
      <c r="I58" s="28">
        <v>3476</v>
      </c>
    </row>
    <row r="59" spans="1:9" x14ac:dyDescent="0.3">
      <c r="A59" s="4" t="s">
        <v>61</v>
      </c>
      <c r="B59" s="29">
        <v>12707</v>
      </c>
      <c r="C59" s="29">
        <v>12258</v>
      </c>
      <c r="D59" s="29">
        <v>12407</v>
      </c>
      <c r="E59" s="29">
        <v>9812</v>
      </c>
      <c r="F59" s="29">
        <v>9040</v>
      </c>
      <c r="G59" s="29">
        <v>8055</v>
      </c>
      <c r="H59" s="29">
        <v>12767</v>
      </c>
      <c r="I59" s="29">
        <v>15281</v>
      </c>
    </row>
    <row r="60" spans="1:9" s="8" customFormat="1" ht="15" thickBot="1" x14ac:dyDescent="0.35">
      <c r="A60" s="5" t="s">
        <v>62</v>
      </c>
      <c r="B60" s="30">
        <v>21600</v>
      </c>
      <c r="C60" s="30">
        <v>21396</v>
      </c>
      <c r="D60" s="30">
        <v>23259</v>
      </c>
      <c r="E60" s="30">
        <v>22536</v>
      </c>
      <c r="F60" s="30">
        <v>23717</v>
      </c>
      <c r="G60" s="30">
        <v>31342</v>
      </c>
      <c r="H60" s="30">
        <v>37740</v>
      </c>
      <c r="I60" s="30">
        <v>40321</v>
      </c>
    </row>
    <row r="61" spans="1:9" ht="15" thickTop="1" x14ac:dyDescent="0.3">
      <c r="A61" s="8" t="s">
        <v>3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</row>
    <row r="62" spans="1:9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36" t="s">
        <v>64</v>
      </c>
      <c r="B65" s="31">
        <v>3273</v>
      </c>
      <c r="C65" s="31">
        <v>3760</v>
      </c>
      <c r="D65" s="31">
        <v>4240</v>
      </c>
      <c r="E65" s="31">
        <v>1933</v>
      </c>
      <c r="F65" s="31">
        <v>4029</v>
      </c>
      <c r="G65" s="31">
        <v>2539</v>
      </c>
      <c r="H65" s="31">
        <v>5727</v>
      </c>
      <c r="I65" s="31">
        <v>6046</v>
      </c>
    </row>
    <row r="66" spans="1:9" x14ac:dyDescent="0.3">
      <c r="A66" s="2" t="s">
        <v>65</v>
      </c>
      <c r="B66" s="28"/>
      <c r="C66" s="28"/>
      <c r="D66" s="28"/>
      <c r="E66" s="28"/>
      <c r="F66" s="28"/>
      <c r="G66" s="28"/>
      <c r="H66" s="28"/>
      <c r="I66" s="28"/>
    </row>
    <row r="67" spans="1:9" x14ac:dyDescent="0.3">
      <c r="A67" s="7" t="s">
        <v>66</v>
      </c>
      <c r="B67" s="28">
        <v>606</v>
      </c>
      <c r="C67" s="28">
        <v>649</v>
      </c>
      <c r="D67" s="28">
        <v>706</v>
      </c>
      <c r="E67" s="28">
        <v>747</v>
      </c>
      <c r="F67" s="28">
        <v>705</v>
      </c>
      <c r="G67" s="28">
        <v>721</v>
      </c>
      <c r="H67" s="28">
        <v>744</v>
      </c>
      <c r="I67" s="28">
        <v>717</v>
      </c>
    </row>
    <row r="68" spans="1:9" x14ac:dyDescent="0.3">
      <c r="A68" s="7" t="s">
        <v>67</v>
      </c>
      <c r="B68" s="28">
        <v>-113</v>
      </c>
      <c r="C68" s="28">
        <v>-80</v>
      </c>
      <c r="D68" s="28">
        <v>-273</v>
      </c>
      <c r="E68" s="28">
        <v>647</v>
      </c>
      <c r="F68" s="28">
        <v>34</v>
      </c>
      <c r="G68" s="28">
        <v>-380</v>
      </c>
      <c r="H68" s="28">
        <v>-385</v>
      </c>
      <c r="I68" s="28">
        <v>-650</v>
      </c>
    </row>
    <row r="69" spans="1:9" x14ac:dyDescent="0.3">
      <c r="A69" s="7" t="s">
        <v>68</v>
      </c>
      <c r="B69" s="28">
        <v>191</v>
      </c>
      <c r="C69" s="28">
        <v>236</v>
      </c>
      <c r="D69" s="28">
        <v>215</v>
      </c>
      <c r="E69" s="28">
        <v>218</v>
      </c>
      <c r="F69" s="28">
        <v>325</v>
      </c>
      <c r="G69" s="28">
        <v>429</v>
      </c>
      <c r="H69" s="28">
        <v>611</v>
      </c>
      <c r="I69" s="28">
        <v>638</v>
      </c>
    </row>
    <row r="70" spans="1:9" x14ac:dyDescent="0.3">
      <c r="A70" s="7" t="s">
        <v>69</v>
      </c>
      <c r="B70" s="28">
        <v>43</v>
      </c>
      <c r="C70" s="28">
        <v>13</v>
      </c>
      <c r="D70" s="28">
        <v>10</v>
      </c>
      <c r="E70" s="28">
        <v>27</v>
      </c>
      <c r="F70" s="28">
        <v>15</v>
      </c>
      <c r="G70" s="28">
        <v>398</v>
      </c>
      <c r="H70" s="28">
        <v>53</v>
      </c>
      <c r="I70" s="28">
        <v>123</v>
      </c>
    </row>
    <row r="71" spans="1:9" x14ac:dyDescent="0.3">
      <c r="A71" s="7" t="s">
        <v>70</v>
      </c>
      <c r="B71" s="28">
        <v>424</v>
      </c>
      <c r="C71" s="28">
        <v>98</v>
      </c>
      <c r="D71" s="28">
        <v>-117</v>
      </c>
      <c r="E71" s="28">
        <v>-99</v>
      </c>
      <c r="F71" s="28">
        <v>233</v>
      </c>
      <c r="G71" s="28">
        <v>23</v>
      </c>
      <c r="H71" s="28">
        <v>-138</v>
      </c>
      <c r="I71" s="28">
        <v>-26</v>
      </c>
    </row>
    <row r="72" spans="1:9" x14ac:dyDescent="0.3">
      <c r="A72" s="2" t="s">
        <v>71</v>
      </c>
      <c r="B72" s="28"/>
      <c r="C72" s="28"/>
      <c r="D72" s="28"/>
      <c r="E72" s="28"/>
      <c r="F72" s="28"/>
      <c r="G72" s="28"/>
      <c r="H72" s="28"/>
      <c r="I72" s="28"/>
    </row>
    <row r="73" spans="1:9" x14ac:dyDescent="0.3">
      <c r="A73" s="7" t="s">
        <v>72</v>
      </c>
      <c r="B73" s="28">
        <v>-216</v>
      </c>
      <c r="C73" s="28">
        <v>60</v>
      </c>
      <c r="D73" s="28">
        <v>-426</v>
      </c>
      <c r="E73" s="28">
        <v>187</v>
      </c>
      <c r="F73" s="28">
        <v>-270</v>
      </c>
      <c r="G73" s="28">
        <v>1239</v>
      </c>
      <c r="H73" s="28">
        <v>-1606</v>
      </c>
      <c r="I73" s="28">
        <v>-504</v>
      </c>
    </row>
    <row r="74" spans="1:9" x14ac:dyDescent="0.3">
      <c r="A74" s="7" t="s">
        <v>73</v>
      </c>
      <c r="B74" s="28">
        <v>-621</v>
      </c>
      <c r="C74" s="28">
        <v>-590</v>
      </c>
      <c r="D74" s="28">
        <v>-231</v>
      </c>
      <c r="E74" s="28">
        <v>-255</v>
      </c>
      <c r="F74" s="28">
        <v>-490</v>
      </c>
      <c r="G74" s="28">
        <v>-1854</v>
      </c>
      <c r="H74" s="28">
        <v>507</v>
      </c>
      <c r="I74" s="28">
        <v>-1676</v>
      </c>
    </row>
    <row r="75" spans="1:9" x14ac:dyDescent="0.3">
      <c r="A75" s="7" t="s">
        <v>98</v>
      </c>
      <c r="B75" s="28">
        <v>-144</v>
      </c>
      <c r="C75" s="28">
        <v>-161</v>
      </c>
      <c r="D75" s="28">
        <v>-120</v>
      </c>
      <c r="E75" s="28">
        <v>35</v>
      </c>
      <c r="F75" s="28">
        <v>-203</v>
      </c>
      <c r="G75" s="28">
        <v>-654</v>
      </c>
      <c r="H75" s="28">
        <v>-182</v>
      </c>
      <c r="I75" s="28">
        <v>-845</v>
      </c>
    </row>
    <row r="76" spans="1:9" x14ac:dyDescent="0.3">
      <c r="A76" s="7" t="s">
        <v>97</v>
      </c>
      <c r="B76" s="28">
        <v>1237</v>
      </c>
      <c r="C76" s="28">
        <v>-889</v>
      </c>
      <c r="D76" s="28">
        <v>-364</v>
      </c>
      <c r="E76" s="28">
        <v>1515</v>
      </c>
      <c r="F76" s="28">
        <v>1525</v>
      </c>
      <c r="G76" s="28">
        <v>24</v>
      </c>
      <c r="H76" s="28">
        <v>1326</v>
      </c>
      <c r="I76" s="28">
        <v>1365</v>
      </c>
    </row>
    <row r="77" spans="1:9" x14ac:dyDescent="0.3">
      <c r="A77" s="39" t="s">
        <v>74</v>
      </c>
      <c r="B77" s="40">
        <v>4680</v>
      </c>
      <c r="C77" s="40">
        <v>3096</v>
      </c>
      <c r="D77" s="40">
        <v>3640</v>
      </c>
      <c r="E77" s="40">
        <v>4955</v>
      </c>
      <c r="F77" s="40">
        <v>5903</v>
      </c>
      <c r="G77" s="40">
        <v>2485</v>
      </c>
      <c r="H77" s="40">
        <v>6657</v>
      </c>
      <c r="I77" s="40">
        <v>5188</v>
      </c>
    </row>
    <row r="78" spans="1:9" x14ac:dyDescent="0.3">
      <c r="A78" s="1" t="s">
        <v>75</v>
      </c>
      <c r="B78" s="28"/>
      <c r="C78" s="28"/>
      <c r="D78" s="28"/>
      <c r="E78" s="28"/>
      <c r="F78" s="28"/>
      <c r="G78" s="28"/>
      <c r="H78" s="28"/>
      <c r="I78" s="28"/>
    </row>
    <row r="79" spans="1:9" x14ac:dyDescent="0.3">
      <c r="A79" s="2" t="s">
        <v>76</v>
      </c>
      <c r="B79" s="28">
        <v>-4936</v>
      </c>
      <c r="C79" s="28">
        <v>-5367</v>
      </c>
      <c r="D79" s="28">
        <v>-5928</v>
      </c>
      <c r="E79" s="28">
        <v>-4783</v>
      </c>
      <c r="F79" s="28">
        <v>-2937</v>
      </c>
      <c r="G79" s="28">
        <v>-2426</v>
      </c>
      <c r="H79" s="28">
        <v>-9961</v>
      </c>
      <c r="I79" s="28">
        <v>-12913</v>
      </c>
    </row>
    <row r="80" spans="1:9" x14ac:dyDescent="0.3">
      <c r="A80" s="2" t="s">
        <v>77</v>
      </c>
      <c r="B80" s="28">
        <v>3655</v>
      </c>
      <c r="C80" s="28">
        <v>2924</v>
      </c>
      <c r="D80" s="28">
        <v>3623</v>
      </c>
      <c r="E80" s="28">
        <v>3613</v>
      </c>
      <c r="F80" s="28">
        <v>1715</v>
      </c>
      <c r="G80" s="28">
        <v>74</v>
      </c>
      <c r="H80" s="28">
        <v>4236</v>
      </c>
      <c r="I80" s="28">
        <v>8199</v>
      </c>
    </row>
    <row r="81" spans="1:9" x14ac:dyDescent="0.3">
      <c r="A81" s="2" t="s">
        <v>141</v>
      </c>
      <c r="B81" s="28">
        <v>-150</v>
      </c>
      <c r="C81" s="28">
        <v>150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/>
    </row>
    <row r="82" spans="1:9" x14ac:dyDescent="0.3">
      <c r="A82" s="2" t="s">
        <v>78</v>
      </c>
      <c r="B82" s="28">
        <v>2216</v>
      </c>
      <c r="C82" s="28">
        <v>2386</v>
      </c>
      <c r="D82" s="28">
        <v>2423</v>
      </c>
      <c r="E82" s="28">
        <v>2496</v>
      </c>
      <c r="F82" s="28">
        <v>2072</v>
      </c>
      <c r="G82" s="28">
        <v>2379</v>
      </c>
      <c r="H82" s="28">
        <v>2449</v>
      </c>
      <c r="I82" s="28">
        <v>3967</v>
      </c>
    </row>
    <row r="83" spans="1:9" x14ac:dyDescent="0.3">
      <c r="A83" s="2" t="s">
        <v>142</v>
      </c>
      <c r="B83" s="28">
        <v>3</v>
      </c>
      <c r="C83" s="28">
        <v>10</v>
      </c>
      <c r="D83" s="28">
        <v>13</v>
      </c>
      <c r="E83" s="28"/>
      <c r="F83" s="28">
        <v>0</v>
      </c>
      <c r="G83" s="28">
        <v>0</v>
      </c>
      <c r="H83" s="28">
        <v>0</v>
      </c>
      <c r="I83" s="28">
        <v>0</v>
      </c>
    </row>
    <row r="84" spans="1:9" x14ac:dyDescent="0.3">
      <c r="A84" s="2" t="s">
        <v>14</v>
      </c>
      <c r="B84" s="28">
        <v>-963</v>
      </c>
      <c r="C84" s="28">
        <v>-1143</v>
      </c>
      <c r="D84" s="28">
        <v>-1105</v>
      </c>
      <c r="E84" s="28">
        <v>-1028</v>
      </c>
      <c r="F84" s="28">
        <v>-1119</v>
      </c>
      <c r="G84" s="28">
        <v>-1086</v>
      </c>
      <c r="H84" s="28">
        <v>-695</v>
      </c>
      <c r="I84" s="28">
        <v>-758</v>
      </c>
    </row>
    <row r="85" spans="1:9" x14ac:dyDescent="0.3">
      <c r="A85" s="2" t="s">
        <v>79</v>
      </c>
      <c r="B85" s="28">
        <v>0</v>
      </c>
      <c r="C85" s="28">
        <v>6</v>
      </c>
      <c r="D85" s="28">
        <v>-34</v>
      </c>
      <c r="E85" s="28">
        <v>-22</v>
      </c>
      <c r="F85" s="28">
        <v>5</v>
      </c>
      <c r="G85" s="28">
        <v>31</v>
      </c>
      <c r="H85" s="28">
        <v>171</v>
      </c>
      <c r="I85" s="28">
        <v>-19</v>
      </c>
    </row>
    <row r="86" spans="1:9" x14ac:dyDescent="0.3">
      <c r="A86" s="41" t="s">
        <v>80</v>
      </c>
      <c r="B86" s="40">
        <v>-175</v>
      </c>
      <c r="C86" s="40">
        <v>-1034</v>
      </c>
      <c r="D86" s="40">
        <v>-1008</v>
      </c>
      <c r="E86" s="40">
        <v>276</v>
      </c>
      <c r="F86" s="40">
        <v>-264</v>
      </c>
      <c r="G86" s="40">
        <v>-1028</v>
      </c>
      <c r="H86" s="40">
        <v>-3800</v>
      </c>
      <c r="I86" s="40">
        <v>-1524</v>
      </c>
    </row>
    <row r="87" spans="1:9" x14ac:dyDescent="0.3">
      <c r="A87" s="1" t="s">
        <v>81</v>
      </c>
      <c r="B87" s="28"/>
      <c r="C87" s="28"/>
      <c r="D87" s="28"/>
      <c r="E87" s="28"/>
      <c r="F87" s="28"/>
      <c r="G87" s="28"/>
      <c r="H87" s="28"/>
      <c r="I87" s="28"/>
    </row>
    <row r="88" spans="1:9" x14ac:dyDescent="0.3">
      <c r="A88" s="2" t="s">
        <v>82</v>
      </c>
      <c r="B88" s="28">
        <v>0</v>
      </c>
      <c r="C88" s="28">
        <v>981</v>
      </c>
      <c r="D88" s="28">
        <v>1482</v>
      </c>
      <c r="E88" s="28">
        <v>0</v>
      </c>
      <c r="F88" s="28">
        <v>0</v>
      </c>
      <c r="G88" s="28">
        <v>6134</v>
      </c>
      <c r="H88" s="28">
        <v>0</v>
      </c>
      <c r="I88" s="28">
        <v>0</v>
      </c>
    </row>
    <row r="89" spans="1:9" x14ac:dyDescent="0.3">
      <c r="A89" s="2" t="s">
        <v>143</v>
      </c>
      <c r="B89" s="28">
        <v>-7</v>
      </c>
      <c r="C89" s="28">
        <v>-106</v>
      </c>
      <c r="D89" s="28">
        <v>-44</v>
      </c>
      <c r="E89" s="28">
        <v>-6</v>
      </c>
      <c r="F89" s="28">
        <v>0</v>
      </c>
      <c r="G89" s="28">
        <v>0</v>
      </c>
      <c r="H89" s="28">
        <v>0</v>
      </c>
      <c r="I89" s="28">
        <v>0</v>
      </c>
    </row>
    <row r="90" spans="1:9" x14ac:dyDescent="0.3">
      <c r="A90" s="2" t="s">
        <v>83</v>
      </c>
      <c r="B90" s="28">
        <v>-63</v>
      </c>
      <c r="C90" s="28">
        <v>-67</v>
      </c>
      <c r="D90" s="28">
        <v>327</v>
      </c>
      <c r="E90" s="28">
        <v>13</v>
      </c>
      <c r="F90" s="28">
        <v>-325</v>
      </c>
      <c r="G90" s="28">
        <v>49</v>
      </c>
      <c r="H90" s="28">
        <v>-52</v>
      </c>
      <c r="I90" s="28">
        <v>15</v>
      </c>
    </row>
    <row r="91" spans="1:9" x14ac:dyDescent="0.3">
      <c r="A91" s="2" t="s">
        <v>144</v>
      </c>
      <c r="B91" s="28">
        <v>-19</v>
      </c>
      <c r="C91" s="28">
        <v>-7</v>
      </c>
      <c r="D91" s="28">
        <v>-17</v>
      </c>
      <c r="E91" s="28">
        <v>-23</v>
      </c>
      <c r="F91" s="28">
        <v>0</v>
      </c>
      <c r="G91" s="28">
        <v>0</v>
      </c>
      <c r="H91" s="28">
        <v>0</v>
      </c>
      <c r="I91" s="28">
        <v>0</v>
      </c>
    </row>
    <row r="92" spans="1:9" x14ac:dyDescent="0.3">
      <c r="A92" s="2" t="s">
        <v>84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-197</v>
      </c>
      <c r="I92" s="28">
        <v>0</v>
      </c>
    </row>
    <row r="93" spans="1:9" x14ac:dyDescent="0.3">
      <c r="A93" s="2" t="s">
        <v>85</v>
      </c>
      <c r="B93" s="28">
        <v>514</v>
      </c>
      <c r="C93" s="28">
        <v>507</v>
      </c>
      <c r="D93" s="28">
        <v>489</v>
      </c>
      <c r="E93" s="28">
        <v>733</v>
      </c>
      <c r="F93" s="28">
        <v>700</v>
      </c>
      <c r="G93" s="28">
        <v>885</v>
      </c>
      <c r="H93" s="28">
        <v>1172</v>
      </c>
      <c r="I93" s="28">
        <v>1151</v>
      </c>
    </row>
    <row r="94" spans="1:9" x14ac:dyDescent="0.3">
      <c r="A94" s="2" t="s">
        <v>16</v>
      </c>
      <c r="B94" s="28">
        <v>-2534</v>
      </c>
      <c r="C94" s="28">
        <v>-3238</v>
      </c>
      <c r="D94" s="28">
        <v>-3223</v>
      </c>
      <c r="E94" s="28">
        <v>-4254</v>
      </c>
      <c r="F94" s="28">
        <v>-4286</v>
      </c>
      <c r="G94" s="28">
        <v>-3067</v>
      </c>
      <c r="H94" s="28">
        <v>-608</v>
      </c>
      <c r="I94" s="28">
        <v>-4014</v>
      </c>
    </row>
    <row r="95" spans="1:9" x14ac:dyDescent="0.3">
      <c r="A95" s="2" t="s">
        <v>145</v>
      </c>
      <c r="B95" s="28">
        <v>218</v>
      </c>
      <c r="C95" s="28">
        <v>281</v>
      </c>
      <c r="D95" s="28">
        <v>177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</row>
    <row r="96" spans="1:9" x14ac:dyDescent="0.3">
      <c r="A96" s="2" t="s">
        <v>86</v>
      </c>
      <c r="B96" s="28">
        <v>-899</v>
      </c>
      <c r="C96" s="28">
        <v>-1022</v>
      </c>
      <c r="D96" s="28">
        <v>-1133</v>
      </c>
      <c r="E96" s="28">
        <v>-1243</v>
      </c>
      <c r="F96" s="28">
        <v>-1332</v>
      </c>
      <c r="G96" s="28">
        <v>-1452</v>
      </c>
      <c r="H96" s="28">
        <v>-1638</v>
      </c>
      <c r="I96" s="28">
        <v>-1837</v>
      </c>
    </row>
    <row r="97" spans="1:9" s="8" customFormat="1" x14ac:dyDescent="0.3">
      <c r="A97" s="2" t="s">
        <v>87</v>
      </c>
      <c r="B97" s="28">
        <v>0</v>
      </c>
      <c r="C97" s="28">
        <v>0</v>
      </c>
      <c r="D97" s="28">
        <v>0</v>
      </c>
      <c r="E97" s="28">
        <v>-55</v>
      </c>
      <c r="F97" s="28">
        <v>-50</v>
      </c>
      <c r="G97" s="28">
        <v>-58</v>
      </c>
      <c r="H97" s="28">
        <v>-136</v>
      </c>
      <c r="I97" s="28">
        <v>-151</v>
      </c>
    </row>
    <row r="98" spans="1:9" x14ac:dyDescent="0.3">
      <c r="A98" s="41" t="s">
        <v>88</v>
      </c>
      <c r="B98" s="40">
        <v>-2790</v>
      </c>
      <c r="C98" s="40">
        <v>-2671</v>
      </c>
      <c r="D98" s="40">
        <v>-1942</v>
      </c>
      <c r="E98" s="40">
        <v>-4835</v>
      </c>
      <c r="F98" s="40">
        <v>-5293</v>
      </c>
      <c r="G98" s="40">
        <v>2491</v>
      </c>
      <c r="H98" s="40">
        <v>-1459</v>
      </c>
      <c r="I98" s="40">
        <v>-4836</v>
      </c>
    </row>
    <row r="99" spans="1:9" x14ac:dyDescent="0.3">
      <c r="A99" s="2" t="s">
        <v>89</v>
      </c>
      <c r="B99" s="28">
        <v>-83</v>
      </c>
      <c r="C99" s="28">
        <v>-105</v>
      </c>
      <c r="D99" s="28">
        <v>-20</v>
      </c>
      <c r="E99" s="28">
        <v>45</v>
      </c>
      <c r="F99" s="28">
        <v>-129</v>
      </c>
      <c r="G99" s="28">
        <v>-66</v>
      </c>
      <c r="H99" s="28">
        <v>143</v>
      </c>
      <c r="I99" s="28">
        <v>-143</v>
      </c>
    </row>
    <row r="100" spans="1:9" x14ac:dyDescent="0.3">
      <c r="A100" s="41" t="s">
        <v>90</v>
      </c>
      <c r="B100" s="40">
        <v>1632</v>
      </c>
      <c r="C100" s="40">
        <v>-714</v>
      </c>
      <c r="D100" s="40">
        <v>670</v>
      </c>
      <c r="E100" s="40">
        <v>441</v>
      </c>
      <c r="F100" s="40">
        <v>217</v>
      </c>
      <c r="G100" s="40">
        <v>3882</v>
      </c>
      <c r="H100" s="40">
        <v>1541</v>
      </c>
      <c r="I100" s="40">
        <v>-1315</v>
      </c>
    </row>
    <row r="101" spans="1:9" x14ac:dyDescent="0.3">
      <c r="A101" t="s">
        <v>91</v>
      </c>
      <c r="B101" s="28">
        <v>2220</v>
      </c>
      <c r="C101" s="28">
        <v>3852</v>
      </c>
      <c r="D101" s="28">
        <v>3138</v>
      </c>
      <c r="E101" s="28">
        <v>3808</v>
      </c>
      <c r="F101" s="28">
        <v>4249</v>
      </c>
      <c r="G101" s="28">
        <v>4466</v>
      </c>
      <c r="H101" s="28">
        <v>8348</v>
      </c>
      <c r="I101" s="28">
        <v>9889</v>
      </c>
    </row>
    <row r="102" spans="1:9" ht="15" thickBot="1" x14ac:dyDescent="0.35">
      <c r="A102" s="5" t="s">
        <v>92</v>
      </c>
      <c r="B102" s="30">
        <v>3852</v>
      </c>
      <c r="C102" s="30">
        <v>3138</v>
      </c>
      <c r="D102" s="30">
        <v>3808</v>
      </c>
      <c r="E102" s="30">
        <v>4249</v>
      </c>
      <c r="F102" s="30">
        <v>4466</v>
      </c>
      <c r="G102" s="30">
        <v>8348</v>
      </c>
      <c r="H102" s="30">
        <v>9889</v>
      </c>
      <c r="I102" s="30">
        <v>8574</v>
      </c>
    </row>
    <row r="103" spans="1:9" ht="15" thickTop="1" x14ac:dyDescent="0.3">
      <c r="A103" s="8" t="s">
        <v>19</v>
      </c>
      <c r="B103" s="35">
        <v>0</v>
      </c>
      <c r="C103" s="35">
        <v>0</v>
      </c>
      <c r="D103" s="35">
        <v>0</v>
      </c>
      <c r="E103" s="46">
        <v>0</v>
      </c>
      <c r="F103" s="35">
        <v>0</v>
      </c>
      <c r="G103" s="35">
        <v>0</v>
      </c>
      <c r="H103" s="35">
        <v>0</v>
      </c>
      <c r="I103" s="35">
        <v>0</v>
      </c>
    </row>
    <row r="104" spans="1:9" x14ac:dyDescent="0.3">
      <c r="A104" t="s">
        <v>93</v>
      </c>
      <c r="B104" s="28"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</row>
    <row r="105" spans="1:9" x14ac:dyDescent="0.3">
      <c r="A105" s="2" t="s">
        <v>17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</row>
    <row r="106" spans="1:9" x14ac:dyDescent="0.3">
      <c r="A106" s="7" t="s">
        <v>94</v>
      </c>
      <c r="B106" s="28">
        <v>53</v>
      </c>
      <c r="C106" s="28">
        <v>70</v>
      </c>
      <c r="D106" s="28">
        <v>98</v>
      </c>
      <c r="E106" s="28">
        <v>125</v>
      </c>
      <c r="F106" s="28">
        <v>153</v>
      </c>
      <c r="G106" s="28">
        <v>140</v>
      </c>
      <c r="H106" s="28">
        <v>293</v>
      </c>
      <c r="I106" s="28">
        <v>290</v>
      </c>
    </row>
    <row r="107" spans="1:9" x14ac:dyDescent="0.3">
      <c r="A107" s="7" t="s">
        <v>18</v>
      </c>
      <c r="B107" s="28">
        <v>1262</v>
      </c>
      <c r="C107" s="28">
        <v>748</v>
      </c>
      <c r="D107" s="28">
        <v>703</v>
      </c>
      <c r="E107" s="28">
        <v>529</v>
      </c>
      <c r="F107" s="28">
        <v>757</v>
      </c>
      <c r="G107" s="28">
        <v>1028</v>
      </c>
      <c r="H107" s="28">
        <v>1177</v>
      </c>
      <c r="I107" s="28">
        <v>1231</v>
      </c>
    </row>
    <row r="108" spans="1:9" x14ac:dyDescent="0.3">
      <c r="A108" s="7" t="s">
        <v>95</v>
      </c>
      <c r="B108" s="28">
        <v>206</v>
      </c>
      <c r="C108" s="28">
        <v>252</v>
      </c>
      <c r="D108" s="28">
        <v>266</v>
      </c>
      <c r="E108" s="28">
        <v>294</v>
      </c>
      <c r="F108" s="28">
        <v>160</v>
      </c>
      <c r="G108" s="28">
        <v>121</v>
      </c>
      <c r="H108" s="28">
        <v>179</v>
      </c>
      <c r="I108" s="28">
        <v>160</v>
      </c>
    </row>
    <row r="109" spans="1:9" x14ac:dyDescent="0.3">
      <c r="A109" s="7" t="s">
        <v>96</v>
      </c>
      <c r="B109" s="28">
        <v>240</v>
      </c>
      <c r="C109" s="28">
        <v>271</v>
      </c>
      <c r="D109" s="28">
        <v>300</v>
      </c>
      <c r="E109" s="28">
        <v>320</v>
      </c>
      <c r="F109" s="28">
        <v>347</v>
      </c>
      <c r="G109" s="28">
        <v>385</v>
      </c>
      <c r="H109" s="28">
        <v>438</v>
      </c>
      <c r="I109" s="28">
        <v>480</v>
      </c>
    </row>
    <row r="110" spans="1:9" x14ac:dyDescent="0.3">
      <c r="A110" s="7"/>
    </row>
    <row r="111" spans="1:9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</row>
    <row r="112" spans="1:9" x14ac:dyDescent="0.3">
      <c r="A112" s="42" t="s">
        <v>109</v>
      </c>
      <c r="B112" s="28"/>
      <c r="C112" s="28"/>
      <c r="D112" s="28"/>
      <c r="E112" s="28"/>
      <c r="F112" s="28"/>
      <c r="G112" s="28"/>
      <c r="H112" s="28"/>
      <c r="I112" s="28"/>
    </row>
    <row r="113" spans="1:9" x14ac:dyDescent="0.3">
      <c r="A113" s="36" t="s">
        <v>100</v>
      </c>
      <c r="B113" s="31">
        <f>B114+B115+B116</f>
        <v>13740</v>
      </c>
      <c r="C113" s="31">
        <v>14764</v>
      </c>
      <c r="D113" s="31">
        <v>15216</v>
      </c>
      <c r="E113" s="31">
        <v>14855</v>
      </c>
      <c r="F113" s="31">
        <v>15902</v>
      </c>
      <c r="G113" s="31">
        <v>14484</v>
      </c>
      <c r="H113" s="31">
        <v>17179</v>
      </c>
      <c r="I113" s="31">
        <v>18353</v>
      </c>
    </row>
    <row r="114" spans="1:9" x14ac:dyDescent="0.3">
      <c r="A114" s="7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34">
        <v>11644</v>
      </c>
      <c r="I114" s="34">
        <v>12228</v>
      </c>
    </row>
    <row r="115" spans="1:9" x14ac:dyDescent="0.3">
      <c r="A115" s="7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34">
        <v>5028</v>
      </c>
      <c r="I115" s="34">
        <v>5492</v>
      </c>
    </row>
    <row r="116" spans="1:9" x14ac:dyDescent="0.3">
      <c r="A116" s="7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36" t="s">
        <v>101</v>
      </c>
      <c r="B117" s="31">
        <f>B118+B119+B120</f>
        <v>11024</v>
      </c>
      <c r="C117" s="31">
        <v>11016</v>
      </c>
      <c r="D117" s="31">
        <v>11693</v>
      </c>
      <c r="E117" s="31">
        <v>9242</v>
      </c>
      <c r="F117" s="31">
        <v>9812</v>
      </c>
      <c r="G117" s="31">
        <v>9347</v>
      </c>
      <c r="H117" s="31">
        <v>11456</v>
      </c>
      <c r="I117" s="31">
        <v>12479</v>
      </c>
    </row>
    <row r="118" spans="1:9" x14ac:dyDescent="0.3">
      <c r="A118" s="7" t="s">
        <v>113</v>
      </c>
      <c r="B118">
        <v>7344</v>
      </c>
      <c r="C118">
        <v>7403</v>
      </c>
      <c r="D118">
        <v>7811</v>
      </c>
      <c r="E118">
        <v>5875</v>
      </c>
      <c r="F118">
        <v>6293</v>
      </c>
      <c r="G118">
        <v>5892</v>
      </c>
      <c r="H118" s="34">
        <v>6970</v>
      </c>
      <c r="I118" s="34">
        <v>7388</v>
      </c>
    </row>
    <row r="119" spans="1:9" x14ac:dyDescent="0.3">
      <c r="A119" s="7" t="s">
        <v>114</v>
      </c>
      <c r="B119">
        <v>3071</v>
      </c>
      <c r="C119">
        <v>3038</v>
      </c>
      <c r="D119">
        <v>3305</v>
      </c>
      <c r="E119">
        <v>2940</v>
      </c>
      <c r="F119">
        <v>3087</v>
      </c>
      <c r="G119">
        <v>3053</v>
      </c>
      <c r="H119" s="34">
        <v>3996</v>
      </c>
      <c r="I119" s="34">
        <v>4527</v>
      </c>
    </row>
    <row r="120" spans="1:9" x14ac:dyDescent="0.3">
      <c r="A120" s="7" t="s">
        <v>115</v>
      </c>
      <c r="B120">
        <v>609</v>
      </c>
      <c r="C120">
        <v>575</v>
      </c>
      <c r="D120">
        <v>577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36" t="s">
        <v>102</v>
      </c>
      <c r="B121" s="31">
        <f>B122+B123+B124</f>
        <v>3067</v>
      </c>
      <c r="C121" s="31">
        <v>3785</v>
      </c>
      <c r="D121" s="31">
        <v>4237</v>
      </c>
      <c r="E121" s="31">
        <v>5134</v>
      </c>
      <c r="F121" s="31">
        <v>6208</v>
      </c>
      <c r="G121" s="31">
        <v>6679</v>
      </c>
      <c r="H121" s="31">
        <v>8290</v>
      </c>
      <c r="I121" s="31">
        <v>7547</v>
      </c>
    </row>
    <row r="122" spans="1:9" x14ac:dyDescent="0.3">
      <c r="A122" s="7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34">
        <v>5748</v>
      </c>
      <c r="I122" s="34">
        <v>5416</v>
      </c>
    </row>
    <row r="123" spans="1:9" x14ac:dyDescent="0.3">
      <c r="A123" s="7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34">
        <v>2347</v>
      </c>
      <c r="I123" s="34">
        <v>1938</v>
      </c>
    </row>
    <row r="124" spans="1:9" x14ac:dyDescent="0.3">
      <c r="A124" s="7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36" t="s">
        <v>106</v>
      </c>
      <c r="B125" s="31">
        <f>B126+B127+B128</f>
        <v>755</v>
      </c>
      <c r="C125" s="31">
        <v>869</v>
      </c>
      <c r="D125" s="31">
        <v>1014</v>
      </c>
      <c r="E125" s="31">
        <v>5166</v>
      </c>
      <c r="F125" s="31">
        <v>5254</v>
      </c>
      <c r="G125" s="31">
        <v>5028</v>
      </c>
      <c r="H125" s="31">
        <v>5343</v>
      </c>
      <c r="I125" s="31">
        <v>5955</v>
      </c>
    </row>
    <row r="126" spans="1:9" x14ac:dyDescent="0.3">
      <c r="A126" s="7" t="s">
        <v>113</v>
      </c>
      <c r="B126">
        <v>452</v>
      </c>
      <c r="C126">
        <v>570</v>
      </c>
      <c r="D126">
        <v>666</v>
      </c>
      <c r="E126">
        <v>3575</v>
      </c>
      <c r="F126">
        <v>3622</v>
      </c>
      <c r="G126">
        <v>3449</v>
      </c>
      <c r="H126" s="34">
        <v>3659</v>
      </c>
      <c r="I126" s="34">
        <v>4111</v>
      </c>
    </row>
    <row r="127" spans="1:9" x14ac:dyDescent="0.3">
      <c r="A127" s="7" t="s">
        <v>114</v>
      </c>
      <c r="B127">
        <v>230</v>
      </c>
      <c r="C127">
        <v>228</v>
      </c>
      <c r="D127">
        <v>275</v>
      </c>
      <c r="E127">
        <v>1347</v>
      </c>
      <c r="F127">
        <v>1395</v>
      </c>
      <c r="G127">
        <v>1365</v>
      </c>
      <c r="H127" s="34">
        <v>1494</v>
      </c>
      <c r="I127" s="34">
        <v>1610</v>
      </c>
    </row>
    <row r="128" spans="1:9" x14ac:dyDescent="0.3">
      <c r="A128" s="7" t="s">
        <v>115</v>
      </c>
      <c r="B128">
        <v>73</v>
      </c>
      <c r="C128">
        <v>71</v>
      </c>
      <c r="D128">
        <v>73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36" t="s">
        <v>107</v>
      </c>
      <c r="B129" s="31">
        <v>115</v>
      </c>
      <c r="C129" s="31">
        <v>73</v>
      </c>
      <c r="D129" s="31">
        <v>73</v>
      </c>
      <c r="E129" s="31">
        <v>88</v>
      </c>
      <c r="F129" s="31">
        <v>42</v>
      </c>
      <c r="G129" s="31">
        <v>30</v>
      </c>
      <c r="H129" s="31">
        <v>25</v>
      </c>
      <c r="I129" s="31">
        <v>102</v>
      </c>
    </row>
    <row r="130" spans="1:9" x14ac:dyDescent="0.3">
      <c r="A130" s="4" t="s">
        <v>103</v>
      </c>
      <c r="B130" s="29">
        <f>B113+B117+B121+B125+B129</f>
        <v>28701</v>
      </c>
      <c r="C130" s="29">
        <v>30507</v>
      </c>
      <c r="D130" s="29">
        <v>32233</v>
      </c>
      <c r="E130" s="29">
        <v>34485</v>
      </c>
      <c r="F130" s="29">
        <v>37218</v>
      </c>
      <c r="G130" s="29">
        <v>35568</v>
      </c>
      <c r="H130" s="29">
        <v>42293</v>
      </c>
      <c r="I130" s="29">
        <v>44436</v>
      </c>
    </row>
    <row r="131" spans="1:9" x14ac:dyDescent="0.3">
      <c r="A131" s="2" t="s">
        <v>104</v>
      </c>
      <c r="B131" s="28">
        <v>1982</v>
      </c>
      <c r="C131" s="28">
        <v>1955</v>
      </c>
      <c r="D131" s="28">
        <v>2042</v>
      </c>
      <c r="E131" s="28">
        <v>1886</v>
      </c>
      <c r="F131" s="28">
        <v>1906</v>
      </c>
      <c r="G131" s="28">
        <v>1846</v>
      </c>
      <c r="H131" s="28">
        <v>2205</v>
      </c>
      <c r="I131" s="28">
        <v>2346</v>
      </c>
    </row>
    <row r="132" spans="1:9" s="8" customFormat="1" x14ac:dyDescent="0.3">
      <c r="A132" s="2" t="s">
        <v>108</v>
      </c>
      <c r="B132" s="28">
        <v>-82</v>
      </c>
      <c r="C132" s="28">
        <v>-86</v>
      </c>
      <c r="D132" s="28">
        <v>75</v>
      </c>
      <c r="E132" s="28">
        <v>26</v>
      </c>
      <c r="F132" s="28">
        <v>-7</v>
      </c>
      <c r="G132" s="28">
        <v>-11</v>
      </c>
      <c r="H132" s="28">
        <v>40</v>
      </c>
      <c r="I132" s="28">
        <v>-72</v>
      </c>
    </row>
    <row r="133" spans="1:9" ht="15" thickBot="1" x14ac:dyDescent="0.35">
      <c r="A133" s="5" t="s">
        <v>105</v>
      </c>
      <c r="B133" s="30">
        <f>B130+B131+B132</f>
        <v>30601</v>
      </c>
      <c r="C133" s="30">
        <v>32376</v>
      </c>
      <c r="D133" s="30">
        <v>34350</v>
      </c>
      <c r="E133" s="30">
        <v>36397</v>
      </c>
      <c r="F133" s="30">
        <v>39117</v>
      </c>
      <c r="G133" s="30">
        <v>37403</v>
      </c>
      <c r="H133" s="30">
        <v>44538</v>
      </c>
      <c r="I133" s="30">
        <v>46710</v>
      </c>
    </row>
    <row r="134" spans="1:9" ht="15" thickTop="1" x14ac:dyDescent="0.3">
      <c r="A134" s="8" t="s">
        <v>111</v>
      </c>
      <c r="B134" s="35">
        <v>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28">
        <v>3645</v>
      </c>
      <c r="C136" s="28">
        <v>3763</v>
      </c>
      <c r="D136" s="28">
        <v>3875</v>
      </c>
      <c r="E136" s="28">
        <v>3600</v>
      </c>
      <c r="F136" s="28">
        <v>3925</v>
      </c>
      <c r="G136" s="28">
        <v>2899</v>
      </c>
      <c r="H136" s="28">
        <v>5089</v>
      </c>
      <c r="I136" s="28">
        <v>5114</v>
      </c>
    </row>
    <row r="137" spans="1:9" x14ac:dyDescent="0.3">
      <c r="A137" s="2" t="s">
        <v>101</v>
      </c>
      <c r="B137" s="28">
        <v>2342</v>
      </c>
      <c r="C137" s="28">
        <v>2615</v>
      </c>
      <c r="D137" s="28">
        <v>2263</v>
      </c>
      <c r="E137" s="28">
        <v>1587</v>
      </c>
      <c r="F137" s="28">
        <v>1995</v>
      </c>
      <c r="G137" s="28">
        <v>1541</v>
      </c>
      <c r="H137" s="28">
        <v>2435</v>
      </c>
      <c r="I137" s="28">
        <v>3293</v>
      </c>
    </row>
    <row r="138" spans="1:9" x14ac:dyDescent="0.3">
      <c r="A138" s="2" t="s">
        <v>102</v>
      </c>
      <c r="B138" s="28">
        <v>993</v>
      </c>
      <c r="C138" s="28">
        <v>1372</v>
      </c>
      <c r="D138" s="28">
        <v>1507</v>
      </c>
      <c r="E138" s="28">
        <v>1807</v>
      </c>
      <c r="F138" s="28">
        <v>2376</v>
      </c>
      <c r="G138" s="28">
        <v>2490</v>
      </c>
      <c r="H138" s="28">
        <v>3243</v>
      </c>
      <c r="I138" s="28">
        <v>2365</v>
      </c>
    </row>
    <row r="139" spans="1:9" x14ac:dyDescent="0.3">
      <c r="A139" s="2" t="s">
        <v>106</v>
      </c>
      <c r="B139" s="28">
        <v>100</v>
      </c>
      <c r="C139" s="28">
        <v>174</v>
      </c>
      <c r="D139" s="28">
        <v>224</v>
      </c>
      <c r="E139" s="28">
        <v>1189</v>
      </c>
      <c r="F139" s="28">
        <v>1323</v>
      </c>
      <c r="G139" s="28">
        <v>1184</v>
      </c>
      <c r="H139" s="28">
        <v>1530</v>
      </c>
      <c r="I139" s="28">
        <v>1896</v>
      </c>
    </row>
    <row r="140" spans="1:9" x14ac:dyDescent="0.3">
      <c r="A140" s="2" t="s">
        <v>107</v>
      </c>
      <c r="B140" s="28">
        <v>-2267</v>
      </c>
      <c r="C140" s="28">
        <v>-2596</v>
      </c>
      <c r="D140" s="28">
        <v>-2677</v>
      </c>
      <c r="E140" s="28">
        <v>-2658</v>
      </c>
      <c r="F140" s="28">
        <v>-3262</v>
      </c>
      <c r="G140" s="28">
        <v>-3468</v>
      </c>
      <c r="H140" s="28">
        <v>-3656</v>
      </c>
      <c r="I140" s="28">
        <v>-4262</v>
      </c>
    </row>
    <row r="141" spans="1:9" x14ac:dyDescent="0.3">
      <c r="A141" s="4" t="s">
        <v>103</v>
      </c>
      <c r="B141" s="29">
        <v>4813</v>
      </c>
      <c r="C141" s="29">
        <v>5328</v>
      </c>
      <c r="D141" s="29">
        <v>5192</v>
      </c>
      <c r="E141" s="29">
        <v>5525</v>
      </c>
      <c r="F141" s="29">
        <v>6357</v>
      </c>
      <c r="G141" s="29">
        <v>4646</v>
      </c>
      <c r="H141" s="29">
        <v>8641</v>
      </c>
      <c r="I141" s="29">
        <v>8406</v>
      </c>
    </row>
    <row r="142" spans="1:9" x14ac:dyDescent="0.3">
      <c r="A142" s="2" t="s">
        <v>104</v>
      </c>
      <c r="B142" s="28">
        <v>517</v>
      </c>
      <c r="C142" s="28">
        <v>487</v>
      </c>
      <c r="D142" s="28">
        <v>477</v>
      </c>
      <c r="E142" s="28">
        <v>310</v>
      </c>
      <c r="F142" s="28">
        <v>303</v>
      </c>
      <c r="G142" s="28">
        <v>297</v>
      </c>
      <c r="H142" s="28">
        <v>543</v>
      </c>
      <c r="I142" s="28">
        <v>669</v>
      </c>
    </row>
    <row r="143" spans="1:9" s="8" customFormat="1" x14ac:dyDescent="0.3">
      <c r="A143" s="2" t="s">
        <v>108</v>
      </c>
      <c r="B143" s="28">
        <v>-1097</v>
      </c>
      <c r="C143" s="28">
        <v>-1173</v>
      </c>
      <c r="D143" s="28">
        <v>-724</v>
      </c>
      <c r="E143" s="28">
        <v>-1456</v>
      </c>
      <c r="F143" s="28">
        <v>-1810</v>
      </c>
      <c r="G143" s="28">
        <v>-1967</v>
      </c>
      <c r="H143" s="28">
        <v>-2261</v>
      </c>
      <c r="I143" s="28">
        <v>-2219</v>
      </c>
    </row>
    <row r="144" spans="1:9" ht="15" thickBot="1" x14ac:dyDescent="0.35">
      <c r="A144" s="5" t="s">
        <v>112</v>
      </c>
      <c r="B144" s="30">
        <v>4233</v>
      </c>
      <c r="C144" s="30">
        <v>4642</v>
      </c>
      <c r="D144" s="30">
        <v>4945</v>
      </c>
      <c r="E144" s="30">
        <v>4379</v>
      </c>
      <c r="F144" s="30">
        <v>4850</v>
      </c>
      <c r="G144" s="30">
        <v>2976</v>
      </c>
      <c r="H144" s="30">
        <v>6923</v>
      </c>
      <c r="I144" s="30">
        <v>6856</v>
      </c>
    </row>
    <row r="145" spans="1:9" ht="15" thickTop="1" x14ac:dyDescent="0.3">
      <c r="A145" s="8" t="s">
        <v>111</v>
      </c>
      <c r="B145" s="35">
        <v>0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28">
        <v>632</v>
      </c>
      <c r="C147" s="28">
        <v>742</v>
      </c>
      <c r="D147" s="28">
        <v>819</v>
      </c>
      <c r="E147" s="28">
        <v>848</v>
      </c>
      <c r="F147" s="28">
        <v>814</v>
      </c>
      <c r="G147" s="28">
        <v>645</v>
      </c>
      <c r="H147" s="28">
        <v>617</v>
      </c>
      <c r="I147" s="28">
        <v>639</v>
      </c>
    </row>
    <row r="148" spans="1:9" x14ac:dyDescent="0.3">
      <c r="A148" s="2" t="s">
        <v>101</v>
      </c>
      <c r="B148" s="28">
        <v>601</v>
      </c>
      <c r="C148" s="28">
        <v>748</v>
      </c>
      <c r="D148" s="28">
        <v>709</v>
      </c>
      <c r="E148" s="28">
        <v>849</v>
      </c>
      <c r="F148" s="28">
        <v>929</v>
      </c>
      <c r="G148" s="28">
        <v>885</v>
      </c>
      <c r="H148" s="28">
        <v>982</v>
      </c>
      <c r="I148" s="28">
        <v>920</v>
      </c>
    </row>
    <row r="149" spans="1:9" x14ac:dyDescent="0.3">
      <c r="A149" s="2" t="s">
        <v>102</v>
      </c>
      <c r="B149" s="28">
        <v>254</v>
      </c>
      <c r="C149" s="28">
        <v>234</v>
      </c>
      <c r="D149" s="28">
        <v>225</v>
      </c>
      <c r="E149" s="28">
        <v>256</v>
      </c>
      <c r="F149" s="28">
        <v>237</v>
      </c>
      <c r="G149" s="28">
        <v>214</v>
      </c>
      <c r="H149" s="28">
        <v>288</v>
      </c>
      <c r="I149" s="28">
        <v>303</v>
      </c>
    </row>
    <row r="150" spans="1:9" x14ac:dyDescent="0.3">
      <c r="A150" s="2" t="s">
        <v>118</v>
      </c>
      <c r="B150" s="28">
        <v>205</v>
      </c>
      <c r="C150" s="28">
        <v>223</v>
      </c>
      <c r="D150" s="28">
        <v>340</v>
      </c>
      <c r="E150" s="28">
        <v>339</v>
      </c>
      <c r="F150" s="28">
        <v>326</v>
      </c>
      <c r="G150" s="28">
        <v>296</v>
      </c>
      <c r="H150" s="28">
        <v>304</v>
      </c>
      <c r="I150" s="28">
        <v>274</v>
      </c>
    </row>
    <row r="151" spans="1:9" x14ac:dyDescent="0.3">
      <c r="A151" s="2" t="s">
        <v>107</v>
      </c>
      <c r="B151" s="28">
        <v>484</v>
      </c>
      <c r="C151" s="28">
        <v>511</v>
      </c>
      <c r="D151" s="28">
        <v>533</v>
      </c>
      <c r="E151" s="28">
        <v>597</v>
      </c>
      <c r="F151" s="28">
        <v>665</v>
      </c>
      <c r="G151" s="28">
        <v>830</v>
      </c>
      <c r="H151" s="28">
        <v>780</v>
      </c>
      <c r="I151" s="28">
        <v>789</v>
      </c>
    </row>
    <row r="152" spans="1:9" x14ac:dyDescent="0.3">
      <c r="A152" s="4" t="s">
        <v>119</v>
      </c>
      <c r="B152" s="29">
        <v>2176</v>
      </c>
      <c r="C152" s="29">
        <v>2458</v>
      </c>
      <c r="D152" s="29">
        <v>2626</v>
      </c>
      <c r="E152" s="29">
        <v>2889</v>
      </c>
      <c r="F152" s="29">
        <v>2971</v>
      </c>
      <c r="G152" s="29">
        <v>2870</v>
      </c>
      <c r="H152" s="29">
        <v>2971</v>
      </c>
      <c r="I152" s="29">
        <v>2925</v>
      </c>
    </row>
    <row r="153" spans="1:9" x14ac:dyDescent="0.3">
      <c r="A153" s="2" t="s">
        <v>104</v>
      </c>
      <c r="B153" s="28">
        <v>122</v>
      </c>
      <c r="C153" s="28">
        <v>125</v>
      </c>
      <c r="D153" s="28">
        <v>125</v>
      </c>
      <c r="E153" s="28">
        <v>115</v>
      </c>
      <c r="F153" s="28">
        <v>100</v>
      </c>
      <c r="G153" s="28">
        <v>80</v>
      </c>
      <c r="H153" s="28">
        <v>63</v>
      </c>
      <c r="I153" s="28">
        <v>49</v>
      </c>
    </row>
    <row r="154" spans="1:9" x14ac:dyDescent="0.3">
      <c r="A154" s="2" t="s">
        <v>108</v>
      </c>
      <c r="B154" s="28">
        <v>713</v>
      </c>
      <c r="C154" s="28">
        <v>937</v>
      </c>
      <c r="D154" s="28">
        <v>1238</v>
      </c>
      <c r="E154" s="28">
        <v>1450</v>
      </c>
      <c r="F154" s="28">
        <v>1673</v>
      </c>
      <c r="G154" s="28">
        <v>1916</v>
      </c>
      <c r="H154" s="28">
        <v>1870</v>
      </c>
      <c r="I154" s="28">
        <v>1817</v>
      </c>
    </row>
    <row r="155" spans="1:9" ht="15" thickBot="1" x14ac:dyDescent="0.35">
      <c r="A155" s="5" t="s">
        <v>120</v>
      </c>
      <c r="B155" s="30">
        <v>3011</v>
      </c>
      <c r="C155" s="30">
        <v>3520</v>
      </c>
      <c r="D155" s="30">
        <v>3989</v>
      </c>
      <c r="E155" s="30">
        <v>4454</v>
      </c>
      <c r="F155" s="30">
        <v>4744</v>
      </c>
      <c r="G155" s="30">
        <v>4866</v>
      </c>
      <c r="H155" s="30">
        <v>4904</v>
      </c>
      <c r="I155" s="30">
        <v>4791</v>
      </c>
    </row>
    <row r="156" spans="1:9" ht="15" thickTop="1" x14ac:dyDescent="0.3">
      <c r="A156" s="8" t="s">
        <v>111</v>
      </c>
      <c r="B156" s="35">
        <v>0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28">
        <v>208</v>
      </c>
      <c r="C158" s="28">
        <v>242</v>
      </c>
      <c r="D158" s="28">
        <v>223</v>
      </c>
      <c r="E158" s="28">
        <v>196</v>
      </c>
      <c r="F158" s="28">
        <v>117</v>
      </c>
      <c r="G158" s="28">
        <v>110</v>
      </c>
      <c r="H158" s="28">
        <v>98</v>
      </c>
      <c r="I158" s="28">
        <v>146</v>
      </c>
    </row>
    <row r="159" spans="1:9" x14ac:dyDescent="0.3">
      <c r="A159" s="2" t="s">
        <v>101</v>
      </c>
      <c r="B159" s="28">
        <v>273</v>
      </c>
      <c r="C159" s="28">
        <v>234</v>
      </c>
      <c r="D159" s="28">
        <v>173</v>
      </c>
      <c r="E159" s="28">
        <v>240</v>
      </c>
      <c r="F159" s="28">
        <v>233</v>
      </c>
      <c r="G159" s="28">
        <v>139</v>
      </c>
      <c r="H159" s="28">
        <v>153</v>
      </c>
      <c r="I159" s="28">
        <v>197</v>
      </c>
    </row>
    <row r="160" spans="1:9" x14ac:dyDescent="0.3">
      <c r="A160" s="2" t="s">
        <v>102</v>
      </c>
      <c r="B160" s="28">
        <v>69</v>
      </c>
      <c r="C160" s="28">
        <v>44</v>
      </c>
      <c r="D160" s="28">
        <v>51</v>
      </c>
      <c r="E160" s="28">
        <v>76</v>
      </c>
      <c r="F160" s="28">
        <v>49</v>
      </c>
      <c r="G160" s="28">
        <v>28</v>
      </c>
      <c r="H160" s="28">
        <v>94</v>
      </c>
      <c r="I160" s="28">
        <v>78</v>
      </c>
    </row>
    <row r="161" spans="1:9" x14ac:dyDescent="0.3">
      <c r="A161" s="2" t="s">
        <v>118</v>
      </c>
      <c r="B161" s="28">
        <v>15</v>
      </c>
      <c r="C161" s="28">
        <v>62</v>
      </c>
      <c r="D161" s="28">
        <v>59</v>
      </c>
      <c r="E161" s="28">
        <v>49</v>
      </c>
      <c r="F161" s="28">
        <v>47</v>
      </c>
      <c r="G161" s="28">
        <v>41</v>
      </c>
      <c r="H161" s="28">
        <v>54</v>
      </c>
      <c r="I161" s="28">
        <v>56</v>
      </c>
    </row>
    <row r="162" spans="1:9" x14ac:dyDescent="0.3">
      <c r="A162" s="2" t="s">
        <v>107</v>
      </c>
      <c r="B162" s="28">
        <v>225</v>
      </c>
      <c r="C162" s="28">
        <v>258</v>
      </c>
      <c r="D162" s="28">
        <v>278</v>
      </c>
      <c r="E162" s="28">
        <v>286</v>
      </c>
      <c r="F162" s="28">
        <v>278</v>
      </c>
      <c r="G162" s="28">
        <v>438</v>
      </c>
      <c r="H162" s="28">
        <v>278</v>
      </c>
      <c r="I162" s="28">
        <v>222</v>
      </c>
    </row>
    <row r="163" spans="1:9" x14ac:dyDescent="0.3">
      <c r="A163" s="4" t="s">
        <v>119</v>
      </c>
      <c r="B163" s="29">
        <v>790</v>
      </c>
      <c r="C163" s="29">
        <v>840</v>
      </c>
      <c r="D163" s="29">
        <v>784</v>
      </c>
      <c r="E163" s="29">
        <v>847</v>
      </c>
      <c r="F163" s="29">
        <v>724</v>
      </c>
      <c r="G163" s="29">
        <v>756</v>
      </c>
      <c r="H163" s="29">
        <v>677</v>
      </c>
      <c r="I163" s="29">
        <v>699</v>
      </c>
    </row>
    <row r="164" spans="1:9" x14ac:dyDescent="0.3">
      <c r="A164" s="2" t="s">
        <v>104</v>
      </c>
      <c r="B164" s="28">
        <v>69</v>
      </c>
      <c r="C164" s="28">
        <v>39</v>
      </c>
      <c r="D164" s="28">
        <v>30</v>
      </c>
      <c r="E164" s="28">
        <v>22</v>
      </c>
      <c r="F164" s="28">
        <v>18</v>
      </c>
      <c r="G164" s="28">
        <v>12</v>
      </c>
      <c r="H164" s="28">
        <v>7</v>
      </c>
      <c r="I164" s="28">
        <v>9</v>
      </c>
    </row>
    <row r="165" spans="1:9" x14ac:dyDescent="0.3">
      <c r="A165" s="2" t="s">
        <v>108</v>
      </c>
      <c r="B165" s="28">
        <v>101</v>
      </c>
      <c r="C165" s="28">
        <v>254</v>
      </c>
      <c r="D165" s="28">
        <v>278</v>
      </c>
      <c r="E165" s="28">
        <v>159</v>
      </c>
      <c r="F165" s="28">
        <v>377</v>
      </c>
      <c r="G165" s="28">
        <v>318</v>
      </c>
      <c r="H165" s="43">
        <v>11</v>
      </c>
      <c r="I165" s="58">
        <v>50</v>
      </c>
    </row>
    <row r="166" spans="1:9" ht="15" thickBot="1" x14ac:dyDescent="0.35">
      <c r="A166" s="5" t="s">
        <v>123</v>
      </c>
      <c r="B166" s="30">
        <v>960</v>
      </c>
      <c r="C166" s="30">
        <v>1133</v>
      </c>
      <c r="D166" s="30">
        <v>1092</v>
      </c>
      <c r="E166" s="30">
        <v>1028</v>
      </c>
      <c r="F166" s="30">
        <v>1119</v>
      </c>
      <c r="G166" s="30">
        <v>1086</v>
      </c>
      <c r="H166" s="30">
        <v>695</v>
      </c>
      <c r="I166" s="30">
        <v>758</v>
      </c>
    </row>
    <row r="167" spans="1:9" ht="15" thickTop="1" x14ac:dyDescent="0.3">
      <c r="A167" s="8" t="s">
        <v>111</v>
      </c>
      <c r="B167" s="46">
        <v>0</v>
      </c>
      <c r="C167" s="46">
        <v>0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59"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28">
        <v>121</v>
      </c>
      <c r="C169" s="28">
        <v>133</v>
      </c>
      <c r="D169" s="28">
        <v>140</v>
      </c>
      <c r="E169" s="28">
        <v>160</v>
      </c>
      <c r="F169" s="28">
        <v>149</v>
      </c>
      <c r="G169" s="28">
        <v>148</v>
      </c>
      <c r="H169" s="28">
        <v>130</v>
      </c>
      <c r="I169" s="28">
        <v>124</v>
      </c>
    </row>
    <row r="170" spans="1:9" x14ac:dyDescent="0.3">
      <c r="A170" s="2" t="s">
        <v>101</v>
      </c>
      <c r="B170" s="28">
        <v>114</v>
      </c>
      <c r="C170" s="28">
        <v>85</v>
      </c>
      <c r="D170" s="28">
        <v>106</v>
      </c>
      <c r="E170" s="28">
        <v>116</v>
      </c>
      <c r="F170" s="28">
        <v>111</v>
      </c>
      <c r="G170" s="28">
        <v>132</v>
      </c>
      <c r="H170" s="28">
        <v>136</v>
      </c>
      <c r="I170" s="28">
        <v>134</v>
      </c>
    </row>
    <row r="171" spans="1:9" x14ac:dyDescent="0.3">
      <c r="A171" s="2" t="s">
        <v>102</v>
      </c>
      <c r="B171" s="28">
        <v>46</v>
      </c>
      <c r="C171" s="28">
        <v>48</v>
      </c>
      <c r="D171" s="28">
        <v>54</v>
      </c>
      <c r="E171" s="28">
        <v>56</v>
      </c>
      <c r="F171" s="28">
        <v>50</v>
      </c>
      <c r="G171" s="28">
        <v>44</v>
      </c>
      <c r="H171" s="28">
        <v>46</v>
      </c>
      <c r="I171" s="28">
        <v>41</v>
      </c>
    </row>
    <row r="172" spans="1:9" x14ac:dyDescent="0.3">
      <c r="A172" s="2" t="s">
        <v>106</v>
      </c>
      <c r="B172" s="28">
        <v>22</v>
      </c>
      <c r="C172" s="28">
        <v>42</v>
      </c>
      <c r="D172" s="28">
        <v>54</v>
      </c>
      <c r="E172" s="28">
        <v>55</v>
      </c>
      <c r="F172" s="28">
        <v>53</v>
      </c>
      <c r="G172" s="28">
        <v>46</v>
      </c>
      <c r="H172" s="28">
        <v>43</v>
      </c>
      <c r="I172" s="28">
        <v>42</v>
      </c>
    </row>
    <row r="173" spans="1:9" x14ac:dyDescent="0.3">
      <c r="A173" s="2" t="s">
        <v>107</v>
      </c>
      <c r="B173" s="28">
        <v>210</v>
      </c>
      <c r="C173" s="28">
        <v>230</v>
      </c>
      <c r="D173" s="28">
        <v>233</v>
      </c>
      <c r="E173" s="28">
        <v>217</v>
      </c>
      <c r="F173" s="28">
        <v>195</v>
      </c>
      <c r="G173" s="28">
        <v>214</v>
      </c>
      <c r="H173" s="28">
        <v>222</v>
      </c>
      <c r="I173" s="28">
        <v>220</v>
      </c>
    </row>
    <row r="174" spans="1:9" x14ac:dyDescent="0.3">
      <c r="A174" s="4" t="s">
        <v>119</v>
      </c>
      <c r="B174" s="29">
        <v>513</v>
      </c>
      <c r="C174" s="29">
        <v>538</v>
      </c>
      <c r="D174" s="29">
        <v>587</v>
      </c>
      <c r="E174" s="29">
        <v>604</v>
      </c>
      <c r="F174" s="29">
        <v>558</v>
      </c>
      <c r="G174" s="29">
        <v>584</v>
      </c>
      <c r="H174" s="29">
        <v>577</v>
      </c>
      <c r="I174" s="29">
        <v>561</v>
      </c>
    </row>
    <row r="175" spans="1:9" x14ac:dyDescent="0.3">
      <c r="A175" s="2" t="s">
        <v>104</v>
      </c>
      <c r="B175" s="28">
        <v>18</v>
      </c>
      <c r="C175" s="28">
        <v>27</v>
      </c>
      <c r="D175" s="28">
        <v>28</v>
      </c>
      <c r="E175" s="28">
        <v>33</v>
      </c>
      <c r="F175" s="28">
        <v>31</v>
      </c>
      <c r="G175" s="28">
        <v>25</v>
      </c>
      <c r="H175" s="28">
        <v>26</v>
      </c>
      <c r="I175" s="28">
        <v>22</v>
      </c>
    </row>
    <row r="176" spans="1:9" x14ac:dyDescent="0.3">
      <c r="A176" s="2" t="s">
        <v>108</v>
      </c>
      <c r="B176" s="28">
        <v>75</v>
      </c>
      <c r="C176" s="28">
        <v>84</v>
      </c>
      <c r="D176" s="28">
        <v>91</v>
      </c>
      <c r="E176" s="28">
        <v>110</v>
      </c>
      <c r="F176" s="28">
        <v>116</v>
      </c>
      <c r="G176" s="28">
        <v>112</v>
      </c>
      <c r="H176" s="28">
        <v>141</v>
      </c>
      <c r="I176" s="28">
        <v>134</v>
      </c>
    </row>
    <row r="177" spans="1:9" ht="15" thickBot="1" x14ac:dyDescent="0.35">
      <c r="A177" s="5" t="s">
        <v>125</v>
      </c>
      <c r="B177" s="30">
        <v>606</v>
      </c>
      <c r="C177" s="30">
        <v>649</v>
      </c>
      <c r="D177" s="30">
        <v>706</v>
      </c>
      <c r="E177" s="30">
        <v>747</v>
      </c>
      <c r="F177" s="30">
        <v>705</v>
      </c>
      <c r="G177" s="30">
        <v>721</v>
      </c>
      <c r="H177" s="30">
        <v>744</v>
      </c>
      <c r="I177" s="30">
        <v>717</v>
      </c>
    </row>
    <row r="178" spans="1:9" ht="15" thickTop="1" x14ac:dyDescent="0.3">
      <c r="A178" s="8" t="s">
        <v>111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</row>
    <row r="179" spans="1:9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</row>
    <row r="180" spans="1:9" x14ac:dyDescent="0.3">
      <c r="A180" s="42" t="s">
        <v>127</v>
      </c>
    </row>
    <row r="181" spans="1:9" x14ac:dyDescent="0.3">
      <c r="A181" s="47" t="s">
        <v>100</v>
      </c>
      <c r="B181" s="48">
        <v>0</v>
      </c>
      <c r="C181" s="48">
        <v>7.0000000000000007E-2</v>
      </c>
      <c r="D181" s="48">
        <v>0.03</v>
      </c>
      <c r="E181" s="48">
        <v>0.02</v>
      </c>
      <c r="F181" s="48">
        <v>7.0000000000000007E-2</v>
      </c>
      <c r="G181" s="48">
        <v>0.09</v>
      </c>
      <c r="H181" s="48">
        <v>0.19</v>
      </c>
      <c r="I181" s="48">
        <v>7.0000000000000007E-2</v>
      </c>
    </row>
    <row r="182" spans="1:9" x14ac:dyDescent="0.3">
      <c r="A182" s="49" t="s">
        <v>113</v>
      </c>
      <c r="B182" s="50">
        <v>0</v>
      </c>
      <c r="C182" s="50">
        <v>9.3228309428638606E-2</v>
      </c>
      <c r="D182" s="50">
        <v>4.1402301322722872E-2</v>
      </c>
      <c r="E182" s="50">
        <v>-3.7381247418422137E-2</v>
      </c>
      <c r="F182" s="50">
        <v>7.7558463848959452E-2</v>
      </c>
      <c r="G182" s="50">
        <v>-7.1279243404678949E-2</v>
      </c>
      <c r="H182" s="50">
        <v>0.24815092721620752</v>
      </c>
      <c r="I182" s="50">
        <v>0.05</v>
      </c>
    </row>
    <row r="183" spans="1:9" x14ac:dyDescent="0.3">
      <c r="A183" s="49" t="s">
        <v>114</v>
      </c>
      <c r="B183" s="50">
        <v>0</v>
      </c>
      <c r="C183" s="50">
        <v>7.6190476190476197E-2</v>
      </c>
      <c r="D183" s="50">
        <v>2.9498525073746312E-2</v>
      </c>
      <c r="E183" s="50">
        <v>1.0642652476463364E-2</v>
      </c>
      <c r="F183" s="50">
        <v>6.5208586472255969E-2</v>
      </c>
      <c r="G183" s="50">
        <v>-0.11806083650190113</v>
      </c>
      <c r="H183" s="50">
        <v>8.3854278939426596E-2</v>
      </c>
      <c r="I183" s="50">
        <v>0.09</v>
      </c>
    </row>
    <row r="184" spans="1:9" x14ac:dyDescent="0.3">
      <c r="A184" s="49" t="s">
        <v>115</v>
      </c>
      <c r="B184" s="50">
        <v>0</v>
      </c>
      <c r="C184" s="50">
        <v>-0.12742718446601942</v>
      </c>
      <c r="D184" s="50">
        <v>-0.10152990264255911</v>
      </c>
      <c r="E184" s="50">
        <v>-7.8947368421052627E-2</v>
      </c>
      <c r="F184" s="50">
        <v>3.3613445378151263E-3</v>
      </c>
      <c r="G184" s="50">
        <v>-0.135678391959799</v>
      </c>
      <c r="H184" s="50">
        <v>-1.7441860465116279E-2</v>
      </c>
      <c r="I184" s="50">
        <v>0.25</v>
      </c>
    </row>
    <row r="185" spans="1:9" x14ac:dyDescent="0.3">
      <c r="A185" s="47" t="s">
        <v>101</v>
      </c>
      <c r="B185" s="48">
        <v>0</v>
      </c>
      <c r="C185" s="48">
        <v>-7.2568940493468795E-4</v>
      </c>
      <c r="D185" s="48">
        <v>6.1456063907044299E-2</v>
      </c>
      <c r="E185" s="48">
        <v>-0.20961258872829899</v>
      </c>
      <c r="F185" s="48">
        <v>6.1674962129409219E-2</v>
      </c>
      <c r="G185" s="48">
        <v>-4.7390949857317573E-2</v>
      </c>
      <c r="H185" s="48">
        <v>0.22563389322777361</v>
      </c>
      <c r="I185" s="48">
        <v>0.12</v>
      </c>
    </row>
    <row r="186" spans="1:9" x14ac:dyDescent="0.3">
      <c r="A186" s="49" t="s">
        <v>113</v>
      </c>
      <c r="B186" s="50">
        <v>0</v>
      </c>
      <c r="C186" s="50">
        <v>8.0337690631808283E-3</v>
      </c>
      <c r="D186" s="50">
        <v>5.5112792111306229E-2</v>
      </c>
      <c r="E186" s="50">
        <v>-0.2478555882729484</v>
      </c>
      <c r="F186" s="50">
        <v>7.114893617021277E-2</v>
      </c>
      <c r="G186" s="50">
        <v>-6.3721595423486418E-2</v>
      </c>
      <c r="H186" s="50">
        <v>0.18295994568906992</v>
      </c>
      <c r="I186" s="50">
        <v>0.09</v>
      </c>
    </row>
    <row r="187" spans="1:9" x14ac:dyDescent="0.3">
      <c r="A187" s="49" t="s">
        <v>114</v>
      </c>
      <c r="B187" s="50">
        <v>0</v>
      </c>
      <c r="C187" s="50">
        <v>-1.0745685444480626E-2</v>
      </c>
      <c r="D187" s="50">
        <v>8.7886767610269909E-2</v>
      </c>
      <c r="E187" s="50">
        <v>-0.11043872919818457</v>
      </c>
      <c r="F187" s="50">
        <v>0.05</v>
      </c>
      <c r="G187" s="50">
        <v>-1.101392938127632E-2</v>
      </c>
      <c r="H187" s="50">
        <v>0.30887651490337376</v>
      </c>
      <c r="I187" s="50">
        <v>0.16</v>
      </c>
    </row>
    <row r="188" spans="1:9" x14ac:dyDescent="0.3">
      <c r="A188" s="49" t="s">
        <v>115</v>
      </c>
      <c r="B188" s="50">
        <v>0</v>
      </c>
      <c r="C188" s="50">
        <v>-0.12742718446601942</v>
      </c>
      <c r="D188" s="50">
        <v>-0.10152990264255911</v>
      </c>
      <c r="E188" s="50">
        <v>-7.8947368421052627E-2</v>
      </c>
      <c r="F188" s="50">
        <v>3.3613445378151263E-3</v>
      </c>
      <c r="G188" s="50">
        <v>-0.135678391959799</v>
      </c>
      <c r="H188" s="50">
        <v>0.21890547263681592</v>
      </c>
      <c r="I188" s="50">
        <v>0.17</v>
      </c>
    </row>
    <row r="189" spans="1:9" x14ac:dyDescent="0.3">
      <c r="A189" s="47" t="s">
        <v>102</v>
      </c>
      <c r="B189" s="48">
        <v>0</v>
      </c>
      <c r="C189" s="48">
        <v>0.23410498858819692</v>
      </c>
      <c r="D189" s="48">
        <v>0.11941875825627477</v>
      </c>
      <c r="E189" s="48">
        <v>0.21170639603493038</v>
      </c>
      <c r="F189" s="48">
        <v>0.20919361121932217</v>
      </c>
      <c r="G189" s="48">
        <v>7.5869845360824736E-2</v>
      </c>
      <c r="H189" s="48">
        <v>0.24120377301991316</v>
      </c>
      <c r="I189" s="48">
        <v>-0.13</v>
      </c>
    </row>
    <row r="190" spans="1:9" x14ac:dyDescent="0.3">
      <c r="A190" s="49" t="s">
        <v>113</v>
      </c>
      <c r="B190" s="50">
        <v>0</v>
      </c>
      <c r="C190" s="50">
        <v>-0.10993150684931507</v>
      </c>
      <c r="D190" s="50">
        <v>0.12350904193920739</v>
      </c>
      <c r="E190" s="50">
        <v>0.19726027397260273</v>
      </c>
      <c r="F190" s="50">
        <v>0.21910755148741418</v>
      </c>
      <c r="G190" s="50">
        <v>8.7517597372125763E-2</v>
      </c>
      <c r="H190" s="50">
        <v>0.24012944983818771</v>
      </c>
      <c r="I190" s="50">
        <v>-0.1</v>
      </c>
    </row>
    <row r="191" spans="1:9" x14ac:dyDescent="0.3">
      <c r="A191" s="49" t="s">
        <v>114</v>
      </c>
      <c r="B191" s="50">
        <v>0</v>
      </c>
      <c r="C191" s="50">
        <v>-0.11195286195286196</v>
      </c>
      <c r="D191" s="50">
        <v>0.12606635071090047</v>
      </c>
      <c r="E191" s="50">
        <v>0.26936026936026936</v>
      </c>
      <c r="F191" s="50">
        <v>0.19893899204244031</v>
      </c>
      <c r="G191" s="50">
        <v>4.8672566371681415E-2</v>
      </c>
      <c r="H191" s="50">
        <v>0.2378691983122363</v>
      </c>
      <c r="I191" s="50">
        <v>-0.21</v>
      </c>
    </row>
    <row r="192" spans="1:9" x14ac:dyDescent="0.3">
      <c r="A192" s="49" t="s">
        <v>115</v>
      </c>
      <c r="B192" s="50">
        <v>0</v>
      </c>
      <c r="C192" s="50">
        <v>1.5503875968992248E-2</v>
      </c>
      <c r="D192" s="50">
        <v>-1.5267175572519083E-2</v>
      </c>
      <c r="E192" s="50">
        <v>7.7519379844961239E-3</v>
      </c>
      <c r="F192" s="50">
        <v>6.1538461538461542E-2</v>
      </c>
      <c r="G192" s="50">
        <v>7.2463768115942032E-2</v>
      </c>
      <c r="H192" s="50">
        <v>0.31756756756756754</v>
      </c>
      <c r="I192" s="50">
        <v>-0.06</v>
      </c>
    </row>
    <row r="193" spans="1:9" x14ac:dyDescent="0.3">
      <c r="A193" s="47" t="s">
        <v>106</v>
      </c>
      <c r="B193" s="48">
        <v>0</v>
      </c>
      <c r="C193" s="48">
        <v>0.15099337748344371</v>
      </c>
      <c r="D193" s="48">
        <v>0.16685845799769849</v>
      </c>
      <c r="E193" s="48">
        <v>4.0946745562130173</v>
      </c>
      <c r="F193" s="48">
        <v>1.7034456058846303E-2</v>
      </c>
      <c r="G193" s="48">
        <v>-4.3014845831747243E-2</v>
      </c>
      <c r="H193" s="48">
        <v>6.2649164677804292E-2</v>
      </c>
      <c r="I193" s="48">
        <v>0.16</v>
      </c>
    </row>
    <row r="194" spans="1:9" x14ac:dyDescent="0.3">
      <c r="A194" s="49" t="s">
        <v>113</v>
      </c>
      <c r="B194" s="50">
        <v>0</v>
      </c>
      <c r="C194" s="50">
        <v>0.26106194690265488</v>
      </c>
      <c r="D194" s="50">
        <v>0.16842105263157894</v>
      </c>
      <c r="E194" s="50">
        <v>4.3678678678678677</v>
      </c>
      <c r="F194" s="50">
        <v>1.3146853146853148E-2</v>
      </c>
      <c r="G194" s="50">
        <v>-4.7763666482606291E-2</v>
      </c>
      <c r="H194" s="50">
        <v>6.0887213685126125E-2</v>
      </c>
      <c r="I194" s="50">
        <v>0.17</v>
      </c>
    </row>
    <row r="195" spans="1:9" x14ac:dyDescent="0.3">
      <c r="A195" s="49" t="s">
        <v>114</v>
      </c>
      <c r="B195" s="50">
        <v>0</v>
      </c>
      <c r="C195" s="50">
        <v>-8.6956521739130436E-3</v>
      </c>
      <c r="D195" s="50">
        <v>0.20614035087719298</v>
      </c>
      <c r="E195" s="50">
        <v>3.898181818181818</v>
      </c>
      <c r="F195" s="50">
        <v>3.5634743875278395E-2</v>
      </c>
      <c r="G195" s="50">
        <v>-2.1505376344086023E-2</v>
      </c>
      <c r="H195" s="50">
        <v>9.4505494505494503E-2</v>
      </c>
      <c r="I195" s="50">
        <v>0.12</v>
      </c>
    </row>
    <row r="196" spans="1:9" x14ac:dyDescent="0.3">
      <c r="A196" s="49" t="s">
        <v>115</v>
      </c>
      <c r="B196" s="50">
        <v>0</v>
      </c>
      <c r="C196" s="50">
        <v>-2.7397260273972601E-2</v>
      </c>
      <c r="D196" s="50">
        <v>2.8169014084507043E-2</v>
      </c>
      <c r="E196" s="50">
        <v>2.3424657534246576</v>
      </c>
      <c r="F196" s="50">
        <v>-2.8688524590163935E-2</v>
      </c>
      <c r="G196" s="50">
        <v>-9.7046413502109699E-2</v>
      </c>
      <c r="H196" s="50">
        <v>-0.11214953271028037</v>
      </c>
      <c r="I196" s="50">
        <v>0.28000000000000003</v>
      </c>
    </row>
    <row r="197" spans="1:9" x14ac:dyDescent="0.3">
      <c r="A197" s="47" t="s">
        <v>107</v>
      </c>
      <c r="B197" s="48">
        <v>0</v>
      </c>
      <c r="C197" s="48">
        <v>-0.36521739130434783</v>
      </c>
      <c r="D197" s="48">
        <v>0</v>
      </c>
      <c r="E197" s="48">
        <v>0.20547945205479451</v>
      </c>
      <c r="F197" s="48">
        <v>-0.52272727272727271</v>
      </c>
      <c r="G197" s="48">
        <v>-0.2857142857142857</v>
      </c>
      <c r="H197" s="48">
        <v>-0.16666666666666666</v>
      </c>
      <c r="I197" s="48">
        <v>3.02</v>
      </c>
    </row>
    <row r="198" spans="1:9" x14ac:dyDescent="0.3">
      <c r="A198" s="51" t="s">
        <v>103</v>
      </c>
      <c r="B198" s="52">
        <v>0</v>
      </c>
      <c r="C198" s="52">
        <v>6.2924636772237905E-2</v>
      </c>
      <c r="D198" s="52">
        <v>5.6577179008096501E-2</v>
      </c>
      <c r="E198" s="52">
        <v>6.9866286104303038E-2</v>
      </c>
      <c r="F198" s="52">
        <v>7.9251848629839056E-2</v>
      </c>
      <c r="G198" s="52">
        <v>7.9251848629839056E-2</v>
      </c>
      <c r="H198" s="52">
        <v>-4.4333387070772209E-2</v>
      </c>
      <c r="I198" s="52">
        <v>0.06</v>
      </c>
    </row>
    <row r="199" spans="1:9" x14ac:dyDescent="0.3">
      <c r="A199" s="47" t="s">
        <v>104</v>
      </c>
      <c r="B199" s="48">
        <v>0</v>
      </c>
      <c r="C199" s="48">
        <v>-1.3622603430877902E-2</v>
      </c>
      <c r="D199" s="48">
        <v>4.4501278772378514E-2</v>
      </c>
      <c r="E199" s="48">
        <v>-7.6395690499510283E-2</v>
      </c>
      <c r="F199" s="48">
        <v>1.0604453870625663E-2</v>
      </c>
      <c r="G199" s="48">
        <v>-3.1479538300104928E-2</v>
      </c>
      <c r="H199" s="48">
        <v>0.19447453954496208</v>
      </c>
      <c r="I199" s="48">
        <v>7.0000000000000007E-2</v>
      </c>
    </row>
    <row r="200" spans="1:9" x14ac:dyDescent="0.3">
      <c r="A200" s="60" t="s">
        <v>113</v>
      </c>
      <c r="B200" s="57">
        <v>0</v>
      </c>
      <c r="C200" s="56">
        <v>0</v>
      </c>
      <c r="D200" s="56">
        <v>0</v>
      </c>
      <c r="E200" s="56">
        <v>0</v>
      </c>
      <c r="F200" s="56">
        <v>0</v>
      </c>
      <c r="G200" s="56">
        <v>-9.7000000000000003E-3</v>
      </c>
      <c r="H200" s="56">
        <v>0.20949999999999999</v>
      </c>
      <c r="I200" s="57">
        <v>0.06</v>
      </c>
    </row>
    <row r="201" spans="1:9" x14ac:dyDescent="0.3">
      <c r="A201" s="49" t="s">
        <v>114</v>
      </c>
      <c r="B201" s="50">
        <v>0</v>
      </c>
      <c r="C201" s="50">
        <v>0</v>
      </c>
      <c r="D201" s="50">
        <v>0</v>
      </c>
      <c r="E201" s="50">
        <v>0</v>
      </c>
      <c r="F201" s="50">
        <v>0</v>
      </c>
      <c r="G201" s="50">
        <v>-0.246</v>
      </c>
      <c r="H201" s="50">
        <v>0.16900000000000001</v>
      </c>
      <c r="I201" s="50">
        <v>-0.03</v>
      </c>
    </row>
    <row r="202" spans="1:9" x14ac:dyDescent="0.3">
      <c r="A202" s="49" t="s">
        <v>115</v>
      </c>
      <c r="B202" s="50">
        <v>0</v>
      </c>
      <c r="C202" s="50">
        <v>0</v>
      </c>
      <c r="D202" s="50">
        <v>0</v>
      </c>
      <c r="E202" s="50">
        <v>0</v>
      </c>
      <c r="F202" s="50">
        <v>0</v>
      </c>
      <c r="G202" s="50">
        <v>4.2000000000000003E-2</v>
      </c>
      <c r="H202" s="50">
        <v>0.16</v>
      </c>
      <c r="I202" s="50">
        <v>-0.16</v>
      </c>
    </row>
    <row r="203" spans="1:9" x14ac:dyDescent="0.3">
      <c r="A203" s="49" t="s">
        <v>121</v>
      </c>
      <c r="B203" s="50">
        <v>0</v>
      </c>
      <c r="C203" s="50">
        <v>0</v>
      </c>
      <c r="D203" s="50">
        <v>0</v>
      </c>
      <c r="E203" s="50">
        <v>0</v>
      </c>
      <c r="F203" s="50">
        <v>0</v>
      </c>
      <c r="G203" s="50">
        <v>-0.151</v>
      </c>
      <c r="H203" s="50">
        <v>-4.3999999999999997E-2</v>
      </c>
      <c r="I203" s="50">
        <v>0.42</v>
      </c>
    </row>
    <row r="204" spans="1:9" x14ac:dyDescent="0.3">
      <c r="A204" s="53" t="s">
        <v>108</v>
      </c>
      <c r="B204" s="50">
        <v>0</v>
      </c>
      <c r="C204" s="50">
        <v>4.878048780487805E-2</v>
      </c>
      <c r="D204" s="50">
        <v>-1.8720930232558139</v>
      </c>
      <c r="E204" s="50">
        <v>-0.65333333333333332</v>
      </c>
      <c r="F204" s="50">
        <v>-1.2692307692307692</v>
      </c>
      <c r="G204" s="50">
        <v>0.57099999999999995</v>
      </c>
      <c r="H204" s="50">
        <v>-4.6363636363636367</v>
      </c>
      <c r="I204" s="50">
        <v>0</v>
      </c>
    </row>
    <row r="205" spans="1:9" ht="15" thickBot="1" x14ac:dyDescent="0.35">
      <c r="A205" s="54" t="s">
        <v>105</v>
      </c>
      <c r="B205" s="55">
        <v>0</v>
      </c>
      <c r="C205" s="55">
        <v>5.8004640371229696E-2</v>
      </c>
      <c r="D205" s="55">
        <v>6.0971089696071165E-2</v>
      </c>
      <c r="E205" s="55">
        <v>5.9592430858806403E-2</v>
      </c>
      <c r="F205" s="55">
        <v>7.4731433909388134E-2</v>
      </c>
      <c r="G205" s="55">
        <v>-4.3817266150267146E-2</v>
      </c>
      <c r="H205" s="55">
        <v>0.1907600994572628</v>
      </c>
      <c r="I205" s="55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B17" sqref="B17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8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9"/>
    </row>
    <row r="3" spans="1:16" s="1" customFormat="1" x14ac:dyDescent="0.3">
      <c r="A3" s="19" t="s">
        <v>139</v>
      </c>
      <c r="B3" s="64">
        <f t="shared" ref="B3:I3" si="2">B23+B27+B31+B54+B58+B62+B85+B89+B93+B116+B120+B124+B145+B166+B187</f>
        <v>30601</v>
      </c>
      <c r="C3" s="64">
        <f t="shared" si="2"/>
        <v>32376</v>
      </c>
      <c r="D3" s="64">
        <f t="shared" si="2"/>
        <v>34350</v>
      </c>
      <c r="E3" s="64">
        <f t="shared" si="2"/>
        <v>36397</v>
      </c>
      <c r="F3" s="64">
        <f t="shared" si="2"/>
        <v>39117</v>
      </c>
      <c r="G3" s="64">
        <f t="shared" si="2"/>
        <v>37403</v>
      </c>
      <c r="H3" s="64">
        <f t="shared" si="2"/>
        <v>44538</v>
      </c>
      <c r="I3" s="64">
        <f t="shared" si="2"/>
        <v>46710</v>
      </c>
      <c r="J3" s="64">
        <f>J21+J52+J83+J114+J145+J166+J187</f>
        <v>46710</v>
      </c>
      <c r="K3" s="64">
        <f>K21+K52+K83+K114+K145+K166+K187</f>
        <v>46710</v>
      </c>
      <c r="L3" s="64">
        <f>L21+L52+L83+L114+L145+L166+L187</f>
        <v>46710</v>
      </c>
      <c r="M3" s="64">
        <f>M21+M52+M83+M114+M145+M166+M187</f>
        <v>46710</v>
      </c>
      <c r="N3" s="64">
        <f>N21+N52+N83+N114+N145+N166+N187</f>
        <v>46710</v>
      </c>
      <c r="O3" s="64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6">
        <f t="shared" si="3"/>
        <v>5.8004640371229765E-2</v>
      </c>
      <c r="D4" s="56">
        <f t="shared" si="3"/>
        <v>6.0971089696071123E-2</v>
      </c>
      <c r="E4" s="56">
        <f t="shared" si="3"/>
        <v>5.95924308588065E-2</v>
      </c>
      <c r="F4" s="56">
        <f t="shared" si="3"/>
        <v>7.4731433909388079E-2</v>
      </c>
      <c r="G4" s="56">
        <f t="shared" si="3"/>
        <v>-4.3817266150267153E-2</v>
      </c>
      <c r="H4" s="56">
        <f t="shared" si="3"/>
        <v>0.19076009945726269</v>
      </c>
      <c r="I4" s="56">
        <f t="shared" si="3"/>
        <v>4.8767344739323759E-2</v>
      </c>
      <c r="J4" s="71">
        <f ca="1">+IFERROR(J4/I4-1,"nm")</f>
        <v>0</v>
      </c>
      <c r="K4" s="71">
        <f ca="1">+IFERROR(K4/J4-1,"nm")</f>
        <v>0</v>
      </c>
      <c r="L4" s="71">
        <f ca="1">+IFERROR(L4/K4-1,"nm")</f>
        <v>0</v>
      </c>
      <c r="M4" s="71">
        <f ca="1">+IFERROR(M4/L4-1,"nm")</f>
        <v>0</v>
      </c>
      <c r="N4" s="71">
        <f ca="1">+IFERROR(N4/M4-1,"nm")</f>
        <v>0</v>
      </c>
      <c r="O4" s="56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6"/>
    </row>
    <row r="6" spans="1:16" s="56" customFormat="1" x14ac:dyDescent="0.3">
      <c r="A6" s="67" t="s">
        <v>129</v>
      </c>
      <c r="B6" s="56" t="str">
        <f t="shared" ref="B6:I6" si="5">+IFERROR(B5/A5-1,"nm")</f>
        <v>nm</v>
      </c>
      <c r="C6" s="56">
        <f t="shared" si="5"/>
        <v>9.3407728869601137E-2</v>
      </c>
      <c r="D6" s="56">
        <f t="shared" si="5"/>
        <v>6.8040068040068125E-2</v>
      </c>
      <c r="E6" s="56">
        <f t="shared" si="5"/>
        <v>-9.2903910812245583E-2</v>
      </c>
      <c r="F6" s="56">
        <f t="shared" si="5"/>
        <v>8.3690987124463545E-2</v>
      </c>
      <c r="G6" s="56">
        <f t="shared" si="5"/>
        <v>-0.3344734473447345</v>
      </c>
      <c r="H6" s="56">
        <f t="shared" si="5"/>
        <v>1.0738436570192049</v>
      </c>
      <c r="I6" s="56">
        <f t="shared" si="5"/>
        <v>-1.2260336507108338E-2</v>
      </c>
      <c r="J6" s="56">
        <f>+IFERROR(J5/I5-1,"nm")</f>
        <v>0</v>
      </c>
      <c r="K6" s="56">
        <f>+IFERROR(K5/J5-1,"nm")</f>
        <v>0</v>
      </c>
      <c r="L6" s="56">
        <f>+IFERROR(L5/K5-1,"nm")</f>
        <v>0</v>
      </c>
      <c r="M6" s="56">
        <f>+IFERROR(M5/L5-1,"nm")</f>
        <v>0</v>
      </c>
      <c r="N6" s="56">
        <f>+IFERROR(N5/M5-1,"nm")</f>
        <v>0</v>
      </c>
    </row>
    <row r="7" spans="1:16" s="56" customFormat="1" x14ac:dyDescent="0.3">
      <c r="A7" s="67" t="s">
        <v>131</v>
      </c>
      <c r="B7" s="56">
        <f t="shared" ref="B7:I7" si="6">+IFERROR(B5/B$3,"nm")</f>
        <v>0.15813208718669325</v>
      </c>
      <c r="C7" s="56">
        <f t="shared" si="6"/>
        <v>0.16342352359772672</v>
      </c>
      <c r="D7" s="56">
        <f t="shared" si="6"/>
        <v>0.16451237263464338</v>
      </c>
      <c r="E7" s="56">
        <f t="shared" si="6"/>
        <v>0.14083578316894249</v>
      </c>
      <c r="F7" s="56">
        <f t="shared" si="6"/>
        <v>0.14200986783240024</v>
      </c>
      <c r="G7" s="56">
        <f t="shared" si="6"/>
        <v>9.8842338849824879E-2</v>
      </c>
      <c r="H7" s="56">
        <f t="shared" si="6"/>
        <v>0.17214513449189456</v>
      </c>
      <c r="I7" s="56">
        <f t="shared" si="6"/>
        <v>0.16212802397773496</v>
      </c>
      <c r="J7" s="56">
        <f>+I7</f>
        <v>0.16212802397773496</v>
      </c>
      <c r="K7" s="56">
        <f>+J7</f>
        <v>0.16212802397773496</v>
      </c>
      <c r="L7" s="56">
        <f>+K7</f>
        <v>0.16212802397773496</v>
      </c>
      <c r="M7" s="56">
        <f>+L7</f>
        <v>0.16212802397773496</v>
      </c>
      <c r="N7" s="56">
        <f>+M7</f>
        <v>0.16212802397773496</v>
      </c>
      <c r="P7"/>
    </row>
    <row r="8" spans="1:16" s="1" customFormat="1" x14ac:dyDescent="0.3">
      <c r="A8" s="19" t="s">
        <v>132</v>
      </c>
      <c r="B8" s="64">
        <f t="shared" ref="B8:N8" si="7">B38+B69+B100+B131+B152+B173+B194</f>
        <v>606</v>
      </c>
      <c r="C8" s="64">
        <f t="shared" si="7"/>
        <v>649</v>
      </c>
      <c r="D8" s="64">
        <f t="shared" si="7"/>
        <v>706</v>
      </c>
      <c r="E8" s="64">
        <f t="shared" si="7"/>
        <v>747</v>
      </c>
      <c r="F8" s="64">
        <f t="shared" si="7"/>
        <v>705</v>
      </c>
      <c r="G8" s="64">
        <f t="shared" si="7"/>
        <v>721</v>
      </c>
      <c r="H8" s="64">
        <f t="shared" si="7"/>
        <v>744</v>
      </c>
      <c r="I8" s="64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6"/>
      <c r="P8" s="56"/>
    </row>
    <row r="9" spans="1:16" s="56" customFormat="1" x14ac:dyDescent="0.3">
      <c r="A9" s="67" t="s">
        <v>129</v>
      </c>
      <c r="B9" s="56" t="str">
        <f t="shared" ref="B9:I9" si="8">+IFERROR(B8/A8-1,"nm")</f>
        <v>nm</v>
      </c>
      <c r="C9" s="56">
        <f t="shared" si="8"/>
        <v>7.0957095709570872E-2</v>
      </c>
      <c r="D9" s="56">
        <f t="shared" si="8"/>
        <v>8.7827426810477727E-2</v>
      </c>
      <c r="E9" s="56">
        <f t="shared" si="8"/>
        <v>5.8073654390934815E-2</v>
      </c>
      <c r="F9" s="56">
        <f t="shared" si="8"/>
        <v>-5.6224899598393607E-2</v>
      </c>
      <c r="G9" s="56">
        <f t="shared" si="8"/>
        <v>2.2695035460992941E-2</v>
      </c>
      <c r="H9" s="56">
        <f t="shared" si="8"/>
        <v>3.1900138696255187E-2</v>
      </c>
      <c r="I9" s="56">
        <f t="shared" si="8"/>
        <v>-3.6290322580645129E-2</v>
      </c>
      <c r="J9" s="56">
        <f>+IFERROR(J8/I8-1,"nm")</f>
        <v>0</v>
      </c>
      <c r="K9" s="56">
        <f>+IFERROR(K8/J8-1,"nm")</f>
        <v>0</v>
      </c>
      <c r="L9" s="56">
        <f>+IFERROR(L8/K8-1,"nm")</f>
        <v>0</v>
      </c>
      <c r="M9" s="56">
        <f>+IFERROR(M8/L8-1,"nm")</f>
        <v>0</v>
      </c>
      <c r="N9" s="56">
        <f>+IFERROR(N8/M8-1,"nm")</f>
        <v>0</v>
      </c>
      <c r="O9" s="63"/>
      <c r="P9"/>
    </row>
    <row r="10" spans="1:16" x14ac:dyDescent="0.3">
      <c r="A10" s="20" t="s">
        <v>133</v>
      </c>
      <c r="B10" s="63">
        <f t="shared" ref="B10:I10" si="9">+IFERROR(B8/B$3,"nm")</f>
        <v>1.9803274402797295E-2</v>
      </c>
      <c r="C10" s="63">
        <f t="shared" si="9"/>
        <v>2.0045712873733631E-2</v>
      </c>
      <c r="D10" s="63">
        <f t="shared" si="9"/>
        <v>2.0553129548762736E-2</v>
      </c>
      <c r="E10" s="63">
        <f t="shared" si="9"/>
        <v>2.0523669533203285E-2</v>
      </c>
      <c r="F10" s="63">
        <f t="shared" si="9"/>
        <v>1.8022854513382928E-2</v>
      </c>
      <c r="G10" s="63">
        <f t="shared" si="9"/>
        <v>1.9276528620698875E-2</v>
      </c>
      <c r="H10" s="63">
        <f t="shared" si="9"/>
        <v>1.6704836319547355E-2</v>
      </c>
      <c r="I10" s="63">
        <f t="shared" si="9"/>
        <v>1.5350032113037893E-2</v>
      </c>
      <c r="J10" s="63">
        <f>+IFERROR(J8/J$3,"nm")</f>
        <v>1.5350032113037893E-2</v>
      </c>
      <c r="K10" s="63">
        <f t="shared" ref="K10:N11" si="10">+J10</f>
        <v>1.5350032113037893E-2</v>
      </c>
      <c r="L10" s="63">
        <f t="shared" si="10"/>
        <v>1.5350032113037893E-2</v>
      </c>
      <c r="M10" s="63">
        <f t="shared" si="10"/>
        <v>1.5350032113037893E-2</v>
      </c>
      <c r="N10" s="63">
        <f t="shared" si="10"/>
        <v>1.5350032113037893E-2</v>
      </c>
      <c r="O10" s="63"/>
    </row>
    <row r="11" spans="1:16" x14ac:dyDescent="0.3">
      <c r="A11" s="20" t="s">
        <v>147</v>
      </c>
      <c r="B11" s="63">
        <f t="shared" ref="B11:I11" si="11">+IFERROR(B8/B$18,"nm")</f>
        <v>0.201262039189638</v>
      </c>
      <c r="C11" s="63">
        <f t="shared" si="11"/>
        <v>0.18437500000000001</v>
      </c>
      <c r="D11" s="63">
        <f t="shared" si="11"/>
        <v>0.17698671346202055</v>
      </c>
      <c r="E11" s="63">
        <f t="shared" si="11"/>
        <v>0.16771441400987877</v>
      </c>
      <c r="F11" s="63">
        <f t="shared" si="11"/>
        <v>0.14860876897133221</v>
      </c>
      <c r="G11" s="63">
        <f t="shared" si="11"/>
        <v>0.14817098232634607</v>
      </c>
      <c r="H11" s="63">
        <f t="shared" si="11"/>
        <v>0.15171288743882544</v>
      </c>
      <c r="I11" s="63">
        <f t="shared" si="11"/>
        <v>0.14965560425798372</v>
      </c>
      <c r="J11" s="63">
        <f>+I11</f>
        <v>0.14965560425798372</v>
      </c>
      <c r="K11" s="63">
        <f t="shared" si="10"/>
        <v>0.14965560425798372</v>
      </c>
      <c r="L11" s="63">
        <f t="shared" si="10"/>
        <v>0.14965560425798372</v>
      </c>
      <c r="M11" s="63">
        <f t="shared" si="10"/>
        <v>0.14965560425798372</v>
      </c>
      <c r="N11" s="63">
        <f t="shared" si="10"/>
        <v>0.14965560425798372</v>
      </c>
      <c r="O11" s="71"/>
    </row>
    <row r="12" spans="1:16" s="1" customFormat="1" x14ac:dyDescent="0.3">
      <c r="A12" s="19" t="s">
        <v>134</v>
      </c>
      <c r="B12" s="64">
        <f t="shared" ref="B12:N12" si="12">B42+B73+B104+B135+B156+B177+B198</f>
        <v>4233</v>
      </c>
      <c r="C12" s="64">
        <f t="shared" si="12"/>
        <v>4642</v>
      </c>
      <c r="D12" s="64">
        <f t="shared" si="12"/>
        <v>4945</v>
      </c>
      <c r="E12" s="64">
        <f t="shared" si="12"/>
        <v>4379</v>
      </c>
      <c r="F12" s="64">
        <f t="shared" si="12"/>
        <v>4850</v>
      </c>
      <c r="G12" s="64">
        <f t="shared" si="12"/>
        <v>2976</v>
      </c>
      <c r="H12" s="64">
        <f t="shared" si="12"/>
        <v>6923</v>
      </c>
      <c r="I12" s="64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61"/>
      <c r="P12" s="56"/>
    </row>
    <row r="13" spans="1:16" s="56" customFormat="1" x14ac:dyDescent="0.3">
      <c r="A13" s="67" t="s">
        <v>129</v>
      </c>
      <c r="B13" s="56" t="str">
        <f t="shared" ref="B13:I13" si="13">+IFERROR(B12/A12-1,"nm")</f>
        <v>nm</v>
      </c>
      <c r="C13" s="56">
        <f t="shared" si="13"/>
        <v>9.6621781242617555E-2</v>
      </c>
      <c r="D13" s="56">
        <f t="shared" si="13"/>
        <v>6.5273588970271357E-2</v>
      </c>
      <c r="E13" s="56">
        <f t="shared" si="13"/>
        <v>-0.11445904954499497</v>
      </c>
      <c r="F13" s="56">
        <f t="shared" si="13"/>
        <v>0.10755880337976698</v>
      </c>
      <c r="G13" s="56">
        <f t="shared" si="13"/>
        <v>-0.38639175257731961</v>
      </c>
      <c r="H13" s="56">
        <f t="shared" si="13"/>
        <v>1.32627688172043</v>
      </c>
      <c r="I13" s="56">
        <f t="shared" si="13"/>
        <v>-9.67788530983682E-3</v>
      </c>
      <c r="J13" s="63">
        <f>+IFERROR(J12/I12-1,"nm")</f>
        <v>0</v>
      </c>
      <c r="K13" s="63">
        <f>+IFERROR(K12/J12-1,"nm")</f>
        <v>0</v>
      </c>
      <c r="L13" s="63">
        <f>+IFERROR(L12/K12-1,"nm")</f>
        <v>0</v>
      </c>
      <c r="M13" s="63">
        <f>+IFERROR(M12/L12-1,"nm")</f>
        <v>0</v>
      </c>
      <c r="N13" s="63">
        <f>+IFERROR(N12/M12-1,"nm")</f>
        <v>0</v>
      </c>
    </row>
    <row r="14" spans="1:16" s="56" customFormat="1" x14ac:dyDescent="0.3">
      <c r="A14" s="67" t="s">
        <v>131</v>
      </c>
      <c r="B14" s="56">
        <f t="shared" ref="B14:I14" si="14">+IFERROR(B12/B$3,"nm")</f>
        <v>0.13832881278389594</v>
      </c>
      <c r="C14" s="56">
        <f t="shared" si="14"/>
        <v>0.14337781072399308</v>
      </c>
      <c r="D14" s="56">
        <f t="shared" si="14"/>
        <v>0.14395924308588065</v>
      </c>
      <c r="E14" s="56">
        <f t="shared" si="14"/>
        <v>0.12031211363573921</v>
      </c>
      <c r="F14" s="56">
        <f t="shared" si="14"/>
        <v>0.12398701331901731</v>
      </c>
      <c r="G14" s="56">
        <f t="shared" si="14"/>
        <v>7.9565810229126011E-2</v>
      </c>
      <c r="H14" s="56">
        <f t="shared" si="14"/>
        <v>0.1554402981723472</v>
      </c>
      <c r="I14" s="56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4">
        <f t="shared" ref="B15:N15" si="15">B45+B76+B107+B138+B159+B180+B201</f>
        <v>960</v>
      </c>
      <c r="C15" s="64">
        <f t="shared" si="15"/>
        <v>1133</v>
      </c>
      <c r="D15" s="64">
        <f t="shared" si="15"/>
        <v>1092</v>
      </c>
      <c r="E15" s="64">
        <f t="shared" si="15"/>
        <v>1028</v>
      </c>
      <c r="F15" s="64">
        <f t="shared" si="15"/>
        <v>1119</v>
      </c>
      <c r="G15" s="64">
        <f t="shared" si="15"/>
        <v>1086</v>
      </c>
      <c r="H15" s="64">
        <f t="shared" si="15"/>
        <v>695</v>
      </c>
      <c r="I15" s="64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6"/>
      <c r="P15" s="56"/>
    </row>
    <row r="16" spans="1:16" s="56" customFormat="1" x14ac:dyDescent="0.3">
      <c r="A16" s="67" t="s">
        <v>129</v>
      </c>
      <c r="B16" s="56" t="str">
        <f t="shared" ref="B16:I16" si="16">+IFERROR(B15/A15-1,"nm")</f>
        <v>nm</v>
      </c>
      <c r="C16" s="56">
        <f t="shared" si="16"/>
        <v>0.1802083333333333</v>
      </c>
      <c r="D16" s="56">
        <f t="shared" si="16"/>
        <v>-3.6187113857016784E-2</v>
      </c>
      <c r="E16" s="56">
        <f t="shared" si="16"/>
        <v>-5.8608058608058622E-2</v>
      </c>
      <c r="F16" s="56">
        <f t="shared" si="16"/>
        <v>8.8521400778210024E-2</v>
      </c>
      <c r="G16" s="56">
        <f t="shared" si="16"/>
        <v>-2.9490616621983934E-2</v>
      </c>
      <c r="H16" s="56">
        <f t="shared" si="16"/>
        <v>-0.36003683241252304</v>
      </c>
      <c r="I16" s="56">
        <f t="shared" si="16"/>
        <v>9.0647482014388547E-2</v>
      </c>
      <c r="J16" s="56">
        <f>+IFERROR(J15/I15-1,"nm")</f>
        <v>0</v>
      </c>
      <c r="K16" s="56">
        <f>+IFERROR(K15/J15-1,"nm")</f>
        <v>0</v>
      </c>
      <c r="L16" s="56">
        <f>+IFERROR(L15/K15-1,"nm")</f>
        <v>0</v>
      </c>
      <c r="M16" s="56">
        <f>+IFERROR(M15/L15-1,"nm")</f>
        <v>0</v>
      </c>
      <c r="N16" s="56">
        <f>+IFERROR(N15/M15-1,"nm")</f>
        <v>0</v>
      </c>
      <c r="O16" s="61"/>
      <c r="P16"/>
    </row>
    <row r="17" spans="1:16" x14ac:dyDescent="0.3">
      <c r="A17" s="20" t="s">
        <v>133</v>
      </c>
      <c r="B17" s="63">
        <f t="shared" ref="B17:I17" si="17">+IFERROR(B15/B$3,"nm")</f>
        <v>3.1371523806411554E-2</v>
      </c>
      <c r="C17" s="63">
        <f t="shared" si="17"/>
        <v>3.499505806770447E-2</v>
      </c>
      <c r="D17" s="63">
        <f t="shared" si="17"/>
        <v>3.1790393013100438E-2</v>
      </c>
      <c r="E17" s="63">
        <f t="shared" si="17"/>
        <v>2.8244086051048164E-2</v>
      </c>
      <c r="F17" s="63">
        <f t="shared" si="17"/>
        <v>2.8606488227624818E-2</v>
      </c>
      <c r="G17" s="63">
        <f t="shared" si="17"/>
        <v>2.9035104136031869E-2</v>
      </c>
      <c r="H17" s="63">
        <f t="shared" si="17"/>
        <v>1.5604652207104046E-2</v>
      </c>
      <c r="I17" s="63">
        <f t="shared" si="17"/>
        <v>1.6227788482123744E-2</v>
      </c>
      <c r="J17" s="63">
        <f>+I17</f>
        <v>1.6227788482123744E-2</v>
      </c>
      <c r="K17" s="63">
        <f>+J17</f>
        <v>1.6227788482123744E-2</v>
      </c>
      <c r="L17" s="63">
        <f>+K17</f>
        <v>1.6227788482123744E-2</v>
      </c>
      <c r="M17" s="63">
        <f>+L17</f>
        <v>1.6227788482123744E-2</v>
      </c>
      <c r="N17" s="63">
        <f>+M17</f>
        <v>1.6227788482123744E-2</v>
      </c>
      <c r="O17" s="56"/>
    </row>
    <row r="18" spans="1:16" s="1" customFormat="1" x14ac:dyDescent="0.3">
      <c r="A18" s="19" t="s">
        <v>146</v>
      </c>
      <c r="B18" s="64">
        <f t="shared" ref="B18:N18" si="18">B48+B79+B110+B141+B162+B183+B204</f>
        <v>3011</v>
      </c>
      <c r="C18" s="64">
        <f t="shared" si="18"/>
        <v>3520</v>
      </c>
      <c r="D18" s="64">
        <f t="shared" si="18"/>
        <v>3989</v>
      </c>
      <c r="E18" s="64">
        <f t="shared" si="18"/>
        <v>4454</v>
      </c>
      <c r="F18" s="64">
        <f t="shared" si="18"/>
        <v>4744</v>
      </c>
      <c r="G18" s="64">
        <f t="shared" si="18"/>
        <v>4866</v>
      </c>
      <c r="H18" s="64">
        <f t="shared" si="18"/>
        <v>4904</v>
      </c>
      <c r="I18" s="64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6"/>
      <c r="P18" s="56"/>
    </row>
    <row r="19" spans="1:16" s="56" customFormat="1" x14ac:dyDescent="0.3">
      <c r="A19" s="67" t="s">
        <v>129</v>
      </c>
      <c r="B19" s="56" t="str">
        <f t="shared" ref="B19:I19" si="19">+IFERROR(B18/A18-1,"nm")</f>
        <v>nm</v>
      </c>
      <c r="C19" s="56">
        <f t="shared" si="19"/>
        <v>0.16904682829624718</v>
      </c>
      <c r="D19" s="56">
        <f t="shared" si="19"/>
        <v>0.13323863636363642</v>
      </c>
      <c r="E19" s="56">
        <f t="shared" si="19"/>
        <v>0.11657056906492858</v>
      </c>
      <c r="F19" s="56">
        <f t="shared" si="19"/>
        <v>6.5110013471037176E-2</v>
      </c>
      <c r="G19" s="56">
        <f t="shared" si="19"/>
        <v>2.5716694772343951E-2</v>
      </c>
      <c r="H19" s="56">
        <f t="shared" si="19"/>
        <v>7.8092889436909285E-3</v>
      </c>
      <c r="I19" s="56">
        <f t="shared" si="19"/>
        <v>-2.3042414355628038E-2</v>
      </c>
      <c r="J19" s="56">
        <f>+IFERROR(J18/I18-1,"nm")</f>
        <v>0</v>
      </c>
      <c r="K19" s="56">
        <f>+IFERROR(K18/J18-1,"nm")</f>
        <v>0</v>
      </c>
      <c r="L19" s="56">
        <f>+IFERROR(L18/K18-1,"nm")</f>
        <v>0</v>
      </c>
      <c r="M19" s="56">
        <f>+IFERROR(M18/L18-1,"nm")</f>
        <v>0</v>
      </c>
      <c r="N19" s="56">
        <f>+IFERROR(N18/M18-1,"nm")</f>
        <v>0</v>
      </c>
      <c r="P19"/>
    </row>
    <row r="20" spans="1:16" x14ac:dyDescent="0.3">
      <c r="A20" s="20" t="s">
        <v>133</v>
      </c>
      <c r="B20" s="63">
        <f t="shared" ref="B20:I20" si="20">+IFERROR(B18/B$3,"nm")</f>
        <v>9.8395477271984569E-2</v>
      </c>
      <c r="C20" s="63">
        <f t="shared" si="20"/>
        <v>0.10872251050160613</v>
      </c>
      <c r="D20" s="63">
        <f t="shared" si="20"/>
        <v>0.11612809315866085</v>
      </c>
      <c r="E20" s="63">
        <f t="shared" si="20"/>
        <v>0.12237272302662307</v>
      </c>
      <c r="F20" s="63">
        <f t="shared" si="20"/>
        <v>0.1212771940588491</v>
      </c>
      <c r="G20" s="63">
        <f t="shared" si="20"/>
        <v>0.13009651632222013</v>
      </c>
      <c r="H20" s="63">
        <f t="shared" si="20"/>
        <v>0.11010822219228523</v>
      </c>
      <c r="I20" s="63">
        <f t="shared" si="20"/>
        <v>0.10256904303147078</v>
      </c>
      <c r="J20" s="63">
        <f>+I20</f>
        <v>0.10256904303147078</v>
      </c>
      <c r="K20" s="63">
        <f>+J20</f>
        <v>0.10256904303147078</v>
      </c>
      <c r="L20" s="63">
        <f>+K20</f>
        <v>0.10256904303147078</v>
      </c>
      <c r="M20" s="63">
        <f>+L20</f>
        <v>0.10256904303147078</v>
      </c>
      <c r="N20" s="63">
        <f>+M20</f>
        <v>0.10256904303147078</v>
      </c>
      <c r="O20" s="61"/>
    </row>
    <row r="21" spans="1:16" s="1" customFormat="1" x14ac:dyDescent="0.3">
      <c r="A21" s="36" t="s">
        <v>100</v>
      </c>
      <c r="B21" s="64">
        <f t="shared" ref="B21:I21" si="21">B23+B27+B31</f>
        <v>13740</v>
      </c>
      <c r="C21" s="64">
        <f t="shared" si="21"/>
        <v>14764</v>
      </c>
      <c r="D21" s="64">
        <f t="shared" si="21"/>
        <v>15216</v>
      </c>
      <c r="E21" s="64">
        <f t="shared" si="21"/>
        <v>14855</v>
      </c>
      <c r="F21" s="64">
        <f t="shared" si="21"/>
        <v>15902</v>
      </c>
      <c r="G21" s="64">
        <f t="shared" si="21"/>
        <v>14484</v>
      </c>
      <c r="H21" s="64">
        <f t="shared" si="21"/>
        <v>17179</v>
      </c>
      <c r="I21" s="64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6"/>
      <c r="P21" s="63"/>
    </row>
    <row r="22" spans="1:16" s="71" customFormat="1" x14ac:dyDescent="0.3">
      <c r="A22" s="70" t="s">
        <v>129</v>
      </c>
      <c r="B22" s="63" t="str">
        <f t="shared" ref="B22:I22" si="22">+IFERROR(B21/A21-1,"nm")</f>
        <v>nm</v>
      </c>
      <c r="C22" s="63">
        <f t="shared" si="22"/>
        <v>7.4526928675400228E-2</v>
      </c>
      <c r="D22" s="63">
        <f t="shared" si="22"/>
        <v>3.0615009482525046E-2</v>
      </c>
      <c r="E22" s="63">
        <f t="shared" si="22"/>
        <v>-2.372502628811779E-2</v>
      </c>
      <c r="F22" s="63">
        <f t="shared" si="22"/>
        <v>7.0481319421070276E-2</v>
      </c>
      <c r="G22" s="63">
        <f t="shared" si="22"/>
        <v>-8.9171173437303519E-2</v>
      </c>
      <c r="H22">
        <f>I23*(1+J24)</f>
        <v>12228</v>
      </c>
      <c r="I22" s="63">
        <f t="shared" si="22"/>
        <v>6.8339251411607238E-2</v>
      </c>
      <c r="J22" s="71">
        <f ca="1">+IFERROR(J22/I22-1,"nm")</f>
        <v>0</v>
      </c>
      <c r="K22" s="71">
        <f ca="1">+IFERROR(K22/J22-1,"nm")</f>
        <v>0</v>
      </c>
      <c r="L22" s="71">
        <f ca="1">+IFERROR(L22/K22-1,"nm")</f>
        <v>0</v>
      </c>
      <c r="M22" s="71">
        <f ca="1">+IFERROR(M22/L22-1,"nm")</f>
        <v>0</v>
      </c>
      <c r="N22" s="71">
        <f ca="1">+IFERROR(N22/M22-1,"nm")</f>
        <v>0</v>
      </c>
      <c r="O22" s="56"/>
      <c r="P22"/>
    </row>
    <row r="23" spans="1:16" x14ac:dyDescent="0.3">
      <c r="A23" s="23" t="s">
        <v>113</v>
      </c>
      <c r="B23">
        <f>Historicals!B114</f>
        <v>8506</v>
      </c>
      <c r="C23" s="61">
        <f>Historicals!C114</f>
        <v>9299</v>
      </c>
      <c r="D23" s="61">
        <f>Historicals!D114</f>
        <v>9684</v>
      </c>
      <c r="E23" s="61">
        <f>Historicals!E114</f>
        <v>9322</v>
      </c>
      <c r="F23" s="61">
        <f>Historicals!F114</f>
        <v>10045</v>
      </c>
      <c r="G23" s="61">
        <f>Historicals!G114</f>
        <v>9329</v>
      </c>
      <c r="H23" s="61">
        <f>Historicals!H114</f>
        <v>11644</v>
      </c>
      <c r="I23" s="61">
        <f>Historicals!I114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6"/>
    </row>
    <row r="24" spans="1:16" x14ac:dyDescent="0.3">
      <c r="A24" s="22" t="s">
        <v>129</v>
      </c>
      <c r="B24" t="str">
        <f t="shared" ref="B24:I24" si="23">+IFERROR(B23/A23-1,"nm")</f>
        <v>nm</v>
      </c>
      <c r="C24" s="56">
        <f t="shared" si="23"/>
        <v>9.3228309428638578E-2</v>
      </c>
      <c r="D24" s="56">
        <f t="shared" si="23"/>
        <v>4.1402301322722934E-2</v>
      </c>
      <c r="E24" s="56">
        <f t="shared" si="23"/>
        <v>-3.7381247418422192E-2</v>
      </c>
      <c r="F24" s="56">
        <f t="shared" si="23"/>
        <v>7.755846384895948E-2</v>
      </c>
      <c r="G24" s="56">
        <f t="shared" si="23"/>
        <v>-7.1279243404678949E-2</v>
      </c>
      <c r="H24" s="56">
        <f t="shared" si="23"/>
        <v>0.24815092721620746</v>
      </c>
      <c r="I24" s="56">
        <f t="shared" si="23"/>
        <v>5.0154586052902683E-2</v>
      </c>
      <c r="J24" s="56">
        <f>J25+J26</f>
        <v>0</v>
      </c>
      <c r="K24" s="56">
        <f>K25+K26</f>
        <v>0</v>
      </c>
      <c r="L24" s="56">
        <f>L25+L26</f>
        <v>0</v>
      </c>
      <c r="M24" s="56">
        <f>M25+M26</f>
        <v>0</v>
      </c>
      <c r="N24" s="56">
        <f>N25+N26</f>
        <v>0</v>
      </c>
      <c r="O24" s="56"/>
    </row>
    <row r="25" spans="1:16" x14ac:dyDescent="0.3">
      <c r="A25" s="22" t="s">
        <v>137</v>
      </c>
      <c r="B25" s="56">
        <f>Historicals!B182</f>
        <v>0</v>
      </c>
      <c r="C25" s="56">
        <f>Historicals!C182</f>
        <v>9.3228309428638606E-2</v>
      </c>
      <c r="D25" s="56">
        <f>Historicals!D182</f>
        <v>4.1402301322722872E-2</v>
      </c>
      <c r="E25" s="56">
        <f>Historicals!E182</f>
        <v>-3.7381247418422137E-2</v>
      </c>
      <c r="F25" s="56">
        <f>Historicals!F182</f>
        <v>7.7558463848959452E-2</v>
      </c>
      <c r="G25" s="56">
        <f>Historicals!G182</f>
        <v>-7.1279243404678949E-2</v>
      </c>
      <c r="H25" s="56">
        <f>Historicals!H182</f>
        <v>0.24815092721620752</v>
      </c>
      <c r="I25" s="56">
        <f>Historicals!I182</f>
        <v>0.05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/>
      <c r="P25" s="61"/>
    </row>
    <row r="26" spans="1:16" x14ac:dyDescent="0.3">
      <c r="A26" s="22" t="s">
        <v>138</v>
      </c>
      <c r="B26" t="str">
        <f t="shared" ref="B26:I26" si="24">+IFERROR(B24-B25,"nm")</f>
        <v>nm</v>
      </c>
      <c r="C26" s="56">
        <f t="shared" si="24"/>
        <v>-2.7755575615628914E-17</v>
      </c>
      <c r="D26" s="56">
        <f t="shared" si="24"/>
        <v>6.2450045135165055E-17</v>
      </c>
      <c r="E26" s="56">
        <f t="shared" si="24"/>
        <v>-5.5511151231257827E-17</v>
      </c>
      <c r="F26" s="56">
        <f t="shared" si="24"/>
        <v>2.7755575615628914E-17</v>
      </c>
      <c r="G26" s="56">
        <f t="shared" si="24"/>
        <v>0</v>
      </c>
      <c r="H26" s="56">
        <f t="shared" si="24"/>
        <v>-5.5511151231257827E-17</v>
      </c>
      <c r="I26" s="56">
        <f t="shared" si="24"/>
        <v>1.5458605290268046E-4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64"/>
    </row>
    <row r="27" spans="1:16" x14ac:dyDescent="0.3">
      <c r="A27" s="23" t="s">
        <v>114</v>
      </c>
      <c r="B27">
        <f>Historicals!B115</f>
        <v>4410</v>
      </c>
      <c r="C27" s="61">
        <f>Historicals!C115</f>
        <v>4746</v>
      </c>
      <c r="D27" s="61">
        <f>Historicals!D115</f>
        <v>4886</v>
      </c>
      <c r="E27" s="61">
        <f>Historicals!E115</f>
        <v>4938</v>
      </c>
      <c r="F27" s="61">
        <f>Historicals!F115</f>
        <v>5260</v>
      </c>
      <c r="G27" s="61">
        <f>Historicals!G115</f>
        <v>4639</v>
      </c>
      <c r="H27" s="61">
        <f>Historicals!H115</f>
        <v>5028</v>
      </c>
      <c r="I27" s="61">
        <f>Historicals!I115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6"/>
    </row>
    <row r="28" spans="1:16" x14ac:dyDescent="0.3">
      <c r="A28" s="22" t="s">
        <v>129</v>
      </c>
      <c r="B28" t="str">
        <f>+IFERROR(B27/A27-1,"nm")</f>
        <v>nm</v>
      </c>
      <c r="C28" s="56">
        <f>+IFERROR(C27/B27-1,"nm")</f>
        <v>7.6190476190476142E-2</v>
      </c>
      <c r="D28" s="56">
        <f>+IFERROR(D23/C23-1,"nm")</f>
        <v>4.1402301322722934E-2</v>
      </c>
      <c r="E28" s="56">
        <f>+IFERROR(E27/D27-1,"nm")</f>
        <v>1.0642652476463343E-2</v>
      </c>
      <c r="F28" s="56">
        <f>+IFERROR(F27/E27-1,"nm")</f>
        <v>6.5208586472256025E-2</v>
      </c>
      <c r="G28" s="56">
        <f>+IFERROR(G27/F27-1,"nm")</f>
        <v>-0.11806083650190113</v>
      </c>
      <c r="H28" s="56">
        <f>+IFERROR(H27/G27-1,"nm")</f>
        <v>8.3854278939426541E-2</v>
      </c>
      <c r="I28" s="56">
        <f>+IFERROR(I27/H27-1,"nm")</f>
        <v>9.2283214001591007E-2</v>
      </c>
      <c r="J28" s="56">
        <f>J29+J30</f>
        <v>0</v>
      </c>
      <c r="K28" s="56">
        <f>K29+K30</f>
        <v>0</v>
      </c>
      <c r="L28" s="56">
        <f>L29+L30</f>
        <v>0</v>
      </c>
      <c r="M28" s="56">
        <f>M29+M30</f>
        <v>0</v>
      </c>
      <c r="N28" s="56">
        <f>N29+N30</f>
        <v>0</v>
      </c>
      <c r="O28" s="63"/>
    </row>
    <row r="29" spans="1:16" x14ac:dyDescent="0.3">
      <c r="A29" s="22" t="s">
        <v>137</v>
      </c>
      <c r="B29" s="56">
        <f>Historicals!B183</f>
        <v>0</v>
      </c>
      <c r="C29" s="56">
        <f>Historicals!C183</f>
        <v>7.6190476190476197E-2</v>
      </c>
      <c r="D29" s="56">
        <f>Historicals!D183</f>
        <v>2.9498525073746312E-2</v>
      </c>
      <c r="E29" s="56">
        <f>Historicals!E183</f>
        <v>1.0642652476463364E-2</v>
      </c>
      <c r="F29" s="56">
        <f>Historicals!F183</f>
        <v>6.5208586472255969E-2</v>
      </c>
      <c r="G29" s="56">
        <f>Historicals!G183</f>
        <v>-0.11806083650190113</v>
      </c>
      <c r="H29" s="56">
        <f>Historicals!H183</f>
        <v>8.3854278939426596E-2</v>
      </c>
      <c r="I29" s="56">
        <f>Historicals!I183</f>
        <v>0.09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63"/>
    </row>
    <row r="30" spans="1:16" x14ac:dyDescent="0.3">
      <c r="A30" s="22" t="s">
        <v>138</v>
      </c>
      <c r="B30" t="str">
        <f t="shared" ref="B30:I30" si="25">+IFERROR(B28-B29,"nm")</f>
        <v>nm</v>
      </c>
      <c r="C30" s="56">
        <f t="shared" si="25"/>
        <v>-5.5511151231257827E-17</v>
      </c>
      <c r="D30" s="56">
        <f t="shared" si="25"/>
        <v>1.1903776248976622E-2</v>
      </c>
      <c r="E30" s="56">
        <f t="shared" si="25"/>
        <v>-2.0816681711721685E-17</v>
      </c>
      <c r="F30" s="56">
        <f t="shared" si="25"/>
        <v>5.5511151231257827E-17</v>
      </c>
      <c r="G30" s="56">
        <f t="shared" si="25"/>
        <v>0</v>
      </c>
      <c r="H30" s="56">
        <f t="shared" si="25"/>
        <v>-5.5511151231257827E-17</v>
      </c>
      <c r="I30" s="56">
        <f t="shared" si="25"/>
        <v>2.2832140015910107E-3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64"/>
    </row>
    <row r="31" spans="1:16" x14ac:dyDescent="0.3">
      <c r="A31" s="23" t="s">
        <v>115</v>
      </c>
      <c r="B31" s="61">
        <f>Historicals!B116</f>
        <v>824</v>
      </c>
      <c r="C31" s="61">
        <f>Historicals!C116</f>
        <v>719</v>
      </c>
      <c r="D31" s="61">
        <f>Historicals!D116</f>
        <v>646</v>
      </c>
      <c r="E31" s="61">
        <f>Historicals!E116</f>
        <v>595</v>
      </c>
      <c r="F31" s="61">
        <f>Historicals!F116</f>
        <v>597</v>
      </c>
      <c r="G31" s="61">
        <f>Historicals!G116</f>
        <v>516</v>
      </c>
      <c r="H31" s="61">
        <f>Historicals!H116</f>
        <v>507</v>
      </c>
      <c r="I31" s="61">
        <f>Historicals!I116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6"/>
    </row>
    <row r="32" spans="1:16" x14ac:dyDescent="0.3">
      <c r="A32" s="22" t="s">
        <v>129</v>
      </c>
      <c r="B32" t="str">
        <f t="shared" ref="B32:I32" si="26">+IFERROR(B31/A31-1,"nm")</f>
        <v>nm</v>
      </c>
      <c r="C32" s="56">
        <f t="shared" si="26"/>
        <v>-0.12742718446601942</v>
      </c>
      <c r="D32" s="56">
        <f t="shared" si="26"/>
        <v>-0.10152990264255912</v>
      </c>
      <c r="E32" s="56">
        <f t="shared" si="26"/>
        <v>-7.8947368421052655E-2</v>
      </c>
      <c r="F32" s="56">
        <f t="shared" si="26"/>
        <v>3.3613445378151141E-3</v>
      </c>
      <c r="G32" s="56">
        <f t="shared" si="26"/>
        <v>-0.13567839195979903</v>
      </c>
      <c r="H32" s="56">
        <f t="shared" si="26"/>
        <v>-1.744186046511631E-2</v>
      </c>
      <c r="I32" s="56">
        <f t="shared" si="26"/>
        <v>0.24852071005917153</v>
      </c>
      <c r="J32" s="56">
        <f>J33+J34</f>
        <v>0</v>
      </c>
      <c r="K32" s="56">
        <f>K33+K34</f>
        <v>0</v>
      </c>
      <c r="L32" s="56">
        <f>L33+L34</f>
        <v>0</v>
      </c>
      <c r="M32" s="56">
        <f>M33+M34</f>
        <v>0</v>
      </c>
      <c r="N32" s="56">
        <f>N33+N34</f>
        <v>0</v>
      </c>
      <c r="O32" s="56"/>
    </row>
    <row r="33" spans="1:16" x14ac:dyDescent="0.3">
      <c r="A33" s="22" t="s">
        <v>137</v>
      </c>
      <c r="B33" s="56">
        <f>Historicals!B184</f>
        <v>0</v>
      </c>
      <c r="C33" s="56">
        <f>Historicals!C184</f>
        <v>-0.12742718446601942</v>
      </c>
      <c r="D33" s="56">
        <f>Historicals!D184</f>
        <v>-0.10152990264255911</v>
      </c>
      <c r="E33" s="56">
        <f>Historicals!E184</f>
        <v>-7.8947368421052627E-2</v>
      </c>
      <c r="F33" s="56">
        <f>Historicals!F184</f>
        <v>3.3613445378151263E-3</v>
      </c>
      <c r="G33" s="56">
        <f>Historicals!G184</f>
        <v>-0.135678391959799</v>
      </c>
      <c r="H33" s="56">
        <f>Historicals!H184</f>
        <v>-1.7441860465116279E-2</v>
      </c>
      <c r="I33" s="56">
        <f>Historicals!I184</f>
        <v>0.25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64"/>
      <c r="P33" s="61"/>
    </row>
    <row r="34" spans="1:16" x14ac:dyDescent="0.3">
      <c r="A34" s="22" t="s">
        <v>138</v>
      </c>
      <c r="B34" t="str">
        <f t="shared" ref="B34:I34" si="27">+IFERROR(B32-B33,"nm")</f>
        <v>nm</v>
      </c>
      <c r="C34" s="56">
        <f t="shared" si="27"/>
        <v>0</v>
      </c>
      <c r="D34" s="56">
        <f t="shared" si="27"/>
        <v>-1.3877787807814457E-17</v>
      </c>
      <c r="E34" s="56">
        <f t="shared" si="27"/>
        <v>-2.7755575615628914E-17</v>
      </c>
      <c r="F34" s="56">
        <f t="shared" si="27"/>
        <v>-1.214306433183765E-17</v>
      </c>
      <c r="G34" s="56">
        <f t="shared" si="27"/>
        <v>-2.7755575615628914E-17</v>
      </c>
      <c r="H34" s="56">
        <f t="shared" si="27"/>
        <v>-3.1225022567582528E-17</v>
      </c>
      <c r="I34" s="56">
        <f t="shared" si="27"/>
        <v>-1.4792899408284654E-3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/>
      <c r="P34" s="56"/>
    </row>
    <row r="35" spans="1:16" s="64" customFormat="1" x14ac:dyDescent="0.3">
      <c r="A35" s="65" t="s">
        <v>130</v>
      </c>
      <c r="B35" s="64">
        <f t="shared" ref="B35:I35" si="28">B42+B38</f>
        <v>3766</v>
      </c>
      <c r="C35" s="64">
        <f t="shared" si="28"/>
        <v>3896</v>
      </c>
      <c r="D35" s="64">
        <f t="shared" si="28"/>
        <v>4015</v>
      </c>
      <c r="E35" s="64">
        <f t="shared" si="28"/>
        <v>3760</v>
      </c>
      <c r="F35" s="64">
        <f t="shared" si="28"/>
        <v>4074</v>
      </c>
      <c r="G35" s="64">
        <f t="shared" si="28"/>
        <v>3047</v>
      </c>
      <c r="H35" s="64">
        <f t="shared" si="28"/>
        <v>5219</v>
      </c>
      <c r="I35" s="64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3"/>
      <c r="P35" s="56"/>
    </row>
    <row r="36" spans="1:16" s="56" customFormat="1" x14ac:dyDescent="0.3">
      <c r="A36" s="67" t="s">
        <v>129</v>
      </c>
      <c r="B36" s="56" t="str">
        <f t="shared" ref="B36:I36" si="29">+IFERROR(B35/A35-1,"nm")</f>
        <v>nm</v>
      </c>
      <c r="C36" s="56">
        <f t="shared" si="29"/>
        <v>3.4519383961763239E-2</v>
      </c>
      <c r="D36" s="56">
        <f t="shared" si="29"/>
        <v>3.0544147843942548E-2</v>
      </c>
      <c r="E36" s="56">
        <f t="shared" si="29"/>
        <v>-6.3511830635118338E-2</v>
      </c>
      <c r="F36" s="56">
        <f t="shared" si="29"/>
        <v>8.3510638297872308E-2</v>
      </c>
      <c r="G36" s="56">
        <f t="shared" si="29"/>
        <v>-0.25208640157093765</v>
      </c>
      <c r="H36" s="56">
        <f t="shared" si="29"/>
        <v>0.71283229405973092</v>
      </c>
      <c r="I36" s="56">
        <f t="shared" si="29"/>
        <v>3.6405441655489312E-3</v>
      </c>
      <c r="J36" s="56">
        <f>+IFERROR(J35/I35-1,"nm")</f>
        <v>0</v>
      </c>
      <c r="K36" s="56">
        <f>+IFERROR(K35/J35-1,"nm")</f>
        <v>0</v>
      </c>
      <c r="L36" s="56">
        <f>+IFERROR(L35/K35-1,"nm")</f>
        <v>0</v>
      </c>
      <c r="M36" s="56">
        <f>+IFERROR(M35/L35-1,"nm")</f>
        <v>0</v>
      </c>
      <c r="N36" s="56">
        <f>+IFERROR(N35/M35-1,"nm")</f>
        <v>0</v>
      </c>
      <c r="O36" s="64"/>
      <c r="P36" s="61"/>
    </row>
    <row r="37" spans="1:16" s="56" customFormat="1" x14ac:dyDescent="0.3">
      <c r="A37" s="67" t="s">
        <v>131</v>
      </c>
      <c r="B37" s="56">
        <f t="shared" ref="B37:I37" si="30">+IFERROR(B35/B$21,"nm")</f>
        <v>0.27409024745269289</v>
      </c>
      <c r="C37" s="56">
        <f t="shared" si="30"/>
        <v>0.26388512598211866</v>
      </c>
      <c r="D37" s="56">
        <f t="shared" si="30"/>
        <v>0.26386698212407994</v>
      </c>
      <c r="E37" s="56">
        <f t="shared" si="30"/>
        <v>0.25311342982160889</v>
      </c>
      <c r="F37" s="56">
        <f t="shared" si="30"/>
        <v>0.25619418941013711</v>
      </c>
      <c r="G37" s="56">
        <f t="shared" si="30"/>
        <v>0.2103700635183651</v>
      </c>
      <c r="H37" s="56">
        <f t="shared" si="30"/>
        <v>0.30380115256999823</v>
      </c>
      <c r="I37" s="56">
        <f t="shared" si="30"/>
        <v>0.28540293140086087</v>
      </c>
      <c r="J37" s="56">
        <f>+I37</f>
        <v>0.28540293140086087</v>
      </c>
      <c r="K37" s="56">
        <f>+J37</f>
        <v>0.28540293140086087</v>
      </c>
      <c r="L37" s="56">
        <f>+K37</f>
        <v>0.28540293140086087</v>
      </c>
      <c r="M37" s="56">
        <f>+L37</f>
        <v>0.28540293140086087</v>
      </c>
      <c r="N37" s="56">
        <f>+M37</f>
        <v>0.28540293140086087</v>
      </c>
    </row>
    <row r="38" spans="1:16" s="64" customFormat="1" x14ac:dyDescent="0.3">
      <c r="A38" s="66" t="s">
        <v>132</v>
      </c>
      <c r="B38" s="64">
        <f>Historicals!B169</f>
        <v>121</v>
      </c>
      <c r="C38" s="64">
        <f>Historicals!C169</f>
        <v>133</v>
      </c>
      <c r="D38" s="64">
        <f>Historicals!D169</f>
        <v>140</v>
      </c>
      <c r="E38" s="64">
        <f>Historicals!E169</f>
        <v>160</v>
      </c>
      <c r="F38" s="64">
        <f>Historicals!F169</f>
        <v>149</v>
      </c>
      <c r="G38" s="64">
        <f>Historicals!G169</f>
        <v>148</v>
      </c>
      <c r="H38" s="64">
        <f>Historicals!H169</f>
        <v>130</v>
      </c>
      <c r="I38" s="64">
        <f>Historicals!I169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3"/>
      <c r="P38"/>
    </row>
    <row r="39" spans="1:16" s="56" customFormat="1" x14ac:dyDescent="0.3">
      <c r="A39" s="67" t="s">
        <v>129</v>
      </c>
      <c r="B39" s="56" t="str">
        <f t="shared" ref="B39:I39" si="31">+IFERROR(B38/A38-1,"nm")</f>
        <v>nm</v>
      </c>
      <c r="C39" s="56">
        <f t="shared" si="31"/>
        <v>9.9173553719008156E-2</v>
      </c>
      <c r="D39" s="56">
        <f t="shared" si="31"/>
        <v>5.2631578947368363E-2</v>
      </c>
      <c r="E39" s="56">
        <f t="shared" si="31"/>
        <v>0.14285714285714279</v>
      </c>
      <c r="F39" s="56">
        <f t="shared" si="31"/>
        <v>-6.8749999999999978E-2</v>
      </c>
      <c r="G39" s="56">
        <f t="shared" si="31"/>
        <v>-6.7114093959731447E-3</v>
      </c>
      <c r="H39" s="56">
        <f t="shared" si="31"/>
        <v>-0.1216216216216216</v>
      </c>
      <c r="I39" s="56">
        <f t="shared" si="31"/>
        <v>-4.6153846153846101E-2</v>
      </c>
      <c r="J39" s="56">
        <f>+IFERROR(J38/I38-1,"nm")</f>
        <v>2.2204460492503131E-16</v>
      </c>
      <c r="K39" s="56">
        <f>+IFERROR(K38/J38-1,"nm")</f>
        <v>0</v>
      </c>
      <c r="L39" s="56">
        <f>+IFERROR(L38/K38-1,"nm")</f>
        <v>0</v>
      </c>
      <c r="M39" s="56">
        <f>+IFERROR(M38/L38-1,"nm")</f>
        <v>0</v>
      </c>
      <c r="N39" s="56">
        <f>+IFERROR(N38/M38-1,"nm")</f>
        <v>0</v>
      </c>
      <c r="P39"/>
    </row>
    <row r="40" spans="1:16" x14ac:dyDescent="0.3">
      <c r="A40" s="20" t="s">
        <v>133</v>
      </c>
      <c r="B40" s="63">
        <f t="shared" ref="B40:I40" si="32">+IFERROR(B38/B$21,"nm")</f>
        <v>8.8064046579330417E-3</v>
      </c>
      <c r="C40" s="63">
        <f t="shared" si="32"/>
        <v>9.0083988079111346E-3</v>
      </c>
      <c r="D40" s="63">
        <f t="shared" si="32"/>
        <v>9.2008412197686646E-3</v>
      </c>
      <c r="E40" s="63">
        <f t="shared" si="32"/>
        <v>1.0770784247728038E-2</v>
      </c>
      <c r="F40" s="63">
        <f t="shared" si="32"/>
        <v>9.3698905798012821E-3</v>
      </c>
      <c r="G40" s="63">
        <f t="shared" si="32"/>
        <v>1.0218171775752554E-2</v>
      </c>
      <c r="H40" s="63">
        <f t="shared" si="32"/>
        <v>7.5673787764130628E-3</v>
      </c>
      <c r="I40" s="63">
        <f t="shared" si="32"/>
        <v>6.7563886013185855E-3</v>
      </c>
      <c r="J40" s="63">
        <f>+IFERROR(J38/J$21,"nm")</f>
        <v>6.7563886013185864E-3</v>
      </c>
      <c r="K40" s="63">
        <f>+IFERROR(K38/K$21,"nm")</f>
        <v>6.7563886013185864E-3</v>
      </c>
      <c r="L40" s="63">
        <f>+IFERROR(L38/L$21,"nm")</f>
        <v>6.7563886013185864E-3</v>
      </c>
      <c r="M40" s="63">
        <f>+IFERROR(M38/M$21,"nm")</f>
        <v>6.7563886013185864E-3</v>
      </c>
      <c r="N40" s="63">
        <f>+IFERROR(N38/N$21,"nm")</f>
        <v>6.7563886013185864E-3</v>
      </c>
      <c r="O40" s="64"/>
    </row>
    <row r="41" spans="1:16" x14ac:dyDescent="0.3">
      <c r="A41" s="20" t="s">
        <v>147</v>
      </c>
      <c r="B41" s="63">
        <f t="shared" ref="B41:I41" si="33">+IFERROR(B38/B$48,"nm")</f>
        <v>0.19145569620253164</v>
      </c>
      <c r="C41" s="63">
        <f t="shared" si="33"/>
        <v>0.17924528301886791</v>
      </c>
      <c r="D41" s="63">
        <f t="shared" si="33"/>
        <v>0.17094017094017094</v>
      </c>
      <c r="E41" s="63">
        <f t="shared" si="33"/>
        <v>0.18867924528301888</v>
      </c>
      <c r="F41" s="63">
        <f t="shared" si="33"/>
        <v>0.18304668304668303</v>
      </c>
      <c r="G41" s="63">
        <f t="shared" si="33"/>
        <v>0.22945736434108527</v>
      </c>
      <c r="H41" s="63">
        <f t="shared" si="33"/>
        <v>0.21069692058346839</v>
      </c>
      <c r="I41" s="63">
        <f t="shared" si="33"/>
        <v>0.19405320813771518</v>
      </c>
      <c r="J41" s="63">
        <f>+I41</f>
        <v>0.19405320813771518</v>
      </c>
      <c r="K41" s="63">
        <f>+J41</f>
        <v>0.19405320813771518</v>
      </c>
      <c r="L41" s="63">
        <f>+K41</f>
        <v>0.19405320813771518</v>
      </c>
      <c r="M41" s="63">
        <f>+L41</f>
        <v>0.19405320813771518</v>
      </c>
      <c r="N41" s="63">
        <f>+M41</f>
        <v>0.19405320813771518</v>
      </c>
      <c r="O41" s="64"/>
      <c r="P41" s="56"/>
    </row>
    <row r="42" spans="1:16" s="1" customFormat="1" x14ac:dyDescent="0.3">
      <c r="A42" s="19" t="s">
        <v>134</v>
      </c>
      <c r="B42" s="64">
        <f>Historicals!B136</f>
        <v>3645</v>
      </c>
      <c r="C42" s="64">
        <f>Historicals!C136</f>
        <v>3763</v>
      </c>
      <c r="D42" s="64">
        <f>Historicals!D136</f>
        <v>3875</v>
      </c>
      <c r="E42" s="64">
        <f>Historicals!E136</f>
        <v>3600</v>
      </c>
      <c r="F42" s="64">
        <f>Historicals!F136</f>
        <v>3925</v>
      </c>
      <c r="G42" s="64">
        <f>Historicals!G136</f>
        <v>2899</v>
      </c>
      <c r="H42" s="64">
        <f>Historicals!H136</f>
        <v>5089</v>
      </c>
      <c r="I42" s="64">
        <f>Historicals!I136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61"/>
      <c r="P42" s="56"/>
    </row>
    <row r="43" spans="1:16" s="56" customFormat="1" x14ac:dyDescent="0.3">
      <c r="A43" s="67" t="s">
        <v>129</v>
      </c>
      <c r="B43" s="56" t="str">
        <f t="shared" ref="B43:I43" si="34">+IFERROR(B42/A42-1,"nm")</f>
        <v>nm</v>
      </c>
      <c r="C43" s="56">
        <f t="shared" si="34"/>
        <v>3.2373113854595292E-2</v>
      </c>
      <c r="D43" s="56">
        <f t="shared" si="34"/>
        <v>2.9763486579856391E-2</v>
      </c>
      <c r="E43" s="56">
        <f t="shared" si="34"/>
        <v>-7.096774193548383E-2</v>
      </c>
      <c r="F43" s="56">
        <f t="shared" si="34"/>
        <v>9.0277777777777679E-2</v>
      </c>
      <c r="G43" s="56">
        <f t="shared" si="34"/>
        <v>-0.26140127388535028</v>
      </c>
      <c r="H43" s="56">
        <f t="shared" si="34"/>
        <v>0.75543290789927564</v>
      </c>
      <c r="I43" s="56">
        <f t="shared" si="34"/>
        <v>4.9125564943997002E-3</v>
      </c>
      <c r="J43" s="63">
        <f>+IFERROR(J42/I42-1,"nm")</f>
        <v>0</v>
      </c>
      <c r="K43" s="63">
        <f>+IFERROR(K42/J42-1,"nm")</f>
        <v>0</v>
      </c>
      <c r="L43" s="63">
        <f>+IFERROR(L42/K42-1,"nm")</f>
        <v>0</v>
      </c>
      <c r="M43" s="63">
        <f>+IFERROR(M42/L42-1,"nm")</f>
        <v>0</v>
      </c>
      <c r="N43" s="63">
        <f>+IFERROR(N42/M42-1,"nm")</f>
        <v>0</v>
      </c>
      <c r="P43" s="61"/>
    </row>
    <row r="44" spans="1:16" s="56" customFormat="1" x14ac:dyDescent="0.3">
      <c r="A44" s="67" t="s">
        <v>131</v>
      </c>
      <c r="B44" s="56">
        <f t="shared" ref="B44:I44" si="35">+IFERROR(B42/B$21,"nm")</f>
        <v>0.26528384279475981</v>
      </c>
      <c r="C44" s="56">
        <f t="shared" si="35"/>
        <v>0.25487672717420751</v>
      </c>
      <c r="D44" s="56">
        <f t="shared" si="35"/>
        <v>0.25466614090431128</v>
      </c>
      <c r="E44" s="56">
        <f t="shared" si="35"/>
        <v>0.24234264557388085</v>
      </c>
      <c r="F44" s="56">
        <f t="shared" si="35"/>
        <v>0.2468242988303358</v>
      </c>
      <c r="G44" s="56">
        <f t="shared" si="35"/>
        <v>0.20015189174261253</v>
      </c>
      <c r="H44" s="56">
        <f t="shared" si="35"/>
        <v>0.29623377379358518</v>
      </c>
      <c r="I44" s="56">
        <f t="shared" si="35"/>
        <v>0.27864654279954232</v>
      </c>
      <c r="J44" s="63">
        <f>+IFERROR(J42/J$21,"nm")</f>
        <v>0.27864654279954232</v>
      </c>
      <c r="K44" s="63">
        <f>+IFERROR(K42/K$21,"nm")</f>
        <v>0.27864654279954232</v>
      </c>
      <c r="L44" s="63">
        <f>+IFERROR(L42/L$21,"nm")</f>
        <v>0.27864654279954232</v>
      </c>
      <c r="M44" s="63">
        <f>+IFERROR(M42/M$21,"nm")</f>
        <v>0.27864654279954232</v>
      </c>
      <c r="N44" s="63">
        <f>+IFERROR(N42/N$21,"nm")</f>
        <v>0.27864654279954232</v>
      </c>
    </row>
    <row r="45" spans="1:16" s="64" customFormat="1" x14ac:dyDescent="0.3">
      <c r="A45" s="66" t="s">
        <v>135</v>
      </c>
      <c r="B45" s="64">
        <f>Historicals!B158</f>
        <v>208</v>
      </c>
      <c r="C45" s="64">
        <f>Historicals!C158</f>
        <v>242</v>
      </c>
      <c r="D45" s="64">
        <f>Historicals!D158</f>
        <v>223</v>
      </c>
      <c r="E45" s="64">
        <f>Historicals!E158</f>
        <v>196</v>
      </c>
      <c r="F45" s="64">
        <f>Historicals!F158</f>
        <v>117</v>
      </c>
      <c r="G45" s="64">
        <f>Historicals!G158</f>
        <v>110</v>
      </c>
      <c r="H45" s="64">
        <f>Historicals!H158</f>
        <v>98</v>
      </c>
      <c r="I45" s="64">
        <f>Historicals!I158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6"/>
      <c r="P45"/>
    </row>
    <row r="46" spans="1:16" s="56" customFormat="1" x14ac:dyDescent="0.3">
      <c r="A46" s="67" t="s">
        <v>129</v>
      </c>
      <c r="B46" s="56" t="str">
        <f t="shared" ref="B46:I46" si="36">+IFERROR(B45/A45-1,"nm")</f>
        <v>nm</v>
      </c>
      <c r="C46" s="56">
        <f t="shared" si="36"/>
        <v>0.16346153846153855</v>
      </c>
      <c r="D46" s="56">
        <f t="shared" si="36"/>
        <v>-7.8512396694214837E-2</v>
      </c>
      <c r="E46" s="56">
        <f t="shared" si="36"/>
        <v>-0.12107623318385652</v>
      </c>
      <c r="F46" s="56">
        <f t="shared" si="36"/>
        <v>-0.40306122448979587</v>
      </c>
      <c r="G46" s="56">
        <f t="shared" si="36"/>
        <v>-5.9829059829059839E-2</v>
      </c>
      <c r="H46" s="56">
        <f t="shared" si="36"/>
        <v>-0.10909090909090913</v>
      </c>
      <c r="I46" s="56">
        <f t="shared" si="36"/>
        <v>0.48979591836734704</v>
      </c>
      <c r="J46" s="56">
        <f>+IFERROR(J45/I45-1,"nm")</f>
        <v>0</v>
      </c>
      <c r="K46" s="56">
        <f>+IFERROR(K45/J45-1,"nm")</f>
        <v>0</v>
      </c>
      <c r="L46" s="56">
        <f>+IFERROR(L45/K45-1,"nm")</f>
        <v>0</v>
      </c>
      <c r="M46" s="56">
        <f>+IFERROR(M45/L45-1,"nm")</f>
        <v>0</v>
      </c>
      <c r="N46" s="56">
        <f>+IFERROR(N45/M45-1,"nm")</f>
        <v>0</v>
      </c>
      <c r="O46" s="61"/>
      <c r="P46" s="61"/>
    </row>
    <row r="47" spans="1:16" x14ac:dyDescent="0.3">
      <c r="A47" s="20" t="s">
        <v>133</v>
      </c>
      <c r="B47" s="63">
        <f t="shared" ref="B47:I47" si="37">+IFERROR(B45/B$21,"nm")</f>
        <v>1.5138282387190683E-2</v>
      </c>
      <c r="C47" s="63">
        <f t="shared" si="37"/>
        <v>1.6391221891086428E-2</v>
      </c>
      <c r="D47" s="63">
        <f t="shared" si="37"/>
        <v>1.4655625657202945E-2</v>
      </c>
      <c r="E47" s="63">
        <f t="shared" si="37"/>
        <v>1.3194210703466847E-2</v>
      </c>
      <c r="F47" s="63">
        <f t="shared" si="37"/>
        <v>7.3575650861526856E-3</v>
      </c>
      <c r="G47" s="63">
        <f t="shared" si="37"/>
        <v>7.5945871306268989E-3</v>
      </c>
      <c r="H47" s="63">
        <f t="shared" si="37"/>
        <v>5.7046393852960009E-3</v>
      </c>
      <c r="I47" s="63">
        <f t="shared" si="37"/>
        <v>7.9551027080041418E-3</v>
      </c>
      <c r="J47" s="63">
        <f>+I47</f>
        <v>7.9551027080041418E-3</v>
      </c>
      <c r="K47" s="63">
        <f>+J47</f>
        <v>7.9551027080041418E-3</v>
      </c>
      <c r="L47" s="63">
        <f>+K47</f>
        <v>7.9551027080041418E-3</v>
      </c>
      <c r="M47" s="63">
        <f>+L47</f>
        <v>7.9551027080041418E-3</v>
      </c>
      <c r="N47" s="63">
        <f>+M47</f>
        <v>7.9551027080041418E-3</v>
      </c>
      <c r="O47" s="56"/>
      <c r="P47" s="56"/>
    </row>
    <row r="48" spans="1:16" s="64" customFormat="1" x14ac:dyDescent="0.3">
      <c r="A48" s="66" t="s">
        <v>146</v>
      </c>
      <c r="B48" s="64">
        <f>Historicals!B147</f>
        <v>632</v>
      </c>
      <c r="C48" s="64">
        <f>Historicals!C147</f>
        <v>742</v>
      </c>
      <c r="D48" s="64">
        <f>Historicals!D147</f>
        <v>819</v>
      </c>
      <c r="E48" s="64">
        <f>Historicals!E147</f>
        <v>848</v>
      </c>
      <c r="F48" s="64">
        <f>Historicals!F147</f>
        <v>814</v>
      </c>
      <c r="G48" s="64">
        <f>Historicals!G147</f>
        <v>645</v>
      </c>
      <c r="H48" s="64">
        <f>Historicals!H147</f>
        <v>617</v>
      </c>
      <c r="I48" s="64">
        <f>Historicals!I147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6"/>
      <c r="P48"/>
    </row>
    <row r="49" spans="1:16" s="56" customFormat="1" x14ac:dyDescent="0.3">
      <c r="A49" s="67" t="s">
        <v>129</v>
      </c>
      <c r="B49" s="56" t="str">
        <f t="shared" ref="B49:I49" si="38">+IFERROR(B48/A48-1,"nm")</f>
        <v>nm</v>
      </c>
      <c r="C49" s="56">
        <f t="shared" si="38"/>
        <v>0.17405063291139244</v>
      </c>
      <c r="D49" s="56">
        <f t="shared" si="38"/>
        <v>0.10377358490566047</v>
      </c>
      <c r="E49" s="56">
        <f t="shared" si="38"/>
        <v>3.5409035409035505E-2</v>
      </c>
      <c r="F49" s="56">
        <f t="shared" si="38"/>
        <v>-4.0094339622641528E-2</v>
      </c>
      <c r="G49" s="56">
        <f t="shared" si="38"/>
        <v>-0.20761670761670759</v>
      </c>
      <c r="H49" s="56">
        <f t="shared" si="38"/>
        <v>-4.3410852713178349E-2</v>
      </c>
      <c r="I49" s="56">
        <f t="shared" si="38"/>
        <v>3.5656401944894611E-2</v>
      </c>
      <c r="J49" s="56">
        <f>+IFERROR(J48/I48-1,"nm")</f>
        <v>2.2204460492503131E-16</v>
      </c>
      <c r="K49" s="56">
        <f>+IFERROR(K48/J48-1,"nm")</f>
        <v>0</v>
      </c>
      <c r="L49" s="56">
        <f>+IFERROR(L48/K48-1,"nm")</f>
        <v>0</v>
      </c>
      <c r="M49" s="56">
        <f>+IFERROR(M48/L48-1,"nm")</f>
        <v>0</v>
      </c>
      <c r="N49" s="56">
        <f>+IFERROR(N48/M48-1,"nm")</f>
        <v>0</v>
      </c>
      <c r="P49"/>
    </row>
    <row r="50" spans="1:16" x14ac:dyDescent="0.3">
      <c r="A50" s="20" t="s">
        <v>133</v>
      </c>
      <c r="B50" s="63">
        <f t="shared" ref="B50:I50" si="39">+IFERROR(B48/B$21,"nm")</f>
        <v>4.599708879184862E-2</v>
      </c>
      <c r="C50" s="63">
        <f t="shared" si="39"/>
        <v>5.0257382823083174E-2</v>
      </c>
      <c r="D50" s="63">
        <f t="shared" si="39"/>
        <v>5.3824921135646686E-2</v>
      </c>
      <c r="E50" s="63">
        <f t="shared" si="39"/>
        <v>5.7085156512958597E-2</v>
      </c>
      <c r="F50" s="63">
        <f t="shared" si="39"/>
        <v>5.1188529744686205E-2</v>
      </c>
      <c r="G50" s="63">
        <f t="shared" si="39"/>
        <v>4.4531897265948632E-2</v>
      </c>
      <c r="H50" s="63">
        <f t="shared" si="39"/>
        <v>3.5915943884975841E-2</v>
      </c>
      <c r="I50" s="63">
        <f t="shared" si="39"/>
        <v>3.4817196098730456E-2</v>
      </c>
      <c r="J50" s="63">
        <f>+I50</f>
        <v>3.4817196098730456E-2</v>
      </c>
      <c r="K50" s="63">
        <f>+J50</f>
        <v>3.4817196098730456E-2</v>
      </c>
      <c r="L50" s="63">
        <f>+K50</f>
        <v>3.4817196098730456E-2</v>
      </c>
      <c r="M50" s="63">
        <f>+L50</f>
        <v>3.4817196098730456E-2</v>
      </c>
      <c r="N50" s="63">
        <f>+M50</f>
        <v>3.4817196098730456E-2</v>
      </c>
      <c r="O50" s="61"/>
    </row>
    <row r="51" spans="1:16" x14ac:dyDescent="0.3">
      <c r="A51" s="36"/>
      <c r="C51" s="56"/>
      <c r="D51" s="56"/>
      <c r="E51" s="56"/>
      <c r="F51" s="56"/>
      <c r="G51" s="56"/>
      <c r="H51" s="56"/>
      <c r="I51" s="56"/>
      <c r="O51" s="56"/>
    </row>
    <row r="52" spans="1:16" s="1" customFormat="1" x14ac:dyDescent="0.3">
      <c r="A52" s="36" t="s">
        <v>101</v>
      </c>
      <c r="B52" s="64">
        <f t="shared" ref="B52:I52" si="40">B54+B58+B62</f>
        <v>11024</v>
      </c>
      <c r="C52" s="64">
        <f t="shared" si="40"/>
        <v>11016</v>
      </c>
      <c r="D52" s="64">
        <f t="shared" si="40"/>
        <v>11693</v>
      </c>
      <c r="E52" s="64">
        <f t="shared" si="40"/>
        <v>9242</v>
      </c>
      <c r="F52" s="64">
        <f t="shared" si="40"/>
        <v>9812</v>
      </c>
      <c r="G52" s="64">
        <f t="shared" si="40"/>
        <v>9347</v>
      </c>
      <c r="H52" s="64">
        <f t="shared" si="40"/>
        <v>11456</v>
      </c>
      <c r="I52" s="64">
        <f t="shared" si="40"/>
        <v>12479</v>
      </c>
      <c r="J52" s="64">
        <f>J54+J58+J62</f>
        <v>12479</v>
      </c>
      <c r="K52" s="64">
        <f>K54+K58+K62</f>
        <v>12479</v>
      </c>
      <c r="L52" s="64">
        <f>L54+L58+L62</f>
        <v>12479</v>
      </c>
      <c r="M52" s="64">
        <f>M54+M58+M62</f>
        <v>12479</v>
      </c>
      <c r="N52" s="64">
        <f>N54+N58+N62</f>
        <v>12479</v>
      </c>
      <c r="O52" s="56"/>
      <c r="P52"/>
    </row>
    <row r="53" spans="1:16" s="1" customFormat="1" x14ac:dyDescent="0.3">
      <c r="A53" s="70" t="s">
        <v>129</v>
      </c>
      <c r="B53" s="63" t="str">
        <f t="shared" ref="B53:I53" si="41">+IFERROR(B52/A52-1,"nm")</f>
        <v>nm</v>
      </c>
      <c r="C53" s="63">
        <f t="shared" si="41"/>
        <v>-7.2568940493467071E-4</v>
      </c>
      <c r="D53" s="63">
        <f t="shared" si="41"/>
        <v>6.1456063907044278E-2</v>
      </c>
      <c r="E53" s="63">
        <f t="shared" si="41"/>
        <v>-0.20961258872829902</v>
      </c>
      <c r="F53" s="63">
        <f t="shared" si="41"/>
        <v>6.1674962129409261E-2</v>
      </c>
      <c r="G53" s="63">
        <f t="shared" si="41"/>
        <v>-4.7390949857317621E-2</v>
      </c>
      <c r="H53" s="63">
        <f t="shared" si="41"/>
        <v>0.22563389322777372</v>
      </c>
      <c r="I53" s="63">
        <f t="shared" si="41"/>
        <v>8.9298184357541999E-2</v>
      </c>
      <c r="J53" s="71">
        <f ca="1">+IFERROR(J53/I53-1,"nm")</f>
        <v>0</v>
      </c>
      <c r="K53" s="71">
        <f ca="1">+IFERROR(K53/J53-1,"nm")</f>
        <v>0</v>
      </c>
      <c r="L53" s="71">
        <f ca="1">+IFERROR(L53/K53-1,"nm")</f>
        <v>0</v>
      </c>
      <c r="M53" s="71">
        <f ca="1">+IFERROR(M53/L53-1,"nm")</f>
        <v>0</v>
      </c>
      <c r="N53" s="71">
        <f ca="1">+IFERROR(N53/M53-1,"nm")</f>
        <v>0</v>
      </c>
      <c r="O53" s="56"/>
      <c r="P53"/>
    </row>
    <row r="54" spans="1:16" x14ac:dyDescent="0.3">
      <c r="A54" s="23" t="s">
        <v>113</v>
      </c>
      <c r="B54" s="61">
        <f>Historicals!B118</f>
        <v>7344</v>
      </c>
      <c r="C54" s="61">
        <f>Historicals!C118</f>
        <v>7403</v>
      </c>
      <c r="D54" s="61">
        <f>Historicals!D118</f>
        <v>7811</v>
      </c>
      <c r="E54" s="61">
        <f>Historicals!E118</f>
        <v>5875</v>
      </c>
      <c r="F54" s="61">
        <f>Historicals!F118</f>
        <v>6293</v>
      </c>
      <c r="G54" s="61">
        <f>Historicals!G118</f>
        <v>5892</v>
      </c>
      <c r="H54" s="61">
        <f>Historicals!H118</f>
        <v>6970</v>
      </c>
      <c r="I54" s="61">
        <f>Historicals!I118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6">
        <f t="shared" si="42"/>
        <v>8.0337690631808734E-3</v>
      </c>
      <c r="D55" s="56">
        <f t="shared" si="42"/>
        <v>5.5112792111306153E-2</v>
      </c>
      <c r="E55" s="56">
        <f t="shared" si="42"/>
        <v>-0.2478555882729484</v>
      </c>
      <c r="F55" s="56">
        <f t="shared" si="42"/>
        <v>7.1148936170212673E-2</v>
      </c>
      <c r="G55" s="56">
        <f t="shared" si="42"/>
        <v>-6.3721595423486432E-2</v>
      </c>
      <c r="H55" s="56">
        <f t="shared" si="42"/>
        <v>0.18295994568907004</v>
      </c>
      <c r="I55" s="56">
        <f t="shared" si="42"/>
        <v>5.9971305595408975E-2</v>
      </c>
      <c r="J55" s="56">
        <f>J56+J57</f>
        <v>0</v>
      </c>
      <c r="K55" s="56">
        <f>K56+K57</f>
        <v>0</v>
      </c>
      <c r="L55" s="56">
        <f>L56+L57</f>
        <v>0</v>
      </c>
      <c r="M55" s="56">
        <f>M56+M57</f>
        <v>0</v>
      </c>
      <c r="N55" s="56">
        <f>N56+N57</f>
        <v>0</v>
      </c>
      <c r="O55" s="56"/>
    </row>
    <row r="56" spans="1:16" x14ac:dyDescent="0.3">
      <c r="A56" s="22" t="s">
        <v>137</v>
      </c>
      <c r="B56" s="56">
        <f>Historicals!B186</f>
        <v>0</v>
      </c>
      <c r="C56" s="56">
        <f>Historicals!C186</f>
        <v>8.0337690631808283E-3</v>
      </c>
      <c r="D56" s="56">
        <f>Historicals!D186</f>
        <v>5.5112792111306229E-2</v>
      </c>
      <c r="E56" s="56">
        <f>Historicals!E186</f>
        <v>-0.2478555882729484</v>
      </c>
      <c r="F56" s="56">
        <f>Historicals!F186</f>
        <v>7.114893617021277E-2</v>
      </c>
      <c r="G56" s="56">
        <f>Historicals!G186</f>
        <v>-6.3721595423486418E-2</v>
      </c>
      <c r="H56" s="56">
        <f>Historicals!H186</f>
        <v>0.18295994568906992</v>
      </c>
      <c r="I56" s="56">
        <f>Historicals!I186</f>
        <v>0.09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/>
    </row>
    <row r="57" spans="1:16" x14ac:dyDescent="0.3">
      <c r="A57" s="22" t="s">
        <v>138</v>
      </c>
      <c r="B57" t="str">
        <f t="shared" ref="B57:I57" si="43">+IFERROR(B55-B56,"nm")</f>
        <v>nm</v>
      </c>
      <c r="C57" s="56">
        <f t="shared" si="43"/>
        <v>4.5102810375396984E-17</v>
      </c>
      <c r="D57" s="56">
        <f t="shared" si="43"/>
        <v>-7.6327832942979512E-17</v>
      </c>
      <c r="E57" s="56">
        <f t="shared" si="43"/>
        <v>0</v>
      </c>
      <c r="F57" s="56">
        <f t="shared" si="43"/>
        <v>-9.7144514654701197E-17</v>
      </c>
      <c r="G57" s="56">
        <f t="shared" si="43"/>
        <v>-1.3877787807814457E-17</v>
      </c>
      <c r="H57" s="56">
        <f t="shared" si="43"/>
        <v>1.1102230246251565E-16</v>
      </c>
      <c r="I57" s="56">
        <f t="shared" si="43"/>
        <v>-3.0028694404591022E-2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1"/>
    </row>
    <row r="58" spans="1:16" x14ac:dyDescent="0.3">
      <c r="A58" s="23" t="s">
        <v>114</v>
      </c>
      <c r="B58" s="61">
        <f>Historicals!B119</f>
        <v>3071</v>
      </c>
      <c r="C58" s="61">
        <f>Historicals!C119</f>
        <v>3038</v>
      </c>
      <c r="D58" s="61">
        <f>Historicals!D119</f>
        <v>3305</v>
      </c>
      <c r="E58" s="61">
        <f>Historicals!E119</f>
        <v>2940</v>
      </c>
      <c r="F58" s="61">
        <f>Historicals!F119</f>
        <v>3087</v>
      </c>
      <c r="G58" s="61">
        <f>Historicals!G119</f>
        <v>3053</v>
      </c>
      <c r="H58" s="61">
        <f>Historicals!H119</f>
        <v>3996</v>
      </c>
      <c r="I58" s="61">
        <f>Historicals!I119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6"/>
    </row>
    <row r="59" spans="1:16" x14ac:dyDescent="0.3">
      <c r="A59" s="22" t="s">
        <v>129</v>
      </c>
      <c r="B59" t="str">
        <f t="shared" ref="B59:I59" si="44">+IFERROR(B58/A58-1,"nm")</f>
        <v>nm</v>
      </c>
      <c r="C59" s="56">
        <f t="shared" si="44"/>
        <v>-1.0745685444480624E-2</v>
      </c>
      <c r="D59" s="56">
        <f t="shared" si="44"/>
        <v>8.7886767610269922E-2</v>
      </c>
      <c r="E59" s="56">
        <f t="shared" si="44"/>
        <v>-0.11043872919818454</v>
      </c>
      <c r="F59" s="56">
        <f t="shared" si="44"/>
        <v>5.0000000000000044E-2</v>
      </c>
      <c r="G59" s="56">
        <f t="shared" si="44"/>
        <v>-1.1013929381276322E-2</v>
      </c>
      <c r="H59" s="56">
        <f t="shared" si="44"/>
        <v>0.30887651490337364</v>
      </c>
      <c r="I59" s="56">
        <f t="shared" si="44"/>
        <v>0.13288288288288297</v>
      </c>
      <c r="J59" s="56">
        <f>J60+J61</f>
        <v>0</v>
      </c>
      <c r="K59" s="56">
        <f>K60+K61</f>
        <v>0</v>
      </c>
      <c r="L59" s="56">
        <f>L60+L61</f>
        <v>0</v>
      </c>
      <c r="M59" s="56">
        <f>M60+M61</f>
        <v>0</v>
      </c>
      <c r="N59" s="56">
        <f>N60+N61</f>
        <v>0</v>
      </c>
      <c r="O59" s="63"/>
    </row>
    <row r="60" spans="1:16" x14ac:dyDescent="0.3">
      <c r="A60" s="22" t="s">
        <v>137</v>
      </c>
      <c r="B60" s="56">
        <f>Historicals!B187</f>
        <v>0</v>
      </c>
      <c r="C60" s="56">
        <f>Historicals!C187</f>
        <v>-1.0745685444480626E-2</v>
      </c>
      <c r="D60" s="56">
        <f>Historicals!D187</f>
        <v>8.7886767610269909E-2</v>
      </c>
      <c r="E60" s="56">
        <f>Historicals!E187</f>
        <v>-0.11043872919818457</v>
      </c>
      <c r="F60" s="56">
        <f>Historicals!F187</f>
        <v>0.05</v>
      </c>
      <c r="G60" s="56">
        <f>Historicals!G187</f>
        <v>-1.101392938127632E-2</v>
      </c>
      <c r="H60" s="56">
        <f>Historicals!H187</f>
        <v>0.30887651490337376</v>
      </c>
      <c r="I60" s="56">
        <f>Historicals!I187</f>
        <v>0.16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63"/>
      <c r="P60" s="61"/>
    </row>
    <row r="61" spans="1:16" x14ac:dyDescent="0.3">
      <c r="A61" s="22" t="s">
        <v>138</v>
      </c>
      <c r="B61" t="str">
        <f t="shared" ref="B61:I61" si="45">+IFERROR(B59-B60,"nm")</f>
        <v>nm</v>
      </c>
      <c r="C61" s="56">
        <f t="shared" si="45"/>
        <v>1.7347234759768071E-18</v>
      </c>
      <c r="D61" s="56">
        <f t="shared" si="45"/>
        <v>1.3877787807814457E-17</v>
      </c>
      <c r="E61" s="56">
        <f t="shared" si="45"/>
        <v>2.7755575615628914E-17</v>
      </c>
      <c r="F61" s="56">
        <f t="shared" si="45"/>
        <v>4.163336342344337E-17</v>
      </c>
      <c r="G61" s="56">
        <f t="shared" si="45"/>
        <v>-1.7347234759768071E-18</v>
      </c>
      <c r="H61" s="56">
        <f t="shared" si="45"/>
        <v>-1.1102230246251565E-16</v>
      </c>
      <c r="I61" s="56">
        <f t="shared" si="45"/>
        <v>-2.7117117117117034E-2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1"/>
    </row>
    <row r="62" spans="1:16" x14ac:dyDescent="0.3">
      <c r="A62" s="23" t="s">
        <v>115</v>
      </c>
      <c r="B62" s="61">
        <f>Historicals!B120</f>
        <v>609</v>
      </c>
      <c r="C62" s="61">
        <f>Historicals!C120</f>
        <v>575</v>
      </c>
      <c r="D62" s="61">
        <f>Historicals!D120</f>
        <v>577</v>
      </c>
      <c r="E62" s="61">
        <f>Historicals!E120</f>
        <v>427</v>
      </c>
      <c r="F62" s="61">
        <f>Historicals!F120</f>
        <v>432</v>
      </c>
      <c r="G62" s="61">
        <f>Historicals!G120</f>
        <v>402</v>
      </c>
      <c r="H62" s="61">
        <f>Historicals!H120</f>
        <v>490</v>
      </c>
      <c r="I62" s="61">
        <f>Historicals!I120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6"/>
    </row>
    <row r="63" spans="1:16" x14ac:dyDescent="0.3">
      <c r="A63" s="22" t="s">
        <v>129</v>
      </c>
      <c r="B63" t="str">
        <f t="shared" ref="B63:I63" si="46">+IFERROR(B62/A62-1,"nm")</f>
        <v>nm</v>
      </c>
      <c r="C63" s="56">
        <f t="shared" si="46"/>
        <v>-5.5829228243021389E-2</v>
      </c>
      <c r="D63" s="56">
        <f t="shared" si="46"/>
        <v>3.4782608695651529E-3</v>
      </c>
      <c r="E63" s="56">
        <f t="shared" si="46"/>
        <v>-0.25996533795493937</v>
      </c>
      <c r="F63" s="56">
        <f t="shared" si="46"/>
        <v>1.1709601873536313E-2</v>
      </c>
      <c r="G63" s="56">
        <f t="shared" si="46"/>
        <v>-6.944444444444442E-2</v>
      </c>
      <c r="H63" s="56">
        <f t="shared" si="46"/>
        <v>0.21890547263681581</v>
      </c>
      <c r="I63" s="56">
        <f t="shared" si="46"/>
        <v>0.15102040816326534</v>
      </c>
      <c r="J63" s="56">
        <f>J64+J65</f>
        <v>0</v>
      </c>
      <c r="K63" s="56">
        <f>K64+K65</f>
        <v>0</v>
      </c>
      <c r="L63" s="56">
        <f>L64+L65</f>
        <v>0</v>
      </c>
      <c r="M63" s="56">
        <f>M64+M65</f>
        <v>0</v>
      </c>
      <c r="N63" s="56">
        <f>N64+N65</f>
        <v>0</v>
      </c>
      <c r="O63" s="56"/>
    </row>
    <row r="64" spans="1:16" x14ac:dyDescent="0.3">
      <c r="A64" s="22" t="s">
        <v>137</v>
      </c>
      <c r="B64">
        <f>Historicals!B188</f>
        <v>0</v>
      </c>
      <c r="C64" s="56">
        <f>Historicals!C188</f>
        <v>-0.12742718446601942</v>
      </c>
      <c r="D64" s="56">
        <f>Historicals!D188</f>
        <v>-0.10152990264255911</v>
      </c>
      <c r="E64" s="56">
        <f>Historicals!E188</f>
        <v>-7.8947368421052627E-2</v>
      </c>
      <c r="F64" s="56">
        <f>Historicals!F188</f>
        <v>3.3613445378151263E-3</v>
      </c>
      <c r="G64" s="56">
        <f>Historicals!G188</f>
        <v>-0.135678391959799</v>
      </c>
      <c r="H64" s="56">
        <f>Historicals!H188</f>
        <v>0.21890547263681592</v>
      </c>
      <c r="I64" s="56">
        <f>Historicals!I188</f>
        <v>0.17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6">
        <f t="shared" si="47"/>
        <v>7.1597956222998027E-2</v>
      </c>
      <c r="D65" s="56">
        <f t="shared" si="47"/>
        <v>0.10500816351212426</v>
      </c>
      <c r="E65" s="56">
        <f t="shared" si="47"/>
        <v>-0.18101796953388674</v>
      </c>
      <c r="F65" s="56">
        <f t="shared" si="47"/>
        <v>8.3482573357211865E-3</v>
      </c>
      <c r="G65" s="56">
        <f t="shared" si="47"/>
        <v>6.623394751535458E-2</v>
      </c>
      <c r="H65" s="56">
        <f t="shared" si="47"/>
        <v>-1.1102230246251565E-16</v>
      </c>
      <c r="I65" s="56">
        <f t="shared" si="47"/>
        <v>-1.8979591836734672E-2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/>
      <c r="P65" s="56"/>
    </row>
    <row r="66" spans="1:16" s="1" customFormat="1" x14ac:dyDescent="0.3">
      <c r="A66" s="65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3"/>
      <c r="P66" s="56"/>
    </row>
    <row r="67" spans="1:16" s="56" customFormat="1" x14ac:dyDescent="0.3">
      <c r="A67" s="67" t="s">
        <v>129</v>
      </c>
      <c r="B67" s="56" t="str">
        <f t="shared" ref="B67:I67" si="49">+IFERROR(B66/A66-1,"nm")</f>
        <v>nm</v>
      </c>
      <c r="C67" s="56">
        <f t="shared" si="49"/>
        <v>9.9348534201954442E-2</v>
      </c>
      <c r="D67" s="56">
        <f t="shared" si="49"/>
        <v>-0.12259259259259259</v>
      </c>
      <c r="E67" s="56">
        <f t="shared" si="49"/>
        <v>-0.2811312790206838</v>
      </c>
      <c r="F67" s="56">
        <f t="shared" si="49"/>
        <v>0.23664122137404586</v>
      </c>
      <c r="G67" s="56">
        <f t="shared" si="49"/>
        <v>-0.20560303893637222</v>
      </c>
      <c r="H67" s="56">
        <f t="shared" si="49"/>
        <v>0.53676031081888831</v>
      </c>
      <c r="I67" s="56">
        <f t="shared" si="49"/>
        <v>0.33294437961882539</v>
      </c>
      <c r="J67" s="56">
        <f>+IFERROR(J66/I66-1,"nm")</f>
        <v>0</v>
      </c>
      <c r="K67" s="56">
        <f>+IFERROR(K66/J66-1,"nm")</f>
        <v>0</v>
      </c>
      <c r="L67" s="56">
        <f>+IFERROR(L66/K66-1,"nm")</f>
        <v>0</v>
      </c>
      <c r="M67" s="56">
        <f>+IFERROR(M66/L66-1,"nm")</f>
        <v>0</v>
      </c>
      <c r="N67" s="56">
        <f>+IFERROR(N66/M66-1,"nm")</f>
        <v>0</v>
      </c>
      <c r="O67" s="1"/>
      <c r="P67"/>
    </row>
    <row r="68" spans="1:16" s="56" customFormat="1" x14ac:dyDescent="0.3">
      <c r="A68" s="67" t="s">
        <v>131</v>
      </c>
      <c r="B68" s="56">
        <f t="shared" ref="B68:I68" si="50">+IFERROR(B66/B$52,"nm")</f>
        <v>0.22278664731494921</v>
      </c>
      <c r="C68" s="56">
        <f t="shared" si="50"/>
        <v>0.24509803921568626</v>
      </c>
      <c r="D68" s="56">
        <f t="shared" si="50"/>
        <v>0.20259984606174633</v>
      </c>
      <c r="E68" s="56">
        <f t="shared" si="50"/>
        <v>0.18426747457260334</v>
      </c>
      <c r="F68" s="56">
        <f t="shared" si="50"/>
        <v>0.21463514064410924</v>
      </c>
      <c r="G68" s="56">
        <f t="shared" si="50"/>
        <v>0.17898791055953783</v>
      </c>
      <c r="H68" s="56">
        <f t="shared" si="50"/>
        <v>0.22442388268156424</v>
      </c>
      <c r="I68" s="56">
        <f t="shared" si="50"/>
        <v>0.27462136389133746</v>
      </c>
      <c r="J68" s="56">
        <f>+I68</f>
        <v>0.27462136389133746</v>
      </c>
      <c r="K68" s="56">
        <f>+J68</f>
        <v>0.27462136389133746</v>
      </c>
      <c r="L68" s="56">
        <f>+K68</f>
        <v>0.27462136389133746</v>
      </c>
      <c r="M68" s="56">
        <f>+L68</f>
        <v>0.27462136389133746</v>
      </c>
      <c r="N68" s="56">
        <f>+M68</f>
        <v>0.27462136389133746</v>
      </c>
    </row>
    <row r="69" spans="1:16" s="1" customFormat="1" x14ac:dyDescent="0.3">
      <c r="A69" s="66" t="s">
        <v>132</v>
      </c>
      <c r="B69" s="1">
        <f>Historicals!B170</f>
        <v>114</v>
      </c>
      <c r="C69" s="1">
        <f>Historicals!C170</f>
        <v>85</v>
      </c>
      <c r="D69" s="1">
        <f>Historicals!D170</f>
        <v>106</v>
      </c>
      <c r="E69" s="1">
        <f>Historicals!E170</f>
        <v>116</v>
      </c>
      <c r="F69" s="1">
        <f>Historicals!F170</f>
        <v>111</v>
      </c>
      <c r="G69" s="1">
        <f>Historicals!G170</f>
        <v>132</v>
      </c>
      <c r="H69" s="1">
        <f>Historicals!H170</f>
        <v>136</v>
      </c>
      <c r="I69" s="1">
        <f>Historicals!I170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3"/>
      <c r="P69"/>
    </row>
    <row r="70" spans="1:16" s="56" customFormat="1" x14ac:dyDescent="0.3">
      <c r="A70" s="67" t="s">
        <v>129</v>
      </c>
      <c r="B70" s="56" t="str">
        <f t="shared" ref="B70:I70" si="51">+IFERROR(B69/A69-1,"nm")</f>
        <v>nm</v>
      </c>
      <c r="C70" s="56">
        <f t="shared" si="51"/>
        <v>-0.25438596491228072</v>
      </c>
      <c r="D70" s="56">
        <f t="shared" si="51"/>
        <v>0.24705882352941178</v>
      </c>
      <c r="E70" s="56">
        <f t="shared" si="51"/>
        <v>9.4339622641509413E-2</v>
      </c>
      <c r="F70" s="56">
        <f t="shared" si="51"/>
        <v>-4.31034482758621E-2</v>
      </c>
      <c r="G70" s="56">
        <f t="shared" si="51"/>
        <v>0.18918918918918926</v>
      </c>
      <c r="H70" s="56">
        <f t="shared" si="51"/>
        <v>3.0303030303030276E-2</v>
      </c>
      <c r="I70" s="56">
        <f t="shared" si="51"/>
        <v>-1.4705882352941124E-2</v>
      </c>
      <c r="J70" s="56">
        <f>+IFERROR(J69/I69-1,"nm")</f>
        <v>0</v>
      </c>
      <c r="K70" s="56">
        <f>+IFERROR(K69/J69-1,"nm")</f>
        <v>0</v>
      </c>
      <c r="L70" s="56">
        <f>+IFERROR(L69/K69-1,"nm")</f>
        <v>0</v>
      </c>
      <c r="M70" s="56">
        <f>+IFERROR(M69/L69-1,"nm")</f>
        <v>0</v>
      </c>
      <c r="N70" s="56">
        <f>+IFERROR(N69/M69-1,"nm")</f>
        <v>0</v>
      </c>
      <c r="P70"/>
    </row>
    <row r="71" spans="1:16" x14ac:dyDescent="0.3">
      <c r="A71" s="20" t="s">
        <v>133</v>
      </c>
      <c r="B71" s="63">
        <f t="shared" ref="B71:I71" si="52">+IFERROR(B69/B$52,"nm")</f>
        <v>1.0341074020319304E-2</v>
      </c>
      <c r="C71" s="63">
        <f t="shared" si="52"/>
        <v>7.716049382716049E-3</v>
      </c>
      <c r="D71" s="63">
        <f t="shared" si="52"/>
        <v>9.0652527152997528E-3</v>
      </c>
      <c r="E71" s="63">
        <f t="shared" si="52"/>
        <v>1.2551395801774508E-2</v>
      </c>
      <c r="F71" s="63">
        <f t="shared" si="52"/>
        <v>1.1312678353037097E-2</v>
      </c>
      <c r="G71" s="63">
        <f t="shared" si="52"/>
        <v>1.4122178239007167E-2</v>
      </c>
      <c r="H71" s="63">
        <f t="shared" si="52"/>
        <v>1.1871508379888268E-2</v>
      </c>
      <c r="I71" s="63">
        <f t="shared" si="52"/>
        <v>1.0738039907043834E-2</v>
      </c>
      <c r="J71" s="63">
        <f>+IFERROR(J69/J$52,"nm")</f>
        <v>1.0738039907043834E-2</v>
      </c>
      <c r="K71" s="63">
        <f>+IFERROR(K69/K$52,"nm")</f>
        <v>1.0738039907043834E-2</v>
      </c>
      <c r="L71" s="63">
        <f>+IFERROR(L69/L$52,"nm")</f>
        <v>1.0738039907043834E-2</v>
      </c>
      <c r="M71" s="63">
        <f>+IFERROR(M69/M$52,"nm")</f>
        <v>1.0738039907043834E-2</v>
      </c>
      <c r="N71" s="63">
        <f>+IFERROR(N69/N$52,"nm")</f>
        <v>1.0738039907043834E-2</v>
      </c>
      <c r="O71" s="64"/>
    </row>
    <row r="72" spans="1:16" x14ac:dyDescent="0.3">
      <c r="A72" s="20" t="s">
        <v>147</v>
      </c>
      <c r="B72" s="63">
        <f t="shared" ref="B72:I72" si="53">+IFERROR(B69/B$79,"nm")</f>
        <v>0.18968386023294509</v>
      </c>
      <c r="C72" s="63">
        <f t="shared" si="53"/>
        <v>0.11363636363636363</v>
      </c>
      <c r="D72" s="63">
        <f t="shared" si="53"/>
        <v>0.14950634696755993</v>
      </c>
      <c r="E72" s="63">
        <f t="shared" si="53"/>
        <v>0.13663133097762073</v>
      </c>
      <c r="F72" s="63">
        <f t="shared" si="53"/>
        <v>0.11948331539289558</v>
      </c>
      <c r="G72" s="63">
        <f t="shared" si="53"/>
        <v>0.14915254237288136</v>
      </c>
      <c r="H72" s="63">
        <f t="shared" si="53"/>
        <v>0.1384928716904277</v>
      </c>
      <c r="I72" s="63">
        <f t="shared" si="53"/>
        <v>0.14565217391304347</v>
      </c>
      <c r="J72" s="63">
        <f>+I72</f>
        <v>0.14565217391304347</v>
      </c>
      <c r="K72" s="63">
        <f>+J72</f>
        <v>0.14565217391304347</v>
      </c>
      <c r="L72" s="63">
        <f>+K72</f>
        <v>0.14565217391304347</v>
      </c>
      <c r="M72" s="63">
        <f>+L72</f>
        <v>0.14565217391304347</v>
      </c>
      <c r="N72" s="63">
        <f>+M72</f>
        <v>0.14565217391304347</v>
      </c>
      <c r="O72" s="64"/>
      <c r="P72" s="56"/>
    </row>
    <row r="73" spans="1:16" s="1" customFormat="1" x14ac:dyDescent="0.3">
      <c r="A73" s="19" t="s">
        <v>134</v>
      </c>
      <c r="B73" s="1">
        <f>Historicals!B137</f>
        <v>2342</v>
      </c>
      <c r="C73" s="1">
        <f>Historicals!C137</f>
        <v>2615</v>
      </c>
      <c r="D73" s="1">
        <f>Historicals!D137</f>
        <v>2263</v>
      </c>
      <c r="E73" s="1">
        <f>Historicals!E137</f>
        <v>1587</v>
      </c>
      <c r="F73" s="1">
        <f>Historicals!F137</f>
        <v>1995</v>
      </c>
      <c r="G73" s="1">
        <f>Historicals!G137</f>
        <v>1541</v>
      </c>
      <c r="H73" s="1">
        <f>Historicals!H137</f>
        <v>2435</v>
      </c>
      <c r="I73" s="1">
        <f>Historicals!I137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61"/>
      <c r="P73" s="56"/>
    </row>
    <row r="74" spans="1:16" s="56" customFormat="1" x14ac:dyDescent="0.3">
      <c r="A74" s="67" t="s">
        <v>129</v>
      </c>
      <c r="B74" s="56" t="str">
        <f t="shared" ref="B74:I74" si="54">+IFERROR(B73/A73-1,"nm")</f>
        <v>nm</v>
      </c>
      <c r="C74" s="56">
        <f t="shared" si="54"/>
        <v>0.11656703672075142</v>
      </c>
      <c r="D74" s="56">
        <f t="shared" si="54"/>
        <v>-0.13460803059273418</v>
      </c>
      <c r="E74" s="56">
        <f t="shared" si="54"/>
        <v>-0.29871851524524962</v>
      </c>
      <c r="F74" s="56">
        <f t="shared" si="54"/>
        <v>0.25708884688090738</v>
      </c>
      <c r="G74" s="56">
        <f t="shared" si="54"/>
        <v>-0.22756892230576442</v>
      </c>
      <c r="H74" s="56">
        <f t="shared" si="54"/>
        <v>0.58014276443867629</v>
      </c>
      <c r="I74" s="56">
        <f t="shared" si="54"/>
        <v>0.3523613963039014</v>
      </c>
      <c r="J74" s="63">
        <f>+IFERROR(J73/I73-1,"nm")</f>
        <v>0</v>
      </c>
      <c r="K74" s="63">
        <f>+IFERROR(K73/J73-1,"nm")</f>
        <v>0</v>
      </c>
      <c r="L74" s="63">
        <f>+IFERROR(L73/K73-1,"nm")</f>
        <v>0</v>
      </c>
      <c r="M74" s="63">
        <f>+IFERROR(M73/L73-1,"nm")</f>
        <v>0</v>
      </c>
      <c r="N74" s="63">
        <f>+IFERROR(N73/M73-1,"nm")</f>
        <v>0</v>
      </c>
      <c r="P74"/>
    </row>
    <row r="75" spans="1:16" s="56" customFormat="1" x14ac:dyDescent="0.3">
      <c r="A75" s="67" t="s">
        <v>131</v>
      </c>
      <c r="B75" s="56">
        <f t="shared" ref="B75:I75" si="55">+IFERROR(B73/B$52,"nm")</f>
        <v>0.2124455732946299</v>
      </c>
      <c r="C75" s="56">
        <f t="shared" si="55"/>
        <v>0.23738198983297024</v>
      </c>
      <c r="D75" s="56">
        <f t="shared" si="55"/>
        <v>0.1935345933464466</v>
      </c>
      <c r="E75" s="56">
        <f t="shared" si="55"/>
        <v>0.17171607877082881</v>
      </c>
      <c r="F75" s="56">
        <f t="shared" si="55"/>
        <v>0.20332246229107215</v>
      </c>
      <c r="G75" s="56">
        <f t="shared" si="55"/>
        <v>0.16486573232053064</v>
      </c>
      <c r="H75" s="56">
        <f t="shared" si="55"/>
        <v>0.21255237430167598</v>
      </c>
      <c r="I75" s="56">
        <f t="shared" si="55"/>
        <v>0.26388332398429359</v>
      </c>
      <c r="J75" s="63">
        <f>+IFERROR(J73/J$52,"nm")</f>
        <v>0.26388332398429359</v>
      </c>
      <c r="K75" s="63">
        <f>+IFERROR(K73/K$52,"nm")</f>
        <v>0.26388332398429359</v>
      </c>
      <c r="L75" s="63">
        <f>+IFERROR(L73/L$52,"nm")</f>
        <v>0.26388332398429359</v>
      </c>
      <c r="M75" s="63">
        <f>+IFERROR(M73/M$52,"nm")</f>
        <v>0.26388332398429359</v>
      </c>
      <c r="N75" s="63">
        <f>+IFERROR(N73/N$52,"nm")</f>
        <v>0.26388332398429359</v>
      </c>
    </row>
    <row r="76" spans="1:16" s="1" customFormat="1" x14ac:dyDescent="0.3">
      <c r="A76" s="66" t="s">
        <v>135</v>
      </c>
      <c r="B76" s="1">
        <f>Historicals!B159</f>
        <v>273</v>
      </c>
      <c r="C76" s="1">
        <f>Historicals!C159</f>
        <v>234</v>
      </c>
      <c r="D76" s="1">
        <f>Historicals!D159</f>
        <v>173</v>
      </c>
      <c r="E76" s="1">
        <f>Historicals!E159</f>
        <v>240</v>
      </c>
      <c r="F76" s="1">
        <f>Historicals!F159</f>
        <v>233</v>
      </c>
      <c r="G76" s="1">
        <f>Historicals!G159</f>
        <v>139</v>
      </c>
      <c r="H76" s="1">
        <f>Historicals!H159</f>
        <v>153</v>
      </c>
      <c r="I76" s="1">
        <f>Historicals!I159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6"/>
      <c r="P76"/>
    </row>
    <row r="77" spans="1:16" s="56" customFormat="1" x14ac:dyDescent="0.3">
      <c r="A77" s="67" t="s">
        <v>129</v>
      </c>
      <c r="B77" s="56" t="str">
        <f t="shared" ref="B77:I77" si="56">+IFERROR(B76/A76-1,"nm")</f>
        <v>nm</v>
      </c>
      <c r="C77" s="56">
        <f t="shared" si="56"/>
        <v>-0.1428571428571429</v>
      </c>
      <c r="D77" s="56">
        <f t="shared" si="56"/>
        <v>-0.26068376068376065</v>
      </c>
      <c r="E77" s="56">
        <f t="shared" si="56"/>
        <v>0.38728323699421963</v>
      </c>
      <c r="F77" s="56">
        <f t="shared" si="56"/>
        <v>-2.9166666666666674E-2</v>
      </c>
      <c r="G77" s="56">
        <f t="shared" si="56"/>
        <v>-0.40343347639484983</v>
      </c>
      <c r="H77" s="56">
        <f t="shared" si="56"/>
        <v>0.10071942446043169</v>
      </c>
      <c r="I77" s="56">
        <f t="shared" si="56"/>
        <v>0.28758169934640532</v>
      </c>
      <c r="J77" s="56">
        <f>+IFERROR(J76/I76-1,"nm")</f>
        <v>-1.1102230246251565E-16</v>
      </c>
      <c r="K77" s="56">
        <f>+IFERROR(K76/J76-1,"nm")</f>
        <v>0</v>
      </c>
      <c r="L77" s="56">
        <f>+IFERROR(L76/K76-1,"nm")</f>
        <v>0</v>
      </c>
      <c r="M77" s="56">
        <f>+IFERROR(M76/L76-1,"nm")</f>
        <v>0</v>
      </c>
      <c r="N77" s="56">
        <f>+IFERROR(N76/M76-1,"nm")</f>
        <v>0</v>
      </c>
      <c r="O77" s="61"/>
      <c r="P77"/>
    </row>
    <row r="78" spans="1:16" x14ac:dyDescent="0.3">
      <c r="A78" s="20" t="s">
        <v>133</v>
      </c>
      <c r="B78" s="63">
        <f t="shared" ref="B78:I78" si="57">+IFERROR(B76/B$52,"nm")</f>
        <v>2.4764150943396228E-2</v>
      </c>
      <c r="C78" s="63">
        <f t="shared" si="57"/>
        <v>2.1241830065359478E-2</v>
      </c>
      <c r="D78" s="63">
        <f t="shared" si="57"/>
        <v>1.4795176601385445E-2</v>
      </c>
      <c r="E78" s="63">
        <f t="shared" si="57"/>
        <v>2.5968405107119671E-2</v>
      </c>
      <c r="F78" s="63">
        <f t="shared" si="57"/>
        <v>2.3746432939258051E-2</v>
      </c>
      <c r="G78" s="63">
        <f t="shared" si="57"/>
        <v>1.4871081630469669E-2</v>
      </c>
      <c r="H78" s="63">
        <f t="shared" si="57"/>
        <v>1.3355446927374302E-2</v>
      </c>
      <c r="I78" s="63">
        <f t="shared" si="57"/>
        <v>1.5786521355877874E-2</v>
      </c>
      <c r="J78" s="63">
        <f>+I78</f>
        <v>1.5786521355877874E-2</v>
      </c>
      <c r="K78" s="63">
        <f>+J78</f>
        <v>1.5786521355877874E-2</v>
      </c>
      <c r="L78" s="63">
        <f>+K78</f>
        <v>1.5786521355877874E-2</v>
      </c>
      <c r="M78" s="63">
        <f>+L78</f>
        <v>1.5786521355877874E-2</v>
      </c>
      <c r="N78" s="63">
        <f>+M78</f>
        <v>1.5786521355877874E-2</v>
      </c>
      <c r="O78" s="56"/>
      <c r="P78" s="56"/>
    </row>
    <row r="79" spans="1:16" s="1" customFormat="1" x14ac:dyDescent="0.3">
      <c r="A79" s="66" t="s">
        <v>146</v>
      </c>
      <c r="B79" s="1">
        <f>Historicals!B148</f>
        <v>601</v>
      </c>
      <c r="C79" s="1">
        <f>Historicals!C148</f>
        <v>748</v>
      </c>
      <c r="D79" s="1">
        <f>Historicals!D148</f>
        <v>709</v>
      </c>
      <c r="E79" s="1">
        <f>Historicals!E148</f>
        <v>849</v>
      </c>
      <c r="F79" s="1">
        <f>Historicals!F148</f>
        <v>929</v>
      </c>
      <c r="G79" s="1">
        <f>Historicals!G148</f>
        <v>885</v>
      </c>
      <c r="H79" s="1">
        <f>Historicals!H148</f>
        <v>982</v>
      </c>
      <c r="I79" s="1">
        <f>Historicals!I148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6"/>
      <c r="P79"/>
    </row>
    <row r="80" spans="1:16" s="56" customFormat="1" x14ac:dyDescent="0.3">
      <c r="A80" s="67" t="s">
        <v>129</v>
      </c>
      <c r="B80" s="56" t="str">
        <f t="shared" ref="B80:I80" si="58">+IFERROR(B79/A79-1,"nm")</f>
        <v>nm</v>
      </c>
      <c r="C80" s="56">
        <f t="shared" si="58"/>
        <v>0.24459234608985025</v>
      </c>
      <c r="D80" s="56">
        <f t="shared" si="58"/>
        <v>-5.2139037433155067E-2</v>
      </c>
      <c r="E80" s="56">
        <f t="shared" si="58"/>
        <v>0.19746121297602248</v>
      </c>
      <c r="F80" s="56">
        <f t="shared" si="58"/>
        <v>9.4228504122497059E-2</v>
      </c>
      <c r="G80" s="56">
        <f t="shared" si="58"/>
        <v>-4.7362755651237931E-2</v>
      </c>
      <c r="H80" s="56">
        <f t="shared" si="58"/>
        <v>0.1096045197740112</v>
      </c>
      <c r="I80" s="56">
        <f t="shared" si="58"/>
        <v>-6.313645621181263E-2</v>
      </c>
      <c r="J80" s="56">
        <f>+IFERROR(J79/I79-1,"nm")</f>
        <v>2.2204460492503131E-16</v>
      </c>
      <c r="K80" s="56">
        <f>+IFERROR(K79/J79-1,"nm")</f>
        <v>0</v>
      </c>
      <c r="L80" s="56">
        <f>+IFERROR(L79/K79-1,"nm")</f>
        <v>0</v>
      </c>
      <c r="M80" s="56">
        <f>+IFERROR(M79/L79-1,"nm")</f>
        <v>0</v>
      </c>
      <c r="N80" s="56">
        <f>+IFERROR(N79/M79-1,"nm")</f>
        <v>0</v>
      </c>
      <c r="P80"/>
    </row>
    <row r="81" spans="1:16" x14ac:dyDescent="0.3">
      <c r="A81" s="20" t="s">
        <v>133</v>
      </c>
      <c r="B81" s="63">
        <f t="shared" ref="B81:I81" si="59">+IFERROR(B79/B$52,"nm")</f>
        <v>5.4517416545718435E-2</v>
      </c>
      <c r="C81" s="63">
        <f t="shared" si="59"/>
        <v>6.7901234567901231E-2</v>
      </c>
      <c r="D81" s="63">
        <f t="shared" si="59"/>
        <v>6.063456769007098E-2</v>
      </c>
      <c r="E81" s="63">
        <f t="shared" si="59"/>
        <v>9.1863233066435832E-2</v>
      </c>
      <c r="F81" s="63">
        <f t="shared" si="59"/>
        <v>9.4679983693436609E-2</v>
      </c>
      <c r="G81" s="63">
        <f t="shared" si="59"/>
        <v>9.4682785920616241E-2</v>
      </c>
      <c r="H81" s="63">
        <f t="shared" si="59"/>
        <v>8.5719273743016758E-2</v>
      </c>
      <c r="I81" s="63">
        <f t="shared" si="59"/>
        <v>7.37238560782114E-2</v>
      </c>
      <c r="J81" s="63">
        <f>+I81</f>
        <v>7.37238560782114E-2</v>
      </c>
      <c r="K81" s="63">
        <f>+J81</f>
        <v>7.37238560782114E-2</v>
      </c>
      <c r="L81" s="63">
        <f>+K81</f>
        <v>7.37238560782114E-2</v>
      </c>
      <c r="M81" s="63">
        <f>+L81</f>
        <v>7.37238560782114E-2</v>
      </c>
      <c r="N81" s="63">
        <f>+M81</f>
        <v>7.37238560782114E-2</v>
      </c>
      <c r="O81" s="61"/>
    </row>
    <row r="82" spans="1:16" x14ac:dyDescent="0.3">
      <c r="A82" s="20"/>
      <c r="C82" s="56"/>
      <c r="D82" s="56"/>
      <c r="E82" s="56"/>
      <c r="F82" s="56"/>
      <c r="G82" s="56"/>
      <c r="H82" s="56"/>
      <c r="I82" s="56"/>
      <c r="O82" s="56"/>
    </row>
    <row r="83" spans="1:16" s="1" customFormat="1" x14ac:dyDescent="0.3">
      <c r="A83" s="36" t="s">
        <v>102</v>
      </c>
      <c r="B83" s="64">
        <f t="shared" ref="B83:I83" si="60">B85+B89+B93</f>
        <v>3067</v>
      </c>
      <c r="C83" s="64">
        <f t="shared" si="60"/>
        <v>3785</v>
      </c>
      <c r="D83" s="64">
        <f t="shared" si="60"/>
        <v>4237</v>
      </c>
      <c r="E83" s="64">
        <f t="shared" si="60"/>
        <v>5134</v>
      </c>
      <c r="F83" s="64">
        <f t="shared" si="60"/>
        <v>6208</v>
      </c>
      <c r="G83" s="64">
        <f t="shared" si="60"/>
        <v>6679</v>
      </c>
      <c r="H83" s="64">
        <f t="shared" si="60"/>
        <v>8290</v>
      </c>
      <c r="I83" s="64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6"/>
      <c r="P83"/>
    </row>
    <row r="84" spans="1:16" s="1" customFormat="1" x14ac:dyDescent="0.3">
      <c r="A84" s="67" t="s">
        <v>129</v>
      </c>
      <c r="B84" s="63" t="str">
        <f t="shared" ref="B84:I84" si="61">+IFERROR(B83/A83-1,"nm")</f>
        <v>nm</v>
      </c>
      <c r="C84" s="63">
        <f t="shared" si="61"/>
        <v>0.23410498858819695</v>
      </c>
      <c r="D84" s="63">
        <f t="shared" si="61"/>
        <v>0.11941875825627468</v>
      </c>
      <c r="E84" s="63">
        <f t="shared" si="61"/>
        <v>0.21170639603493036</v>
      </c>
      <c r="F84" s="63">
        <f t="shared" si="61"/>
        <v>0.20919361121932223</v>
      </c>
      <c r="G84" s="63">
        <f t="shared" si="61"/>
        <v>7.5869845360824639E-2</v>
      </c>
      <c r="H84" s="63">
        <f t="shared" si="61"/>
        <v>0.24120377301991325</v>
      </c>
      <c r="I84" s="63">
        <f t="shared" si="61"/>
        <v>-8.9626055488540413E-2</v>
      </c>
      <c r="J84" s="71">
        <f ca="1">+IFERROR(J84/I84-1,"nm")</f>
        <v>0</v>
      </c>
      <c r="K84" s="71">
        <f ca="1">+IFERROR(K84/J84-1,"nm")</f>
        <v>0</v>
      </c>
      <c r="L84" s="71">
        <f ca="1">+IFERROR(L84/K84-1,"nm")</f>
        <v>0</v>
      </c>
      <c r="M84" s="71">
        <f ca="1">+IFERROR(M84/L84-1,"nm")</f>
        <v>0</v>
      </c>
      <c r="N84" s="71">
        <f ca="1">+IFERROR(N84/M84-1,"nm")</f>
        <v>0</v>
      </c>
      <c r="O84" s="56"/>
      <c r="P84"/>
    </row>
    <row r="85" spans="1:16" x14ac:dyDescent="0.3">
      <c r="A85" s="23" t="s">
        <v>113</v>
      </c>
      <c r="B85" s="61">
        <f>Historicals!B122</f>
        <v>2016</v>
      </c>
      <c r="C85" s="61">
        <f>Historicals!C122</f>
        <v>2599</v>
      </c>
      <c r="D85" s="61">
        <f>Historicals!D122</f>
        <v>2920</v>
      </c>
      <c r="E85" s="61">
        <f>Historicals!E122</f>
        <v>3496</v>
      </c>
      <c r="F85" s="61">
        <f>Historicals!F122</f>
        <v>4262</v>
      </c>
      <c r="G85" s="61">
        <f>Historicals!G122</f>
        <v>4635</v>
      </c>
      <c r="H85" s="61">
        <f>Historicals!H122</f>
        <v>5748</v>
      </c>
      <c r="I85" s="61">
        <f>Historicals!I122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6">
        <f t="shared" ref="C86:I86" si="62">+IFERROR(C85/B85-1,"nm")</f>
        <v>0.28918650793650791</v>
      </c>
      <c r="D86" s="56">
        <f t="shared" si="62"/>
        <v>0.12350904193920731</v>
      </c>
      <c r="E86" s="56">
        <f t="shared" si="62"/>
        <v>0.19726027397260282</v>
      </c>
      <c r="F86" s="56">
        <f t="shared" si="62"/>
        <v>0.21910755148741412</v>
      </c>
      <c r="G86" s="56">
        <f t="shared" si="62"/>
        <v>8.7517597372125833E-2</v>
      </c>
      <c r="H86" s="56">
        <f t="shared" si="62"/>
        <v>0.24012944983818763</v>
      </c>
      <c r="I86" s="56">
        <f t="shared" si="62"/>
        <v>-5.7759220598469052E-2</v>
      </c>
      <c r="J86" s="56">
        <f>J87+J88</f>
        <v>0</v>
      </c>
      <c r="K86" s="56">
        <f>K87+K88</f>
        <v>0</v>
      </c>
      <c r="L86" s="56">
        <f>L87+L88</f>
        <v>0</v>
      </c>
      <c r="M86" s="56">
        <f>M87+M88</f>
        <v>0</v>
      </c>
      <c r="N86" s="56">
        <f>N87+N88</f>
        <v>0</v>
      </c>
      <c r="O86" s="56"/>
    </row>
    <row r="87" spans="1:16" x14ac:dyDescent="0.3">
      <c r="A87" s="22" t="s">
        <v>137</v>
      </c>
      <c r="B87">
        <f>Historicals!B190</f>
        <v>0</v>
      </c>
      <c r="C87" s="56">
        <f>Historicals!C190</f>
        <v>-0.10993150684931507</v>
      </c>
      <c r="D87" s="56">
        <f>Historicals!D190</f>
        <v>0.12350904193920739</v>
      </c>
      <c r="E87" s="56">
        <f>Historicals!E190</f>
        <v>0.19726027397260273</v>
      </c>
      <c r="F87" s="56">
        <f>Historicals!F190</f>
        <v>0.21910755148741418</v>
      </c>
      <c r="G87" s="56">
        <f>Historicals!G190</f>
        <v>8.7517597372125763E-2</v>
      </c>
      <c r="H87" s="56">
        <f>Historicals!H190</f>
        <v>0.24012944983818771</v>
      </c>
      <c r="I87" s="56">
        <f>Historicals!I190</f>
        <v>-0.1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/>
    </row>
    <row r="88" spans="1:16" x14ac:dyDescent="0.3">
      <c r="A88" s="22" t="s">
        <v>138</v>
      </c>
      <c r="B88" t="str">
        <f t="shared" ref="B88:I88" si="63">+IFERROR(B86-B87,"nm")</f>
        <v>nm</v>
      </c>
      <c r="C88" s="56">
        <f t="shared" si="63"/>
        <v>0.39911801478582298</v>
      </c>
      <c r="D88" s="56">
        <f t="shared" si="63"/>
        <v>-8.3266726846886741E-17</v>
      </c>
      <c r="E88" s="56">
        <f t="shared" si="63"/>
        <v>8.3266726846886741E-17</v>
      </c>
      <c r="F88" s="56">
        <f t="shared" si="63"/>
        <v>-5.5511151231257827E-17</v>
      </c>
      <c r="G88" s="56">
        <f t="shared" si="63"/>
        <v>6.9388939039072284E-17</v>
      </c>
      <c r="H88" s="56">
        <f t="shared" si="63"/>
        <v>-8.3266726846886741E-17</v>
      </c>
      <c r="I88" s="56">
        <f t="shared" si="63"/>
        <v>4.2240779401530953E-2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1"/>
    </row>
    <row r="89" spans="1:16" x14ac:dyDescent="0.3">
      <c r="A89" s="23" t="s">
        <v>114</v>
      </c>
      <c r="B89" s="61">
        <f>Historicals!B123</f>
        <v>925</v>
      </c>
      <c r="C89" s="61">
        <f>Historicals!C123</f>
        <v>1055</v>
      </c>
      <c r="D89" s="61">
        <f>Historicals!D123</f>
        <v>1188</v>
      </c>
      <c r="E89" s="61">
        <f>Historicals!E123</f>
        <v>1508</v>
      </c>
      <c r="F89" s="61">
        <f>Historicals!F123</f>
        <v>1808</v>
      </c>
      <c r="G89" s="61">
        <f>Historicals!G123</f>
        <v>1896</v>
      </c>
      <c r="H89" s="61">
        <f>Historicals!H123</f>
        <v>2347</v>
      </c>
      <c r="I89" s="61">
        <f>Historicals!I123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6"/>
    </row>
    <row r="90" spans="1:16" x14ac:dyDescent="0.3">
      <c r="A90" s="22" t="s">
        <v>129</v>
      </c>
      <c r="B90" t="str">
        <f t="shared" ref="B90:I90" si="64">+IFERROR(B89/A89-1,"nm")</f>
        <v>nm</v>
      </c>
      <c r="C90" s="56">
        <f t="shared" si="64"/>
        <v>0.14054054054054044</v>
      </c>
      <c r="D90" s="56">
        <f t="shared" si="64"/>
        <v>0.12606635071090055</v>
      </c>
      <c r="E90" s="56">
        <f t="shared" si="64"/>
        <v>0.26936026936026947</v>
      </c>
      <c r="F90" s="56">
        <f t="shared" si="64"/>
        <v>0.19893899204244025</v>
      </c>
      <c r="G90" s="56">
        <f t="shared" si="64"/>
        <v>4.8672566371681381E-2</v>
      </c>
      <c r="H90" s="56">
        <f t="shared" si="64"/>
        <v>0.2378691983122363</v>
      </c>
      <c r="I90" s="56">
        <f t="shared" si="64"/>
        <v>-0.17426501917341286</v>
      </c>
      <c r="J90" s="56">
        <f>J91+J92</f>
        <v>0</v>
      </c>
      <c r="K90" s="56">
        <f>K91+K92</f>
        <v>0</v>
      </c>
      <c r="L90" s="56">
        <f>L91+L92</f>
        <v>0</v>
      </c>
      <c r="M90" s="56">
        <f>M91+M92</f>
        <v>0</v>
      </c>
      <c r="N90" s="56">
        <f>N91+N92</f>
        <v>0</v>
      </c>
      <c r="O90" s="63"/>
    </row>
    <row r="91" spans="1:16" x14ac:dyDescent="0.3">
      <c r="A91" s="22" t="s">
        <v>137</v>
      </c>
      <c r="B91">
        <f>Historicals!B191</f>
        <v>0</v>
      </c>
      <c r="C91" s="56">
        <f>Historicals!C191</f>
        <v>-0.11195286195286196</v>
      </c>
      <c r="D91" s="56">
        <f>Historicals!D191</f>
        <v>0.12606635071090047</v>
      </c>
      <c r="E91" s="56">
        <f>Historicals!E191</f>
        <v>0.26936026936026936</v>
      </c>
      <c r="F91" s="56">
        <f>Historicals!F191</f>
        <v>0.19893899204244031</v>
      </c>
      <c r="G91" s="56">
        <f>Historicals!G191</f>
        <v>4.8672566371681415E-2</v>
      </c>
      <c r="H91" s="56">
        <f>Historicals!H191</f>
        <v>0.2378691983122363</v>
      </c>
      <c r="I91" s="56">
        <f>Historicals!I191</f>
        <v>-0.21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63"/>
    </row>
    <row r="92" spans="1:16" x14ac:dyDescent="0.3">
      <c r="A92" s="22" t="s">
        <v>138</v>
      </c>
      <c r="B92" t="str">
        <f t="shared" ref="B92:I92" si="65">+IFERROR(B90-B91,"nm")</f>
        <v>nm</v>
      </c>
      <c r="C92" s="56">
        <f t="shared" si="65"/>
        <v>0.25249340249340241</v>
      </c>
      <c r="D92" s="56">
        <f t="shared" si="65"/>
        <v>8.3266726846886741E-17</v>
      </c>
      <c r="E92" s="56">
        <f t="shared" si="65"/>
        <v>1.1102230246251565E-16</v>
      </c>
      <c r="F92" s="56">
        <f t="shared" si="65"/>
        <v>-5.5511151231257827E-17</v>
      </c>
      <c r="G92" s="56">
        <f t="shared" si="65"/>
        <v>-3.4694469519536142E-17</v>
      </c>
      <c r="H92" s="56">
        <f t="shared" si="65"/>
        <v>0</v>
      </c>
      <c r="I92" s="56">
        <f t="shared" si="65"/>
        <v>3.5734980826587132E-2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1"/>
    </row>
    <row r="93" spans="1:16" x14ac:dyDescent="0.3">
      <c r="A93" s="23" t="s">
        <v>115</v>
      </c>
      <c r="B93" s="61">
        <f>Historicals!B124</f>
        <v>126</v>
      </c>
      <c r="C93" s="61">
        <f>Historicals!C124</f>
        <v>131</v>
      </c>
      <c r="D93" s="61">
        <f>Historicals!D124</f>
        <v>129</v>
      </c>
      <c r="E93" s="61">
        <f>Historicals!E124</f>
        <v>130</v>
      </c>
      <c r="F93" s="61">
        <f>Historicals!F124</f>
        <v>138</v>
      </c>
      <c r="G93" s="61">
        <f>Historicals!G124</f>
        <v>148</v>
      </c>
      <c r="H93" s="61">
        <f>Historicals!H124</f>
        <v>195</v>
      </c>
      <c r="I93" s="61">
        <f>Historicals!I124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6"/>
    </row>
    <row r="94" spans="1:16" x14ac:dyDescent="0.3">
      <c r="A94" s="22" t="s">
        <v>129</v>
      </c>
      <c r="B94" t="str">
        <f t="shared" ref="B94:I94" si="66">+IFERROR(B93/A93-1,"nm")</f>
        <v>nm</v>
      </c>
      <c r="C94" s="56">
        <f t="shared" si="66"/>
        <v>3.9682539682539764E-2</v>
      </c>
      <c r="D94" s="56">
        <f t="shared" si="66"/>
        <v>-1.5267175572519109E-2</v>
      </c>
      <c r="E94" s="56">
        <f t="shared" si="66"/>
        <v>7.7519379844961378E-3</v>
      </c>
      <c r="F94" s="56">
        <f t="shared" si="66"/>
        <v>6.1538461538461542E-2</v>
      </c>
      <c r="G94" s="56">
        <f t="shared" si="66"/>
        <v>7.2463768115942129E-2</v>
      </c>
      <c r="H94" s="56">
        <f t="shared" si="66"/>
        <v>0.31756756756756754</v>
      </c>
      <c r="I94" s="56">
        <f t="shared" si="66"/>
        <v>-1.025641025641022E-2</v>
      </c>
      <c r="J94" s="56">
        <f>J95+J96</f>
        <v>0</v>
      </c>
      <c r="K94" s="56">
        <f>K95+K96</f>
        <v>0</v>
      </c>
      <c r="L94" s="56">
        <f>L95+L96</f>
        <v>0</v>
      </c>
      <c r="M94" s="56">
        <f>M95+M96</f>
        <v>0</v>
      </c>
      <c r="N94" s="56">
        <f>N95+N96</f>
        <v>0</v>
      </c>
      <c r="O94" s="56"/>
    </row>
    <row r="95" spans="1:16" x14ac:dyDescent="0.3">
      <c r="A95" s="22" t="s">
        <v>137</v>
      </c>
      <c r="B95">
        <f>Historicals!B192</f>
        <v>0</v>
      </c>
      <c r="C95" s="56">
        <f>Historicals!C192</f>
        <v>1.5503875968992248E-2</v>
      </c>
      <c r="D95" s="56">
        <f>Historicals!D192</f>
        <v>-1.5267175572519083E-2</v>
      </c>
      <c r="E95" s="56">
        <f>Historicals!E192</f>
        <v>7.7519379844961239E-3</v>
      </c>
      <c r="F95" s="56">
        <f>Historicals!F192</f>
        <v>6.1538461538461542E-2</v>
      </c>
      <c r="G95" s="56">
        <f>Historicals!G192</f>
        <v>7.2463768115942032E-2</v>
      </c>
      <c r="H95" s="56">
        <f>Historicals!H192</f>
        <v>0.31756756756756754</v>
      </c>
      <c r="I95" s="56">
        <f>Historicals!I192</f>
        <v>-0.06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6">
        <f t="shared" si="67"/>
        <v>2.4178663713547516E-2</v>
      </c>
      <c r="D96" s="56">
        <f t="shared" si="67"/>
        <v>-2.6020852139652106E-17</v>
      </c>
      <c r="E96" s="56">
        <f t="shared" si="67"/>
        <v>1.3877787807814457E-17</v>
      </c>
      <c r="F96" s="56">
        <f t="shared" si="67"/>
        <v>0</v>
      </c>
      <c r="G96" s="56">
        <f t="shared" si="67"/>
        <v>9.7144514654701197E-17</v>
      </c>
      <c r="H96" s="56">
        <f t="shared" si="67"/>
        <v>0</v>
      </c>
      <c r="I96" s="56">
        <f t="shared" si="67"/>
        <v>4.9743589743589778E-2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/>
      <c r="P96" s="56"/>
    </row>
    <row r="97" spans="1:16" s="1" customFormat="1" x14ac:dyDescent="0.3">
      <c r="A97" s="65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3"/>
      <c r="P97" s="56"/>
    </row>
    <row r="98" spans="1:16" s="56" customFormat="1" x14ac:dyDescent="0.3">
      <c r="A98" s="67" t="s">
        <v>129</v>
      </c>
      <c r="B98" s="56" t="str">
        <f t="shared" ref="B98:I98" si="69">+IFERROR(B97/A97-1,"nm")</f>
        <v>nm</v>
      </c>
      <c r="C98" s="56">
        <f t="shared" si="69"/>
        <v>0.36669874879692022</v>
      </c>
      <c r="D98" s="56">
        <f t="shared" si="69"/>
        <v>9.9295774647887303E-2</v>
      </c>
      <c r="E98" s="56">
        <f t="shared" si="69"/>
        <v>0.19346572709801402</v>
      </c>
      <c r="F98" s="56">
        <f t="shared" si="69"/>
        <v>0.3022007514761138</v>
      </c>
      <c r="G98" s="56">
        <f t="shared" si="69"/>
        <v>4.4517724649629109E-2</v>
      </c>
      <c r="H98" s="56">
        <f t="shared" si="69"/>
        <v>0.29794790844514596</v>
      </c>
      <c r="I98" s="56">
        <f t="shared" si="69"/>
        <v>-0.26847065977500761</v>
      </c>
      <c r="J98" s="56">
        <f>+IFERROR(J97/I97-1,"nm")</f>
        <v>0</v>
      </c>
      <c r="K98" s="56">
        <f>+IFERROR(K97/J97-1,"nm")</f>
        <v>0</v>
      </c>
      <c r="L98" s="56">
        <f>+IFERROR(L97/K97-1,"nm")</f>
        <v>0</v>
      </c>
      <c r="M98" s="56">
        <f>+IFERROR(M97/L97-1,"nm")</f>
        <v>0</v>
      </c>
      <c r="N98" s="56">
        <f>+IFERROR(N97/M97-1,"nm")</f>
        <v>0</v>
      </c>
      <c r="O98" s="1"/>
      <c r="P98"/>
    </row>
    <row r="99" spans="1:16" s="56" customFormat="1" x14ac:dyDescent="0.3">
      <c r="A99" s="67" t="s">
        <v>131</v>
      </c>
      <c r="B99" s="56">
        <f t="shared" ref="B99:I99" si="70">+IFERROR(B97/B$83,"nm")</f>
        <v>0.33876752526899251</v>
      </c>
      <c r="C99" s="56">
        <f t="shared" si="70"/>
        <v>0.37516512549537651</v>
      </c>
      <c r="D99" s="56">
        <f t="shared" si="70"/>
        <v>0.36842105263157893</v>
      </c>
      <c r="E99" s="56">
        <f t="shared" si="70"/>
        <v>0.36287495130502534</v>
      </c>
      <c r="F99" s="56">
        <f t="shared" si="70"/>
        <v>0.3907860824742268</v>
      </c>
      <c r="G99" s="56">
        <f t="shared" si="70"/>
        <v>0.37939811349004343</v>
      </c>
      <c r="H99" s="56">
        <f t="shared" si="70"/>
        <v>0.39674306393244874</v>
      </c>
      <c r="I99" s="56">
        <f t="shared" si="70"/>
        <v>0.31880217304889358</v>
      </c>
      <c r="J99" s="56">
        <f>+I99</f>
        <v>0.31880217304889358</v>
      </c>
      <c r="K99" s="56">
        <f>+J99</f>
        <v>0.31880217304889358</v>
      </c>
      <c r="L99" s="56">
        <f>+K99</f>
        <v>0.31880217304889358</v>
      </c>
      <c r="M99" s="56">
        <f>+L99</f>
        <v>0.31880217304889358</v>
      </c>
      <c r="N99" s="56">
        <f>+M99</f>
        <v>0.31880217304889358</v>
      </c>
    </row>
    <row r="100" spans="1:16" s="1" customFormat="1" x14ac:dyDescent="0.3">
      <c r="A100" s="66" t="s">
        <v>132</v>
      </c>
      <c r="B100" s="1">
        <f>Historicals!B171</f>
        <v>46</v>
      </c>
      <c r="C100" s="1">
        <f>Historicals!C171</f>
        <v>48</v>
      </c>
      <c r="D100" s="1">
        <f>Historicals!D171</f>
        <v>54</v>
      </c>
      <c r="E100" s="1">
        <f>Historicals!E171</f>
        <v>56</v>
      </c>
      <c r="F100" s="1">
        <f>Historicals!F171</f>
        <v>50</v>
      </c>
      <c r="G100" s="1">
        <f>Historicals!G171</f>
        <v>44</v>
      </c>
      <c r="H100" s="1">
        <f>Historicals!H171</f>
        <v>46</v>
      </c>
      <c r="I100" s="1">
        <f>Historicals!I171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3"/>
      <c r="P100"/>
    </row>
    <row r="101" spans="1:16" s="56" customFormat="1" x14ac:dyDescent="0.3">
      <c r="A101" s="67" t="s">
        <v>129</v>
      </c>
      <c r="B101" s="56" t="str">
        <f t="shared" ref="B101:I101" si="71">+IFERROR(B100/A100-1,"nm")</f>
        <v>nm</v>
      </c>
      <c r="C101" s="56">
        <f t="shared" si="71"/>
        <v>4.3478260869565188E-2</v>
      </c>
      <c r="D101" s="56">
        <f t="shared" si="71"/>
        <v>0.125</v>
      </c>
      <c r="E101" s="56">
        <f t="shared" si="71"/>
        <v>3.7037037037036979E-2</v>
      </c>
      <c r="F101" s="56">
        <f t="shared" si="71"/>
        <v>-0.1071428571428571</v>
      </c>
      <c r="G101" s="56">
        <f t="shared" si="71"/>
        <v>-0.12</v>
      </c>
      <c r="H101" s="56">
        <f t="shared" si="71"/>
        <v>4.5454545454545414E-2</v>
      </c>
      <c r="I101" s="56">
        <f t="shared" si="71"/>
        <v>-0.10869565217391308</v>
      </c>
      <c r="J101" s="56">
        <f>+IFERROR(J100/I100-1,"nm")</f>
        <v>0</v>
      </c>
      <c r="K101" s="56">
        <f>+IFERROR(K100/J100-1,"nm")</f>
        <v>0</v>
      </c>
      <c r="L101" s="56">
        <f>+IFERROR(L100/K100-1,"nm")</f>
        <v>0</v>
      </c>
      <c r="M101" s="56">
        <f>+IFERROR(M100/L100-1,"nm")</f>
        <v>0</v>
      </c>
      <c r="N101" s="56">
        <f>+IFERROR(N100/M100-1,"nm")</f>
        <v>0</v>
      </c>
      <c r="P101"/>
    </row>
    <row r="102" spans="1:16" x14ac:dyDescent="0.3">
      <c r="A102" s="20" t="s">
        <v>133</v>
      </c>
      <c r="B102" s="63">
        <f t="shared" ref="B102:I102" si="72">+IFERROR(B100/B$83,"nm")</f>
        <v>1.4998369742419302E-2</v>
      </c>
      <c r="C102" s="63">
        <f t="shared" si="72"/>
        <v>1.2681638044914135E-2</v>
      </c>
      <c r="D102" s="63">
        <f t="shared" si="72"/>
        <v>1.2744866650932263E-2</v>
      </c>
      <c r="E102" s="63">
        <f t="shared" si="72"/>
        <v>1.090767432800935E-2</v>
      </c>
      <c r="F102" s="63">
        <f t="shared" si="72"/>
        <v>8.0541237113402053E-3</v>
      </c>
      <c r="G102" s="63">
        <f t="shared" si="72"/>
        <v>6.5878125467884411E-3</v>
      </c>
      <c r="H102" s="63">
        <f t="shared" si="72"/>
        <v>5.5488540410132689E-3</v>
      </c>
      <c r="I102" s="63">
        <f t="shared" si="72"/>
        <v>5.4326222340002651E-3</v>
      </c>
      <c r="J102" s="63">
        <f>+IFERROR(J100/J$83,"nm")</f>
        <v>5.4326222340002651E-3</v>
      </c>
      <c r="K102" s="63">
        <f>+IFERROR(K100/K$83,"nm")</f>
        <v>5.4326222340002651E-3</v>
      </c>
      <c r="L102" s="63">
        <f>+IFERROR(L100/L$83,"nm")</f>
        <v>5.4326222340002651E-3</v>
      </c>
      <c r="M102" s="63">
        <f>+IFERROR(M100/M$83,"nm")</f>
        <v>5.4326222340002651E-3</v>
      </c>
      <c r="N102" s="63">
        <f>+IFERROR(N100/N$83,"nm")</f>
        <v>5.4326222340002651E-3</v>
      </c>
      <c r="O102" s="64"/>
    </row>
    <row r="103" spans="1:16" x14ac:dyDescent="0.3">
      <c r="A103" s="20" t="s">
        <v>147</v>
      </c>
      <c r="B103" s="63">
        <f t="shared" ref="B103:I103" si="73">+IFERROR(B100/B$110,"nm")</f>
        <v>0.18110236220472442</v>
      </c>
      <c r="C103" s="63">
        <f t="shared" si="73"/>
        <v>0.20512820512820512</v>
      </c>
      <c r="D103" s="63">
        <f t="shared" si="73"/>
        <v>0.24</v>
      </c>
      <c r="E103" s="63">
        <f t="shared" si="73"/>
        <v>0.21875</v>
      </c>
      <c r="F103" s="63">
        <f t="shared" si="73"/>
        <v>0.2109704641350211</v>
      </c>
      <c r="G103" s="63">
        <f t="shared" si="73"/>
        <v>0.20560747663551401</v>
      </c>
      <c r="H103" s="63">
        <f t="shared" si="73"/>
        <v>0.15972222222222221</v>
      </c>
      <c r="I103" s="63">
        <f t="shared" si="73"/>
        <v>0.13531353135313531</v>
      </c>
      <c r="J103" s="63">
        <f>+I103</f>
        <v>0.13531353135313531</v>
      </c>
      <c r="K103" s="63">
        <f>+J103</f>
        <v>0.13531353135313531</v>
      </c>
      <c r="L103" s="63">
        <f>+K103</f>
        <v>0.13531353135313531</v>
      </c>
      <c r="M103" s="63">
        <f>+L103</f>
        <v>0.13531353135313531</v>
      </c>
      <c r="N103" s="63">
        <f>+M103</f>
        <v>0.13531353135313531</v>
      </c>
      <c r="O103" s="64"/>
      <c r="P103" s="56"/>
    </row>
    <row r="104" spans="1:16" s="1" customFormat="1" x14ac:dyDescent="0.3">
      <c r="A104" s="19" t="s">
        <v>134</v>
      </c>
      <c r="B104" s="1">
        <f>Historicals!B138</f>
        <v>993</v>
      </c>
      <c r="C104" s="1">
        <f>Historicals!C138</f>
        <v>1372</v>
      </c>
      <c r="D104" s="1">
        <f>Historicals!D138</f>
        <v>1507</v>
      </c>
      <c r="E104" s="1">
        <f>Historicals!E138</f>
        <v>1807</v>
      </c>
      <c r="F104" s="1">
        <f>Historicals!F138</f>
        <v>2376</v>
      </c>
      <c r="G104" s="1">
        <f>Historicals!G138</f>
        <v>2490</v>
      </c>
      <c r="H104" s="1">
        <f>Historicals!H138</f>
        <v>3243</v>
      </c>
      <c r="I104" s="1">
        <f>Historicals!I138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61"/>
      <c r="P104" s="56"/>
    </row>
    <row r="105" spans="1:16" s="56" customFormat="1" x14ac:dyDescent="0.3">
      <c r="A105" s="67" t="s">
        <v>129</v>
      </c>
      <c r="B105" s="56" t="str">
        <f t="shared" ref="B105:I105" si="74">+IFERROR(B104/A104-1,"nm")</f>
        <v>nm</v>
      </c>
      <c r="C105" s="56">
        <f t="shared" si="74"/>
        <v>0.38167170191339372</v>
      </c>
      <c r="D105" s="56">
        <f t="shared" si="74"/>
        <v>9.8396501457725938E-2</v>
      </c>
      <c r="E105" s="56">
        <f t="shared" si="74"/>
        <v>0.19907100199071004</v>
      </c>
      <c r="F105" s="56">
        <f t="shared" si="74"/>
        <v>0.31488655229662421</v>
      </c>
      <c r="G105" s="56">
        <f t="shared" si="74"/>
        <v>4.7979797979798011E-2</v>
      </c>
      <c r="H105" s="56">
        <f t="shared" si="74"/>
        <v>0.30240963855421676</v>
      </c>
      <c r="I105" s="56">
        <f t="shared" si="74"/>
        <v>-0.27073697193956214</v>
      </c>
      <c r="J105" s="63">
        <f>+IFERROR(J104/I104-1,"nm")</f>
        <v>0</v>
      </c>
      <c r="K105" s="63">
        <f>+IFERROR(K104/J104-1,"nm")</f>
        <v>0</v>
      </c>
      <c r="L105" s="63">
        <f>+IFERROR(L104/K104-1,"nm")</f>
        <v>0</v>
      </c>
      <c r="M105" s="63">
        <f>+IFERROR(M104/L104-1,"nm")</f>
        <v>0</v>
      </c>
      <c r="N105" s="63">
        <f>+IFERROR(N104/M104-1,"nm")</f>
        <v>0</v>
      </c>
      <c r="P105"/>
    </row>
    <row r="106" spans="1:16" s="56" customFormat="1" x14ac:dyDescent="0.3">
      <c r="A106" s="67" t="s">
        <v>131</v>
      </c>
      <c r="B106" s="56">
        <f t="shared" ref="B106:I106" si="75">+IFERROR(B104/B$83,"nm")</f>
        <v>0.3237691555265732</v>
      </c>
      <c r="C106" s="56">
        <f t="shared" si="75"/>
        <v>0.36248348745046233</v>
      </c>
      <c r="D106" s="56">
        <f t="shared" si="75"/>
        <v>0.35567618598064671</v>
      </c>
      <c r="E106" s="56">
        <f t="shared" si="75"/>
        <v>0.35196727697701596</v>
      </c>
      <c r="F106" s="56">
        <f t="shared" si="75"/>
        <v>0.38273195876288657</v>
      </c>
      <c r="G106" s="56">
        <f t="shared" si="75"/>
        <v>0.37281030094325496</v>
      </c>
      <c r="H106" s="56">
        <f t="shared" si="75"/>
        <v>0.39119420989143544</v>
      </c>
      <c r="I106" s="56">
        <f t="shared" si="75"/>
        <v>0.31336955081489332</v>
      </c>
      <c r="J106" s="63">
        <f>+IFERROR(J104/J$83,"nm")</f>
        <v>0.31336955081489332</v>
      </c>
      <c r="K106" s="63">
        <f>+IFERROR(K104/K$83,"nm")</f>
        <v>0.31336955081489332</v>
      </c>
      <c r="L106" s="63">
        <f>+IFERROR(L104/L$83,"nm")</f>
        <v>0.31336955081489332</v>
      </c>
      <c r="M106" s="63">
        <f>+IFERROR(M104/M$83,"nm")</f>
        <v>0.31336955081489332</v>
      </c>
      <c r="N106" s="63">
        <f>+IFERROR(N104/N$83,"nm")</f>
        <v>0.31336955081489332</v>
      </c>
    </row>
    <row r="107" spans="1:16" s="1" customFormat="1" x14ac:dyDescent="0.3">
      <c r="A107" s="66" t="s">
        <v>135</v>
      </c>
      <c r="B107" s="1">
        <f>Historicals!B160</f>
        <v>69</v>
      </c>
      <c r="C107" s="1">
        <f>Historicals!C160</f>
        <v>44</v>
      </c>
      <c r="D107" s="1">
        <f>Historicals!D160</f>
        <v>51</v>
      </c>
      <c r="E107" s="1">
        <f>Historicals!E160</f>
        <v>76</v>
      </c>
      <c r="F107" s="1">
        <f>Historicals!F160</f>
        <v>49</v>
      </c>
      <c r="G107" s="1">
        <f>Historicals!G160</f>
        <v>28</v>
      </c>
      <c r="H107" s="1">
        <f>Historicals!H160</f>
        <v>94</v>
      </c>
      <c r="I107" s="1">
        <f>Historicals!I160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6"/>
      <c r="P107"/>
    </row>
    <row r="108" spans="1:16" s="56" customFormat="1" x14ac:dyDescent="0.3">
      <c r="A108" s="67" t="s">
        <v>129</v>
      </c>
      <c r="B108" s="56" t="str">
        <f t="shared" ref="B108:I108" si="76">+IFERROR(B107/A107-1,"nm")</f>
        <v>nm</v>
      </c>
      <c r="C108" s="56">
        <f t="shared" si="76"/>
        <v>-0.3623188405797102</v>
      </c>
      <c r="D108" s="56">
        <f t="shared" si="76"/>
        <v>0.15909090909090917</v>
      </c>
      <c r="E108" s="56">
        <f t="shared" si="76"/>
        <v>0.49019607843137258</v>
      </c>
      <c r="F108" s="56">
        <f t="shared" si="76"/>
        <v>-0.35526315789473684</v>
      </c>
      <c r="G108" s="56">
        <f t="shared" si="76"/>
        <v>-0.4285714285714286</v>
      </c>
      <c r="H108" s="56">
        <f t="shared" si="76"/>
        <v>2.3571428571428572</v>
      </c>
      <c r="I108" s="56">
        <f t="shared" si="76"/>
        <v>-0.17021276595744683</v>
      </c>
      <c r="J108" s="56">
        <f>+IFERROR(J107/I107-1,"nm")</f>
        <v>0</v>
      </c>
      <c r="K108" s="56">
        <f>+IFERROR(K107/J107-1,"nm")</f>
        <v>0</v>
      </c>
      <c r="L108" s="56">
        <f>+IFERROR(L107/K107-1,"nm")</f>
        <v>0</v>
      </c>
      <c r="M108" s="56">
        <f>+IFERROR(M107/L107-1,"nm")</f>
        <v>0</v>
      </c>
      <c r="N108" s="56">
        <f>+IFERROR(N107/M107-1,"nm")</f>
        <v>0</v>
      </c>
      <c r="O108" s="61"/>
      <c r="P108"/>
    </row>
    <row r="109" spans="1:16" x14ac:dyDescent="0.3">
      <c r="A109" s="20" t="s">
        <v>133</v>
      </c>
      <c r="B109" s="63">
        <f t="shared" ref="B109:I109" si="77">+IFERROR(B107/B$83,"nm")</f>
        <v>2.2497554613628953E-2</v>
      </c>
      <c r="C109" s="63">
        <f t="shared" si="77"/>
        <v>1.1624834874504624E-2</v>
      </c>
      <c r="D109" s="63">
        <f t="shared" si="77"/>
        <v>1.2036818503658248E-2</v>
      </c>
      <c r="E109" s="63">
        <f t="shared" si="77"/>
        <v>1.4803272302298403E-2</v>
      </c>
      <c r="F109" s="63">
        <f t="shared" si="77"/>
        <v>7.8930412371134018E-3</v>
      </c>
      <c r="G109" s="63">
        <f t="shared" si="77"/>
        <v>4.1922443479562805E-3</v>
      </c>
      <c r="H109" s="63">
        <f t="shared" si="77"/>
        <v>1.1338962605548853E-2</v>
      </c>
      <c r="I109" s="63">
        <f t="shared" si="77"/>
        <v>1.0335232542732211E-2</v>
      </c>
      <c r="J109" s="63">
        <f>+I109</f>
        <v>1.0335232542732211E-2</v>
      </c>
      <c r="K109" s="63">
        <f>+J109</f>
        <v>1.0335232542732211E-2</v>
      </c>
      <c r="L109" s="63">
        <f>+K109</f>
        <v>1.0335232542732211E-2</v>
      </c>
      <c r="M109" s="63">
        <f>+L109</f>
        <v>1.0335232542732211E-2</v>
      </c>
      <c r="N109" s="63">
        <f>+M109</f>
        <v>1.0335232542732211E-2</v>
      </c>
      <c r="O109" s="56"/>
      <c r="P109" s="56"/>
    </row>
    <row r="110" spans="1:16" s="1" customFormat="1" x14ac:dyDescent="0.3">
      <c r="A110" s="66" t="s">
        <v>146</v>
      </c>
      <c r="B110" s="1">
        <f>Historicals!B149</f>
        <v>254</v>
      </c>
      <c r="C110" s="1">
        <f>Historicals!C149</f>
        <v>234</v>
      </c>
      <c r="D110" s="1">
        <f>Historicals!D149</f>
        <v>225</v>
      </c>
      <c r="E110" s="1">
        <f>Historicals!E149</f>
        <v>256</v>
      </c>
      <c r="F110" s="1">
        <f>Historicals!F149</f>
        <v>237</v>
      </c>
      <c r="G110" s="1">
        <f>Historicals!G149</f>
        <v>214</v>
      </c>
      <c r="H110" s="1">
        <f>Historicals!H149</f>
        <v>288</v>
      </c>
      <c r="I110" s="1">
        <f>Historicals!I149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6"/>
      <c r="P110"/>
    </row>
    <row r="111" spans="1:16" s="56" customFormat="1" x14ac:dyDescent="0.3">
      <c r="A111" s="67" t="s">
        <v>129</v>
      </c>
      <c r="B111" s="56" t="str">
        <f t="shared" ref="B111:I111" si="78">+IFERROR(B110/A110-1,"nm")</f>
        <v>nm</v>
      </c>
      <c r="C111" s="56">
        <f t="shared" si="78"/>
        <v>-7.8740157480314932E-2</v>
      </c>
      <c r="D111" s="56">
        <f t="shared" si="78"/>
        <v>-3.8461538461538436E-2</v>
      </c>
      <c r="E111" s="56">
        <f t="shared" si="78"/>
        <v>0.13777777777777778</v>
      </c>
      <c r="F111" s="56">
        <f t="shared" si="78"/>
        <v>-7.421875E-2</v>
      </c>
      <c r="G111" s="56">
        <f t="shared" si="78"/>
        <v>-9.7046413502109741E-2</v>
      </c>
      <c r="H111" s="56">
        <f t="shared" si="78"/>
        <v>0.34579439252336441</v>
      </c>
      <c r="I111" s="56">
        <f t="shared" si="78"/>
        <v>5.2083333333333259E-2</v>
      </c>
      <c r="J111" s="56">
        <f>+IFERROR(J110/I110-1,"nm")</f>
        <v>0</v>
      </c>
      <c r="K111" s="56">
        <f>+IFERROR(K110/J110-1,"nm")</f>
        <v>0</v>
      </c>
      <c r="L111" s="56">
        <f>+IFERROR(L110/K110-1,"nm")</f>
        <v>0</v>
      </c>
      <c r="M111" s="56">
        <f>+IFERROR(M110/L110-1,"nm")</f>
        <v>0</v>
      </c>
      <c r="N111" s="56">
        <f>+IFERROR(N110/M110-1,"nm")</f>
        <v>0</v>
      </c>
      <c r="P111"/>
    </row>
    <row r="112" spans="1:16" x14ac:dyDescent="0.3">
      <c r="A112" s="20" t="s">
        <v>133</v>
      </c>
      <c r="B112" s="63">
        <f t="shared" ref="B112:I112" si="79">+IFERROR(B110/B$83,"nm")</f>
        <v>8.2817085099445714E-2</v>
      </c>
      <c r="C112" s="63">
        <f t="shared" si="79"/>
        <v>6.1822985468956405E-2</v>
      </c>
      <c r="D112" s="63">
        <f t="shared" si="79"/>
        <v>5.31036110455511E-2</v>
      </c>
      <c r="E112" s="63">
        <f t="shared" si="79"/>
        <v>4.9863654070899883E-2</v>
      </c>
      <c r="F112" s="63">
        <f t="shared" si="79"/>
        <v>3.817654639175258E-2</v>
      </c>
      <c r="G112" s="63">
        <f t="shared" si="79"/>
        <v>3.2040724659380147E-2</v>
      </c>
      <c r="H112" s="63">
        <f t="shared" si="79"/>
        <v>3.4740651387213509E-2</v>
      </c>
      <c r="I112" s="63">
        <f t="shared" si="79"/>
        <v>4.0148403339075128E-2</v>
      </c>
      <c r="J112" s="63">
        <f>+I112</f>
        <v>4.0148403339075128E-2</v>
      </c>
      <c r="K112" s="63">
        <f>+J112</f>
        <v>4.0148403339075128E-2</v>
      </c>
      <c r="L112" s="63">
        <f>+K112</f>
        <v>4.0148403339075128E-2</v>
      </c>
      <c r="M112" s="63">
        <f>+L112</f>
        <v>4.0148403339075128E-2</v>
      </c>
      <c r="N112" s="63">
        <f>+M112</f>
        <v>4.0148403339075128E-2</v>
      </c>
      <c r="O112" s="61"/>
    </row>
    <row r="113" spans="1:16" x14ac:dyDescent="0.3">
      <c r="A113" s="20"/>
      <c r="C113" s="56"/>
      <c r="D113" s="56"/>
      <c r="E113" s="56"/>
      <c r="F113" s="56"/>
      <c r="G113" s="56"/>
      <c r="H113" s="56"/>
      <c r="I113" s="56"/>
      <c r="O113" s="56"/>
    </row>
    <row r="114" spans="1:16" s="1" customFormat="1" x14ac:dyDescent="0.3">
      <c r="A114" s="36" t="s">
        <v>106</v>
      </c>
      <c r="B114" s="64">
        <f t="shared" ref="B114:I114" si="80">B116+B120+B124</f>
        <v>755</v>
      </c>
      <c r="C114" s="64">
        <f t="shared" si="80"/>
        <v>869</v>
      </c>
      <c r="D114" s="64">
        <f t="shared" si="80"/>
        <v>1014</v>
      </c>
      <c r="E114" s="64">
        <f t="shared" si="80"/>
        <v>5166</v>
      </c>
      <c r="F114" s="64">
        <f t="shared" si="80"/>
        <v>5254</v>
      </c>
      <c r="G114" s="64">
        <f t="shared" si="80"/>
        <v>5028</v>
      </c>
      <c r="H114" s="64">
        <f t="shared" si="80"/>
        <v>5343</v>
      </c>
      <c r="I114" s="64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6"/>
      <c r="P114" s="61"/>
    </row>
    <row r="115" spans="1:16" s="1" customFormat="1" x14ac:dyDescent="0.3">
      <c r="A115" s="67" t="s">
        <v>129</v>
      </c>
      <c r="B115" s="63" t="str">
        <f t="shared" ref="B115:I115" si="81">+IFERROR(B114/A114-1,"nm")</f>
        <v>nm</v>
      </c>
      <c r="C115" s="63">
        <f t="shared" si="81"/>
        <v>0.15099337748344377</v>
      </c>
      <c r="D115" s="63">
        <f t="shared" si="81"/>
        <v>0.16685845799769861</v>
      </c>
      <c r="E115" s="63">
        <f t="shared" si="81"/>
        <v>4.0946745562130173</v>
      </c>
      <c r="F115" s="63">
        <f t="shared" si="81"/>
        <v>1.7034456058846237E-2</v>
      </c>
      <c r="G115" s="63">
        <f t="shared" si="81"/>
        <v>-4.3014845831747195E-2</v>
      </c>
      <c r="H115" s="63">
        <f t="shared" si="81"/>
        <v>6.2649164677804237E-2</v>
      </c>
      <c r="I115" s="63">
        <f t="shared" si="81"/>
        <v>0.11454239191465465</v>
      </c>
      <c r="J115" s="71">
        <f ca="1">+IFERROR(J115/I115-1,"nm")</f>
        <v>0</v>
      </c>
      <c r="K115" s="71">
        <f ca="1">+IFERROR(K115/J115-1,"nm")</f>
        <v>0</v>
      </c>
      <c r="L115" s="71">
        <f ca="1">+IFERROR(L115/K115-1,"nm")</f>
        <v>0</v>
      </c>
      <c r="M115" s="71">
        <f ca="1">+IFERROR(M115/L115-1,"nm")</f>
        <v>0</v>
      </c>
      <c r="N115" s="71">
        <f ca="1">+IFERROR(N115/M115-1,"nm")</f>
        <v>0</v>
      </c>
      <c r="O115" s="56"/>
      <c r="P115"/>
    </row>
    <row r="116" spans="1:16" x14ac:dyDescent="0.3">
      <c r="A116" s="23" t="s">
        <v>113</v>
      </c>
      <c r="B116" s="61">
        <f>Historicals!B126</f>
        <v>452</v>
      </c>
      <c r="C116" s="61">
        <f>Historicals!C126</f>
        <v>570</v>
      </c>
      <c r="D116" s="61">
        <f>Historicals!D126</f>
        <v>666</v>
      </c>
      <c r="E116" s="61">
        <f>Historicals!E126</f>
        <v>3575</v>
      </c>
      <c r="F116" s="61">
        <f>Historicals!F126</f>
        <v>3622</v>
      </c>
      <c r="G116" s="61">
        <f>Historicals!G126</f>
        <v>3449</v>
      </c>
      <c r="H116" s="61">
        <f>Historicals!H126</f>
        <v>3659</v>
      </c>
      <c r="I116" s="61">
        <f>Historicals!I126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6">
        <f t="shared" si="82"/>
        <v>0.26106194690265494</v>
      </c>
      <c r="D117" s="56">
        <f t="shared" si="82"/>
        <v>0.16842105263157903</v>
      </c>
      <c r="E117" s="56">
        <f t="shared" si="82"/>
        <v>4.3678678678678677</v>
      </c>
      <c r="F117" s="56">
        <f t="shared" si="82"/>
        <v>1.3146853146853044E-2</v>
      </c>
      <c r="G117" s="56">
        <f t="shared" si="82"/>
        <v>-4.7763666482606326E-2</v>
      </c>
      <c r="H117" s="56">
        <f t="shared" si="82"/>
        <v>6.0887213685126174E-2</v>
      </c>
      <c r="I117" s="56">
        <f t="shared" si="82"/>
        <v>0.12353101940420874</v>
      </c>
      <c r="J117" s="56">
        <f>J118+J119</f>
        <v>0</v>
      </c>
      <c r="K117" s="56">
        <f>K118+K119</f>
        <v>0</v>
      </c>
      <c r="L117" s="56">
        <f>L118+L119</f>
        <v>0</v>
      </c>
      <c r="M117" s="56">
        <f>M118+M119</f>
        <v>0</v>
      </c>
      <c r="N117" s="56">
        <f>N118+N119</f>
        <v>0</v>
      </c>
      <c r="O117" s="56"/>
    </row>
    <row r="118" spans="1:16" x14ac:dyDescent="0.3">
      <c r="A118" s="22" t="s">
        <v>137</v>
      </c>
      <c r="B118">
        <f>Historicals!B194</f>
        <v>0</v>
      </c>
      <c r="C118" s="56">
        <f>Historicals!C194</f>
        <v>0.26106194690265488</v>
      </c>
      <c r="D118" s="56">
        <f>Historicals!D194</f>
        <v>0.16842105263157894</v>
      </c>
      <c r="E118" s="56">
        <f>Historicals!E194</f>
        <v>4.3678678678678677</v>
      </c>
      <c r="F118" s="56">
        <f>Historicals!F194</f>
        <v>1.3146853146853148E-2</v>
      </c>
      <c r="G118" s="56">
        <f>Historicals!G194</f>
        <v>-4.7763666482606291E-2</v>
      </c>
      <c r="H118" s="56">
        <f>Historicals!H194</f>
        <v>6.0887213685126125E-2</v>
      </c>
      <c r="I118" s="56">
        <f>Historicals!I194</f>
        <v>0.17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6">
        <f t="shared" si="83"/>
        <v>5.5511151231257827E-17</v>
      </c>
      <c r="D119" s="56">
        <f t="shared" si="83"/>
        <v>8.3266726846886741E-17</v>
      </c>
      <c r="E119" s="56">
        <f t="shared" si="83"/>
        <v>0</v>
      </c>
      <c r="F119" s="56">
        <f t="shared" si="83"/>
        <v>-1.0408340855860843E-16</v>
      </c>
      <c r="G119" s="56">
        <f t="shared" si="83"/>
        <v>-3.4694469519536142E-17</v>
      </c>
      <c r="H119" s="56">
        <f t="shared" si="83"/>
        <v>4.8572257327350599E-17</v>
      </c>
      <c r="I119" s="56">
        <f t="shared" si="83"/>
        <v>-4.646898059579127E-2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1"/>
    </row>
    <row r="120" spans="1:16" x14ac:dyDescent="0.3">
      <c r="A120" s="23" t="s">
        <v>114</v>
      </c>
      <c r="B120" s="61">
        <f>Historicals!B127</f>
        <v>230</v>
      </c>
      <c r="C120" s="61">
        <f>Historicals!C127</f>
        <v>228</v>
      </c>
      <c r="D120" s="61">
        <f>Historicals!D127</f>
        <v>275</v>
      </c>
      <c r="E120" s="61">
        <f>Historicals!E127</f>
        <v>1347</v>
      </c>
      <c r="F120" s="61">
        <f>Historicals!F127</f>
        <v>1395</v>
      </c>
      <c r="G120" s="61">
        <f>Historicals!G127</f>
        <v>1365</v>
      </c>
      <c r="H120" s="61">
        <f>Historicals!H127</f>
        <v>1494</v>
      </c>
      <c r="I120" s="61">
        <f>Historicals!I127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6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6">
        <f t="shared" si="84"/>
        <v>-8.6956521739129933E-3</v>
      </c>
      <c r="D121" s="56">
        <f t="shared" si="84"/>
        <v>0.20614035087719307</v>
      </c>
      <c r="E121" s="56">
        <f t="shared" si="84"/>
        <v>3.8981818181818184</v>
      </c>
      <c r="F121" s="56">
        <f t="shared" si="84"/>
        <v>3.563474387527843E-2</v>
      </c>
      <c r="G121" s="56">
        <f t="shared" si="84"/>
        <v>-2.1505376344086002E-2</v>
      </c>
      <c r="H121" s="56">
        <f t="shared" si="84"/>
        <v>9.4505494505494614E-2</v>
      </c>
      <c r="I121" s="56">
        <f t="shared" si="84"/>
        <v>7.7643908969210251E-2</v>
      </c>
      <c r="J121" s="56">
        <f>J122+J123</f>
        <v>0</v>
      </c>
      <c r="K121" s="56">
        <f>K122+K123</f>
        <v>0</v>
      </c>
      <c r="L121" s="56">
        <f>L122+L123</f>
        <v>0</v>
      </c>
      <c r="M121" s="56">
        <f>M122+M123</f>
        <v>0</v>
      </c>
      <c r="N121" s="56">
        <f>N122+N123</f>
        <v>0</v>
      </c>
      <c r="O121" s="63"/>
    </row>
    <row r="122" spans="1:16" x14ac:dyDescent="0.3">
      <c r="A122" s="22" t="s">
        <v>137</v>
      </c>
      <c r="B122">
        <f>Historicals!B195</f>
        <v>0</v>
      </c>
      <c r="C122" s="56">
        <f>Historicals!C195</f>
        <v>-8.6956521739130436E-3</v>
      </c>
      <c r="D122" s="56">
        <f>Historicals!D195</f>
        <v>0.20614035087719298</v>
      </c>
      <c r="E122" s="56">
        <f>Historicals!E195</f>
        <v>3.898181818181818</v>
      </c>
      <c r="F122" s="56">
        <f>Historicals!F195</f>
        <v>3.5634743875278395E-2</v>
      </c>
      <c r="G122" s="56">
        <f>Historicals!G195</f>
        <v>-2.1505376344086023E-2</v>
      </c>
      <c r="H122" s="56">
        <f>Historicals!H195</f>
        <v>9.4505494505494503E-2</v>
      </c>
      <c r="I122" s="56">
        <f>Historicals!I195</f>
        <v>0.12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63"/>
      <c r="P122" s="61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6">
        <f t="shared" si="85"/>
        <v>5.0306980803327406E-17</v>
      </c>
      <c r="D123" s="56">
        <f t="shared" si="85"/>
        <v>8.3266726846886741E-17</v>
      </c>
      <c r="E123" s="56">
        <f t="shared" si="85"/>
        <v>4.4408920985006262E-16</v>
      </c>
      <c r="F123" s="56">
        <f t="shared" si="85"/>
        <v>3.4694469519536142E-17</v>
      </c>
      <c r="G123" s="56">
        <f t="shared" si="85"/>
        <v>2.0816681711721685E-17</v>
      </c>
      <c r="H123" s="56">
        <f t="shared" si="85"/>
        <v>1.1102230246251565E-16</v>
      </c>
      <c r="I123" s="56">
        <f t="shared" si="85"/>
        <v>-4.2356091030789744E-2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1"/>
    </row>
    <row r="124" spans="1:16" x14ac:dyDescent="0.3">
      <c r="A124" s="23" t="s">
        <v>115</v>
      </c>
      <c r="B124" s="61">
        <f>Historicals!B128</f>
        <v>73</v>
      </c>
      <c r="C124" s="61">
        <f>Historicals!C128</f>
        <v>71</v>
      </c>
      <c r="D124" s="61">
        <f>Historicals!D128</f>
        <v>73</v>
      </c>
      <c r="E124" s="61">
        <f>Historicals!E128</f>
        <v>244</v>
      </c>
      <c r="F124" s="61">
        <f>Historicals!F128</f>
        <v>237</v>
      </c>
      <c r="G124" s="61">
        <f>Historicals!G128</f>
        <v>214</v>
      </c>
      <c r="H124" s="61">
        <f>Historicals!H128</f>
        <v>190</v>
      </c>
      <c r="I124" s="61">
        <f>Historicals!I128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6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6">
        <f t="shared" si="86"/>
        <v>-2.7397260273972601E-2</v>
      </c>
      <c r="D125" s="56">
        <f t="shared" si="86"/>
        <v>2.8169014084507005E-2</v>
      </c>
      <c r="E125" s="56">
        <f t="shared" si="86"/>
        <v>2.3424657534246576</v>
      </c>
      <c r="F125" s="56">
        <f t="shared" si="86"/>
        <v>-2.8688524590163911E-2</v>
      </c>
      <c r="G125" s="56">
        <f t="shared" si="86"/>
        <v>-9.7046413502109741E-2</v>
      </c>
      <c r="H125" s="56">
        <f t="shared" si="86"/>
        <v>-0.11214953271028039</v>
      </c>
      <c r="I125" s="56">
        <f t="shared" si="86"/>
        <v>0.23157894736842111</v>
      </c>
      <c r="J125" s="56">
        <f>J147+J148</f>
        <v>0</v>
      </c>
      <c r="K125" s="56">
        <f>K126+K127</f>
        <v>0</v>
      </c>
      <c r="L125" s="56">
        <f>L126+L127</f>
        <v>0</v>
      </c>
      <c r="M125" s="56">
        <f>M126+M127</f>
        <v>0</v>
      </c>
      <c r="N125" s="56">
        <f>N126+N127</f>
        <v>0</v>
      </c>
      <c r="O125" s="56"/>
    </row>
    <row r="126" spans="1:16" x14ac:dyDescent="0.3">
      <c r="A126" s="22" t="s">
        <v>137</v>
      </c>
      <c r="B126">
        <f>Historicals!B196</f>
        <v>0</v>
      </c>
      <c r="C126" s="56">
        <f>Historicals!C196</f>
        <v>-2.7397260273972601E-2</v>
      </c>
      <c r="D126" s="56">
        <f>Historicals!D196</f>
        <v>2.8169014084507043E-2</v>
      </c>
      <c r="E126" s="56">
        <f>Historicals!E196</f>
        <v>2.3424657534246576</v>
      </c>
      <c r="F126" s="56">
        <f>Historicals!F196</f>
        <v>-2.8688524590163935E-2</v>
      </c>
      <c r="G126" s="56">
        <f>Historicals!G196</f>
        <v>-9.7046413502109699E-2</v>
      </c>
      <c r="H126" s="56">
        <f>Historicals!H196</f>
        <v>-0.11214953271028037</v>
      </c>
      <c r="I126" s="56">
        <f>Historicals!I196</f>
        <v>0.28000000000000003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6">
        <f t="shared" si="87"/>
        <v>0</v>
      </c>
      <c r="D127" s="56">
        <f t="shared" si="87"/>
        <v>-3.8163916471489756E-17</v>
      </c>
      <c r="E127" s="56">
        <f t="shared" si="87"/>
        <v>0</v>
      </c>
      <c r="F127" s="56">
        <f t="shared" si="87"/>
        <v>2.4286128663675299E-17</v>
      </c>
      <c r="G127" s="56">
        <f t="shared" si="87"/>
        <v>-4.163336342344337E-17</v>
      </c>
      <c r="H127" s="56">
        <f t="shared" si="87"/>
        <v>-1.3877787807814457E-17</v>
      </c>
      <c r="I127" s="56">
        <f t="shared" si="87"/>
        <v>-4.842105263157892E-2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/>
      <c r="P127" s="56"/>
    </row>
    <row r="128" spans="1:16" s="1" customFormat="1" x14ac:dyDescent="0.3">
      <c r="A128" s="65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3"/>
      <c r="P128" s="56"/>
    </row>
    <row r="129" spans="1:16" s="56" customFormat="1" x14ac:dyDescent="0.3">
      <c r="A129" s="67" t="s">
        <v>129</v>
      </c>
      <c r="B129" s="56" t="str">
        <f t="shared" ref="B129:I129" si="89">+IFERROR(B128/A128-1,"nm")</f>
        <v>nm</v>
      </c>
      <c r="C129" s="56">
        <f t="shared" si="89"/>
        <v>0.77049180327868849</v>
      </c>
      <c r="D129" s="56">
        <f t="shared" si="89"/>
        <v>0.28703703703703698</v>
      </c>
      <c r="E129" s="56">
        <f t="shared" si="89"/>
        <v>3.4748201438848918</v>
      </c>
      <c r="F129" s="56">
        <f t="shared" si="89"/>
        <v>0.10610932475884249</v>
      </c>
      <c r="G129" s="56">
        <f t="shared" si="89"/>
        <v>-0.10610465116279066</v>
      </c>
      <c r="H129" s="56">
        <f t="shared" si="89"/>
        <v>0.27886178861788613</v>
      </c>
      <c r="I129" s="56">
        <f t="shared" si="89"/>
        <v>0.23204068658614108</v>
      </c>
      <c r="J129" s="56">
        <f>+IFERROR(J128/I128-1,"nm")</f>
        <v>0</v>
      </c>
      <c r="K129" s="56">
        <f>+IFERROR(K128/J128-1,"nm")</f>
        <v>0</v>
      </c>
      <c r="L129" s="56">
        <f>+IFERROR(L128/K128-1,"nm")</f>
        <v>0</v>
      </c>
      <c r="M129" s="56">
        <f>+IFERROR(M128/L128-1,"nm")</f>
        <v>0</v>
      </c>
      <c r="N129" s="56">
        <f>+IFERROR(N128/M128-1,"nm")</f>
        <v>0</v>
      </c>
      <c r="O129" s="1"/>
      <c r="P129"/>
    </row>
    <row r="130" spans="1:16" s="56" customFormat="1" x14ac:dyDescent="0.3">
      <c r="A130" s="67" t="s">
        <v>131</v>
      </c>
      <c r="B130" s="56">
        <f t="shared" ref="B130:I130" si="90">+IFERROR(B128/B$114,"nm")</f>
        <v>0.16158940397350993</v>
      </c>
      <c r="C130" s="56">
        <f t="shared" si="90"/>
        <v>0.24856156501726123</v>
      </c>
      <c r="D130" s="56">
        <f t="shared" si="90"/>
        <v>0.27416173570019725</v>
      </c>
      <c r="E130" s="56">
        <f t="shared" si="90"/>
        <v>0.2408052651955091</v>
      </c>
      <c r="F130" s="56">
        <f t="shared" si="90"/>
        <v>0.26189569851541683</v>
      </c>
      <c r="G130" s="56">
        <f t="shared" si="90"/>
        <v>0.24463007159904535</v>
      </c>
      <c r="H130" s="56">
        <f t="shared" si="90"/>
        <v>0.2944038929440389</v>
      </c>
      <c r="I130" s="56">
        <f t="shared" si="90"/>
        <v>0.32544080604534004</v>
      </c>
      <c r="J130" s="56">
        <f>+I130</f>
        <v>0.32544080604534004</v>
      </c>
      <c r="K130" s="56">
        <f>+J130</f>
        <v>0.32544080604534004</v>
      </c>
      <c r="L130" s="56">
        <f>+K130</f>
        <v>0.32544080604534004</v>
      </c>
      <c r="M130" s="56">
        <f>+L130</f>
        <v>0.32544080604534004</v>
      </c>
      <c r="N130" s="56">
        <f>+M130</f>
        <v>0.32544080604534004</v>
      </c>
    </row>
    <row r="131" spans="1:16" s="1" customFormat="1" x14ac:dyDescent="0.3">
      <c r="A131" s="66" t="s">
        <v>132</v>
      </c>
      <c r="B131" s="1">
        <f>Historicals!B172</f>
        <v>22</v>
      </c>
      <c r="C131" s="1">
        <f>Historicals!C172</f>
        <v>42</v>
      </c>
      <c r="D131" s="1">
        <f>Historicals!D172</f>
        <v>54</v>
      </c>
      <c r="E131" s="1">
        <f>Historicals!E172</f>
        <v>55</v>
      </c>
      <c r="F131" s="1">
        <f>Historicals!F172</f>
        <v>53</v>
      </c>
      <c r="G131" s="1">
        <f>Historicals!G172</f>
        <v>46</v>
      </c>
      <c r="H131" s="1">
        <f>Historicals!H172</f>
        <v>43</v>
      </c>
      <c r="I131" s="1">
        <f>Historicals!I172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3"/>
      <c r="P131"/>
    </row>
    <row r="132" spans="1:16" s="56" customFormat="1" x14ac:dyDescent="0.3">
      <c r="A132" s="67" t="s">
        <v>129</v>
      </c>
      <c r="B132" s="56" t="str">
        <f t="shared" ref="B132:I132" si="91">+IFERROR(B131/A131-1,"nm")</f>
        <v>nm</v>
      </c>
      <c r="C132" s="56">
        <f t="shared" si="91"/>
        <v>0.90909090909090917</v>
      </c>
      <c r="D132" s="56">
        <f t="shared" si="91"/>
        <v>0.28571428571428581</v>
      </c>
      <c r="E132" s="56">
        <f t="shared" si="91"/>
        <v>1.8518518518518601E-2</v>
      </c>
      <c r="F132" s="56">
        <f t="shared" si="91"/>
        <v>-3.6363636363636376E-2</v>
      </c>
      <c r="G132" s="56">
        <f t="shared" si="91"/>
        <v>-0.13207547169811318</v>
      </c>
      <c r="H132" s="56">
        <f t="shared" si="91"/>
        <v>-6.5217391304347783E-2</v>
      </c>
      <c r="I132" s="56">
        <f t="shared" si="91"/>
        <v>-2.3255813953488413E-2</v>
      </c>
      <c r="J132" s="56">
        <f>+IFERROR(J131/I131-1,"nm")</f>
        <v>0</v>
      </c>
      <c r="K132" s="56">
        <f>+IFERROR(K131/J131-1,"nm")</f>
        <v>0</v>
      </c>
      <c r="L132" s="56">
        <f>+IFERROR(L131/K131-1,"nm")</f>
        <v>0</v>
      </c>
      <c r="M132" s="56">
        <f>+IFERROR(M131/L131-1,"nm")</f>
        <v>0</v>
      </c>
      <c r="N132" s="56">
        <f>+IFERROR(N131/M131-1,"nm")</f>
        <v>0</v>
      </c>
      <c r="P132"/>
    </row>
    <row r="133" spans="1:16" x14ac:dyDescent="0.3">
      <c r="A133" s="20" t="s">
        <v>133</v>
      </c>
      <c r="B133" s="63">
        <f t="shared" ref="B133:I133" si="92">+IFERROR(B131/B$114,"nm")</f>
        <v>2.9139072847682121E-2</v>
      </c>
      <c r="C133" s="63">
        <f t="shared" si="92"/>
        <v>4.8331415420023012E-2</v>
      </c>
      <c r="D133" s="63">
        <f t="shared" si="92"/>
        <v>5.3254437869822487E-2</v>
      </c>
      <c r="E133" s="63">
        <f t="shared" si="92"/>
        <v>1.064653503677894E-2</v>
      </c>
      <c r="F133" s="63">
        <f t="shared" si="92"/>
        <v>1.0087552341073468E-2</v>
      </c>
      <c r="G133" s="63">
        <f t="shared" si="92"/>
        <v>9.148766905330152E-3</v>
      </c>
      <c r="H133" s="63">
        <f t="shared" si="92"/>
        <v>8.0479131574022079E-3</v>
      </c>
      <c r="I133" s="63">
        <f t="shared" si="92"/>
        <v>7.0528967254408059E-3</v>
      </c>
      <c r="J133" s="63">
        <f>+IFERROR(J131/J$114,"nm")</f>
        <v>7.0528967254408059E-3</v>
      </c>
      <c r="K133" s="63">
        <f>+IFERROR(K131/K$114,"nm")</f>
        <v>7.0528967254408059E-3</v>
      </c>
      <c r="L133" s="63">
        <f>+IFERROR(L131/L$114,"nm")</f>
        <v>7.0528967254408059E-3</v>
      </c>
      <c r="M133" s="63">
        <f>+IFERROR(M131/M$114,"nm")</f>
        <v>7.0528967254408059E-3</v>
      </c>
      <c r="N133" s="63">
        <f>+IFERROR(N131/N$114,"nm")</f>
        <v>7.0528967254408059E-3</v>
      </c>
      <c r="O133" s="64"/>
    </row>
    <row r="134" spans="1:16" x14ac:dyDescent="0.3">
      <c r="A134" s="20" t="s">
        <v>147</v>
      </c>
      <c r="B134" s="63">
        <f t="shared" ref="B134:I134" si="93">+IFERROR(B131/B$141,"nm")</f>
        <v>0.10731707317073171</v>
      </c>
      <c r="C134" s="63">
        <f t="shared" si="93"/>
        <v>0.18834080717488788</v>
      </c>
      <c r="D134" s="63">
        <f t="shared" si="93"/>
        <v>0.1588235294117647</v>
      </c>
      <c r="E134" s="63">
        <f t="shared" si="93"/>
        <v>0.16224188790560473</v>
      </c>
      <c r="F134" s="63">
        <f t="shared" si="93"/>
        <v>0.16257668711656442</v>
      </c>
      <c r="G134" s="63">
        <f t="shared" si="93"/>
        <v>0.1554054054054054</v>
      </c>
      <c r="H134" s="63">
        <f t="shared" si="93"/>
        <v>0.14144736842105263</v>
      </c>
      <c r="I134" s="63">
        <f t="shared" si="93"/>
        <v>0.15328467153284672</v>
      </c>
      <c r="J134" s="63">
        <f>+I134</f>
        <v>0.15328467153284672</v>
      </c>
      <c r="K134" s="63">
        <f>+J134</f>
        <v>0.15328467153284672</v>
      </c>
      <c r="L134" s="63">
        <f>+K134</f>
        <v>0.15328467153284672</v>
      </c>
      <c r="M134" s="63">
        <f>+L134</f>
        <v>0.15328467153284672</v>
      </c>
      <c r="N134" s="63">
        <f>+M134</f>
        <v>0.15328467153284672</v>
      </c>
      <c r="O134" s="56"/>
      <c r="P134" s="56"/>
    </row>
    <row r="135" spans="1:16" s="1" customFormat="1" x14ac:dyDescent="0.3">
      <c r="A135" s="19" t="s">
        <v>134</v>
      </c>
      <c r="B135" s="1">
        <f>Historicals!B139</f>
        <v>100</v>
      </c>
      <c r="C135" s="1">
        <f>Historicals!C139</f>
        <v>174</v>
      </c>
      <c r="D135" s="1">
        <f>Historicals!D139</f>
        <v>224</v>
      </c>
      <c r="E135" s="1">
        <f>Historicals!E139</f>
        <v>1189</v>
      </c>
      <c r="F135" s="1">
        <f>Historicals!F139</f>
        <v>1323</v>
      </c>
      <c r="G135" s="1">
        <f>Historicals!G139</f>
        <v>1184</v>
      </c>
      <c r="H135" s="1">
        <f>Historicals!H139</f>
        <v>1530</v>
      </c>
      <c r="I135" s="1">
        <f>Historicals!I139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6"/>
      <c r="P135" s="56"/>
    </row>
    <row r="136" spans="1:16" s="56" customFormat="1" x14ac:dyDescent="0.3">
      <c r="A136" s="67" t="s">
        <v>129</v>
      </c>
      <c r="B136" s="56" t="str">
        <f t="shared" ref="B136:I136" si="94">+IFERROR(B135/A135-1,"nm")</f>
        <v>nm</v>
      </c>
      <c r="C136" s="56">
        <f t="shared" si="94"/>
        <v>0.74</v>
      </c>
      <c r="D136" s="56">
        <f t="shared" si="94"/>
        <v>0.28735632183908044</v>
      </c>
      <c r="E136" s="56">
        <f t="shared" si="94"/>
        <v>4.3080357142857144</v>
      </c>
      <c r="F136" s="56">
        <f t="shared" si="94"/>
        <v>0.11269974768713209</v>
      </c>
      <c r="G136" s="56">
        <f t="shared" si="94"/>
        <v>-0.1050642479213908</v>
      </c>
      <c r="H136" s="56">
        <f t="shared" si="94"/>
        <v>0.29222972972972983</v>
      </c>
      <c r="I136" s="56">
        <f t="shared" si="94"/>
        <v>0.23921568627450984</v>
      </c>
      <c r="J136" s="63">
        <f>+IFERROR(J135/I135-1,"nm")</f>
        <v>0</v>
      </c>
      <c r="K136" s="63">
        <f>+IFERROR(K135/J135-1,"nm")</f>
        <v>0</v>
      </c>
      <c r="L136" s="63">
        <f>+IFERROR(L135/K135-1,"nm")</f>
        <v>0</v>
      </c>
      <c r="M136" s="63">
        <f>+IFERROR(M135/L135-1,"nm")</f>
        <v>0</v>
      </c>
      <c r="N136" s="63">
        <f>+IFERROR(N135/M135-1,"nm")</f>
        <v>0</v>
      </c>
      <c r="P136"/>
    </row>
    <row r="137" spans="1:16" s="56" customFormat="1" x14ac:dyDescent="0.3">
      <c r="A137" s="67" t="s">
        <v>131</v>
      </c>
      <c r="B137" s="56">
        <f t="shared" ref="B137:I137" si="95">+IFERROR(B135/B$114,"nm")</f>
        <v>0.13245033112582782</v>
      </c>
      <c r="C137" s="56">
        <f t="shared" si="95"/>
        <v>0.2002301495972382</v>
      </c>
      <c r="D137" s="56">
        <f t="shared" si="95"/>
        <v>0.22090729783037474</v>
      </c>
      <c r="E137" s="56">
        <f t="shared" si="95"/>
        <v>0.23015873015873015</v>
      </c>
      <c r="F137" s="56">
        <f t="shared" si="95"/>
        <v>0.25180814617434338</v>
      </c>
      <c r="G137" s="56">
        <f t="shared" si="95"/>
        <v>0.2354813046937152</v>
      </c>
      <c r="H137" s="56">
        <f t="shared" si="95"/>
        <v>0.28635597978663674</v>
      </c>
      <c r="I137" s="56">
        <f t="shared" si="95"/>
        <v>0.31838790931989924</v>
      </c>
      <c r="J137" s="63">
        <f>+IFERROR(J135/J$114,"nm")</f>
        <v>0.31838790931989924</v>
      </c>
      <c r="K137" s="63">
        <f>+IFERROR(K135/K$114,"nm")</f>
        <v>0.31838790931989924</v>
      </c>
      <c r="L137" s="63">
        <f>+IFERROR(L135/L$114,"nm")</f>
        <v>0.31838790931989924</v>
      </c>
      <c r="M137" s="63">
        <f>+IFERROR(M135/M$114,"nm")</f>
        <v>0.31838790931989924</v>
      </c>
      <c r="N137" s="63">
        <f>+M137</f>
        <v>0.31838790931989924</v>
      </c>
      <c r="O137" s="1"/>
    </row>
    <row r="138" spans="1:16" s="1" customFormat="1" x14ac:dyDescent="0.3">
      <c r="A138" s="66" t="s">
        <v>135</v>
      </c>
      <c r="B138" s="1">
        <f>Historicals!B161</f>
        <v>15</v>
      </c>
      <c r="C138" s="1">
        <f>Historicals!C161</f>
        <v>62</v>
      </c>
      <c r="D138" s="1">
        <f>Historicals!D161</f>
        <v>59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6"/>
      <c r="P138"/>
    </row>
    <row r="139" spans="1:16" s="56" customFormat="1" x14ac:dyDescent="0.3">
      <c r="A139" s="67" t="s">
        <v>129</v>
      </c>
      <c r="B139" s="56" t="str">
        <f t="shared" ref="B139:I139" si="96">+IFERROR(B138/A138-1,"nm")</f>
        <v>nm</v>
      </c>
      <c r="C139" s="56">
        <f t="shared" si="96"/>
        <v>3.1333333333333337</v>
      </c>
      <c r="D139" s="56">
        <f t="shared" si="96"/>
        <v>-4.8387096774193505E-2</v>
      </c>
      <c r="E139" s="56">
        <f t="shared" si="96"/>
        <v>-0.16949152542372881</v>
      </c>
      <c r="F139" s="56">
        <f t="shared" si="96"/>
        <v>-4.081632653061229E-2</v>
      </c>
      <c r="G139" s="56">
        <f t="shared" si="96"/>
        <v>-0.12765957446808507</v>
      </c>
      <c r="H139" s="56">
        <f t="shared" si="96"/>
        <v>0.31707317073170738</v>
      </c>
      <c r="I139" s="56">
        <f t="shared" si="96"/>
        <v>3.7037037037036979E-2</v>
      </c>
      <c r="J139" s="56">
        <f>+IFERROR(J138/I138-1,"nm")</f>
        <v>0</v>
      </c>
      <c r="K139" s="56">
        <f>+IFERROR(K138/J138-1,"nm")</f>
        <v>0</v>
      </c>
      <c r="L139" s="56">
        <f>+IFERROR(L138/K138-1,"nm")</f>
        <v>0</v>
      </c>
      <c r="M139" s="56">
        <f>+IFERROR(M138/L138-1,"nm")</f>
        <v>0</v>
      </c>
      <c r="N139" s="56">
        <f>+IFERROR(N138/M138-1,"nm")</f>
        <v>0</v>
      </c>
      <c r="P139"/>
    </row>
    <row r="140" spans="1:16" x14ac:dyDescent="0.3">
      <c r="A140" s="20" t="s">
        <v>133</v>
      </c>
      <c r="B140" s="63">
        <f t="shared" ref="B140:I140" si="97">+IFERROR(B138/B$114,"nm")</f>
        <v>1.9867549668874173E-2</v>
      </c>
      <c r="C140" s="63">
        <f t="shared" si="97"/>
        <v>7.1346375143843496E-2</v>
      </c>
      <c r="D140" s="63">
        <f t="shared" si="97"/>
        <v>5.8185404339250492E-2</v>
      </c>
      <c r="E140" s="63">
        <f t="shared" si="97"/>
        <v>9.485094850948509E-3</v>
      </c>
      <c r="F140" s="63">
        <f t="shared" si="97"/>
        <v>8.9455652835934533E-3</v>
      </c>
      <c r="G140" s="63">
        <f t="shared" si="97"/>
        <v>8.1543357199681775E-3</v>
      </c>
      <c r="H140" s="63">
        <f t="shared" si="97"/>
        <v>1.0106681639528355E-2</v>
      </c>
      <c r="I140" s="63">
        <f t="shared" si="97"/>
        <v>9.4038623005877411E-3</v>
      </c>
      <c r="J140" s="63">
        <f>+I140</f>
        <v>9.4038623005877411E-3</v>
      </c>
      <c r="K140" s="63">
        <f>+J140</f>
        <v>9.4038623005877411E-3</v>
      </c>
      <c r="L140" s="63">
        <f>+K140</f>
        <v>9.4038623005877411E-3</v>
      </c>
      <c r="M140" s="63">
        <f>+L140</f>
        <v>9.4038623005877411E-3</v>
      </c>
      <c r="N140" s="63">
        <f>+M140</f>
        <v>9.4038623005877411E-3</v>
      </c>
      <c r="O140" s="1"/>
      <c r="P140" s="56"/>
    </row>
    <row r="141" spans="1:16" s="1" customFormat="1" x14ac:dyDescent="0.3">
      <c r="A141" s="66" t="s">
        <v>146</v>
      </c>
      <c r="B141" s="1">
        <f>Historicals!B150</f>
        <v>205</v>
      </c>
      <c r="C141" s="1">
        <f>Historicals!C150</f>
        <v>223</v>
      </c>
      <c r="D141" s="1">
        <f>Historicals!D150</f>
        <v>340</v>
      </c>
      <c r="E141" s="1">
        <f>Historicals!E150</f>
        <v>339</v>
      </c>
      <c r="F141" s="1">
        <f>Historicals!F150</f>
        <v>326</v>
      </c>
      <c r="G141" s="1">
        <f>Historicals!G150</f>
        <v>296</v>
      </c>
      <c r="H141" s="1">
        <f>Historicals!H150</f>
        <v>304</v>
      </c>
      <c r="I141" s="1">
        <f>Historicals!I150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6" customFormat="1" x14ac:dyDescent="0.3">
      <c r="A142" s="67" t="s">
        <v>129</v>
      </c>
      <c r="B142" s="56" t="str">
        <f t="shared" ref="B142:I142" si="98">+IFERROR(B141/A141-1,"nm")</f>
        <v>nm</v>
      </c>
      <c r="C142" s="56">
        <f t="shared" si="98"/>
        <v>8.7804878048780566E-2</v>
      </c>
      <c r="D142" s="56">
        <f t="shared" si="98"/>
        <v>0.5246636771300448</v>
      </c>
      <c r="E142" s="56">
        <f t="shared" si="98"/>
        <v>-2.9411764705882248E-3</v>
      </c>
      <c r="F142" s="56">
        <f t="shared" si="98"/>
        <v>-3.8348082595870192E-2</v>
      </c>
      <c r="G142" s="56">
        <f t="shared" si="98"/>
        <v>-9.2024539877300637E-2</v>
      </c>
      <c r="H142" s="56">
        <f t="shared" si="98"/>
        <v>2.7027027027026973E-2</v>
      </c>
      <c r="I142" s="56">
        <f t="shared" si="98"/>
        <v>-9.8684210526315819E-2</v>
      </c>
      <c r="J142" s="56">
        <f>+IFERROR(J141/I141-1,"nm")</f>
        <v>0</v>
      </c>
      <c r="K142" s="56">
        <f>+IFERROR(K141/J141-1,"nm")</f>
        <v>0</v>
      </c>
      <c r="L142" s="56">
        <f>+IFERROR(L141/K141-1,"nm")</f>
        <v>0</v>
      </c>
      <c r="M142" s="56">
        <f>+IFERROR(M141/L141-1,"nm")</f>
        <v>0</v>
      </c>
      <c r="N142" s="56">
        <f>+IFERROR(N141/M141-1,"nm")</f>
        <v>0</v>
      </c>
      <c r="O142" s="63"/>
      <c r="P142"/>
    </row>
    <row r="143" spans="1:16" x14ac:dyDescent="0.3">
      <c r="A143" s="20" t="s">
        <v>133</v>
      </c>
      <c r="B143" s="63">
        <f t="shared" ref="B143:I143" si="99">+IFERROR(B141/B$114,"nm")</f>
        <v>0.27152317880794702</v>
      </c>
      <c r="C143" s="63">
        <f t="shared" si="99"/>
        <v>0.25661680092059841</v>
      </c>
      <c r="D143" s="63">
        <f t="shared" si="99"/>
        <v>0.33530571992110453</v>
      </c>
      <c r="E143" s="63">
        <f t="shared" si="99"/>
        <v>6.5621370499419282E-2</v>
      </c>
      <c r="F143" s="63">
        <f t="shared" si="99"/>
        <v>6.2047963456414161E-2</v>
      </c>
      <c r="G143" s="63">
        <f t="shared" si="99"/>
        <v>5.88703261734288E-2</v>
      </c>
      <c r="H143" s="63">
        <f t="shared" si="99"/>
        <v>5.6896874415122589E-2</v>
      </c>
      <c r="I143" s="63">
        <f t="shared" si="99"/>
        <v>4.6011754827875735E-2</v>
      </c>
      <c r="J143" s="63">
        <f>+I143</f>
        <v>4.6011754827875735E-2</v>
      </c>
      <c r="K143" s="63">
        <f>+J143</f>
        <v>4.6011754827875735E-2</v>
      </c>
      <c r="L143" s="63">
        <f>+K143</f>
        <v>4.6011754827875735E-2</v>
      </c>
      <c r="M143" s="63">
        <f>+L143</f>
        <v>4.6011754827875735E-2</v>
      </c>
      <c r="N143" s="63">
        <f>+M143</f>
        <v>4.6011754827875735E-2</v>
      </c>
      <c r="O143" s="63"/>
      <c r="P143" s="61"/>
    </row>
    <row r="144" spans="1:16" x14ac:dyDescent="0.3">
      <c r="A144" s="20"/>
      <c r="C144" s="56"/>
      <c r="D144" s="56"/>
      <c r="E144" s="56"/>
      <c r="F144" s="56"/>
      <c r="G144" s="56"/>
      <c r="H144" s="56"/>
      <c r="I144" s="56"/>
      <c r="O144" s="1"/>
    </row>
    <row r="145" spans="1:16" s="1" customFormat="1" x14ac:dyDescent="0.3">
      <c r="A145" s="36" t="s">
        <v>107</v>
      </c>
      <c r="B145" s="64">
        <f>Historicals!B129</f>
        <v>115</v>
      </c>
      <c r="C145" s="64">
        <f>Historicals!C129</f>
        <v>73</v>
      </c>
      <c r="D145" s="64">
        <f>Historicals!D129</f>
        <v>73</v>
      </c>
      <c r="E145" s="64">
        <f>Historicals!E129</f>
        <v>88</v>
      </c>
      <c r="F145" s="64">
        <f>Historicals!F129</f>
        <v>42</v>
      </c>
      <c r="G145" s="64">
        <f>Historicals!G129</f>
        <v>30</v>
      </c>
      <c r="H145" s="64">
        <f>Historicals!H129</f>
        <v>25</v>
      </c>
      <c r="I145" s="64">
        <f>Historicals!I129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6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6">
        <f t="shared" si="100"/>
        <v>-0.36521739130434783</v>
      </c>
      <c r="D146" s="56">
        <f t="shared" si="100"/>
        <v>0</v>
      </c>
      <c r="E146" s="56">
        <f t="shared" si="100"/>
        <v>0.20547945205479445</v>
      </c>
      <c r="F146" s="56">
        <f t="shared" si="100"/>
        <v>-0.52272727272727271</v>
      </c>
      <c r="G146" s="56">
        <f t="shared" si="100"/>
        <v>-0.2857142857142857</v>
      </c>
      <c r="H146" s="56">
        <f t="shared" si="100"/>
        <v>-0.16666666666666663</v>
      </c>
      <c r="I146" s="56">
        <f t="shared" si="100"/>
        <v>3.08</v>
      </c>
      <c r="J146" s="56">
        <f>J147+J148</f>
        <v>0</v>
      </c>
      <c r="K146" s="56">
        <f>K147+K148</f>
        <v>0</v>
      </c>
      <c r="L146" s="56">
        <f>L147+L148</f>
        <v>0</v>
      </c>
      <c r="M146" s="56">
        <f>M147+M148</f>
        <v>0</v>
      </c>
      <c r="N146" s="56">
        <f>N147+N148</f>
        <v>0</v>
      </c>
      <c r="O146" s="56"/>
    </row>
    <row r="147" spans="1:16" x14ac:dyDescent="0.3">
      <c r="A147" s="22" t="s">
        <v>137</v>
      </c>
      <c r="B147">
        <f>Historicals!B197</f>
        <v>0</v>
      </c>
      <c r="C147" s="56">
        <f>Historicals!C197</f>
        <v>-0.36521739130434783</v>
      </c>
      <c r="D147" s="56">
        <f>Historicals!D197</f>
        <v>0</v>
      </c>
      <c r="E147" s="56">
        <f>Historicals!E197</f>
        <v>0.20547945205479451</v>
      </c>
      <c r="F147" s="56">
        <f>Historicals!F197</f>
        <v>-0.52272727272727271</v>
      </c>
      <c r="G147" s="56">
        <f>Historicals!G197</f>
        <v>-0.2857142857142857</v>
      </c>
      <c r="H147" s="56">
        <f>Historicals!H197</f>
        <v>-0.16666666666666666</v>
      </c>
      <c r="I147" s="56">
        <f>Historicals!I197</f>
        <v>3.02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6">
        <f t="shared" si="101"/>
        <v>0</v>
      </c>
      <c r="D148" s="56">
        <f t="shared" si="101"/>
        <v>0</v>
      </c>
      <c r="E148" s="56">
        <f t="shared" si="101"/>
        <v>-5.5511151231257827E-17</v>
      </c>
      <c r="F148" s="56">
        <f t="shared" si="101"/>
        <v>0</v>
      </c>
      <c r="G148" s="56">
        <f t="shared" si="101"/>
        <v>0</v>
      </c>
      <c r="H148" s="56">
        <f t="shared" si="101"/>
        <v>2.7755575615628914E-17</v>
      </c>
      <c r="I148" s="56">
        <f t="shared" si="101"/>
        <v>6.0000000000000053E-2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/>
      <c r="P148" s="56"/>
    </row>
    <row r="149" spans="1:16" s="1" customFormat="1" x14ac:dyDescent="0.3">
      <c r="A149" s="65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3"/>
      <c r="P149" s="56"/>
    </row>
    <row r="150" spans="1:16" s="56" customFormat="1" x14ac:dyDescent="0.3">
      <c r="A150" s="67" t="s">
        <v>129</v>
      </c>
      <c r="B150" s="56" t="str">
        <f t="shared" ref="B150:I150" si="103">+IFERROR(B149/A149-1,"nm")</f>
        <v>nm</v>
      </c>
      <c r="C150" s="56">
        <f t="shared" si="103"/>
        <v>0.15021876519202726</v>
      </c>
      <c r="D150" s="56">
        <f t="shared" si="103"/>
        <v>3.2967032967033072E-2</v>
      </c>
      <c r="E150" s="56">
        <f t="shared" si="103"/>
        <v>-1.2274959083469206E-3</v>
      </c>
      <c r="F150" s="56">
        <f t="shared" si="103"/>
        <v>0.25645227365833678</v>
      </c>
      <c r="G150" s="56">
        <f t="shared" si="103"/>
        <v>6.0971633518095869E-2</v>
      </c>
      <c r="H150" s="56">
        <f t="shared" si="103"/>
        <v>5.5316533497234088E-2</v>
      </c>
      <c r="I150" s="56">
        <f t="shared" si="103"/>
        <v>0.1770529994175889</v>
      </c>
      <c r="J150" s="56">
        <f>+IFERROR(J149/I149-1,"nm")</f>
        <v>0</v>
      </c>
      <c r="K150" s="56">
        <f>+IFERROR(K149/J149-1,"nm")</f>
        <v>0</v>
      </c>
      <c r="L150" s="56">
        <f>+IFERROR(L149/K149-1,"nm")</f>
        <v>0</v>
      </c>
      <c r="M150" s="56">
        <f>+IFERROR(M149/L149-1,"nm")</f>
        <v>0</v>
      </c>
      <c r="N150" s="56">
        <f>+IFERROR(N149/M149-1,"nm")</f>
        <v>0</v>
      </c>
      <c r="O150" s="1"/>
      <c r="P150"/>
    </row>
    <row r="151" spans="1:16" s="56" customFormat="1" x14ac:dyDescent="0.3">
      <c r="A151" s="67" t="s">
        <v>131</v>
      </c>
      <c r="B151" s="56">
        <f t="shared" ref="B151:I151" si="104">+IFERROR(B149/B$145,"nm")</f>
        <v>-17.88695652173913</v>
      </c>
      <c r="C151" s="56">
        <f t="shared" si="104"/>
        <v>-32.410958904109592</v>
      </c>
      <c r="D151" s="56">
        <f t="shared" si="104"/>
        <v>-33.479452054794521</v>
      </c>
      <c r="E151" s="56">
        <f t="shared" si="104"/>
        <v>-27.738636363636363</v>
      </c>
      <c r="F151" s="56">
        <f t="shared" si="104"/>
        <v>-73.023809523809518</v>
      </c>
      <c r="G151" s="56">
        <f t="shared" si="104"/>
        <v>-108.46666666666667</v>
      </c>
      <c r="H151" s="56">
        <f t="shared" si="104"/>
        <v>-137.36000000000001</v>
      </c>
      <c r="I151" s="56">
        <f t="shared" si="104"/>
        <v>-39.627450980392155</v>
      </c>
      <c r="J151" s="56">
        <f>+I151</f>
        <v>-39.627450980392155</v>
      </c>
      <c r="K151" s="56">
        <f>+J151</f>
        <v>-39.627450980392155</v>
      </c>
      <c r="L151" s="56">
        <f>+K151</f>
        <v>-39.627450980392155</v>
      </c>
      <c r="M151" s="56">
        <f>+L151</f>
        <v>-39.627450980392155</v>
      </c>
      <c r="N151" s="56">
        <f>+M151</f>
        <v>-39.627450980392155</v>
      </c>
      <c r="P151"/>
    </row>
    <row r="152" spans="1:16" s="1" customFormat="1" x14ac:dyDescent="0.3">
      <c r="A152" s="66" t="s">
        <v>132</v>
      </c>
      <c r="B152" s="1">
        <f>Historicals!B173</f>
        <v>210</v>
      </c>
      <c r="C152" s="1">
        <f>Historicals!C173</f>
        <v>230</v>
      </c>
      <c r="D152" s="1">
        <f>Historicals!D173</f>
        <v>233</v>
      </c>
      <c r="E152" s="1">
        <f>Historicals!E173</f>
        <v>217</v>
      </c>
      <c r="F152" s="1">
        <f>Historicals!F173</f>
        <v>195</v>
      </c>
      <c r="G152" s="1">
        <f>Historicals!G173</f>
        <v>214</v>
      </c>
      <c r="H152" s="1">
        <f>Historicals!H173</f>
        <v>222</v>
      </c>
      <c r="I152" s="1">
        <f>Historicals!I173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3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6">
        <f>+IFERROR(J152/I152-1,"nm")</f>
        <v>-1.1102230246251565E-16</v>
      </c>
      <c r="K153" s="56">
        <f>+IFERROR(K152/J152-1,"nm")</f>
        <v>0</v>
      </c>
      <c r="L153" s="56">
        <f>+IFERROR(L152/K152-1,"nm")</f>
        <v>0</v>
      </c>
      <c r="M153" s="56">
        <f>+IFERROR(M152/L152-1,"nm")</f>
        <v>0</v>
      </c>
      <c r="N153" s="56">
        <f>+IFERROR(N152/M152-1,"nm")</f>
        <v>0</v>
      </c>
      <c r="O153" s="56"/>
    </row>
    <row r="154" spans="1:16" x14ac:dyDescent="0.3">
      <c r="A154" s="20" t="s">
        <v>133</v>
      </c>
      <c r="B154" s="63">
        <f t="shared" ref="B154:I154" si="106">+IFERROR(B152/B$145,"nm")</f>
        <v>1.826086956521739</v>
      </c>
      <c r="C154" s="63">
        <f t="shared" si="106"/>
        <v>3.1506849315068495</v>
      </c>
      <c r="D154" s="63">
        <f t="shared" si="106"/>
        <v>3.1917808219178081</v>
      </c>
      <c r="E154" s="63">
        <f t="shared" si="106"/>
        <v>2.4659090909090908</v>
      </c>
      <c r="F154" s="63">
        <f t="shared" si="106"/>
        <v>4.6428571428571432</v>
      </c>
      <c r="G154" s="63">
        <f t="shared" si="106"/>
        <v>7.1333333333333337</v>
      </c>
      <c r="H154" s="63">
        <f t="shared" si="106"/>
        <v>8.8800000000000008</v>
      </c>
      <c r="I154" s="63">
        <f t="shared" si="106"/>
        <v>2.1568627450980391</v>
      </c>
      <c r="J154" s="63">
        <f>+IFERROR(J152/J$145,"nm")</f>
        <v>2.1568627450980391</v>
      </c>
      <c r="K154" s="63">
        <f>+IFERROR(K152/K$145,"nm")</f>
        <v>2.1568627450980391</v>
      </c>
      <c r="L154" s="63">
        <f>+IFERROR(L152/L$145,"nm")</f>
        <v>2.1568627450980391</v>
      </c>
      <c r="M154" s="63">
        <f>+IFERROR(M152/M$145,"nm")</f>
        <v>2.1568627450980391</v>
      </c>
      <c r="N154" s="63">
        <f>+IFERROR(N152/N$145,"nm")</f>
        <v>2.1568627450980391</v>
      </c>
      <c r="O154" s="64"/>
    </row>
    <row r="155" spans="1:16" x14ac:dyDescent="0.3">
      <c r="A155" s="20" t="s">
        <v>147</v>
      </c>
      <c r="B155" s="63">
        <f t="shared" ref="B155:I155" si="107">+IFERROR(B152/B$162,"nm")</f>
        <v>0.43388429752066116</v>
      </c>
      <c r="C155" s="63">
        <f t="shared" si="107"/>
        <v>0.45009784735812131</v>
      </c>
      <c r="D155" s="63">
        <f t="shared" si="107"/>
        <v>0.43714821763602252</v>
      </c>
      <c r="E155" s="63">
        <f t="shared" si="107"/>
        <v>0.36348408710217756</v>
      </c>
      <c r="F155" s="63">
        <f t="shared" si="107"/>
        <v>0.2932330827067669</v>
      </c>
      <c r="G155" s="63">
        <f t="shared" si="107"/>
        <v>0.25783132530120484</v>
      </c>
      <c r="H155" s="63">
        <f t="shared" si="107"/>
        <v>0.2846153846153846</v>
      </c>
      <c r="I155" s="63">
        <f t="shared" si="107"/>
        <v>0.27883396704689478</v>
      </c>
      <c r="J155" s="63">
        <f>+I155</f>
        <v>0.27883396704689478</v>
      </c>
      <c r="K155" s="63">
        <f>+J155</f>
        <v>0.27883396704689478</v>
      </c>
      <c r="L155" s="63">
        <f>+K155</f>
        <v>0.27883396704689478</v>
      </c>
      <c r="M155" s="63">
        <f>+L155</f>
        <v>0.27883396704689478</v>
      </c>
      <c r="N155" s="63">
        <f>+M155</f>
        <v>0.27883396704689478</v>
      </c>
      <c r="O155" s="56"/>
      <c r="P155" s="56"/>
    </row>
    <row r="156" spans="1:16" s="1" customFormat="1" x14ac:dyDescent="0.3">
      <c r="A156" s="19" t="s">
        <v>134</v>
      </c>
      <c r="B156" s="1">
        <f>Historicals!B140</f>
        <v>-2267</v>
      </c>
      <c r="C156" s="1">
        <f>Historicals!C140</f>
        <v>-2596</v>
      </c>
      <c r="D156" s="1">
        <f>Historicals!D140</f>
        <v>-2677</v>
      </c>
      <c r="E156" s="1">
        <f>Historicals!E140</f>
        <v>-2658</v>
      </c>
      <c r="F156" s="1">
        <f>Historicals!F140</f>
        <v>-3262</v>
      </c>
      <c r="G156" s="1">
        <f>Historicals!G140</f>
        <v>-3468</v>
      </c>
      <c r="H156" s="1">
        <f>Historicals!H140</f>
        <v>-3656</v>
      </c>
      <c r="I156" s="1">
        <f>Historicals!I140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6"/>
      <c r="P156" s="56"/>
    </row>
    <row r="157" spans="1:16" s="56" customFormat="1" x14ac:dyDescent="0.3">
      <c r="A157" s="67" t="s">
        <v>129</v>
      </c>
      <c r="B157" s="56" t="str">
        <f t="shared" ref="B157:I157" si="108">+IFERROR(B156/A156-1,"nm")</f>
        <v>nm</v>
      </c>
      <c r="C157" s="56">
        <f t="shared" si="108"/>
        <v>0.145125716806352</v>
      </c>
      <c r="D157" s="56">
        <f t="shared" si="108"/>
        <v>3.1201848998459125E-2</v>
      </c>
      <c r="E157" s="56">
        <f t="shared" si="108"/>
        <v>-7.097497198356395E-3</v>
      </c>
      <c r="F157" s="56">
        <f t="shared" si="108"/>
        <v>0.22723852520692245</v>
      </c>
      <c r="G157" s="56">
        <f t="shared" si="108"/>
        <v>6.3151440833844275E-2</v>
      </c>
      <c r="H157" s="56">
        <f t="shared" si="108"/>
        <v>5.4209919261822392E-2</v>
      </c>
      <c r="I157" s="56">
        <f t="shared" si="108"/>
        <v>0.16575492341356668</v>
      </c>
      <c r="J157" s="63">
        <f>+IFERROR(J156/I156-1,"nm")</f>
        <v>0</v>
      </c>
      <c r="K157" s="63">
        <f>+IFERROR(K156/J156-1,"nm")</f>
        <v>0</v>
      </c>
      <c r="L157" s="63">
        <f>+IFERROR(L156/K156-1,"nm")</f>
        <v>0</v>
      </c>
      <c r="M157" s="63">
        <f>+IFERROR(M156/L156-1,"nm")</f>
        <v>0</v>
      </c>
      <c r="N157" s="63">
        <f>+IFERROR(N156/M156-1,"nm")</f>
        <v>0</v>
      </c>
      <c r="P157"/>
    </row>
    <row r="158" spans="1:16" s="56" customFormat="1" x14ac:dyDescent="0.3">
      <c r="A158" s="67" t="s">
        <v>131</v>
      </c>
      <c r="B158" s="56">
        <f t="shared" ref="B158:I158" si="109">+IFERROR(B156/B$145,"nm")</f>
        <v>-19.713043478260868</v>
      </c>
      <c r="C158" s="56">
        <f t="shared" si="109"/>
        <v>-35.561643835616437</v>
      </c>
      <c r="D158" s="56">
        <f t="shared" si="109"/>
        <v>-36.671232876712331</v>
      </c>
      <c r="E158" s="56">
        <f t="shared" si="109"/>
        <v>-30.204545454545453</v>
      </c>
      <c r="F158" s="56">
        <f t="shared" si="109"/>
        <v>-77.666666666666671</v>
      </c>
      <c r="G158" s="56">
        <f t="shared" si="109"/>
        <v>-115.6</v>
      </c>
      <c r="H158" s="56">
        <f t="shared" si="109"/>
        <v>-146.24</v>
      </c>
      <c r="I158" s="56">
        <f t="shared" si="109"/>
        <v>-41.784313725490193</v>
      </c>
      <c r="J158" s="63">
        <f>+IFERROR(J156/J$145,"nm")</f>
        <v>-41.784313725490193</v>
      </c>
      <c r="K158" s="63">
        <f>+IFERROR(K156/K$145,"nm")</f>
        <v>-41.784313725490193</v>
      </c>
      <c r="L158" s="63">
        <f>+IFERROR(L156/L$145,"nm")</f>
        <v>-41.784313725490193</v>
      </c>
      <c r="M158" s="63">
        <f>+IFERROR(M156/M$145,"nm")</f>
        <v>-41.784313725490193</v>
      </c>
      <c r="N158" s="63">
        <f>+IFERROR(N156/N$145,"nm")</f>
        <v>-41.784313725490193</v>
      </c>
      <c r="O158" s="1"/>
    </row>
    <row r="159" spans="1:16" s="1" customFormat="1" x14ac:dyDescent="0.3">
      <c r="A159" s="66" t="s">
        <v>135</v>
      </c>
      <c r="B159" s="1">
        <f>Historicals!B162</f>
        <v>225</v>
      </c>
      <c r="C159" s="1">
        <f>Historicals!C162</f>
        <v>258</v>
      </c>
      <c r="D159" s="1">
        <f>Historicals!D162</f>
        <v>278</v>
      </c>
      <c r="E159" s="1">
        <f>Historicals!E162</f>
        <v>286</v>
      </c>
      <c r="F159" s="1">
        <f>Historicals!F162</f>
        <v>278</v>
      </c>
      <c r="G159" s="1">
        <f>Historicals!G162</f>
        <v>438</v>
      </c>
      <c r="H159" s="1">
        <f>Historicals!H162</f>
        <v>278</v>
      </c>
      <c r="I159" s="1">
        <f>Historicals!I162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6"/>
      <c r="P159"/>
    </row>
    <row r="160" spans="1:16" s="56" customFormat="1" x14ac:dyDescent="0.3">
      <c r="A160" s="67" t="s">
        <v>129</v>
      </c>
      <c r="B160" s="56" t="str">
        <f t="shared" ref="B160:I160" si="110">+IFERROR(B159/A159-1,"nm")</f>
        <v>nm</v>
      </c>
      <c r="C160" s="56">
        <f t="shared" si="110"/>
        <v>0.14666666666666672</v>
      </c>
      <c r="D160" s="56">
        <f t="shared" si="110"/>
        <v>7.7519379844961156E-2</v>
      </c>
      <c r="E160" s="56">
        <f t="shared" si="110"/>
        <v>2.877697841726623E-2</v>
      </c>
      <c r="F160" s="56">
        <f t="shared" si="110"/>
        <v>-2.7972027972028024E-2</v>
      </c>
      <c r="G160" s="56">
        <f t="shared" si="110"/>
        <v>0.57553956834532372</v>
      </c>
      <c r="H160" s="56">
        <f t="shared" si="110"/>
        <v>-0.36529680365296802</v>
      </c>
      <c r="I160" s="56">
        <f t="shared" si="110"/>
        <v>-0.20143884892086328</v>
      </c>
      <c r="J160" s="56">
        <f>+IFERROR(J159/I159-1,"nm")</f>
        <v>-1.1102230246251565E-16</v>
      </c>
      <c r="K160" s="56">
        <f>+IFERROR(K159/J159-1,"nm")</f>
        <v>0</v>
      </c>
      <c r="L160" s="56">
        <f>+IFERROR(L159/K159-1,"nm")</f>
        <v>0</v>
      </c>
      <c r="M160" s="56">
        <f>+IFERROR(M159/L159-1,"nm")</f>
        <v>0</v>
      </c>
      <c r="N160" s="56">
        <f>+IFERROR(N159/M159-1,"nm")</f>
        <v>0</v>
      </c>
      <c r="P160"/>
    </row>
    <row r="161" spans="1:16" x14ac:dyDescent="0.3">
      <c r="A161" s="20" t="s">
        <v>133</v>
      </c>
      <c r="B161" s="63">
        <f t="shared" ref="B161:I161" si="111">+IFERROR(B159/B$145,"nm")</f>
        <v>1.9565217391304348</v>
      </c>
      <c r="C161" s="63">
        <f t="shared" si="111"/>
        <v>3.5342465753424657</v>
      </c>
      <c r="D161" s="63">
        <f t="shared" si="111"/>
        <v>3.8082191780821919</v>
      </c>
      <c r="E161" s="63">
        <f t="shared" si="111"/>
        <v>3.25</v>
      </c>
      <c r="F161" s="63">
        <f t="shared" si="111"/>
        <v>6.6190476190476186</v>
      </c>
      <c r="G161" s="63">
        <f t="shared" si="111"/>
        <v>14.6</v>
      </c>
      <c r="H161" s="63">
        <f t="shared" si="111"/>
        <v>11.12</v>
      </c>
      <c r="I161" s="63">
        <f t="shared" si="111"/>
        <v>2.1764705882352939</v>
      </c>
      <c r="J161" s="63">
        <f>+I161</f>
        <v>2.1764705882352939</v>
      </c>
      <c r="K161" s="63">
        <f>+J161</f>
        <v>2.1764705882352939</v>
      </c>
      <c r="L161" s="63">
        <f>+K161</f>
        <v>2.1764705882352939</v>
      </c>
      <c r="M161" s="63">
        <f>+L161</f>
        <v>2.1764705882352939</v>
      </c>
      <c r="N161" s="63">
        <f>+M161</f>
        <v>2.1764705882352939</v>
      </c>
      <c r="O161" s="1"/>
      <c r="P161" s="56"/>
    </row>
    <row r="162" spans="1:16" s="1" customFormat="1" x14ac:dyDescent="0.3">
      <c r="A162" s="66" t="s">
        <v>146</v>
      </c>
      <c r="B162" s="1">
        <f>Historicals!B151</f>
        <v>484</v>
      </c>
      <c r="C162" s="1">
        <f>Historicals!C151</f>
        <v>511</v>
      </c>
      <c r="D162" s="1">
        <f>Historicals!D151</f>
        <v>533</v>
      </c>
      <c r="E162" s="1">
        <f>Historicals!E151</f>
        <v>597</v>
      </c>
      <c r="F162" s="1">
        <f>Historicals!F151</f>
        <v>665</v>
      </c>
      <c r="G162" s="1">
        <f>Historicals!G151</f>
        <v>830</v>
      </c>
      <c r="H162" s="1">
        <f>Historicals!H151</f>
        <v>780</v>
      </c>
      <c r="I162" s="1">
        <f>Historicals!I151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6"/>
      <c r="P162"/>
    </row>
    <row r="163" spans="1:16" s="56" customFormat="1" x14ac:dyDescent="0.3">
      <c r="A163" s="67" t="s">
        <v>129</v>
      </c>
      <c r="B163" s="56" t="str">
        <f t="shared" ref="B163:I163" si="112">+IFERROR(B162/A162-1,"nm")</f>
        <v>nm</v>
      </c>
      <c r="C163" s="56">
        <f t="shared" si="112"/>
        <v>5.5785123966942241E-2</v>
      </c>
      <c r="D163" s="56">
        <f t="shared" si="112"/>
        <v>4.3052837573385627E-2</v>
      </c>
      <c r="E163" s="56">
        <f t="shared" si="112"/>
        <v>0.12007504690431525</v>
      </c>
      <c r="F163" s="56">
        <f t="shared" si="112"/>
        <v>0.11390284757118918</v>
      </c>
      <c r="G163" s="56">
        <f t="shared" si="112"/>
        <v>0.24812030075187974</v>
      </c>
      <c r="H163" s="56">
        <f t="shared" si="112"/>
        <v>-6.0240963855421659E-2</v>
      </c>
      <c r="I163" s="56">
        <f t="shared" si="112"/>
        <v>1.1538461538461497E-2</v>
      </c>
      <c r="J163" s="56">
        <f>+IFERROR(J162/I162-1,"nm")</f>
        <v>0</v>
      </c>
      <c r="K163" s="56">
        <f>+IFERROR(K162/J162-1,"nm")</f>
        <v>0</v>
      </c>
      <c r="L163" s="56">
        <f>+IFERROR(L162/K162-1,"nm")</f>
        <v>0</v>
      </c>
      <c r="M163" s="56">
        <f>+IFERROR(M162/L162-1,"nm")</f>
        <v>0</v>
      </c>
      <c r="N163" s="56">
        <f>+IFERROR(N162/M162-1,"nm")</f>
        <v>0</v>
      </c>
      <c r="P163"/>
    </row>
    <row r="164" spans="1:16" x14ac:dyDescent="0.3">
      <c r="A164" s="20" t="s">
        <v>133</v>
      </c>
      <c r="B164" s="63">
        <f t="shared" ref="B164:I164" si="113">+IFERROR(B162/B$145,"nm")</f>
        <v>4.2086956521739127</v>
      </c>
      <c r="C164" s="63">
        <f t="shared" si="113"/>
        <v>7</v>
      </c>
      <c r="D164" s="63">
        <f t="shared" si="113"/>
        <v>7.3013698630136989</v>
      </c>
      <c r="E164" s="63">
        <f t="shared" si="113"/>
        <v>6.7840909090909092</v>
      </c>
      <c r="F164" s="63">
        <f t="shared" si="113"/>
        <v>15.833333333333334</v>
      </c>
      <c r="G164" s="63">
        <f t="shared" si="113"/>
        <v>27.666666666666668</v>
      </c>
      <c r="H164" s="63">
        <f t="shared" si="113"/>
        <v>31.2</v>
      </c>
      <c r="I164" s="63">
        <f t="shared" si="113"/>
        <v>7.7352941176470589</v>
      </c>
      <c r="J164" s="63">
        <f>+I164</f>
        <v>7.7352941176470589</v>
      </c>
      <c r="K164" s="63">
        <f>+J164</f>
        <v>7.7352941176470589</v>
      </c>
      <c r="L164" s="63">
        <f>+K164</f>
        <v>7.7352941176470589</v>
      </c>
      <c r="M164" s="63">
        <f>+L164</f>
        <v>7.7352941176470589</v>
      </c>
      <c r="N164" s="63">
        <f>+M164</f>
        <v>7.7352941176470589</v>
      </c>
      <c r="O164" s="63"/>
      <c r="P164" s="61"/>
    </row>
    <row r="165" spans="1:16" x14ac:dyDescent="0.3">
      <c r="A165" s="22"/>
      <c r="C165" s="56"/>
      <c r="D165" s="56"/>
      <c r="E165" s="56"/>
      <c r="F165" s="56"/>
      <c r="G165" s="56"/>
      <c r="H165" s="56"/>
      <c r="I165" s="56"/>
      <c r="O165" s="1"/>
    </row>
    <row r="166" spans="1:16" s="1" customFormat="1" x14ac:dyDescent="0.3">
      <c r="A166" s="36" t="s">
        <v>104</v>
      </c>
      <c r="B166" s="64">
        <f>Historicals!B131</f>
        <v>1982</v>
      </c>
      <c r="C166" s="64">
        <f>Historicals!C131</f>
        <v>1955</v>
      </c>
      <c r="D166" s="64">
        <f>Historicals!D131</f>
        <v>2042</v>
      </c>
      <c r="E166" s="64">
        <f>Historicals!E131</f>
        <v>1886</v>
      </c>
      <c r="F166" s="64">
        <f>Historicals!F131</f>
        <v>1906</v>
      </c>
      <c r="G166" s="64">
        <f>Historicals!G131</f>
        <v>1846</v>
      </c>
      <c r="H166" s="64">
        <f>Historicals!H131</f>
        <v>2205</v>
      </c>
      <c r="I166" s="64">
        <f>Historicals!I131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6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6">
        <f t="shared" si="114"/>
        <v>-1.3622603430877955E-2</v>
      </c>
      <c r="D167" s="56">
        <f t="shared" si="114"/>
        <v>4.4501278772378416E-2</v>
      </c>
      <c r="E167" s="56">
        <f t="shared" si="114"/>
        <v>-7.6395690499510338E-2</v>
      </c>
      <c r="F167" s="56">
        <f t="shared" si="114"/>
        <v>1.0604453870625585E-2</v>
      </c>
      <c r="G167" s="56">
        <f t="shared" si="114"/>
        <v>-3.147953830010497E-2</v>
      </c>
      <c r="H167" s="56">
        <f t="shared" si="114"/>
        <v>0.19447453954496208</v>
      </c>
      <c r="I167" s="56">
        <f t="shared" si="114"/>
        <v>6.3945578231292544E-2</v>
      </c>
      <c r="J167" s="56">
        <f>J168+J169</f>
        <v>0</v>
      </c>
      <c r="K167" s="56">
        <f>K168+K169</f>
        <v>0</v>
      </c>
      <c r="L167" s="56">
        <f>L168+L169</f>
        <v>0</v>
      </c>
      <c r="M167" s="56">
        <f>M168+M169</f>
        <v>0</v>
      </c>
      <c r="N167" s="56">
        <f>N168+N169</f>
        <v>0</v>
      </c>
      <c r="O167" s="56"/>
    </row>
    <row r="168" spans="1:16" x14ac:dyDescent="0.3">
      <c r="A168" s="22" t="s">
        <v>137</v>
      </c>
      <c r="B168">
        <f>Historicals!B199</f>
        <v>0</v>
      </c>
      <c r="C168" s="56">
        <f>Historicals!C199</f>
        <v>-1.3622603430877902E-2</v>
      </c>
      <c r="D168" s="56">
        <f>Historicals!D199</f>
        <v>4.4501278772378514E-2</v>
      </c>
      <c r="E168" s="56">
        <f>Historicals!E199</f>
        <v>-7.6395690499510283E-2</v>
      </c>
      <c r="F168" s="56">
        <f>Historicals!F199</f>
        <v>1.0604453870625663E-2</v>
      </c>
      <c r="G168" s="56">
        <f>Historicals!G199</f>
        <v>-3.1479538300104928E-2</v>
      </c>
      <c r="H168" s="56">
        <f>Historicals!H199</f>
        <v>0.19447453954496208</v>
      </c>
      <c r="I168" s="56">
        <f>Historicals!I199</f>
        <v>7.0000000000000007E-2</v>
      </c>
      <c r="J168" s="56">
        <v>0</v>
      </c>
      <c r="K168" s="56">
        <v>0</v>
      </c>
      <c r="L168" s="56">
        <v>0</v>
      </c>
      <c r="M168" s="56">
        <v>0</v>
      </c>
      <c r="N168" s="56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6">
        <f t="shared" si="115"/>
        <v>-5.377642775528102E-17</v>
      </c>
      <c r="D169" s="56">
        <f t="shared" si="115"/>
        <v>-9.7144514654701197E-17</v>
      </c>
      <c r="E169" s="56">
        <f t="shared" si="115"/>
        <v>-5.5511151231257827E-17</v>
      </c>
      <c r="F169" s="56">
        <f t="shared" si="115"/>
        <v>-7.8062556418956319E-17</v>
      </c>
      <c r="G169" s="56">
        <f t="shared" si="115"/>
        <v>-4.163336342344337E-17</v>
      </c>
      <c r="H169" s="56">
        <f t="shared" si="115"/>
        <v>0</v>
      </c>
      <c r="I169" s="56">
        <f t="shared" si="115"/>
        <v>-6.0544217687074631E-3</v>
      </c>
      <c r="J169" s="56">
        <v>0</v>
      </c>
      <c r="K169" s="56">
        <v>0</v>
      </c>
      <c r="L169" s="56">
        <v>0</v>
      </c>
      <c r="M169" s="56">
        <v>0</v>
      </c>
      <c r="N169" s="56">
        <v>0</v>
      </c>
      <c r="O169" s="56"/>
      <c r="P169" s="56"/>
    </row>
    <row r="170" spans="1:16" s="1" customFormat="1" x14ac:dyDescent="0.3">
      <c r="A170" s="65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6"/>
      <c r="P170" s="56"/>
    </row>
    <row r="171" spans="1:16" s="56" customFormat="1" x14ac:dyDescent="0.3">
      <c r="A171" s="67" t="s">
        <v>129</v>
      </c>
      <c r="B171" s="56" t="str">
        <f t="shared" ref="B171:I171" si="117">+IFERROR(B170/A170-1,"nm")</f>
        <v>nm</v>
      </c>
      <c r="C171" s="56">
        <f t="shared" si="117"/>
        <v>-3.9252336448598157E-2</v>
      </c>
      <c r="D171" s="56">
        <f t="shared" si="117"/>
        <v>-1.7509727626459193E-2</v>
      </c>
      <c r="E171" s="56">
        <f t="shared" si="117"/>
        <v>-0.32079207920792074</v>
      </c>
      <c r="F171" s="56">
        <f t="shared" si="117"/>
        <v>-2.6239067055393583E-2</v>
      </c>
      <c r="G171" s="56">
        <f t="shared" si="117"/>
        <v>-3.59281437125748E-2</v>
      </c>
      <c r="H171" s="56">
        <f t="shared" si="117"/>
        <v>0.76708074534161486</v>
      </c>
      <c r="I171" s="56">
        <f t="shared" si="117"/>
        <v>0.21441124780316345</v>
      </c>
      <c r="J171" s="56">
        <f>+IFERROR(J170/I170-1,"nm")</f>
        <v>0</v>
      </c>
      <c r="K171" s="56">
        <f>+IFERROR(K170/J170-1,"nm")</f>
        <v>0</v>
      </c>
      <c r="L171" s="56">
        <f>+IFERROR(L170/K170-1,"nm")</f>
        <v>0</v>
      </c>
      <c r="M171" s="56">
        <f>+IFERROR(M170/L170-1,"nm")</f>
        <v>0</v>
      </c>
      <c r="N171" s="56">
        <f>+IFERROR(N170/M170-1,"nm")</f>
        <v>0</v>
      </c>
      <c r="O171" s="1"/>
      <c r="P171"/>
    </row>
    <row r="172" spans="1:16" s="56" customFormat="1" x14ac:dyDescent="0.3">
      <c r="A172" s="67" t="s">
        <v>131</v>
      </c>
      <c r="B172" s="56">
        <f t="shared" ref="B172:I172" si="118">+IFERROR(B170/B$166,"nm")</f>
        <v>0.26992936427850656</v>
      </c>
      <c r="C172" s="56">
        <f t="shared" si="118"/>
        <v>0.26291560102301792</v>
      </c>
      <c r="D172" s="56">
        <f t="shared" si="118"/>
        <v>0.24730656219392752</v>
      </c>
      <c r="E172" s="56">
        <f t="shared" si="118"/>
        <v>0.18186638388123011</v>
      </c>
      <c r="F172" s="56">
        <f t="shared" si="118"/>
        <v>0.17523609653725078</v>
      </c>
      <c r="G172" s="56">
        <f t="shared" si="118"/>
        <v>0.17443120260021669</v>
      </c>
      <c r="H172" s="56">
        <f t="shared" si="118"/>
        <v>0.25804988662131517</v>
      </c>
      <c r="I172" s="56">
        <f t="shared" si="118"/>
        <v>0.29454390451832907</v>
      </c>
      <c r="J172" s="56">
        <f>+I172</f>
        <v>0.29454390451832907</v>
      </c>
      <c r="K172" s="56">
        <f>+J172</f>
        <v>0.29454390451832907</v>
      </c>
      <c r="L172" s="56">
        <f>+K172</f>
        <v>0.29454390451832907</v>
      </c>
      <c r="M172" s="56">
        <f>+L172</f>
        <v>0.29454390451832907</v>
      </c>
      <c r="N172" s="56">
        <f>+M172</f>
        <v>0.29454390451832907</v>
      </c>
    </row>
    <row r="173" spans="1:16" s="1" customFormat="1" x14ac:dyDescent="0.3">
      <c r="A173" s="66" t="s">
        <v>132</v>
      </c>
      <c r="B173" s="1">
        <f>Historicals!B175</f>
        <v>18</v>
      </c>
      <c r="C173" s="1">
        <f>Historicals!C175</f>
        <v>27</v>
      </c>
      <c r="D173" s="1">
        <f>Historicals!D175</f>
        <v>28</v>
      </c>
      <c r="E173" s="1">
        <f>Historicals!E175</f>
        <v>33</v>
      </c>
      <c r="F173" s="1">
        <f>Historicals!F175</f>
        <v>31</v>
      </c>
      <c r="G173" s="1">
        <f>Historicals!G175</f>
        <v>25</v>
      </c>
      <c r="H173" s="1">
        <f>Historicals!H175</f>
        <v>26</v>
      </c>
      <c r="I173" s="1">
        <f>Historicals!I175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6"/>
      <c r="P173" s="56"/>
    </row>
    <row r="174" spans="1:16" s="56" customFormat="1" x14ac:dyDescent="0.3">
      <c r="A174" s="67" t="s">
        <v>129</v>
      </c>
      <c r="B174" s="56" t="str">
        <f t="shared" ref="B174:I174" si="119">+IFERROR(B173/A173-1,"nm")</f>
        <v>nm</v>
      </c>
      <c r="C174" s="56">
        <f t="shared" si="119"/>
        <v>0.5</v>
      </c>
      <c r="D174" s="56">
        <f t="shared" si="119"/>
        <v>3.7037037037036979E-2</v>
      </c>
      <c r="E174" s="56">
        <f t="shared" si="119"/>
        <v>0.1785714285714286</v>
      </c>
      <c r="F174" s="56">
        <f t="shared" si="119"/>
        <v>-6.0606060606060552E-2</v>
      </c>
      <c r="G174" s="56">
        <f t="shared" si="119"/>
        <v>-0.19354838709677424</v>
      </c>
      <c r="H174" s="56">
        <f t="shared" si="119"/>
        <v>4.0000000000000036E-2</v>
      </c>
      <c r="I174" s="56">
        <f t="shared" si="119"/>
        <v>-0.15384615384615385</v>
      </c>
      <c r="J174" s="56">
        <f>+IFERROR(J173/I173-1,"nm")</f>
        <v>0</v>
      </c>
      <c r="K174" s="56">
        <f>+IFERROR(K173/J173-1,"nm")</f>
        <v>0</v>
      </c>
      <c r="L174" s="56">
        <f>+IFERROR(L173/K173-1,"nm")</f>
        <v>0</v>
      </c>
      <c r="M174" s="56">
        <f>+IFERROR(M173/L173-1,"nm")</f>
        <v>0</v>
      </c>
      <c r="N174" s="56">
        <f>+IFERROR(N173/M173-1,"nm")</f>
        <v>0</v>
      </c>
      <c r="O174"/>
      <c r="P174"/>
    </row>
    <row r="175" spans="1:16" s="56" customFormat="1" x14ac:dyDescent="0.3">
      <c r="A175" s="67" t="s">
        <v>133</v>
      </c>
      <c r="B175" s="56">
        <f t="shared" ref="B175:I175" si="120">+IFERROR(B173/B$166,"nm")</f>
        <v>9.0817356205852677E-3</v>
      </c>
      <c r="C175" s="56">
        <f t="shared" si="120"/>
        <v>1.3810741687979539E-2</v>
      </c>
      <c r="D175" s="56">
        <f t="shared" si="120"/>
        <v>1.3712047012732615E-2</v>
      </c>
      <c r="E175" s="56">
        <f t="shared" si="120"/>
        <v>1.7497348886532343E-2</v>
      </c>
      <c r="F175" s="56">
        <f t="shared" si="120"/>
        <v>1.6264428121720881E-2</v>
      </c>
      <c r="G175" s="56">
        <f t="shared" si="120"/>
        <v>1.3542795232936078E-2</v>
      </c>
      <c r="H175" s="56">
        <f t="shared" si="120"/>
        <v>1.1791383219954649E-2</v>
      </c>
      <c r="I175" s="56">
        <f t="shared" si="120"/>
        <v>9.3776641091219103E-3</v>
      </c>
      <c r="J175" s="63">
        <f>+IFERROR(J173/J$166,"nm")</f>
        <v>9.3776641091219103E-3</v>
      </c>
      <c r="K175" s="63">
        <f>+IFERROR(K173/K$166,"nm")</f>
        <v>9.3776641091219103E-3</v>
      </c>
      <c r="L175" s="63">
        <f>+IFERROR(L173/L$166,"nm")</f>
        <v>9.3776641091219103E-3</v>
      </c>
      <c r="M175" s="63">
        <f>+IFERROR(M173/M$166,"nm")</f>
        <v>9.3776641091219103E-3</v>
      </c>
      <c r="N175" s="63">
        <f>+IFERROR(N173/N$166,"nm")</f>
        <v>9.3776641091219103E-3</v>
      </c>
      <c r="O175" s="64"/>
      <c r="P175"/>
    </row>
    <row r="176" spans="1:16" x14ac:dyDescent="0.3">
      <c r="A176" s="20" t="s">
        <v>147</v>
      </c>
      <c r="B176" s="63">
        <f t="shared" ref="B176:I176" si="121">+IFERROR(B173/B$183,"nm")</f>
        <v>0.14754098360655737</v>
      </c>
      <c r="C176" s="63">
        <f t="shared" si="121"/>
        <v>0.216</v>
      </c>
      <c r="D176" s="63">
        <f t="shared" si="121"/>
        <v>0.224</v>
      </c>
      <c r="E176" s="63">
        <f t="shared" si="121"/>
        <v>0.28695652173913044</v>
      </c>
      <c r="F176" s="63">
        <f t="shared" si="121"/>
        <v>0.31</v>
      </c>
      <c r="G176" s="63">
        <f t="shared" si="121"/>
        <v>0.3125</v>
      </c>
      <c r="H176" s="63">
        <f t="shared" si="121"/>
        <v>0.41269841269841268</v>
      </c>
      <c r="I176" s="63">
        <f t="shared" si="121"/>
        <v>0.44897959183673469</v>
      </c>
      <c r="J176" s="63">
        <f>+I176</f>
        <v>0.44897959183673469</v>
      </c>
      <c r="K176" s="63">
        <f>+J176</f>
        <v>0.44897959183673469</v>
      </c>
      <c r="L176" s="63">
        <f>+K176</f>
        <v>0.44897959183673469</v>
      </c>
      <c r="M176" s="63">
        <f>+L176</f>
        <v>0.44897959183673469</v>
      </c>
      <c r="N176" s="63">
        <f>+M176</f>
        <v>0.44897959183673469</v>
      </c>
      <c r="O176" s="56"/>
      <c r="P176" s="56"/>
    </row>
    <row r="177" spans="1:16" s="1" customFormat="1" x14ac:dyDescent="0.3">
      <c r="A177" s="19" t="s">
        <v>134</v>
      </c>
      <c r="B177" s="1">
        <f>Historicals!B142</f>
        <v>517</v>
      </c>
      <c r="C177" s="1">
        <f>Historicals!C142</f>
        <v>487</v>
      </c>
      <c r="D177" s="1">
        <f>Historicals!D142</f>
        <v>477</v>
      </c>
      <c r="E177" s="1">
        <f>Historicals!E142</f>
        <v>310</v>
      </c>
      <c r="F177" s="1">
        <f>Historicals!F142</f>
        <v>303</v>
      </c>
      <c r="G177" s="1">
        <f>Historicals!G142</f>
        <v>297</v>
      </c>
      <c r="H177" s="1">
        <f>Historicals!H142</f>
        <v>543</v>
      </c>
      <c r="I177" s="1">
        <f>Historicals!I142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6"/>
      <c r="P177" s="56"/>
    </row>
    <row r="178" spans="1:16" s="56" customFormat="1" x14ac:dyDescent="0.3">
      <c r="A178" s="67" t="s">
        <v>129</v>
      </c>
      <c r="B178" s="56" t="str">
        <f t="shared" ref="B178:I178" si="122">+IFERROR(B177/A177-1,"nm")</f>
        <v>nm</v>
      </c>
      <c r="C178" s="56">
        <f t="shared" si="122"/>
        <v>-5.8027079303675011E-2</v>
      </c>
      <c r="D178" s="56">
        <f t="shared" si="122"/>
        <v>-2.0533880903490731E-2</v>
      </c>
      <c r="E178" s="56">
        <f t="shared" si="122"/>
        <v>-0.35010482180293501</v>
      </c>
      <c r="F178" s="56">
        <f t="shared" si="122"/>
        <v>-2.2580645161290325E-2</v>
      </c>
      <c r="G178" s="56">
        <f t="shared" si="122"/>
        <v>-1.980198019801982E-2</v>
      </c>
      <c r="H178" s="56">
        <f t="shared" si="122"/>
        <v>0.82828282828282829</v>
      </c>
      <c r="I178" s="56">
        <f t="shared" si="122"/>
        <v>0.2320441988950277</v>
      </c>
      <c r="J178" s="63">
        <f>+IFERROR(J177/I177-1,"nm")</f>
        <v>0</v>
      </c>
      <c r="K178" s="63">
        <f>+IFERROR(K177/J177-1,"nm")</f>
        <v>0</v>
      </c>
      <c r="L178" s="63">
        <f>+IFERROR(L177/K177-1,"nm")</f>
        <v>0</v>
      </c>
      <c r="M178" s="63">
        <f>+IFERROR(M177/L177-1,"nm")</f>
        <v>0</v>
      </c>
      <c r="N178" s="63">
        <f>+IFERROR(N177/M177-1,"nm")</f>
        <v>0</v>
      </c>
      <c r="P178"/>
    </row>
    <row r="179" spans="1:16" s="56" customFormat="1" x14ac:dyDescent="0.3">
      <c r="A179" s="67" t="s">
        <v>131</v>
      </c>
      <c r="B179" s="56">
        <f t="shared" ref="B179:I179" si="123">+IFERROR(B177/B$166,"nm")</f>
        <v>0.26084762865792127</v>
      </c>
      <c r="C179" s="56">
        <f t="shared" si="123"/>
        <v>0.24910485933503837</v>
      </c>
      <c r="D179" s="56">
        <f t="shared" si="123"/>
        <v>0.23359451518119489</v>
      </c>
      <c r="E179" s="56">
        <f t="shared" si="123"/>
        <v>0.16436903499469777</v>
      </c>
      <c r="F179" s="56">
        <f t="shared" si="123"/>
        <v>0.1589716684155299</v>
      </c>
      <c r="G179" s="56">
        <f t="shared" si="123"/>
        <v>0.16088840736728061</v>
      </c>
      <c r="H179" s="56">
        <f t="shared" si="123"/>
        <v>0.24625850340136055</v>
      </c>
      <c r="I179" s="56">
        <f t="shared" si="123"/>
        <v>0.28516624040920718</v>
      </c>
      <c r="J179" s="63">
        <f>+IFERROR(J177/J$166,"nm")</f>
        <v>0.28516624040920718</v>
      </c>
      <c r="K179" s="63">
        <f>+IFERROR(K177/K$166,"nm")</f>
        <v>0.28516624040920718</v>
      </c>
      <c r="L179" s="63">
        <f>+IFERROR(L177/L$166,"nm")</f>
        <v>0.28516624040920718</v>
      </c>
      <c r="M179" s="63">
        <f>+IFERROR(M177/M$166,"nm")</f>
        <v>0.28516624040920718</v>
      </c>
      <c r="N179" s="63">
        <f>+IFERROR(N177/N$166,"nm")</f>
        <v>0.28516624040920718</v>
      </c>
      <c r="O179" s="1"/>
    </row>
    <row r="180" spans="1:16" s="1" customFormat="1" x14ac:dyDescent="0.3">
      <c r="A180" s="66" t="s">
        <v>135</v>
      </c>
      <c r="B180" s="1">
        <f>Historicals!B164</f>
        <v>69</v>
      </c>
      <c r="C180" s="1">
        <f>Historicals!C164</f>
        <v>39</v>
      </c>
      <c r="D180" s="1">
        <f>Historicals!D164</f>
        <v>30</v>
      </c>
      <c r="E180" s="1">
        <f>Historicals!E164</f>
        <v>22</v>
      </c>
      <c r="F180" s="1">
        <f>Historicals!F164</f>
        <v>18</v>
      </c>
      <c r="G180" s="1">
        <f>Historicals!G164</f>
        <v>12</v>
      </c>
      <c r="H180" s="1">
        <f>Historicals!H164</f>
        <v>7</v>
      </c>
      <c r="I180" s="1">
        <f>Historicals!I164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6"/>
      <c r="P180" s="56"/>
    </row>
    <row r="181" spans="1:16" s="56" customFormat="1" x14ac:dyDescent="0.3">
      <c r="A181" s="67" t="s">
        <v>129</v>
      </c>
      <c r="B181" s="56" t="str">
        <f t="shared" ref="B181:I181" si="124">+IFERROR(B180/A180-1,"nm")</f>
        <v>nm</v>
      </c>
      <c r="C181" s="56">
        <f t="shared" si="124"/>
        <v>-0.43478260869565222</v>
      </c>
      <c r="D181" s="56">
        <f t="shared" si="124"/>
        <v>-0.23076923076923073</v>
      </c>
      <c r="E181" s="56">
        <f t="shared" si="124"/>
        <v>-0.26666666666666672</v>
      </c>
      <c r="F181" s="56">
        <f t="shared" si="124"/>
        <v>-0.18181818181818177</v>
      </c>
      <c r="G181" s="56">
        <f t="shared" si="124"/>
        <v>-0.33333333333333337</v>
      </c>
      <c r="H181" s="56">
        <f t="shared" si="124"/>
        <v>-0.41666666666666663</v>
      </c>
      <c r="I181" s="56">
        <f t="shared" si="124"/>
        <v>0.28571428571428581</v>
      </c>
      <c r="J181" s="56">
        <f>+IFERROR(J180/I180-1,"nm")</f>
        <v>0</v>
      </c>
      <c r="K181" s="56">
        <f>+IFERROR(K180/J180-1,"nm")</f>
        <v>0</v>
      </c>
      <c r="L181" s="56">
        <f>+IFERROR(L180/K180-1,"nm")</f>
        <v>0</v>
      </c>
      <c r="M181" s="56">
        <f>+IFERROR(M180/L180-1,"nm")</f>
        <v>0</v>
      </c>
      <c r="N181" s="56">
        <f>+IFERROR(N180/M180-1,"nm")</f>
        <v>0</v>
      </c>
      <c r="P181"/>
    </row>
    <row r="182" spans="1:16" s="56" customFormat="1" x14ac:dyDescent="0.3">
      <c r="A182" s="67" t="s">
        <v>133</v>
      </c>
      <c r="B182" s="56">
        <f t="shared" ref="B182:I182" si="125">+IFERROR(B180/B$166,"nm")</f>
        <v>3.481331987891019E-2</v>
      </c>
      <c r="C182" s="56">
        <f t="shared" si="125"/>
        <v>1.9948849104859334E-2</v>
      </c>
      <c r="D182" s="56">
        <f t="shared" si="125"/>
        <v>1.4691478942213516E-2</v>
      </c>
      <c r="E182" s="56">
        <f t="shared" si="125"/>
        <v>1.166489925768823E-2</v>
      </c>
      <c r="F182" s="56">
        <f t="shared" si="125"/>
        <v>9.4438614900314802E-3</v>
      </c>
      <c r="G182" s="56">
        <f t="shared" si="125"/>
        <v>6.5005417118093175E-3</v>
      </c>
      <c r="H182" s="56">
        <f t="shared" si="125"/>
        <v>3.1746031746031746E-3</v>
      </c>
      <c r="I182" s="56">
        <f t="shared" si="125"/>
        <v>3.8363171355498722E-3</v>
      </c>
      <c r="J182" s="63">
        <f>+I182</f>
        <v>3.8363171355498722E-3</v>
      </c>
      <c r="K182" s="63">
        <f>+J182</f>
        <v>3.8363171355498722E-3</v>
      </c>
      <c r="L182" s="63">
        <f>+K182</f>
        <v>3.8363171355498722E-3</v>
      </c>
      <c r="M182" s="63">
        <f>+L182</f>
        <v>3.8363171355498722E-3</v>
      </c>
      <c r="N182" s="63">
        <f>+M182</f>
        <v>3.8363171355498722E-3</v>
      </c>
      <c r="O182" s="1"/>
    </row>
    <row r="183" spans="1:16" s="1" customFormat="1" x14ac:dyDescent="0.3">
      <c r="A183" s="66" t="s">
        <v>146</v>
      </c>
      <c r="B183" s="1">
        <f>Historicals!B153</f>
        <v>122</v>
      </c>
      <c r="C183" s="1">
        <f>Historicals!C153</f>
        <v>125</v>
      </c>
      <c r="D183" s="1">
        <f>Historicals!D153</f>
        <v>125</v>
      </c>
      <c r="E183" s="1">
        <f>Historicals!E153</f>
        <v>115</v>
      </c>
      <c r="F183" s="1">
        <f>Historicals!F153</f>
        <v>100</v>
      </c>
      <c r="G183" s="1">
        <f>Historicals!G153</f>
        <v>80</v>
      </c>
      <c r="H183" s="1">
        <f>Historicals!H153</f>
        <v>63</v>
      </c>
      <c r="I183" s="1">
        <f>Historicals!I153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6"/>
    </row>
    <row r="184" spans="1:16" s="56" customFormat="1" x14ac:dyDescent="0.3">
      <c r="A184" s="67" t="s">
        <v>129</v>
      </c>
      <c r="B184" s="56" t="str">
        <f t="shared" ref="B184:I184" si="126">+IFERROR(B183/A183-1,"nm")</f>
        <v>nm</v>
      </c>
      <c r="C184" s="56">
        <f t="shared" si="126"/>
        <v>2.4590163934426146E-2</v>
      </c>
      <c r="D184" s="56">
        <f t="shared" si="126"/>
        <v>0</v>
      </c>
      <c r="E184" s="56">
        <f t="shared" si="126"/>
        <v>-7.999999999999996E-2</v>
      </c>
      <c r="F184" s="56">
        <f t="shared" si="126"/>
        <v>-0.13043478260869568</v>
      </c>
      <c r="G184" s="56">
        <f t="shared" si="126"/>
        <v>-0.19999999999999996</v>
      </c>
      <c r="H184" s="56">
        <f t="shared" si="126"/>
        <v>-0.21250000000000002</v>
      </c>
      <c r="I184" s="56">
        <f t="shared" si="126"/>
        <v>-0.22222222222222221</v>
      </c>
      <c r="J184" s="56">
        <f>+IFERROR(J183/I183-1,"nm")</f>
        <v>0</v>
      </c>
      <c r="K184" s="56">
        <f>+IFERROR(K183/J183-1,"nm")</f>
        <v>0</v>
      </c>
      <c r="L184" s="56">
        <f>+IFERROR(L183/K183-1,"nm")</f>
        <v>0</v>
      </c>
      <c r="M184" s="56">
        <f>+IFERROR(M183/L183-1,"nm")</f>
        <v>0</v>
      </c>
      <c r="N184" s="56">
        <f>+IFERROR(N183/M183-1,"nm")</f>
        <v>0</v>
      </c>
      <c r="O184"/>
      <c r="P184"/>
    </row>
    <row r="185" spans="1:16" s="56" customFormat="1" x14ac:dyDescent="0.3">
      <c r="A185" s="67" t="s">
        <v>133</v>
      </c>
      <c r="B185" s="56">
        <f t="shared" ref="B185:I185" si="127">+IFERROR(B183/B$166,"nm")</f>
        <v>6.1553985872855703E-2</v>
      </c>
      <c r="C185" s="56">
        <f t="shared" si="127"/>
        <v>6.3938618925831206E-2</v>
      </c>
      <c r="D185" s="56">
        <f t="shared" si="127"/>
        <v>6.1214495592556317E-2</v>
      </c>
      <c r="E185" s="56">
        <f t="shared" si="127"/>
        <v>6.097560975609756E-2</v>
      </c>
      <c r="F185" s="56">
        <f t="shared" si="127"/>
        <v>5.2465897166841552E-2</v>
      </c>
      <c r="G185" s="56">
        <f t="shared" si="127"/>
        <v>4.3336944745395449E-2</v>
      </c>
      <c r="H185" s="56">
        <f t="shared" si="127"/>
        <v>2.8571428571428571E-2</v>
      </c>
      <c r="I185" s="56">
        <f t="shared" si="127"/>
        <v>2.0886615515771527E-2</v>
      </c>
      <c r="J185" s="63">
        <f>+I185</f>
        <v>2.0886615515771527E-2</v>
      </c>
      <c r="K185" s="63">
        <f>+J185</f>
        <v>2.0886615515771527E-2</v>
      </c>
      <c r="L185" s="63">
        <f>+K185</f>
        <v>2.0886615515771527E-2</v>
      </c>
      <c r="M185" s="63">
        <f>+L185</f>
        <v>2.0886615515771527E-2</v>
      </c>
      <c r="N185" s="63">
        <f>+M185</f>
        <v>2.0886615515771527E-2</v>
      </c>
      <c r="O185" s="63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4">
        <f>Historicals!B132</f>
        <v>-82</v>
      </c>
      <c r="C187" s="64">
        <f>Historicals!C132</f>
        <v>-86</v>
      </c>
      <c r="D187" s="64">
        <f>Historicals!D132</f>
        <v>75</v>
      </c>
      <c r="E187" s="64">
        <f>Historicals!E132</f>
        <v>26</v>
      </c>
      <c r="F187" s="64">
        <f>Historicals!F132</f>
        <v>-7</v>
      </c>
      <c r="G187" s="64">
        <f>Historicals!G132</f>
        <v>-11</v>
      </c>
      <c r="H187" s="64">
        <f>Historicals!H132</f>
        <v>40</v>
      </c>
      <c r="I187" s="64">
        <f>Historicals!I132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6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6">
        <f t="shared" si="128"/>
        <v>4.8780487804878092E-2</v>
      </c>
      <c r="D188" s="56">
        <f t="shared" si="128"/>
        <v>-1.8720930232558139</v>
      </c>
      <c r="E188" s="56">
        <f t="shared" si="128"/>
        <v>-0.65333333333333332</v>
      </c>
      <c r="F188" s="56">
        <f t="shared" si="128"/>
        <v>-1.2692307692307692</v>
      </c>
      <c r="G188" s="56">
        <f t="shared" si="128"/>
        <v>0.5714285714285714</v>
      </c>
      <c r="H188" s="56">
        <f t="shared" si="128"/>
        <v>-4.6363636363636367</v>
      </c>
      <c r="I188" s="56">
        <f t="shared" si="128"/>
        <v>-2.8</v>
      </c>
      <c r="J188" s="56">
        <f>J189+J190</f>
        <v>0</v>
      </c>
      <c r="K188" s="56">
        <f>K189+K190</f>
        <v>0</v>
      </c>
      <c r="L188" s="56">
        <f>L189+L190</f>
        <v>0</v>
      </c>
      <c r="M188" s="56">
        <f>M189+M190</f>
        <v>0</v>
      </c>
      <c r="N188" s="56">
        <f>N189+N190</f>
        <v>0</v>
      </c>
      <c r="O188" s="56"/>
    </row>
    <row r="189" spans="1:16" x14ac:dyDescent="0.3">
      <c r="A189" s="22" t="s">
        <v>137</v>
      </c>
      <c r="B189">
        <f>Historicals!B204</f>
        <v>0</v>
      </c>
      <c r="C189" s="56">
        <f>Historicals!C204</f>
        <v>4.878048780487805E-2</v>
      </c>
      <c r="D189" s="56">
        <f>Historicals!D204</f>
        <v>-1.8720930232558139</v>
      </c>
      <c r="E189" s="56">
        <f>Historicals!E204</f>
        <v>-0.65333333333333332</v>
      </c>
      <c r="F189" s="56">
        <f>Historicals!F204</f>
        <v>-1.2692307692307692</v>
      </c>
      <c r="G189" s="56">
        <f>Historicals!G204</f>
        <v>0.57099999999999995</v>
      </c>
      <c r="H189" s="56">
        <f>Historicals!H204</f>
        <v>-4.6363636363636367</v>
      </c>
      <c r="I189" s="56">
        <f>Historicals!I204</f>
        <v>0</v>
      </c>
      <c r="J189" s="56">
        <v>0</v>
      </c>
      <c r="K189" s="56">
        <v>0</v>
      </c>
      <c r="L189" s="56">
        <v>0</v>
      </c>
      <c r="M189" s="56">
        <v>0</v>
      </c>
      <c r="N189" s="56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6">
        <f t="shared" si="129"/>
        <v>4.163336342344337E-17</v>
      </c>
      <c r="D190" s="56">
        <f t="shared" si="129"/>
        <v>0</v>
      </c>
      <c r="E190" s="56">
        <f t="shared" si="129"/>
        <v>0</v>
      </c>
      <c r="F190" s="56">
        <f t="shared" si="129"/>
        <v>0</v>
      </c>
      <c r="G190" s="56">
        <f t="shared" si="129"/>
        <v>4.2857142857144481E-4</v>
      </c>
      <c r="H190" s="56">
        <f t="shared" si="129"/>
        <v>0</v>
      </c>
      <c r="I190" s="56">
        <f t="shared" si="129"/>
        <v>-2.8</v>
      </c>
      <c r="J190" s="56">
        <v>0</v>
      </c>
      <c r="K190" s="56">
        <v>0</v>
      </c>
      <c r="L190" s="56">
        <v>0</v>
      </c>
      <c r="M190" s="56">
        <v>0</v>
      </c>
      <c r="N190" s="56">
        <v>0</v>
      </c>
      <c r="O190" s="56"/>
      <c r="P190" s="56"/>
    </row>
    <row r="191" spans="1:16" s="1" customFormat="1" x14ac:dyDescent="0.3">
      <c r="A191" s="65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6"/>
      <c r="P191" s="56"/>
    </row>
    <row r="192" spans="1:16" s="56" customFormat="1" x14ac:dyDescent="0.3">
      <c r="A192" s="67" t="s">
        <v>129</v>
      </c>
      <c r="B192" s="56" t="str">
        <f t="shared" ref="B192:I192" si="131">+IFERROR(B191/A191-1,"nm")</f>
        <v>nm</v>
      </c>
      <c r="C192" s="56">
        <f t="shared" si="131"/>
        <v>6.5557729941291498E-2</v>
      </c>
      <c r="D192" s="56">
        <f t="shared" si="131"/>
        <v>-0.41873278236914602</v>
      </c>
      <c r="E192" s="56">
        <f t="shared" si="131"/>
        <v>1.126382306477093</v>
      </c>
      <c r="F192" s="56">
        <f t="shared" si="131"/>
        <v>0.25854383358098065</v>
      </c>
      <c r="G192" s="56">
        <f t="shared" si="131"/>
        <v>9.5041322314049603E-2</v>
      </c>
      <c r="H192" s="56">
        <f t="shared" si="131"/>
        <v>0.14285714285714279</v>
      </c>
      <c r="I192" s="56">
        <f t="shared" si="131"/>
        <v>-1.650943396226412E-2</v>
      </c>
      <c r="J192" s="56">
        <f>+IFERROR(J191/I191-1,"nm")</f>
        <v>0</v>
      </c>
      <c r="K192" s="56">
        <f>+IFERROR(K191/J191-1,"nm")</f>
        <v>0</v>
      </c>
      <c r="L192" s="56">
        <f>+IFERROR(L191/K191-1,"nm")</f>
        <v>0</v>
      </c>
      <c r="M192" s="56">
        <f>+IFERROR(M191/L191-1,"nm")</f>
        <v>0</v>
      </c>
      <c r="N192" s="56">
        <f>+IFERROR(N191/M191-1,"nm")</f>
        <v>0</v>
      </c>
      <c r="O192" s="1"/>
      <c r="P192"/>
    </row>
    <row r="193" spans="1:16" s="56" customFormat="1" x14ac:dyDescent="0.3">
      <c r="A193" s="67" t="s">
        <v>131</v>
      </c>
      <c r="B193" s="56">
        <f t="shared" ref="B193:I193" si="132">+IFERROR(B191/B$187,"nm")</f>
        <v>12.463414634146341</v>
      </c>
      <c r="C193" s="56">
        <f t="shared" si="132"/>
        <v>12.662790697674419</v>
      </c>
      <c r="D193" s="56">
        <f t="shared" si="132"/>
        <v>-8.44</v>
      </c>
      <c r="E193" s="56">
        <f t="shared" si="132"/>
        <v>-51.769230769230766</v>
      </c>
      <c r="F193" s="56">
        <f t="shared" si="132"/>
        <v>242</v>
      </c>
      <c r="G193" s="56">
        <f t="shared" si="132"/>
        <v>168.63636363636363</v>
      </c>
      <c r="H193" s="56">
        <f t="shared" si="132"/>
        <v>-53</v>
      </c>
      <c r="I193" s="56">
        <f t="shared" si="132"/>
        <v>28.958333333333332</v>
      </c>
      <c r="J193" s="56">
        <f>+I193</f>
        <v>28.958333333333332</v>
      </c>
      <c r="K193" s="56">
        <f>+J193</f>
        <v>28.958333333333332</v>
      </c>
      <c r="L193" s="56">
        <f>+K193</f>
        <v>28.958333333333332</v>
      </c>
      <c r="M193" s="56">
        <f>+L193</f>
        <v>28.958333333333332</v>
      </c>
      <c r="N193" s="56">
        <f>+M193</f>
        <v>28.958333333333332</v>
      </c>
      <c r="O193"/>
      <c r="P193"/>
    </row>
    <row r="194" spans="1:16" s="1" customFormat="1" x14ac:dyDescent="0.3">
      <c r="A194" s="66" t="s">
        <v>132</v>
      </c>
      <c r="B194" s="1">
        <f>Historicals!B176</f>
        <v>75</v>
      </c>
      <c r="C194" s="1">
        <f>Historicals!C176</f>
        <v>84</v>
      </c>
      <c r="D194" s="1">
        <f>Historicals!D176</f>
        <v>91</v>
      </c>
      <c r="E194" s="1">
        <f>Historicals!E176</f>
        <v>110</v>
      </c>
      <c r="F194" s="1">
        <f>Historicals!F176</f>
        <v>116</v>
      </c>
      <c r="G194" s="1">
        <f>Historicals!G176</f>
        <v>112</v>
      </c>
      <c r="H194" s="1">
        <f>Historicals!H176</f>
        <v>141</v>
      </c>
      <c r="I194" s="1">
        <f>Historicals!I176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6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6">
        <f>+IFERROR(J194/I194-1,"nm")</f>
        <v>0</v>
      </c>
      <c r="K195" s="56">
        <f>+IFERROR(K194/J194-1,"nm")</f>
        <v>0</v>
      </c>
      <c r="L195" s="56">
        <f>+IFERROR(L194/K194-1,"nm")</f>
        <v>0</v>
      </c>
      <c r="M195" s="56">
        <f>+IFERROR(M194/L194-1,"nm")</f>
        <v>0</v>
      </c>
      <c r="N195" s="56">
        <f>+IFERROR(N194/M194-1,"nm")</f>
        <v>0</v>
      </c>
      <c r="O195" s="56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3">
        <f>+IFERROR(J194/J$187,"nm")</f>
        <v>-1.8611111111111112</v>
      </c>
      <c r="K196" s="63">
        <f>+IFERROR(K194/K$187,"nm")</f>
        <v>-1.8611111111111112</v>
      </c>
      <c r="L196" s="63">
        <f>+IFERROR(L194/L$187,"nm")</f>
        <v>-1.8611111111111112</v>
      </c>
      <c r="M196" s="63">
        <f>+IFERROR(M194/M$187,"nm")</f>
        <v>-1.8611111111111112</v>
      </c>
      <c r="N196" s="63">
        <f>+IFERROR(N194/N$187,"nm")</f>
        <v>-1.8611111111111112</v>
      </c>
      <c r="O196" s="62"/>
    </row>
    <row r="197" spans="1:16" x14ac:dyDescent="0.3">
      <c r="A197" s="20" t="s">
        <v>147</v>
      </c>
      <c r="B197" s="63">
        <f t="shared" ref="B197:I197" si="135">+IFERROR(B194/B$204,"nm")</f>
        <v>0.10518934081346423</v>
      </c>
      <c r="C197" s="63">
        <f t="shared" si="135"/>
        <v>8.9647812166488788E-2</v>
      </c>
      <c r="D197" s="63">
        <f t="shared" si="135"/>
        <v>7.3505654281098551E-2</v>
      </c>
      <c r="E197" s="63">
        <f t="shared" si="135"/>
        <v>7.586206896551724E-2</v>
      </c>
      <c r="F197" s="63">
        <f t="shared" si="135"/>
        <v>6.9336521219366412E-2</v>
      </c>
      <c r="G197" s="63">
        <f t="shared" si="135"/>
        <v>5.845511482254697E-2</v>
      </c>
      <c r="H197" s="63">
        <f t="shared" si="135"/>
        <v>7.5401069518716571E-2</v>
      </c>
      <c r="I197" s="63">
        <f t="shared" si="135"/>
        <v>7.374793615850303E-2</v>
      </c>
      <c r="J197" s="63">
        <f>+I197</f>
        <v>7.374793615850303E-2</v>
      </c>
      <c r="K197" s="63">
        <f>+J197</f>
        <v>7.374793615850303E-2</v>
      </c>
      <c r="L197" s="63">
        <f>+K197</f>
        <v>7.374793615850303E-2</v>
      </c>
      <c r="M197" s="63">
        <f>+L197</f>
        <v>7.374793615850303E-2</v>
      </c>
      <c r="N197" s="63">
        <f>+M197</f>
        <v>7.374793615850303E-2</v>
      </c>
      <c r="O197" s="56"/>
      <c r="P197" s="56"/>
    </row>
    <row r="198" spans="1:16" s="1" customFormat="1" x14ac:dyDescent="0.3">
      <c r="A198" s="19" t="s">
        <v>134</v>
      </c>
      <c r="B198" s="1">
        <f>Historicals!B143</f>
        <v>-1097</v>
      </c>
      <c r="C198" s="1">
        <f>Historicals!C143</f>
        <v>-1173</v>
      </c>
      <c r="D198" s="1">
        <f>Historicals!D143</f>
        <v>-724</v>
      </c>
      <c r="E198" s="1">
        <f>Historicals!E143</f>
        <v>-1456</v>
      </c>
      <c r="F198" s="1">
        <f>Historicals!F143</f>
        <v>-1810</v>
      </c>
      <c r="G198" s="1">
        <f>Historicals!G143</f>
        <v>-1967</v>
      </c>
      <c r="H198" s="1">
        <f>Historicals!H143</f>
        <v>-2261</v>
      </c>
      <c r="I198" s="1">
        <f>Historicals!I143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3"/>
      <c r="P198" s="56"/>
    </row>
    <row r="199" spans="1:16" s="56" customFormat="1" x14ac:dyDescent="0.3">
      <c r="A199" s="67" t="s">
        <v>129</v>
      </c>
      <c r="B199" s="56" t="str">
        <f t="shared" ref="B199:I199" si="136">+IFERROR(B198/A198-1,"nm")</f>
        <v>nm</v>
      </c>
      <c r="C199" s="56">
        <f t="shared" si="136"/>
        <v>6.9279854147675568E-2</v>
      </c>
      <c r="D199" s="56">
        <f t="shared" si="136"/>
        <v>-0.38277919863597609</v>
      </c>
      <c r="E199" s="56">
        <f t="shared" si="136"/>
        <v>1.0110497237569063</v>
      </c>
      <c r="F199" s="56">
        <f t="shared" si="136"/>
        <v>0.24313186813186816</v>
      </c>
      <c r="G199" s="56">
        <f t="shared" si="136"/>
        <v>8.6740331491712785E-2</v>
      </c>
      <c r="H199" s="56">
        <f t="shared" si="136"/>
        <v>0.14946619217081847</v>
      </c>
      <c r="I199" s="56">
        <f t="shared" si="136"/>
        <v>-1.8575851393188847E-2</v>
      </c>
      <c r="J199" s="63">
        <f>+IFERROR(J198/I198-1,"nm")</f>
        <v>0</v>
      </c>
      <c r="K199" s="63">
        <f>+IFERROR(K198/J198-1,"nm")</f>
        <v>0</v>
      </c>
      <c r="L199" s="63">
        <f>+IFERROR(L198/K198-1,"nm")</f>
        <v>0</v>
      </c>
      <c r="M199" s="63">
        <f>+IFERROR(M198/L198-1,"nm")</f>
        <v>0</v>
      </c>
      <c r="N199" s="63">
        <f>+IFERROR(N198/M198-1,"nm")</f>
        <v>0</v>
      </c>
      <c r="O199" s="62"/>
      <c r="P199"/>
    </row>
    <row r="200" spans="1:16" s="56" customFormat="1" x14ac:dyDescent="0.3">
      <c r="A200" s="67" t="s">
        <v>131</v>
      </c>
      <c r="B200" s="56">
        <f t="shared" ref="B200:I200" si="137">+IFERROR(B198/B$187,"nm")</f>
        <v>13.378048780487806</v>
      </c>
      <c r="C200" s="56">
        <f t="shared" si="137"/>
        <v>13.63953488372093</v>
      </c>
      <c r="D200" s="56">
        <f t="shared" si="137"/>
        <v>-9.6533333333333342</v>
      </c>
      <c r="E200" s="56">
        <f t="shared" si="137"/>
        <v>-56</v>
      </c>
      <c r="F200" s="56">
        <f t="shared" si="137"/>
        <v>258.57142857142856</v>
      </c>
      <c r="G200" s="56">
        <f t="shared" si="137"/>
        <v>178.81818181818181</v>
      </c>
      <c r="H200" s="56">
        <f t="shared" si="137"/>
        <v>-56.524999999999999</v>
      </c>
      <c r="I200" s="56">
        <f t="shared" si="137"/>
        <v>30.819444444444443</v>
      </c>
      <c r="J200" s="63">
        <f>+IFERROR(J198/J$187,"nm")</f>
        <v>30.819444444444443</v>
      </c>
      <c r="K200" s="63">
        <f>+IFERROR(K198/K$187,"nm")</f>
        <v>30.819444444444443</v>
      </c>
      <c r="L200" s="63">
        <f>+IFERROR(L198/L$187,"nm")</f>
        <v>30.819444444444443</v>
      </c>
      <c r="M200" s="63">
        <f>+IFERROR(M198/M$187,"nm")</f>
        <v>30.819444444444443</v>
      </c>
      <c r="N200" s="63">
        <f>+IFERROR(N198/N$187,"nm")</f>
        <v>30.819444444444443</v>
      </c>
      <c r="O200" s="62"/>
    </row>
    <row r="201" spans="1:16" s="1" customFormat="1" x14ac:dyDescent="0.3">
      <c r="A201" s="66" t="s">
        <v>135</v>
      </c>
      <c r="B201" s="1">
        <f>Historicals!B165</f>
        <v>101</v>
      </c>
      <c r="C201" s="1">
        <f>Historicals!C165</f>
        <v>254</v>
      </c>
      <c r="D201" s="1">
        <f>Historicals!D165</f>
        <v>278</v>
      </c>
      <c r="E201" s="1">
        <f>Historicals!E165</f>
        <v>159</v>
      </c>
      <c r="F201" s="1">
        <f>Historicals!F165</f>
        <v>377</v>
      </c>
      <c r="G201" s="1">
        <f>Historicals!G165</f>
        <v>318</v>
      </c>
      <c r="H201" s="1">
        <f>Historicals!H165</f>
        <v>11</v>
      </c>
      <c r="I201" s="1">
        <f>Historicals!I165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3"/>
      <c r="P201" s="56"/>
    </row>
    <row r="202" spans="1:16" s="56" customFormat="1" x14ac:dyDescent="0.3">
      <c r="A202" s="67" t="s">
        <v>129</v>
      </c>
      <c r="B202" s="56" t="str">
        <f t="shared" ref="B202:I202" si="138">+IFERROR(B201/A201-1,"nm")</f>
        <v>nm</v>
      </c>
      <c r="C202" s="56">
        <f t="shared" si="138"/>
        <v>1.5148514851485149</v>
      </c>
      <c r="D202" s="56">
        <f t="shared" si="138"/>
        <v>9.4488188976378007E-2</v>
      </c>
      <c r="E202" s="56">
        <f t="shared" si="138"/>
        <v>-0.42805755395683454</v>
      </c>
      <c r="F202" s="56">
        <f t="shared" si="138"/>
        <v>1.3710691823899372</v>
      </c>
      <c r="G202" s="56">
        <f t="shared" si="138"/>
        <v>-0.156498673740053</v>
      </c>
      <c r="H202" s="56">
        <f t="shared" si="138"/>
        <v>-0.96540880503144655</v>
      </c>
      <c r="I202" s="56">
        <f t="shared" si="138"/>
        <v>3.5454545454545459</v>
      </c>
      <c r="J202" s="56">
        <f>+IFERROR(J201/I201-1,"nm")</f>
        <v>0</v>
      </c>
      <c r="K202" s="56">
        <f>+IFERROR(K201/J201-1,"nm")</f>
        <v>0</v>
      </c>
      <c r="L202" s="56">
        <f>+IFERROR(L201/K201-1,"nm")</f>
        <v>0</v>
      </c>
      <c r="M202" s="56">
        <f>+IFERROR(M201/L201-1,"nm")</f>
        <v>0</v>
      </c>
      <c r="N202" s="56">
        <f>+IFERROR(N201/M201-1,"nm")</f>
        <v>0</v>
      </c>
      <c r="O202" s="62"/>
      <c r="P202"/>
    </row>
    <row r="203" spans="1:16" s="56" customFormat="1" x14ac:dyDescent="0.3">
      <c r="A203" s="67" t="s">
        <v>133</v>
      </c>
      <c r="B203" s="56">
        <f t="shared" ref="B203:I203" si="139">+IFERROR(B201/B$187,"nm")</f>
        <v>-1.2317073170731707</v>
      </c>
      <c r="C203" s="56">
        <f t="shared" si="139"/>
        <v>-2.9534883720930232</v>
      </c>
      <c r="D203" s="56">
        <f t="shared" si="139"/>
        <v>3.7066666666666666</v>
      </c>
      <c r="E203" s="56">
        <f t="shared" si="139"/>
        <v>6.115384615384615</v>
      </c>
      <c r="F203" s="56">
        <f t="shared" si="139"/>
        <v>-53.857142857142854</v>
      </c>
      <c r="G203" s="56">
        <f t="shared" si="139"/>
        <v>-28.90909090909091</v>
      </c>
      <c r="H203" s="56">
        <f t="shared" si="139"/>
        <v>0.27500000000000002</v>
      </c>
      <c r="I203" s="56">
        <f t="shared" si="139"/>
        <v>-0.69444444444444442</v>
      </c>
      <c r="J203" s="63">
        <f>+I203</f>
        <v>-0.69444444444444442</v>
      </c>
      <c r="K203" s="63">
        <f>+J203</f>
        <v>-0.69444444444444442</v>
      </c>
      <c r="L203" s="63">
        <f>+K203</f>
        <v>-0.69444444444444442</v>
      </c>
      <c r="M203" s="63">
        <f>+L203</f>
        <v>-0.69444444444444442</v>
      </c>
      <c r="N203" s="63">
        <f>+M203</f>
        <v>-0.69444444444444442</v>
      </c>
      <c r="P203"/>
    </row>
    <row r="204" spans="1:16" s="1" customFormat="1" x14ac:dyDescent="0.3">
      <c r="A204" s="66" t="s">
        <v>146</v>
      </c>
      <c r="B204" s="1">
        <f>Historicals!B154</f>
        <v>713</v>
      </c>
      <c r="C204" s="1">
        <f>Historicals!C154</f>
        <v>937</v>
      </c>
      <c r="D204" s="1">
        <f>Historicals!D154</f>
        <v>1238</v>
      </c>
      <c r="E204" s="1">
        <f>Historicals!E154</f>
        <v>1450</v>
      </c>
      <c r="F204" s="1">
        <f>Historicals!F154</f>
        <v>1673</v>
      </c>
      <c r="G204" s="1">
        <f>Historicals!G154</f>
        <v>1916</v>
      </c>
      <c r="H204" s="1">
        <f>Historicals!H154</f>
        <v>1870</v>
      </c>
      <c r="I204" s="1">
        <f>Historicals!I154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3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6">
        <f>+IFERROR(J204/I204-1,"nm")</f>
        <v>0</v>
      </c>
      <c r="K205" s="56">
        <f>+IFERROR(K204/J204-1,"nm")</f>
        <v>0</v>
      </c>
      <c r="L205" s="56">
        <f>+IFERROR(L204/K204-1,"nm")</f>
        <v>0</v>
      </c>
      <c r="M205" s="56">
        <f>+IFERROR(M204/L204-1,"nm")</f>
        <v>0</v>
      </c>
      <c r="N205" s="56">
        <f>+IFERROR(N204/M204-1,"nm")</f>
        <v>0</v>
      </c>
      <c r="O205" s="62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3">
        <f>+I206</f>
        <v>-25.236111111111111</v>
      </c>
      <c r="K206" s="63">
        <f>+J206</f>
        <v>-25.236111111111111</v>
      </c>
      <c r="L206" s="63">
        <f>+K206</f>
        <v>-25.236111111111111</v>
      </c>
      <c r="M206" s="63">
        <f>+L206</f>
        <v>-25.236111111111111</v>
      </c>
      <c r="N206" s="63">
        <f>+M206</f>
        <v>-25.236111111111111</v>
      </c>
      <c r="O206" s="56"/>
    </row>
    <row r="207" spans="1:16" x14ac:dyDescent="0.3">
      <c r="A207" s="36"/>
      <c r="C207" s="56"/>
      <c r="D207" s="56"/>
      <c r="E207" s="56"/>
      <c r="F207" s="56"/>
      <c r="G207" s="56"/>
      <c r="H207" s="56"/>
      <c r="I207" s="56"/>
      <c r="O207" s="63"/>
    </row>
    <row r="208" spans="1:16" x14ac:dyDescent="0.3">
      <c r="A208" s="27" t="s">
        <v>130</v>
      </c>
      <c r="B208" s="62">
        <f t="shared" ref="B208:I208" si="142">+B214+B211</f>
        <v>0</v>
      </c>
      <c r="C208" s="62">
        <f t="shared" si="142"/>
        <v>0</v>
      </c>
      <c r="D208" s="62">
        <f t="shared" si="142"/>
        <v>0</v>
      </c>
      <c r="E208" s="62">
        <f t="shared" si="142"/>
        <v>0</v>
      </c>
      <c r="F208" s="62">
        <f t="shared" si="142"/>
        <v>0</v>
      </c>
      <c r="G208" s="62">
        <f t="shared" si="142"/>
        <v>0</v>
      </c>
      <c r="H208" s="62">
        <f t="shared" si="142"/>
        <v>0</v>
      </c>
      <c r="I208" s="62">
        <f t="shared" si="142"/>
        <v>0</v>
      </c>
      <c r="O208" s="21"/>
    </row>
    <row r="209" spans="1:16" x14ac:dyDescent="0.3">
      <c r="A209" s="20" t="s">
        <v>129</v>
      </c>
      <c r="B209" s="56"/>
      <c r="C209" t="str">
        <f t="shared" ref="C209:I209" si="143">+IFERROR(C208/B208-1,"nm")</f>
        <v>nm</v>
      </c>
      <c r="D209" s="56" t="str">
        <f t="shared" si="143"/>
        <v>nm</v>
      </c>
      <c r="E209" s="56" t="str">
        <f t="shared" si="143"/>
        <v>nm</v>
      </c>
      <c r="F209" s="56" t="str">
        <f t="shared" si="143"/>
        <v>nm</v>
      </c>
      <c r="G209" s="56" t="str">
        <f t="shared" si="143"/>
        <v>nm</v>
      </c>
      <c r="H209" s="56" t="str">
        <f t="shared" si="143"/>
        <v>nm</v>
      </c>
      <c r="I209" s="56" t="str">
        <f t="shared" si="143"/>
        <v>nm</v>
      </c>
      <c r="O209" s="6"/>
    </row>
    <row r="210" spans="1:16" x14ac:dyDescent="0.3">
      <c r="A210" s="20" t="s">
        <v>131</v>
      </c>
      <c r="B210" s="63">
        <f t="shared" ref="B210:I210" si="144">+IFERROR(B208/B$3,"nm")</f>
        <v>0</v>
      </c>
      <c r="C210" s="63">
        <f t="shared" si="144"/>
        <v>0</v>
      </c>
      <c r="D210" s="63">
        <f t="shared" si="144"/>
        <v>0</v>
      </c>
      <c r="E210" s="63">
        <f t="shared" si="144"/>
        <v>0</v>
      </c>
      <c r="F210" s="63">
        <f t="shared" si="144"/>
        <v>0</v>
      </c>
      <c r="G210" s="63">
        <f t="shared" si="144"/>
        <v>0</v>
      </c>
      <c r="H210" s="63">
        <f t="shared" si="144"/>
        <v>0</v>
      </c>
      <c r="I210" s="63">
        <f t="shared" si="144"/>
        <v>0</v>
      </c>
      <c r="O210" s="25"/>
    </row>
    <row r="211" spans="1:16" x14ac:dyDescent="0.3">
      <c r="A211" s="19" t="s">
        <v>132</v>
      </c>
      <c r="B211" s="62">
        <f>Historicals!B167</f>
        <v>0</v>
      </c>
      <c r="C211" s="62">
        <f>Historicals!C167</f>
        <v>0</v>
      </c>
      <c r="D211" s="62">
        <f>Historicals!D167</f>
        <v>0</v>
      </c>
      <c r="E211" s="62">
        <f>Historicals!E167</f>
        <v>0</v>
      </c>
      <c r="F211" s="62">
        <f>Historicals!F167</f>
        <v>0</v>
      </c>
      <c r="G211" s="62">
        <f>Historicals!G167</f>
        <v>0</v>
      </c>
      <c r="H211" s="62">
        <f>Historicals!H167</f>
        <v>0</v>
      </c>
      <c r="I211" s="62">
        <f>Historicals!I167</f>
        <v>0</v>
      </c>
      <c r="O211" s="3"/>
    </row>
    <row r="212" spans="1:16" x14ac:dyDescent="0.3">
      <c r="A212" s="20" t="s">
        <v>129</v>
      </c>
      <c r="B212" s="62" t="str">
        <f t="shared" ref="B212:I212" si="145">+IFERROR(B211/A211-1,"nm")</f>
        <v>nm</v>
      </c>
      <c r="C212" s="62" t="str">
        <f t="shared" si="145"/>
        <v>nm</v>
      </c>
      <c r="D212" s="62" t="str">
        <f t="shared" si="145"/>
        <v>nm</v>
      </c>
      <c r="E212" s="62" t="str">
        <f t="shared" si="145"/>
        <v>nm</v>
      </c>
      <c r="F212" s="62" t="str">
        <f t="shared" si="145"/>
        <v>nm</v>
      </c>
      <c r="G212" s="62" t="str">
        <f t="shared" si="145"/>
        <v>nm</v>
      </c>
      <c r="H212" s="62" t="str">
        <f t="shared" si="145"/>
        <v>nm</v>
      </c>
      <c r="I212" s="62" t="str">
        <f t="shared" si="145"/>
        <v>nm</v>
      </c>
      <c r="O212" s="25"/>
    </row>
    <row r="213" spans="1:16" x14ac:dyDescent="0.3">
      <c r="A213" s="20" t="s">
        <v>133</v>
      </c>
      <c r="B213" s="63">
        <f t="shared" ref="B213:I213" si="146">+IFERROR(B211/B$3,"nm")</f>
        <v>0</v>
      </c>
      <c r="C213" s="63">
        <f t="shared" si="146"/>
        <v>0</v>
      </c>
      <c r="D213" s="63">
        <f t="shared" si="146"/>
        <v>0</v>
      </c>
      <c r="E213" s="63">
        <f t="shared" si="146"/>
        <v>0</v>
      </c>
      <c r="F213" s="63">
        <f t="shared" si="146"/>
        <v>0</v>
      </c>
      <c r="G213" s="63">
        <f t="shared" si="146"/>
        <v>0</v>
      </c>
      <c r="H213" s="63">
        <f t="shared" si="146"/>
        <v>0</v>
      </c>
      <c r="I213" s="63">
        <f t="shared" si="146"/>
        <v>0</v>
      </c>
      <c r="O213" s="25"/>
    </row>
    <row r="214" spans="1:16" x14ac:dyDescent="0.3">
      <c r="A214" s="19" t="s">
        <v>134</v>
      </c>
      <c r="B214" s="62">
        <f>Historicals!B134</f>
        <v>0</v>
      </c>
      <c r="C214" s="62">
        <f>Historicals!C134</f>
        <v>0</v>
      </c>
      <c r="D214" s="62">
        <f>Historicals!D134</f>
        <v>0</v>
      </c>
      <c r="E214" s="62">
        <f>Historicals!E134</f>
        <v>0</v>
      </c>
      <c r="F214" s="62">
        <f>Historicals!F134</f>
        <v>0</v>
      </c>
      <c r="G214" s="62">
        <f>Historicals!G134</f>
        <v>0</v>
      </c>
      <c r="H214" s="62">
        <f>Historicals!H134</f>
        <v>0</v>
      </c>
      <c r="I214" s="62">
        <f>Historicals!I134</f>
        <v>0</v>
      </c>
      <c r="O214" s="25"/>
    </row>
    <row r="215" spans="1:16" x14ac:dyDescent="0.3">
      <c r="A215" s="20" t="s">
        <v>129</v>
      </c>
      <c r="B215" s="56" t="str">
        <f t="shared" ref="B215:I215" si="147">+IFERROR(B214/A214-1,"nm")</f>
        <v>nm</v>
      </c>
      <c r="C215" t="str">
        <f t="shared" si="147"/>
        <v>nm</v>
      </c>
      <c r="D215" s="56" t="str">
        <f t="shared" si="147"/>
        <v>nm</v>
      </c>
      <c r="E215" s="56" t="str">
        <f t="shared" si="147"/>
        <v>nm</v>
      </c>
      <c r="F215" s="56" t="str">
        <f t="shared" si="147"/>
        <v>nm</v>
      </c>
      <c r="G215" s="56" t="str">
        <f t="shared" si="147"/>
        <v>nm</v>
      </c>
      <c r="H215" s="56" t="str">
        <f t="shared" si="147"/>
        <v>nm</v>
      </c>
      <c r="I215" s="56" t="str">
        <f t="shared" si="147"/>
        <v>nm</v>
      </c>
      <c r="O215" s="3"/>
    </row>
    <row r="216" spans="1:16" x14ac:dyDescent="0.3">
      <c r="A216" s="20" t="s">
        <v>131</v>
      </c>
      <c r="B216" s="63">
        <f t="shared" ref="B216:I216" si="148">+IFERROR(B214/B$3,"nm")</f>
        <v>0</v>
      </c>
      <c r="C216" s="63">
        <f t="shared" si="148"/>
        <v>0</v>
      </c>
      <c r="D216" s="63">
        <f t="shared" si="148"/>
        <v>0</v>
      </c>
      <c r="E216" s="63">
        <f t="shared" si="148"/>
        <v>0</v>
      </c>
      <c r="F216" s="63">
        <f t="shared" si="148"/>
        <v>0</v>
      </c>
      <c r="G216" s="63">
        <f t="shared" si="148"/>
        <v>0</v>
      </c>
      <c r="H216" s="63">
        <f t="shared" si="148"/>
        <v>0</v>
      </c>
      <c r="I216" s="63">
        <f t="shared" si="148"/>
        <v>0</v>
      </c>
      <c r="O216" s="25"/>
    </row>
    <row r="217" spans="1:16" x14ac:dyDescent="0.3">
      <c r="A217" s="19" t="s">
        <v>135</v>
      </c>
      <c r="B217" s="62">
        <f>Historicals!B156</f>
        <v>0</v>
      </c>
      <c r="C217" s="62">
        <f>Historicals!C156</f>
        <v>0</v>
      </c>
      <c r="D217" s="62">
        <f>Historicals!D156</f>
        <v>0</v>
      </c>
      <c r="E217" s="62">
        <f>Historicals!E156</f>
        <v>0</v>
      </c>
      <c r="F217" s="62">
        <f>Historicals!F156</f>
        <v>0</v>
      </c>
      <c r="G217" s="62">
        <f>Historicals!G156</f>
        <v>0</v>
      </c>
      <c r="H217" s="62">
        <f>Historicals!H156</f>
        <v>0</v>
      </c>
      <c r="I217" s="62">
        <f>Historicals!I156</f>
        <v>0</v>
      </c>
      <c r="O217" s="25"/>
      <c r="P217" s="63"/>
    </row>
    <row r="218" spans="1:16" x14ac:dyDescent="0.3">
      <c r="A218" s="20" t="s">
        <v>129</v>
      </c>
      <c r="B218" s="56" t="str">
        <f t="shared" ref="B218:I218" si="149">+IFERROR(B217/A217-1,"nm")</f>
        <v>nm</v>
      </c>
      <c r="C218" t="str">
        <f t="shared" si="149"/>
        <v>nm</v>
      </c>
      <c r="D218" s="56" t="str">
        <f t="shared" si="149"/>
        <v>nm</v>
      </c>
      <c r="E218" s="56" t="str">
        <f t="shared" si="149"/>
        <v>nm</v>
      </c>
      <c r="F218" s="56" t="str">
        <f t="shared" si="149"/>
        <v>nm</v>
      </c>
      <c r="G218" s="56" t="str">
        <f t="shared" si="149"/>
        <v>nm</v>
      </c>
      <c r="H218" s="56" t="str">
        <f t="shared" si="149"/>
        <v>nm</v>
      </c>
      <c r="I218" s="56" t="str">
        <f t="shared" si="149"/>
        <v>nm</v>
      </c>
      <c r="O218" s="25"/>
      <c r="P218" s="69"/>
    </row>
    <row r="219" spans="1:16" x14ac:dyDescent="0.3">
      <c r="A219" s="20" t="s">
        <v>133</v>
      </c>
      <c r="B219" s="63">
        <f t="shared" ref="B219:I219" si="150">+IFERROR(B217/B$3,"nm")</f>
        <v>0</v>
      </c>
      <c r="C219" s="63">
        <f t="shared" si="150"/>
        <v>0</v>
      </c>
      <c r="D219" s="63">
        <f t="shared" si="150"/>
        <v>0</v>
      </c>
      <c r="E219" s="63">
        <f t="shared" si="150"/>
        <v>0</v>
      </c>
      <c r="F219" s="63">
        <f t="shared" si="150"/>
        <v>0</v>
      </c>
      <c r="G219" s="63">
        <f t="shared" si="150"/>
        <v>0</v>
      </c>
      <c r="H219" s="63">
        <f t="shared" si="150"/>
        <v>0</v>
      </c>
      <c r="I219" s="63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+Historicals!B107</f>
        <v>1262</v>
      </c>
      <c r="C221" s="6">
        <f>+Historicals!C107</f>
        <v>748</v>
      </c>
      <c r="D221" s="6">
        <f>+Historicals!D107</f>
        <v>703</v>
      </c>
      <c r="E221" s="6">
        <f>+Historicals!E107</f>
        <v>529</v>
      </c>
      <c r="F221" s="6">
        <f>+Historicals!F107</f>
        <v>757</v>
      </c>
      <c r="G221" s="6">
        <f>+Historicals!G107</f>
        <v>1028</v>
      </c>
      <c r="H221" s="6">
        <f>+Historicals!H107</f>
        <v>1177</v>
      </c>
      <c r="I221" s="6">
        <f>+Historicals!I107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+Historicals!B108</f>
        <v>206</v>
      </c>
      <c r="C223" s="3">
        <f>+Historicals!C108</f>
        <v>252</v>
      </c>
      <c r="D223" s="3">
        <f>+Historicals!D108</f>
        <v>266</v>
      </c>
      <c r="E223" s="3">
        <f>+Historicals!E108</f>
        <v>294</v>
      </c>
      <c r="F223" s="3">
        <f>+Historicals!F108</f>
        <v>160</v>
      </c>
      <c r="G223" s="3">
        <f>+Historicals!G108</f>
        <v>121</v>
      </c>
      <c r="H223" s="3">
        <f>+Historicals!H108</f>
        <v>179</v>
      </c>
      <c r="I223" s="3">
        <f>+Historicals!I108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+Historicals!B180</f>
        <v>0</v>
      </c>
      <c r="C225" s="25">
        <f>+Historicals!C180</f>
        <v>0</v>
      </c>
      <c r="D225" s="25">
        <f>+Historicals!D180</f>
        <v>0</v>
      </c>
      <c r="E225" s="25">
        <f>+Historicals!E180</f>
        <v>0</v>
      </c>
      <c r="F225" s="25">
        <f>+Historicals!F180</f>
        <v>0</v>
      </c>
      <c r="G225" s="25">
        <f>+Historicals!G180</f>
        <v>0</v>
      </c>
      <c r="H225" s="25">
        <f>+Historicals!H180</f>
        <v>0</v>
      </c>
      <c r="I225" s="25">
        <f>+Historicals!I180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+Historicals!B109</f>
        <v>240</v>
      </c>
      <c r="C227" s="3">
        <f>+Historicals!C109</f>
        <v>271</v>
      </c>
      <c r="D227" s="3">
        <f>+Historicals!D109</f>
        <v>300</v>
      </c>
      <c r="E227" s="3">
        <f>+Historicals!E109</f>
        <v>320</v>
      </c>
      <c r="F227" s="3">
        <f>+Historicals!F109</f>
        <v>347</v>
      </c>
      <c r="G227" s="3">
        <f>+Historicals!G109</f>
        <v>385</v>
      </c>
      <c r="H227" s="3">
        <f>+Historicals!H109</f>
        <v>438</v>
      </c>
      <c r="I227" s="3">
        <f>+Historicals!I109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+Historicals!B184</f>
        <v>0</v>
      </c>
      <c r="C229" s="25">
        <f>+Historicals!C184</f>
        <v>-0.12742718446601942</v>
      </c>
      <c r="D229" s="25">
        <f>+Historicals!D184</f>
        <v>-0.10152990264255911</v>
      </c>
      <c r="E229" s="25">
        <f>+Historicals!E184</f>
        <v>-7.8947368421052627E-2</v>
      </c>
      <c r="F229" s="25">
        <f>+Historicals!F184</f>
        <v>3.3613445378151263E-3</v>
      </c>
      <c r="G229" s="25">
        <f>+Historicals!G184</f>
        <v>-0.135678391959799</v>
      </c>
      <c r="H229" s="25">
        <f>+Historicals!H184</f>
        <v>-1.7441860465116279E-2</v>
      </c>
      <c r="I229" s="25">
        <f>+Historicals!I184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+Historicals!B110</f>
        <v>0</v>
      </c>
      <c r="C231" s="3">
        <f>+Historicals!C110</f>
        <v>0</v>
      </c>
      <c r="D231" s="3">
        <f>+Historicals!D110</f>
        <v>0</v>
      </c>
      <c r="E231" s="3">
        <f>+Historicals!E110</f>
        <v>0</v>
      </c>
      <c r="F231" s="3">
        <f>+Historicals!F110</f>
        <v>0</v>
      </c>
      <c r="G231" s="3">
        <f>+Historicals!G110</f>
        <v>0</v>
      </c>
      <c r="H231" s="3">
        <f>+Historicals!H110</f>
        <v>0</v>
      </c>
      <c r="I231" s="3">
        <f>+Historicals!I110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+Historicals!B182</f>
        <v>0</v>
      </c>
      <c r="C233" s="25">
        <f>+Historicals!C182</f>
        <v>9.3228309428638606E-2</v>
      </c>
      <c r="D233" s="25">
        <f>+Historicals!D182</f>
        <v>4.1402301322722872E-2</v>
      </c>
      <c r="E233" s="25">
        <f>+Historicals!E182</f>
        <v>-3.7381247418422137E-2</v>
      </c>
      <c r="F233" s="25">
        <f>+Historicals!F182</f>
        <v>7.7558463848959452E-2</v>
      </c>
      <c r="G233" s="25">
        <f>+Historicals!G182</f>
        <v>-7.1279243404678949E-2</v>
      </c>
      <c r="H233" s="25">
        <f>+Historicals!H182</f>
        <v>0.24815092721620752</v>
      </c>
      <c r="I233" s="25">
        <f>+Historicals!I182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+Historicals!B167</f>
        <v>0</v>
      </c>
      <c r="C238" s="6">
        <f>+Historicals!C167</f>
        <v>0</v>
      </c>
      <c r="D238" s="6">
        <f>+Historicals!D167</f>
        <v>0</v>
      </c>
      <c r="E238" s="6">
        <f>+Historicals!E167</f>
        <v>0</v>
      </c>
      <c r="F238" s="6">
        <f>+Historicals!F167</f>
        <v>0</v>
      </c>
      <c r="G238" s="6">
        <f>+Historicals!G167</f>
        <v>0</v>
      </c>
      <c r="H238" s="6">
        <f>+Historicals!H167</f>
        <v>0</v>
      </c>
      <c r="I238" s="6">
        <f>+Historicals!I167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+Historicals!B134</f>
        <v>0</v>
      </c>
      <c r="C241" s="6">
        <f>+Historicals!C134</f>
        <v>0</v>
      </c>
      <c r="D241" s="6">
        <f>+Historicals!D134</f>
        <v>0</v>
      </c>
      <c r="E241" s="6">
        <f>+Historicals!E134</f>
        <v>0</v>
      </c>
      <c r="F241" s="6">
        <f>+Historicals!F134</f>
        <v>0</v>
      </c>
      <c r="G241" s="6">
        <f>+Historicals!G134</f>
        <v>0</v>
      </c>
      <c r="H241" s="6">
        <f>+Historicals!H134</f>
        <v>0</v>
      </c>
      <c r="I241" s="6">
        <f>+Historicals!I134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+Historicals!B156</f>
        <v>0</v>
      </c>
      <c r="C244" s="6">
        <f>+Historicals!C156</f>
        <v>0</v>
      </c>
      <c r="D244" s="6">
        <f>+Historicals!D156</f>
        <v>0</v>
      </c>
      <c r="E244" s="6">
        <f>+Historicals!E156</f>
        <v>0</v>
      </c>
      <c r="F244" s="6">
        <f>+Historicals!F156</f>
        <v>0</v>
      </c>
      <c r="G244" s="6">
        <f>+Historicals!G156</f>
        <v>0</v>
      </c>
      <c r="H244" s="6">
        <f>+Historicals!H156</f>
        <v>0</v>
      </c>
      <c r="I244" s="6">
        <f>+Historicals!I156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9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P69"/>
  <sheetViews>
    <sheetView tabSelected="1" topLeftCell="A14" workbookViewId="0">
      <selection activeCell="J22" sqref="J22"/>
    </sheetView>
  </sheetViews>
  <sheetFormatPr defaultRowHeight="14.4" x14ac:dyDescent="0.3"/>
  <cols>
    <col min="1" max="1" width="51.21875" customWidth="1"/>
  </cols>
  <sheetData>
    <row r="1" spans="1:16" ht="48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0"/>
      <c r="K1" s="17">
        <f>+I1+1</f>
        <v>2023</v>
      </c>
      <c r="L1" s="17">
        <f t="shared" ref="L1:O1" si="1">+K1+1</f>
        <v>2024</v>
      </c>
      <c r="M1" s="17">
        <f t="shared" si="1"/>
        <v>2025</v>
      </c>
      <c r="N1" s="17">
        <f t="shared" si="1"/>
        <v>2026</v>
      </c>
      <c r="O1" s="17">
        <f t="shared" si="1"/>
        <v>2027</v>
      </c>
    </row>
    <row r="2" spans="1:16" x14ac:dyDescent="0.3">
      <c r="A2" s="18" t="s">
        <v>150</v>
      </c>
      <c r="B2" s="18"/>
      <c r="C2" s="18"/>
      <c r="D2" s="18"/>
      <c r="E2" s="18"/>
      <c r="F2" s="18"/>
      <c r="G2" s="18"/>
      <c r="H2" s="18"/>
      <c r="I2" s="18"/>
      <c r="J2" s="18"/>
      <c r="K2" s="17"/>
      <c r="L2" s="17"/>
      <c r="M2" s="17"/>
      <c r="N2" s="17"/>
      <c r="O2" s="17"/>
    </row>
    <row r="3" spans="1:16" x14ac:dyDescent="0.3">
      <c r="A3" s="1" t="s">
        <v>136</v>
      </c>
      <c r="B3" s="6">
        <f>'Segmental forecast'!B3</f>
        <v>30601</v>
      </c>
      <c r="C3" s="6">
        <f>'Segmental forecast'!C3</f>
        <v>32376</v>
      </c>
      <c r="D3" s="6">
        <f>'Segmental forecast'!D3</f>
        <v>34350</v>
      </c>
      <c r="E3" s="6">
        <f>'Segmental forecast'!E3</f>
        <v>36397</v>
      </c>
      <c r="F3" s="6">
        <f>'Segmental forecast'!F3</f>
        <v>39117</v>
      </c>
      <c r="G3" s="6">
        <f>'Segmental forecast'!G3</f>
        <v>37403</v>
      </c>
      <c r="H3" s="6">
        <f>'Segmental forecast'!H3</f>
        <v>44538</v>
      </c>
      <c r="I3" s="6">
        <f>'Segmental forecast'!I3</f>
        <v>46710</v>
      </c>
      <c r="J3" s="6"/>
      <c r="K3" s="6">
        <f>'Segmental forecast'!J3</f>
        <v>46710</v>
      </c>
      <c r="L3" s="6">
        <f>'Segmental forecast'!K3</f>
        <v>46710</v>
      </c>
      <c r="M3" s="6">
        <f>'Segmental forecast'!L3</f>
        <v>46710</v>
      </c>
      <c r="N3" s="6">
        <f>'Segmental forecast'!M3</f>
        <v>46710</v>
      </c>
      <c r="O3" s="6">
        <f>'Segmental forecast'!N3</f>
        <v>46710</v>
      </c>
      <c r="P3" t="s">
        <v>151</v>
      </c>
    </row>
    <row r="4" spans="1:16" x14ac:dyDescent="0.3">
      <c r="A4" s="20" t="s">
        <v>129</v>
      </c>
      <c r="B4" s="72" t="str">
        <f>'Segmental forecast'!B4</f>
        <v>nm</v>
      </c>
      <c r="C4" s="72">
        <f>'Segmental forecast'!C4</f>
        <v>5.8004640371229765E-2</v>
      </c>
      <c r="D4" s="72">
        <f>'Segmental forecast'!D4</f>
        <v>6.0971089696071123E-2</v>
      </c>
      <c r="E4" s="72">
        <f>'Segmental forecast'!E4</f>
        <v>5.95924308588065E-2</v>
      </c>
      <c r="F4" s="72">
        <f>'Segmental forecast'!F4</f>
        <v>7.4731433909388079E-2</v>
      </c>
      <c r="G4" s="72">
        <f>'Segmental forecast'!G4</f>
        <v>-4.3817266150267153E-2</v>
      </c>
      <c r="H4" s="72">
        <f>'Segmental forecast'!H4</f>
        <v>0.19076009945726269</v>
      </c>
      <c r="I4" s="72">
        <f>'Segmental forecast'!I4</f>
        <v>4.8767344739323759E-2</v>
      </c>
      <c r="J4" s="72"/>
      <c r="K4" s="72" t="str">
        <f ca="1">'Segmental forecast'!J4</f>
        <v>nm</v>
      </c>
      <c r="L4" s="72" t="str">
        <f ca="1">'Segmental forecast'!K4</f>
        <v>nm</v>
      </c>
      <c r="M4" s="72" t="str">
        <f ca="1">'Segmental forecast'!L4</f>
        <v>nm</v>
      </c>
      <c r="N4" s="72" t="str">
        <f ca="1">'Segmental forecast'!M4</f>
        <v>nm</v>
      </c>
      <c r="O4" s="72" t="str">
        <f ca="1">'Segmental forecast'!N4</f>
        <v>nm</v>
      </c>
    </row>
    <row r="5" spans="1:16" x14ac:dyDescent="0.3">
      <c r="A5" s="1" t="s">
        <v>152</v>
      </c>
      <c r="B5" s="6">
        <f>'Segmental forecast'!B5</f>
        <v>4839</v>
      </c>
      <c r="C5" s="6">
        <f>'Segmental forecast'!C5</f>
        <v>5291</v>
      </c>
      <c r="D5" s="6">
        <f>'Segmental forecast'!D5</f>
        <v>5651</v>
      </c>
      <c r="E5" s="6">
        <f>'Segmental forecast'!E5</f>
        <v>5126</v>
      </c>
      <c r="F5" s="6">
        <f>'Segmental forecast'!F5</f>
        <v>5555</v>
      </c>
      <c r="G5" s="6">
        <f>'Segmental forecast'!G5</f>
        <v>3697</v>
      </c>
      <c r="H5" s="6">
        <f>'Segmental forecast'!H5</f>
        <v>7667</v>
      </c>
      <c r="I5" s="6">
        <f>'Segmental forecast'!I5</f>
        <v>7573</v>
      </c>
      <c r="J5" s="6"/>
      <c r="K5" s="6">
        <f>'Segmental forecast'!J5</f>
        <v>7573</v>
      </c>
      <c r="L5" s="6">
        <f>'Segmental forecast'!K5</f>
        <v>7573</v>
      </c>
      <c r="M5" s="6">
        <f>'Segmental forecast'!L5</f>
        <v>7573</v>
      </c>
      <c r="N5" s="6">
        <f>'Segmental forecast'!M5</f>
        <v>7573</v>
      </c>
      <c r="O5" s="6">
        <f>'Segmental forecast'!N5</f>
        <v>7573</v>
      </c>
    </row>
    <row r="6" spans="1:16" x14ac:dyDescent="0.3">
      <c r="A6" s="73" t="s">
        <v>132</v>
      </c>
      <c r="B6" s="74">
        <f>'Segmental forecast'!B8</f>
        <v>606</v>
      </c>
      <c r="C6" s="74">
        <f>'Segmental forecast'!C8</f>
        <v>649</v>
      </c>
      <c r="D6" s="74">
        <f>'Segmental forecast'!D8</f>
        <v>706</v>
      </c>
      <c r="E6" s="74">
        <f>'Segmental forecast'!E8</f>
        <v>747</v>
      </c>
      <c r="F6" s="74">
        <f>'Segmental forecast'!F8</f>
        <v>705</v>
      </c>
      <c r="G6" s="74">
        <f>'Segmental forecast'!G8</f>
        <v>721</v>
      </c>
      <c r="H6" s="74">
        <f>'Segmental forecast'!H8</f>
        <v>744</v>
      </c>
      <c r="I6" s="74">
        <f>'Segmental forecast'!I8</f>
        <v>717</v>
      </c>
      <c r="J6" s="74"/>
      <c r="K6" s="74">
        <f>'Segmental forecast'!J8</f>
        <v>717</v>
      </c>
      <c r="L6" s="74">
        <f>'Segmental forecast'!K8</f>
        <v>717</v>
      </c>
      <c r="M6" s="74">
        <f>'Segmental forecast'!L8</f>
        <v>717</v>
      </c>
      <c r="N6" s="74">
        <f>'Segmental forecast'!M8</f>
        <v>717</v>
      </c>
      <c r="O6" s="74">
        <f>'Segmental forecast'!N8</f>
        <v>717</v>
      </c>
    </row>
    <row r="7" spans="1:16" x14ac:dyDescent="0.3">
      <c r="A7" s="4" t="s">
        <v>134</v>
      </c>
      <c r="B7" s="75">
        <f>'Segmental forecast'!B12</f>
        <v>4233</v>
      </c>
      <c r="C7" s="75">
        <f>'Segmental forecast'!C12</f>
        <v>4642</v>
      </c>
      <c r="D7" s="75">
        <f>'Segmental forecast'!D12</f>
        <v>4945</v>
      </c>
      <c r="E7" s="75">
        <f>'Segmental forecast'!E12</f>
        <v>4379</v>
      </c>
      <c r="F7" s="75">
        <f>'Segmental forecast'!F12</f>
        <v>4850</v>
      </c>
      <c r="G7" s="75">
        <f>'Segmental forecast'!G12</f>
        <v>2976</v>
      </c>
      <c r="H7" s="75">
        <f>'Segmental forecast'!H12</f>
        <v>6923</v>
      </c>
      <c r="I7" s="75">
        <f>'Segmental forecast'!I12</f>
        <v>6856</v>
      </c>
      <c r="J7" s="75"/>
      <c r="K7" s="75">
        <f>'Segmental forecast'!J12</f>
        <v>6856</v>
      </c>
      <c r="L7" s="75">
        <f>'Segmental forecast'!K12</f>
        <v>6856</v>
      </c>
      <c r="M7" s="75">
        <f>'Segmental forecast'!L12</f>
        <v>6856</v>
      </c>
      <c r="N7" s="75">
        <f>'Segmental forecast'!M12</f>
        <v>6856</v>
      </c>
      <c r="O7" s="75">
        <f>'Segmental forecast'!N12</f>
        <v>6856</v>
      </c>
    </row>
    <row r="8" spans="1:16" x14ac:dyDescent="0.3">
      <c r="A8" s="20" t="s">
        <v>129</v>
      </c>
      <c r="B8" s="72" t="str">
        <f>'Segmental forecast'!B13</f>
        <v>nm</v>
      </c>
      <c r="C8" s="72">
        <f>'Segmental forecast'!C13</f>
        <v>9.6621781242617555E-2</v>
      </c>
      <c r="D8" s="72">
        <f>'Segmental forecast'!D13</f>
        <v>6.5273588970271357E-2</v>
      </c>
      <c r="E8" s="72">
        <f>'Segmental forecast'!E13</f>
        <v>-0.11445904954499497</v>
      </c>
      <c r="F8" s="72">
        <f>'Segmental forecast'!F13</f>
        <v>0.10755880337976698</v>
      </c>
      <c r="G8" s="72">
        <f>'Segmental forecast'!G13</f>
        <v>-0.38639175257731961</v>
      </c>
      <c r="H8" s="72">
        <f>'Segmental forecast'!H13</f>
        <v>1.32627688172043</v>
      </c>
      <c r="I8" s="72">
        <f>'Segmental forecast'!I13</f>
        <v>-9.67788530983682E-3</v>
      </c>
      <c r="J8" s="72"/>
      <c r="K8" s="72">
        <f>'Segmental forecast'!J13</f>
        <v>0</v>
      </c>
      <c r="L8" s="72">
        <f>'Segmental forecast'!K13</f>
        <v>0</v>
      </c>
      <c r="M8" s="72">
        <f>'Segmental forecast'!L13</f>
        <v>0</v>
      </c>
      <c r="N8" s="72">
        <f>'Segmental forecast'!M13</f>
        <v>0</v>
      </c>
      <c r="O8" s="72">
        <f>'Segmental forecast'!N13</f>
        <v>0</v>
      </c>
    </row>
    <row r="9" spans="1:16" x14ac:dyDescent="0.3">
      <c r="A9" s="20" t="s">
        <v>131</v>
      </c>
      <c r="B9" s="72">
        <f>'Segmental forecast'!B14</f>
        <v>0.13832881278389594</v>
      </c>
      <c r="C9" s="72">
        <f>'Segmental forecast'!C14</f>
        <v>0.14337781072399308</v>
      </c>
      <c r="D9" s="72">
        <f>'Segmental forecast'!D14</f>
        <v>0.14395924308588065</v>
      </c>
      <c r="E9" s="72">
        <f>'Segmental forecast'!E14</f>
        <v>0.12031211363573921</v>
      </c>
      <c r="F9" s="72">
        <f>'Segmental forecast'!F14</f>
        <v>0.12398701331901731</v>
      </c>
      <c r="G9" s="72">
        <f>'Segmental forecast'!G14</f>
        <v>7.9565810229126011E-2</v>
      </c>
      <c r="H9" s="72">
        <f>'Segmental forecast'!H14</f>
        <v>0.1554402981723472</v>
      </c>
      <c r="I9" s="72">
        <f>'Segmental forecast'!I14</f>
        <v>0.14677799186469706</v>
      </c>
      <c r="J9" s="72"/>
      <c r="K9" s="72">
        <f>'Segmental forecast'!J14</f>
        <v>0.14677799186469706</v>
      </c>
      <c r="L9" s="72">
        <f>'Segmental forecast'!K14</f>
        <v>0.14677799186469706</v>
      </c>
      <c r="M9" s="72">
        <f>'Segmental forecast'!L14</f>
        <v>0.14677799186469706</v>
      </c>
      <c r="N9" s="72">
        <f>'Segmental forecast'!M14</f>
        <v>0.14677799186469706</v>
      </c>
      <c r="O9" s="72">
        <f>'Segmental forecast'!N14</f>
        <v>0.14677799186469706</v>
      </c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>
        <f>Historicals!J8</f>
        <v>0</v>
      </c>
      <c r="L10" s="3">
        <f>Historicals!K8</f>
        <v>0</v>
      </c>
      <c r="M10" s="3">
        <f>Historicals!L8</f>
        <v>0</v>
      </c>
      <c r="N10" s="3">
        <f>Historicals!M8</f>
        <v>0</v>
      </c>
      <c r="O10" s="3">
        <f>Historicals!N8</f>
        <v>0</v>
      </c>
    </row>
    <row r="11" spans="1:16" x14ac:dyDescent="0.3">
      <c r="A11" s="4" t="s">
        <v>153</v>
      </c>
      <c r="B11" s="75">
        <f>Historicals!B10</f>
        <v>4205</v>
      </c>
      <c r="C11" s="75">
        <f>Historicals!C10</f>
        <v>4623</v>
      </c>
      <c r="D11" s="75">
        <f>Historicals!D10</f>
        <v>4886</v>
      </c>
      <c r="E11" s="75">
        <f>Historicals!E10</f>
        <v>4325</v>
      </c>
      <c r="F11" s="75">
        <f>Historicals!F10</f>
        <v>4801</v>
      </c>
      <c r="G11" s="75">
        <f>Historicals!G10</f>
        <v>2887</v>
      </c>
      <c r="H11" s="75">
        <f>Historicals!H10</f>
        <v>6661</v>
      </c>
      <c r="I11" s="75">
        <f>Historicals!I10</f>
        <v>6651</v>
      </c>
      <c r="J11" s="75" t="s">
        <v>202</v>
      </c>
      <c r="K11" s="75">
        <f>Historicals!J10</f>
        <v>0</v>
      </c>
      <c r="L11" s="75">
        <f>Historicals!K10</f>
        <v>0</v>
      </c>
      <c r="M11" s="75">
        <f>Historicals!L10</f>
        <v>0</v>
      </c>
      <c r="N11" s="75">
        <f>Historicals!M10</f>
        <v>0</v>
      </c>
      <c r="O11" s="75">
        <f>Historicals!N10</f>
        <v>0</v>
      </c>
    </row>
    <row r="12" spans="1:16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>
        <f>Historicals!J11</f>
        <v>0</v>
      </c>
      <c r="L12" s="3">
        <f>Historicals!K11</f>
        <v>0</v>
      </c>
      <c r="M12" s="3">
        <f>Historicals!L11</f>
        <v>0</v>
      </c>
      <c r="N12" s="3">
        <f>Historicals!M11</f>
        <v>0</v>
      </c>
      <c r="O12" s="3">
        <f>Historicals!N11</f>
        <v>0</v>
      </c>
    </row>
    <row r="13" spans="1:16" x14ac:dyDescent="0.3">
      <c r="A13" s="76" t="s">
        <v>154</v>
      </c>
      <c r="B13" s="77">
        <f>B12/B11</f>
        <v>0.22164090368608799</v>
      </c>
      <c r="C13" s="77">
        <f t="shared" ref="C13:I13" si="2">C12/C11</f>
        <v>0.18667531905688947</v>
      </c>
      <c r="D13" s="77">
        <f t="shared" si="2"/>
        <v>0.13221449038067951</v>
      </c>
      <c r="E13" s="77">
        <f t="shared" si="2"/>
        <v>0.55306358381502885</v>
      </c>
      <c r="F13" s="77">
        <f t="shared" si="2"/>
        <v>0.16079983336804832</v>
      </c>
      <c r="G13" s="77">
        <f t="shared" si="2"/>
        <v>0.12054035330793211</v>
      </c>
      <c r="H13" s="77">
        <f t="shared" si="2"/>
        <v>0.14021918630836211</v>
      </c>
      <c r="I13" s="77">
        <f t="shared" si="2"/>
        <v>9.0963764847391368E-2</v>
      </c>
      <c r="J13" s="77"/>
      <c r="K13" s="78"/>
      <c r="L13" s="78"/>
      <c r="M13" s="78"/>
      <c r="N13" s="78"/>
      <c r="O13" s="78"/>
    </row>
    <row r="14" spans="1:16" ht="15" thickBot="1" x14ac:dyDescent="0.35">
      <c r="A14" s="5" t="s">
        <v>155</v>
      </c>
      <c r="B14" s="79">
        <f>Historicals!B12</f>
        <v>3273</v>
      </c>
      <c r="C14" s="79">
        <f>Historicals!C12</f>
        <v>3760</v>
      </c>
      <c r="D14" s="79">
        <f>Historicals!D12</f>
        <v>4240</v>
      </c>
      <c r="E14" s="79">
        <f>Historicals!E12</f>
        <v>1933</v>
      </c>
      <c r="F14" s="79">
        <f>Historicals!F12</f>
        <v>4029</v>
      </c>
      <c r="G14" s="79">
        <f>Historicals!G12</f>
        <v>2539</v>
      </c>
      <c r="H14" s="79">
        <f>Historicals!H12</f>
        <v>5727</v>
      </c>
      <c r="I14" s="79">
        <f>Historicals!I12</f>
        <v>6046</v>
      </c>
      <c r="J14" s="79" t="s">
        <v>203</v>
      </c>
      <c r="K14" s="79">
        <f>Historicals!J12</f>
        <v>0</v>
      </c>
      <c r="L14" s="79">
        <f>Historicals!K12</f>
        <v>0</v>
      </c>
      <c r="M14" s="79">
        <f>Historicals!L12</f>
        <v>0</v>
      </c>
      <c r="N14" s="79">
        <f>Historicals!M12</f>
        <v>0</v>
      </c>
      <c r="O14" s="79">
        <f>Historicals!N12</f>
        <v>0</v>
      </c>
    </row>
    <row r="15" spans="1:16" ht="15" thickTop="1" x14ac:dyDescent="0.3">
      <c r="A15" t="s">
        <v>156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1618.4</v>
      </c>
      <c r="H15" s="3">
        <f>Historicals!H18</f>
        <v>1609.4</v>
      </c>
      <c r="I15" s="3">
        <f>Historicals!I18</f>
        <v>1610.8</v>
      </c>
      <c r="J15" s="3"/>
      <c r="K15" s="3">
        <f>Historicals!J18</f>
        <v>0</v>
      </c>
      <c r="L15" s="3">
        <f>Historicals!K18</f>
        <v>0</v>
      </c>
      <c r="M15" s="3">
        <f>Historicals!L18</f>
        <v>0</v>
      </c>
      <c r="N15" s="3">
        <f>Historicals!M18</f>
        <v>0</v>
      </c>
      <c r="O15" s="3">
        <f>Historicals!N18</f>
        <v>0</v>
      </c>
      <c r="P15" t="s">
        <v>157</v>
      </c>
    </row>
    <row r="16" spans="1:16" x14ac:dyDescent="0.3">
      <c r="A16" t="s">
        <v>158</v>
      </c>
      <c r="B16" s="80">
        <f>Historicals!B14</f>
        <v>1.9</v>
      </c>
      <c r="C16" s="80">
        <f>Historicals!C14</f>
        <v>2.21</v>
      </c>
      <c r="D16" s="80">
        <f>Historicals!D14</f>
        <v>2.56</v>
      </c>
      <c r="E16" s="80">
        <f>Historicals!E14</f>
        <v>1.19</v>
      </c>
      <c r="F16" s="80">
        <f>Historicals!F14</f>
        <v>2.5499999999999998</v>
      </c>
      <c r="G16" s="80">
        <f>Historicals!G14</f>
        <v>1.63</v>
      </c>
      <c r="H16" s="80">
        <f>Historicals!H14</f>
        <v>3.64</v>
      </c>
      <c r="I16" s="80">
        <f>Historicals!I14</f>
        <v>3.83</v>
      </c>
      <c r="J16" s="80"/>
      <c r="K16" s="80">
        <f>Historicals!J14</f>
        <v>0</v>
      </c>
      <c r="L16" s="80">
        <f>Historicals!K14</f>
        <v>0</v>
      </c>
      <c r="M16" s="80">
        <f>Historicals!L14</f>
        <v>0</v>
      </c>
      <c r="N16" s="80">
        <f>Historicals!M14</f>
        <v>0</v>
      </c>
      <c r="O16" s="80">
        <f>Historicals!N14</f>
        <v>0</v>
      </c>
    </row>
    <row r="17" spans="1:16" x14ac:dyDescent="0.3">
      <c r="A17" t="s">
        <v>159</v>
      </c>
      <c r="B17" s="80">
        <f>Historicals!B96/'Three Statements'!B15</f>
        <v>-0.508254183627318</v>
      </c>
      <c r="C17" s="80">
        <f>Historicals!C96/'Three Statements'!C15</f>
        <v>-0.58651362984218081</v>
      </c>
      <c r="D17" s="80">
        <f>Historicals!D96/'Three Statements'!D15</f>
        <v>-0.66962174940898345</v>
      </c>
      <c r="E17" s="80">
        <f>Historicals!E96/'Three Statements'!E15</f>
        <v>-0.74920137423904531</v>
      </c>
      <c r="F17" s="80">
        <f>Historicals!F96/'Three Statements'!F15</f>
        <v>-0.82303509639149774</v>
      </c>
      <c r="G17" s="80">
        <f>Historicals!G96/'Three Statements'!G15</f>
        <v>-0.89718240237271374</v>
      </c>
      <c r="H17" s="80">
        <f>Historicals!H96/'Three Statements'!H15</f>
        <v>-1.0177705977382876</v>
      </c>
      <c r="I17" s="80">
        <f>Historicals!I96/'Three Statements'!I15</f>
        <v>-1.1404271169605165</v>
      </c>
      <c r="J17" s="80" t="s">
        <v>204</v>
      </c>
      <c r="K17" s="80"/>
      <c r="L17" s="80"/>
      <c r="M17" s="80"/>
      <c r="N17" s="80"/>
      <c r="O17" s="80"/>
    </row>
    <row r="18" spans="1:16" x14ac:dyDescent="0.3">
      <c r="A18" s="76" t="s">
        <v>129</v>
      </c>
      <c r="B18" s="77" t="str">
        <f>+IFERROR(B15/A15-1,"nm")</f>
        <v>nm</v>
      </c>
      <c r="C18" s="77">
        <f t="shared" ref="C18:I18" si="3">+IFERROR(C15/B15-1,"nm")</f>
        <v>-1.4868837630031662E-2</v>
      </c>
      <c r="D18" s="77">
        <f t="shared" si="3"/>
        <v>-2.8981348637015736E-2</v>
      </c>
      <c r="E18" s="77">
        <f t="shared" si="3"/>
        <v>-1.9444444444444486E-2</v>
      </c>
      <c r="F18" s="77">
        <f t="shared" si="3"/>
        <v>-2.4531372430835918E-2</v>
      </c>
      <c r="G18" s="77">
        <f t="shared" si="3"/>
        <v>0</v>
      </c>
      <c r="H18" s="77">
        <f t="shared" si="3"/>
        <v>-5.5610479485912467E-3</v>
      </c>
      <c r="I18" s="77">
        <f t="shared" si="3"/>
        <v>8.6988939977628021E-4</v>
      </c>
      <c r="J18" s="77"/>
      <c r="K18" s="77"/>
      <c r="L18" s="77"/>
      <c r="M18" s="77"/>
      <c r="N18" s="77"/>
      <c r="O18" s="77"/>
      <c r="P18" t="s">
        <v>160</v>
      </c>
    </row>
    <row r="19" spans="1:16" x14ac:dyDescent="0.3">
      <c r="A19" s="76" t="s">
        <v>161</v>
      </c>
      <c r="B19" s="77">
        <f>B17/B16</f>
        <v>-0.26750220190911472</v>
      </c>
      <c r="C19" s="77">
        <f t="shared" ref="C19:I19" si="4">C17/C16</f>
        <v>-0.26539078273401845</v>
      </c>
      <c r="D19" s="77">
        <f t="shared" si="4"/>
        <v>-0.26157099586288413</v>
      </c>
      <c r="E19" s="77">
        <f t="shared" si="4"/>
        <v>-0.62958098675550034</v>
      </c>
      <c r="F19" s="77">
        <f t="shared" si="4"/>
        <v>-0.32275886132999915</v>
      </c>
      <c r="G19" s="77">
        <f t="shared" si="4"/>
        <v>-0.55041865176240112</v>
      </c>
      <c r="H19" s="77">
        <f t="shared" si="4"/>
        <v>-0.2796073070709581</v>
      </c>
      <c r="I19" s="77">
        <f t="shared" si="4"/>
        <v>-0.29776164933694949</v>
      </c>
      <c r="J19" s="77"/>
      <c r="K19" s="77"/>
      <c r="L19" s="77"/>
      <c r="M19" s="77"/>
      <c r="N19" s="77"/>
      <c r="O19" s="77"/>
      <c r="P19" t="s">
        <v>160</v>
      </c>
    </row>
    <row r="20" spans="1:16" x14ac:dyDescent="0.3">
      <c r="A20" s="81" t="s">
        <v>162</v>
      </c>
      <c r="B20" s="18"/>
      <c r="C20" s="18"/>
      <c r="D20" s="18"/>
      <c r="E20" s="18"/>
      <c r="F20" s="18"/>
      <c r="G20" s="18"/>
      <c r="H20" s="18"/>
      <c r="I20" s="18"/>
      <c r="J20" s="18"/>
      <c r="K20" s="17"/>
      <c r="L20" s="17"/>
      <c r="M20" s="17"/>
      <c r="N20" s="17"/>
      <c r="O20" s="17"/>
    </row>
    <row r="21" spans="1:16" x14ac:dyDescent="0.3">
      <c r="A21" t="s">
        <v>163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>
        <f>Historicals!J25</f>
        <v>0</v>
      </c>
      <c r="L21" s="3">
        <f>Historicals!K25</f>
        <v>0</v>
      </c>
      <c r="M21" s="3">
        <f>Historicals!L25</f>
        <v>0</v>
      </c>
      <c r="N21" s="3">
        <f>Historicals!M25</f>
        <v>0</v>
      </c>
      <c r="O21" s="3">
        <f>Historicals!N25</f>
        <v>0</v>
      </c>
    </row>
    <row r="22" spans="1:16" x14ac:dyDescent="0.3">
      <c r="A22" t="s">
        <v>164</v>
      </c>
      <c r="B22" s="3">
        <f>(Historicals!B46+Historicals!B47+Historicals!B49)-(Historicals!B31-Historicals!B25)</f>
        <v>-3231</v>
      </c>
      <c r="C22" s="3">
        <f>(Historicals!C46+Historicals!C47+Historicals!C49)-(Historicals!C31-Historicals!C25)</f>
        <v>-2749</v>
      </c>
      <c r="D22" s="3">
        <f>(Historicals!D46+Historicals!D47+Historicals!D49)-(Historicals!D31-Historicals!D25)</f>
        <v>-1401</v>
      </c>
      <c r="E22" s="3">
        <f>(Historicals!E46+Historicals!E47+Historicals!E49)-(Historicals!E31-Historicals!E25)</f>
        <v>1839</v>
      </c>
      <c r="F22" s="3">
        <f>(Historicals!F46+Historicals!F47+Historicals!F49)-(Historicals!F31-Historicals!F25)</f>
        <v>2618</v>
      </c>
      <c r="G22" s="3">
        <f>(Historicals!G46+Historicals!G47+Historicals!G49)-(Historicals!G31-Historicals!G25)</f>
        <v>8166</v>
      </c>
      <c r="H22" s="3">
        <f>(Historicals!H46+Historicals!H47+Historicals!H49)-(Historicals!H31-Historicals!H25)</f>
        <v>5640</v>
      </c>
      <c r="I22" s="3">
        <f>(Historicals!I46+Historicals!I47+Historicals!I49)-(Historicals!I31-Historicals!I25)</f>
        <v>2624</v>
      </c>
      <c r="J22" s="3"/>
      <c r="K22" s="3"/>
      <c r="L22" s="3"/>
      <c r="M22" s="3"/>
      <c r="N22" s="3"/>
      <c r="O22" s="3"/>
    </row>
    <row r="23" spans="1:16" x14ac:dyDescent="0.3">
      <c r="A23" t="s">
        <v>165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28" t="s">
        <v>205</v>
      </c>
      <c r="K23" s="3"/>
      <c r="L23" s="3"/>
      <c r="M23" s="3"/>
      <c r="N23" s="3"/>
      <c r="O23" s="3"/>
    </row>
    <row r="24" spans="1:16" x14ac:dyDescent="0.3">
      <c r="A24" s="76" t="s">
        <v>166</v>
      </c>
      <c r="B24" s="77">
        <f>+IFERROR(B23/B$3,"nm")</f>
        <v>0.31508774223064606</v>
      </c>
      <c r="C24" s="77">
        <f t="shared" ref="C24:I24" si="5">+IFERROR(C23/C$3,"nm")</f>
        <v>0.29858537188040524</v>
      </c>
      <c r="D24" s="77">
        <f t="shared" si="5"/>
        <v>0.30820960698689959</v>
      </c>
      <c r="E24" s="77">
        <f t="shared" si="5"/>
        <v>0.24985575734263812</v>
      </c>
      <c r="F24" s="77">
        <f t="shared" si="5"/>
        <v>0.22136155635657132</v>
      </c>
      <c r="G24" s="77">
        <f t="shared" si="5"/>
        <v>0.32810202390182608</v>
      </c>
      <c r="H24" s="77">
        <f t="shared" si="5"/>
        <v>0.37309713054021287</v>
      </c>
      <c r="I24" s="77">
        <f t="shared" si="5"/>
        <v>0.37428816099336332</v>
      </c>
      <c r="J24" s="77"/>
      <c r="K24" s="78"/>
      <c r="L24" s="78"/>
      <c r="M24" s="78"/>
      <c r="N24" s="78"/>
      <c r="O24" s="78"/>
    </row>
    <row r="25" spans="1:16" x14ac:dyDescent="0.3">
      <c r="A25" t="s">
        <v>167</v>
      </c>
      <c r="B25" s="3">
        <f>Historicals!B31-Historicals!B25</f>
        <v>12124</v>
      </c>
      <c r="C25" s="3">
        <f>Historicals!C31-Historicals!C25</f>
        <v>11887</v>
      </c>
      <c r="D25" s="3">
        <f>Historicals!D31-Historicals!D25</f>
        <v>12253</v>
      </c>
      <c r="E25" s="3">
        <f>Historicals!E31-Historicals!E25</f>
        <v>10885</v>
      </c>
      <c r="F25" s="3">
        <f>Historicals!F31-Historicals!F25</f>
        <v>12059</v>
      </c>
      <c r="G25" s="3">
        <f>Historicals!G31-Historicals!G25</f>
        <v>12208</v>
      </c>
      <c r="H25" s="3">
        <f>Historicals!H31-Historicals!H25</f>
        <v>16402</v>
      </c>
      <c r="I25" s="3">
        <f>Historicals!I31-Historicals!I25</f>
        <v>19639</v>
      </c>
      <c r="J25" t="s">
        <v>206</v>
      </c>
      <c r="K25" s="3"/>
      <c r="L25" s="3"/>
      <c r="M25" s="3"/>
      <c r="N25" s="3"/>
      <c r="O25" s="3"/>
    </row>
    <row r="26" spans="1:16" x14ac:dyDescent="0.3">
      <c r="A26" t="s">
        <v>168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/>
      <c r="K26" s="3"/>
      <c r="L26" s="3"/>
      <c r="M26" s="3"/>
      <c r="N26" s="3"/>
      <c r="O26" s="3"/>
    </row>
    <row r="27" spans="1:16" x14ac:dyDescent="0.3">
      <c r="A27" t="s">
        <v>169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/>
      <c r="K27" s="3"/>
      <c r="L27" s="3"/>
      <c r="M27" s="3"/>
      <c r="N27" s="3"/>
      <c r="O27" s="3"/>
    </row>
    <row r="28" spans="1:16" x14ac:dyDescent="0.3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/>
      <c r="K28" s="3"/>
      <c r="L28" s="3"/>
      <c r="M28" s="3"/>
      <c r="N28" s="3"/>
      <c r="O28" s="3"/>
    </row>
    <row r="29" spans="1:16" x14ac:dyDescent="0.3">
      <c r="A29" s="82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/>
      <c r="K29" s="3"/>
      <c r="L29" s="3"/>
      <c r="M29" s="3"/>
      <c r="N29" s="3"/>
      <c r="O29" s="3"/>
    </row>
    <row r="30" spans="1:16" x14ac:dyDescent="0.3">
      <c r="A30" t="s">
        <v>170</v>
      </c>
      <c r="B30" s="3">
        <f>Historicals!B36</f>
        <v>2201</v>
      </c>
      <c r="C30" s="3">
        <f>Historicals!C36</f>
        <v>2439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5" t="s">
        <v>171</v>
      </c>
      <c r="B31" s="79">
        <f>Historicals!B37</f>
        <v>21600</v>
      </c>
      <c r="C31" s="79">
        <f>Historicals!C37</f>
        <v>21396</v>
      </c>
      <c r="D31" s="79">
        <f>Historicals!D37</f>
        <v>23259</v>
      </c>
      <c r="E31" s="79">
        <f>Historicals!E37</f>
        <v>22536</v>
      </c>
      <c r="F31" s="79">
        <f>Historicals!F37</f>
        <v>23717</v>
      </c>
      <c r="G31" s="79">
        <f>Historicals!G37</f>
        <v>31342</v>
      </c>
      <c r="H31" s="79">
        <f>Historicals!H37</f>
        <v>37740</v>
      </c>
      <c r="I31" s="79">
        <f>Historicals!I37</f>
        <v>40321</v>
      </c>
      <c r="J31" s="79"/>
      <c r="K31" s="79"/>
      <c r="L31" s="79"/>
      <c r="M31" s="79"/>
      <c r="N31" s="79"/>
      <c r="O31" s="79"/>
    </row>
    <row r="32" spans="1:16" ht="15" thickTop="1" x14ac:dyDescent="0.3">
      <c r="A32" t="s">
        <v>172</v>
      </c>
      <c r="B32" s="3">
        <f>Historicals!B46</f>
        <v>6334</v>
      </c>
      <c r="C32" s="3">
        <f>Historicals!C46</f>
        <v>5358</v>
      </c>
      <c r="D32" s="3">
        <f>Historicals!D46</f>
        <v>5474</v>
      </c>
      <c r="E32" s="3">
        <f>Historicals!E46</f>
        <v>6040</v>
      </c>
      <c r="F32" s="3">
        <f>Historicals!F46</f>
        <v>7866</v>
      </c>
      <c r="G32" s="3">
        <f>Historicals!G46</f>
        <v>8284</v>
      </c>
      <c r="H32" s="3">
        <f>Historicals!H46</f>
        <v>9674</v>
      </c>
      <c r="I32" s="3">
        <f>Historicals!I46</f>
        <v>10730</v>
      </c>
      <c r="J32" s="3" t="s">
        <v>207</v>
      </c>
      <c r="K32" s="3"/>
      <c r="L32" s="3"/>
      <c r="M32" s="3"/>
      <c r="N32" s="3"/>
      <c r="O32" s="3"/>
    </row>
    <row r="33" spans="1:15" x14ac:dyDescent="0.3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/>
      <c r="K33" s="3"/>
      <c r="L33" s="3"/>
      <c r="M33" s="3"/>
      <c r="N33" s="3"/>
      <c r="O33" s="3"/>
    </row>
    <row r="34" spans="1:15" x14ac:dyDescent="0.3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/>
      <c r="K34" s="3"/>
      <c r="L34" s="3"/>
      <c r="M34" s="3"/>
      <c r="N34" s="3"/>
      <c r="O34" s="3"/>
    </row>
    <row r="35" spans="1:15" x14ac:dyDescent="0.3">
      <c r="A35" t="s">
        <v>173</v>
      </c>
      <c r="B35" s="3">
        <f>Historicals!B42+Historicals!B43+Historicals!B44+Historicals!B45</f>
        <v>6153</v>
      </c>
      <c r="C35" s="3">
        <f>Historicals!C42+Historicals!C43+Historicals!C44+Historicals!C45</f>
        <v>5313</v>
      </c>
      <c r="D35" s="3">
        <f>Historicals!D42+Historicals!D43+Historicals!D44+Historicals!D45</f>
        <v>5143</v>
      </c>
      <c r="E35" s="3">
        <f>Historicals!E42+Historicals!E43+Historicals!E44+Historicals!E45</f>
        <v>5698</v>
      </c>
      <c r="F35" s="3">
        <f>Historicals!F42+Historicals!F43+Historicals!F44+Historicals!F45</f>
        <v>7851</v>
      </c>
      <c r="G35" s="3">
        <f>Historicals!G42+Historicals!G43+Historicals!G44+Historicals!G45</f>
        <v>8033</v>
      </c>
      <c r="H35" s="3">
        <f>Historicals!H42+Historicals!H43+Historicals!H44+Historicals!H45</f>
        <v>9672</v>
      </c>
      <c r="I35" s="3">
        <f>Historicals!I42+Historicals!I43+Historicals!I44+Historicals!I45</f>
        <v>10220</v>
      </c>
      <c r="J35" t="s">
        <v>208</v>
      </c>
      <c r="K35" s="3"/>
      <c r="L35" s="3"/>
      <c r="M35" s="3"/>
      <c r="N35" s="3"/>
      <c r="O35" s="3"/>
    </row>
    <row r="36" spans="1:15" x14ac:dyDescent="0.3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/>
      <c r="K36" s="3"/>
      <c r="L36" s="3"/>
      <c r="M36" s="3"/>
      <c r="N36" s="3"/>
      <c r="O36" s="3"/>
    </row>
    <row r="37" spans="1:15" x14ac:dyDescent="0.3">
      <c r="A37" s="82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/>
      <c r="K37" s="3"/>
      <c r="L37" s="3"/>
      <c r="M37" s="3"/>
      <c r="N37" s="3"/>
      <c r="O37" s="3"/>
    </row>
    <row r="38" spans="1:15" x14ac:dyDescent="0.3">
      <c r="A38" t="s">
        <v>174</v>
      </c>
      <c r="B38" s="3">
        <f>Historicals!B49+Historicals!B50+Historicals!B51</f>
        <v>1480</v>
      </c>
      <c r="C38" s="3">
        <f>Historicals!C49+Historicals!C50+Historicals!C51</f>
        <v>1770</v>
      </c>
      <c r="D38" s="3">
        <f>Historicals!D49+Historicals!D50+Historicals!D51</f>
        <v>1907</v>
      </c>
      <c r="E38" s="3">
        <f>Historicals!E49+Historicals!E50+Historicals!E51</f>
        <v>3216</v>
      </c>
      <c r="F38" s="3">
        <f>Historicals!F49+Historicals!F50+Historicals!F51</f>
        <v>3347</v>
      </c>
      <c r="G38" s="3">
        <f>Historicals!G49+Historicals!G50+Historicals!G51</f>
        <v>2684</v>
      </c>
      <c r="H38" s="3">
        <f>Historicals!H49+Historicals!H50+Historicals!H51</f>
        <v>2955</v>
      </c>
      <c r="I38" s="3">
        <f>Historicals!I49+Historicals!I50+Historicals!I51</f>
        <v>2613</v>
      </c>
      <c r="J38" s="3"/>
      <c r="K38" s="3"/>
      <c r="L38" s="3"/>
      <c r="M38" s="3"/>
      <c r="N38" s="3"/>
      <c r="O38" s="3"/>
    </row>
    <row r="39" spans="1:15" x14ac:dyDescent="0.3">
      <c r="A39" t="s">
        <v>175</v>
      </c>
      <c r="B39" s="3"/>
      <c r="C39" s="3"/>
      <c r="D39" s="3"/>
      <c r="E39" s="3"/>
      <c r="F39" s="3"/>
      <c r="G39" s="3"/>
      <c r="H39" s="3"/>
      <c r="I39" s="3"/>
      <c r="J39" s="3" t="s">
        <v>209</v>
      </c>
      <c r="K39" s="3"/>
      <c r="L39" s="3"/>
      <c r="M39" s="3"/>
      <c r="N39" s="3"/>
      <c r="O39" s="3"/>
    </row>
    <row r="40" spans="1:15" x14ac:dyDescent="0.3">
      <c r="A40" s="2" t="s">
        <v>176</v>
      </c>
      <c r="B40" s="3">
        <f>Historicals!B54+Historicals!B55+Historicals!B56</f>
        <v>6776</v>
      </c>
      <c r="C40" s="3">
        <f>Historicals!C54+Historicals!C55+Historicals!C56</f>
        <v>7789</v>
      </c>
      <c r="D40" s="3">
        <f>Historicals!D54+Historicals!D55+Historicals!D56</f>
        <v>8641</v>
      </c>
      <c r="E40" s="3">
        <f>Historicals!E54+Historicals!E55+Historicals!E56</f>
        <v>6387</v>
      </c>
      <c r="F40" s="3">
        <f>Historicals!F54+Historicals!F55+Historicals!F56</f>
        <v>7166</v>
      </c>
      <c r="G40" s="3">
        <f>Historicals!G54+Historicals!G55+Historicals!G56</f>
        <v>8302</v>
      </c>
      <c r="H40" s="3">
        <f>Historicals!H54+Historicals!H55+Historicals!H56</f>
        <v>9968</v>
      </c>
      <c r="I40" s="3">
        <f>Historicals!I54+Historicals!I55+Historicals!I56</f>
        <v>11487</v>
      </c>
      <c r="J40" s="3" t="s">
        <v>210</v>
      </c>
      <c r="K40" s="3"/>
      <c r="L40" s="3"/>
      <c r="M40" s="3"/>
      <c r="N40" s="3"/>
      <c r="O40" s="3"/>
    </row>
    <row r="41" spans="1:15" x14ac:dyDescent="0.3">
      <c r="A41" s="2" t="s">
        <v>177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/>
      <c r="K41" s="3"/>
      <c r="L41" s="3"/>
      <c r="M41" s="3"/>
      <c r="N41" s="3"/>
      <c r="O41" s="3"/>
    </row>
    <row r="42" spans="1:15" x14ac:dyDescent="0.3">
      <c r="A42" s="2" t="s">
        <v>178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/>
      <c r="K42" s="3"/>
      <c r="L42" s="3"/>
      <c r="M42" s="3"/>
      <c r="N42" s="3"/>
      <c r="O42" s="3"/>
    </row>
    <row r="43" spans="1:15" ht="15" thickBot="1" x14ac:dyDescent="0.35">
      <c r="A43" s="5" t="s">
        <v>179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  <row r="44" spans="1:15" ht="15" thickTop="1" x14ac:dyDescent="0.3">
      <c r="A44" s="83" t="s">
        <v>180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</row>
    <row r="45" spans="1:15" x14ac:dyDescent="0.3">
      <c r="A45" s="81" t="s">
        <v>181</v>
      </c>
      <c r="B45" s="18"/>
      <c r="C45" s="18"/>
      <c r="D45" s="18"/>
      <c r="E45" s="18"/>
      <c r="F45" s="18"/>
      <c r="G45" s="18"/>
      <c r="H45" s="18"/>
      <c r="I45" s="18"/>
      <c r="J45" s="18"/>
      <c r="K45" s="17"/>
      <c r="L45" s="17"/>
      <c r="M45" s="17"/>
      <c r="N45" s="17"/>
      <c r="O45" s="17"/>
    </row>
    <row r="46" spans="1:15" x14ac:dyDescent="0.3">
      <c r="A46" s="1" t="s">
        <v>134</v>
      </c>
      <c r="B46" s="6">
        <f>'Segmental forecast'!B12</f>
        <v>4233</v>
      </c>
      <c r="C46" s="6">
        <f>'Segmental forecast'!C12</f>
        <v>4642</v>
      </c>
      <c r="D46" s="6">
        <f>'Segmental forecast'!D12</f>
        <v>4945</v>
      </c>
      <c r="E46" s="6">
        <f>'Segmental forecast'!E12</f>
        <v>4379</v>
      </c>
      <c r="F46" s="6">
        <f>'Segmental forecast'!F12</f>
        <v>4850</v>
      </c>
      <c r="G46" s="6">
        <f>'Segmental forecast'!G12</f>
        <v>2976</v>
      </c>
      <c r="H46" s="6">
        <f>'Segmental forecast'!H12</f>
        <v>6923</v>
      </c>
      <c r="I46" s="6">
        <f>'Segmental forecast'!I12</f>
        <v>6856</v>
      </c>
      <c r="J46" s="6"/>
      <c r="K46" s="6"/>
      <c r="L46" s="6"/>
      <c r="M46" s="6"/>
      <c r="N46" s="6"/>
      <c r="O46" s="6"/>
    </row>
    <row r="47" spans="1:15" x14ac:dyDescent="0.3">
      <c r="A47" t="s">
        <v>132</v>
      </c>
      <c r="B47" s="84">
        <f>'Segmental forecast'!B8</f>
        <v>606</v>
      </c>
      <c r="C47" s="84">
        <f>'Segmental forecast'!C8</f>
        <v>649</v>
      </c>
      <c r="D47" s="84">
        <f>'Segmental forecast'!D8</f>
        <v>706</v>
      </c>
      <c r="E47" s="84">
        <f>'Segmental forecast'!E8</f>
        <v>747</v>
      </c>
      <c r="F47" s="84">
        <f>'Segmental forecast'!F8</f>
        <v>705</v>
      </c>
      <c r="G47" s="84">
        <f>'Segmental forecast'!G8</f>
        <v>721</v>
      </c>
      <c r="H47" s="84">
        <f>'Segmental forecast'!H8</f>
        <v>744</v>
      </c>
      <c r="I47" s="84">
        <f>'Segmental forecast'!I8</f>
        <v>717</v>
      </c>
      <c r="J47" s="84"/>
      <c r="K47" s="84"/>
      <c r="L47" s="84"/>
      <c r="M47" s="84"/>
      <c r="N47" s="84"/>
      <c r="O47" s="84"/>
    </row>
    <row r="48" spans="1:15" x14ac:dyDescent="0.3">
      <c r="A48" t="s">
        <v>182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/>
      <c r="K48" s="3"/>
      <c r="L48" s="3"/>
      <c r="M48" s="3"/>
      <c r="N48" s="3"/>
      <c r="O48" s="3"/>
    </row>
    <row r="49" spans="1:15" x14ac:dyDescent="0.3">
      <c r="A49" s="1" t="s">
        <v>183</v>
      </c>
      <c r="B49" s="6">
        <f>Historicals!B12</f>
        <v>3273</v>
      </c>
      <c r="C49" s="6">
        <f>Historicals!C12</f>
        <v>3760</v>
      </c>
      <c r="D49" s="6">
        <f>Historicals!D12</f>
        <v>4240</v>
      </c>
      <c r="E49" s="6">
        <f>Historicals!E12</f>
        <v>1933</v>
      </c>
      <c r="F49" s="6">
        <f>Historicals!F12</f>
        <v>4029</v>
      </c>
      <c r="G49" s="6">
        <f>Historicals!G12</f>
        <v>2539</v>
      </c>
      <c r="H49" s="6">
        <f>Historicals!H12</f>
        <v>5727</v>
      </c>
      <c r="I49" s="6">
        <f>Historicals!I12</f>
        <v>6046</v>
      </c>
      <c r="J49" s="6"/>
      <c r="K49" s="6"/>
      <c r="L49" s="6"/>
      <c r="M49" s="6"/>
      <c r="N49" s="6"/>
      <c r="O49" s="6"/>
    </row>
    <row r="50" spans="1:15" x14ac:dyDescent="0.3">
      <c r="A50" t="s">
        <v>184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  <c r="K50" s="3"/>
      <c r="L50" s="3"/>
      <c r="M50" s="3"/>
      <c r="N50" s="3"/>
      <c r="O50" s="3"/>
    </row>
    <row r="51" spans="1:15" x14ac:dyDescent="0.3">
      <c r="A51" t="s">
        <v>185</v>
      </c>
      <c r="B51" s="3">
        <f>Historicals!B73+Historicals!B74+Historicals!B75+Historicals!B76</f>
        <v>256</v>
      </c>
      <c r="C51" s="3">
        <f>Historicals!C73+Historicals!C74+Historicals!C75+Historicals!C76</f>
        <v>-1580</v>
      </c>
      <c r="D51" s="3">
        <f>Historicals!D73+Historicals!D74+Historicals!D75+Historicals!D76</f>
        <v>-1141</v>
      </c>
      <c r="E51" s="3">
        <f>Historicals!E73+Historicals!E74+Historicals!E75+Historicals!E76</f>
        <v>1482</v>
      </c>
      <c r="F51" s="3">
        <f>Historicals!F73+Historicals!F74+Historicals!F75+Historicals!F76</f>
        <v>562</v>
      </c>
      <c r="G51" s="3">
        <f>Historicals!G73+Historicals!G74+Historicals!G75+Historicals!G76</f>
        <v>-1245</v>
      </c>
      <c r="H51" s="3">
        <f>Historicals!H73+Historicals!H74+Historicals!H75+Historicals!H76</f>
        <v>45</v>
      </c>
      <c r="I51" s="3">
        <f>Historicals!I73+Historicals!I74+Historicals!I75+Historicals!I76</f>
        <v>-1660</v>
      </c>
      <c r="J51" s="3"/>
      <c r="K51" s="3"/>
      <c r="L51" s="3"/>
      <c r="M51" s="3"/>
      <c r="N51" s="3"/>
      <c r="O51" s="3"/>
    </row>
    <row r="52" spans="1:15" x14ac:dyDescent="0.3">
      <c r="A52" t="s">
        <v>135</v>
      </c>
      <c r="B52" s="3">
        <f>'Segmental forecast'!B15</f>
        <v>960</v>
      </c>
      <c r="C52" s="3">
        <f>'Segmental forecast'!C15</f>
        <v>1133</v>
      </c>
      <c r="D52" s="3">
        <f>'Segmental forecast'!D15</f>
        <v>1092</v>
      </c>
      <c r="E52" s="3">
        <f>'Segmental forecast'!E15</f>
        <v>1028</v>
      </c>
      <c r="F52" s="3">
        <f>'Segmental forecast'!F15</f>
        <v>1119</v>
      </c>
      <c r="G52" s="3">
        <f>'Segmental forecast'!G15</f>
        <v>1086</v>
      </c>
      <c r="H52" s="3">
        <f>'Segmental forecast'!H15</f>
        <v>695</v>
      </c>
      <c r="I52" s="3">
        <f>'Segmental forecast'!I15</f>
        <v>758</v>
      </c>
      <c r="J52" s="3"/>
      <c r="K52" s="3"/>
      <c r="L52" s="3"/>
      <c r="M52" s="3"/>
      <c r="N52" s="3"/>
      <c r="O52" s="3"/>
    </row>
    <row r="53" spans="1:15" x14ac:dyDescent="0.3">
      <c r="A53" s="1" t="s">
        <v>186</v>
      </c>
      <c r="B53" s="6">
        <f>Historicals!B77+'Three Statements'!B52+Historicals!B88</f>
        <v>5640</v>
      </c>
      <c r="C53" s="6">
        <f>Historicals!C77+'Three Statements'!C52+Historicals!C88</f>
        <v>5210</v>
      </c>
      <c r="D53" s="6">
        <f>Historicals!D77+'Three Statements'!D52+Historicals!D88</f>
        <v>6214</v>
      </c>
      <c r="E53" s="6">
        <f>Historicals!E77+'Three Statements'!E52+Historicals!E88</f>
        <v>5983</v>
      </c>
      <c r="F53" s="6">
        <f>Historicals!F77+'Three Statements'!F52+Historicals!F88</f>
        <v>7022</v>
      </c>
      <c r="G53" s="6">
        <f>Historicals!G77+'Three Statements'!G52+Historicals!G88</f>
        <v>9705</v>
      </c>
      <c r="H53" s="6">
        <f>Historicals!H77+'Three Statements'!H52+Historicals!H88</f>
        <v>7352</v>
      </c>
      <c r="I53" s="6">
        <f>Historicals!I77+'Three Statements'!I52+Historicals!I88</f>
        <v>5946</v>
      </c>
      <c r="J53" s="6"/>
      <c r="L53" s="6"/>
      <c r="M53" s="6"/>
      <c r="N53" s="6"/>
      <c r="O53" s="6"/>
    </row>
    <row r="54" spans="1:15" x14ac:dyDescent="0.3">
      <c r="A54" t="s">
        <v>187</v>
      </c>
      <c r="B54" s="3">
        <f>Historicals!B67+Historicals!B68+Historicals!B69+Historicals!B70+Historicals!B71</f>
        <v>1151</v>
      </c>
      <c r="C54" s="3">
        <f>Historicals!C67+Historicals!C68+Historicals!C69+Historicals!C70+Historicals!C71</f>
        <v>916</v>
      </c>
      <c r="D54" s="3">
        <f>Historicals!D67+Historicals!D68+Historicals!D69+Historicals!D70+Historicals!D71</f>
        <v>541</v>
      </c>
      <c r="E54" s="3">
        <f>Historicals!E67+Historicals!E68+Historicals!E69+Historicals!E70+Historicals!E71</f>
        <v>1540</v>
      </c>
      <c r="F54" s="3">
        <f>Historicals!F67+Historicals!F68+Historicals!F69+Historicals!F70+Historicals!F71</f>
        <v>1312</v>
      </c>
      <c r="G54" s="3">
        <f>Historicals!G67+Historicals!G68+Historicals!G69+Historicals!G70+Historicals!G71</f>
        <v>1191</v>
      </c>
      <c r="H54" s="3">
        <f>Historicals!H67+Historicals!H68+Historicals!H69+Historicals!H70+Historicals!H71</f>
        <v>885</v>
      </c>
      <c r="I54" s="3">
        <f>Historicals!I67+Historicals!I68+Historicals!I69+Historicals!I70+Historicals!I71</f>
        <v>802</v>
      </c>
      <c r="J54" s="3"/>
      <c r="K54" s="3"/>
      <c r="L54" s="3"/>
      <c r="M54" s="3"/>
      <c r="N54" s="3"/>
      <c r="O54" s="3"/>
    </row>
    <row r="55" spans="1:15" x14ac:dyDescent="0.3">
      <c r="A55" s="41" t="s">
        <v>188</v>
      </c>
      <c r="B55" s="85">
        <f>Historicals!B77</f>
        <v>4680</v>
      </c>
      <c r="C55" s="85">
        <f>Historicals!C77</f>
        <v>3096</v>
      </c>
      <c r="D55" s="85">
        <f>Historicals!D77</f>
        <v>3640</v>
      </c>
      <c r="E55" s="85">
        <f>Historicals!E77</f>
        <v>4955</v>
      </c>
      <c r="F55" s="85">
        <f>Historicals!F77</f>
        <v>5903</v>
      </c>
      <c r="G55" s="85">
        <f>Historicals!G77</f>
        <v>2485</v>
      </c>
      <c r="H55" s="85">
        <f>Historicals!H77</f>
        <v>6657</v>
      </c>
      <c r="I55" s="85">
        <f>Historicals!I77</f>
        <v>5188</v>
      </c>
      <c r="J55" s="85"/>
      <c r="K55" s="85"/>
      <c r="L55" s="85"/>
      <c r="M55" s="85"/>
      <c r="N55" s="85"/>
      <c r="O55" s="85"/>
    </row>
    <row r="56" spans="1:15" x14ac:dyDescent="0.3">
      <c r="A56" t="s">
        <v>189</v>
      </c>
      <c r="B56" s="3">
        <f>Historicals!B79+Historicals!B84</f>
        <v>-5899</v>
      </c>
      <c r="C56" s="3">
        <f>Historicals!C79+Historicals!C84</f>
        <v>-6510</v>
      </c>
      <c r="D56" s="3">
        <f>Historicals!D79+Historicals!D84</f>
        <v>-7033</v>
      </c>
      <c r="E56" s="3">
        <f>Historicals!E79+Historicals!E84</f>
        <v>-5811</v>
      </c>
      <c r="F56" s="3">
        <f>Historicals!F79+Historicals!F84</f>
        <v>-4056</v>
      </c>
      <c r="G56" s="3">
        <f>Historicals!G79+Historicals!G84</f>
        <v>-3512</v>
      </c>
      <c r="H56" s="3">
        <f>Historicals!H79+Historicals!H84</f>
        <v>-10656</v>
      </c>
      <c r="I56" s="3">
        <f>Historicals!I79+Historicals!I84</f>
        <v>-13671</v>
      </c>
      <c r="J56" s="3"/>
      <c r="K56" s="3"/>
      <c r="L56" s="3"/>
      <c r="M56" s="3"/>
      <c r="N56" s="3"/>
      <c r="O56" s="3"/>
    </row>
    <row r="57" spans="1:15" x14ac:dyDescent="0.3">
      <c r="A57" t="s">
        <v>190</v>
      </c>
      <c r="B57" s="3">
        <f>Historicals!B80+Historicals!B81+Historicals!B82+Historicals!B83+Historicals!B85</f>
        <v>5724</v>
      </c>
      <c r="C57" s="3">
        <f>Historicals!C80+Historicals!C81+Historicals!C82+Historicals!C83+Historicals!C85</f>
        <v>5476</v>
      </c>
      <c r="D57" s="3">
        <f>Historicals!D80+Historicals!D81+Historicals!D82+Historicals!D83+Historicals!D85</f>
        <v>6025</v>
      </c>
      <c r="E57" s="3">
        <f>Historicals!E80+Historicals!E81+Historicals!E82+Historicals!E83+Historicals!E85</f>
        <v>6087</v>
      </c>
      <c r="F57" s="3">
        <f>Historicals!F80+Historicals!F81+Historicals!F82+Historicals!F83+Historicals!F85</f>
        <v>3792</v>
      </c>
      <c r="G57" s="3">
        <f>Historicals!G80+Historicals!G81+Historicals!G82+Historicals!G83+Historicals!G85</f>
        <v>2484</v>
      </c>
      <c r="H57" s="3">
        <f>Historicals!H80+Historicals!H81+Historicals!H82+Historicals!H83+Historicals!H85</f>
        <v>6856</v>
      </c>
      <c r="I57" s="3">
        <f>Historicals!I80+Historicals!I81+Historicals!I82+Historicals!I83+Historicals!I85</f>
        <v>12147</v>
      </c>
      <c r="J57" s="3"/>
      <c r="K57" s="3"/>
      <c r="L57" s="3"/>
      <c r="M57" s="3"/>
      <c r="N57" s="3"/>
      <c r="O57" s="3"/>
    </row>
    <row r="58" spans="1:15" x14ac:dyDescent="0.3">
      <c r="A58" s="41" t="s">
        <v>191</v>
      </c>
      <c r="B58" s="85">
        <f>B56+B57</f>
        <v>-175</v>
      </c>
      <c r="C58" s="85">
        <f t="shared" ref="C58:I58" si="6">C56+C57</f>
        <v>-1034</v>
      </c>
      <c r="D58" s="85">
        <f t="shared" si="6"/>
        <v>-1008</v>
      </c>
      <c r="E58" s="85">
        <f t="shared" si="6"/>
        <v>276</v>
      </c>
      <c r="F58" s="85">
        <f t="shared" si="6"/>
        <v>-264</v>
      </c>
      <c r="G58" s="85">
        <f t="shared" si="6"/>
        <v>-1028</v>
      </c>
      <c r="H58" s="85">
        <f t="shared" si="6"/>
        <v>-3800</v>
      </c>
      <c r="I58" s="85">
        <f t="shared" si="6"/>
        <v>-1524</v>
      </c>
      <c r="J58" s="85"/>
      <c r="K58" s="85"/>
      <c r="L58" s="85"/>
      <c r="M58" s="85"/>
      <c r="N58" s="85"/>
      <c r="O58" s="85"/>
    </row>
    <row r="59" spans="1:15" x14ac:dyDescent="0.3">
      <c r="A59" t="s">
        <v>192</v>
      </c>
      <c r="B59" s="3">
        <f>Historicals!B93+Historicals!B94</f>
        <v>-2020</v>
      </c>
      <c r="C59" s="3">
        <f>Historicals!C93+Historicals!C94</f>
        <v>-2731</v>
      </c>
      <c r="D59" s="3">
        <f>Historicals!D93+Historicals!D94</f>
        <v>-2734</v>
      </c>
      <c r="E59" s="3">
        <f>Historicals!E93+Historicals!E94</f>
        <v>-3521</v>
      </c>
      <c r="F59" s="3">
        <f>Historicals!F93+Historicals!F94</f>
        <v>-3586</v>
      </c>
      <c r="G59" s="3">
        <f>Historicals!G93+Historicals!G94</f>
        <v>-2182</v>
      </c>
      <c r="H59" s="3">
        <f>Historicals!H93+Historicals!H94</f>
        <v>564</v>
      </c>
      <c r="I59" s="3">
        <f>Historicals!I93+Historicals!I94</f>
        <v>-2863</v>
      </c>
      <c r="J59" s="3"/>
      <c r="K59" s="3"/>
      <c r="L59" s="3"/>
      <c r="M59" s="86"/>
      <c r="N59" s="3"/>
      <c r="O59" s="3"/>
    </row>
    <row r="60" spans="1:15" x14ac:dyDescent="0.3">
      <c r="A60" s="76" t="s">
        <v>129</v>
      </c>
      <c r="B60" s="77" t="str">
        <f>+IFERROR(B59/A59-1,"nm")</f>
        <v>nm</v>
      </c>
      <c r="C60" s="77">
        <f t="shared" ref="C60:I60" si="7">+IFERROR(C59/B59-1,"nm")</f>
        <v>0.35198019801980207</v>
      </c>
      <c r="D60" s="77">
        <f t="shared" si="7"/>
        <v>1.0984987184181616E-3</v>
      </c>
      <c r="E60" s="77">
        <f t="shared" si="7"/>
        <v>0.28785662033650339</v>
      </c>
      <c r="F60" s="77">
        <f t="shared" si="7"/>
        <v>1.8460664583924924E-2</v>
      </c>
      <c r="G60" s="77">
        <f t="shared" si="7"/>
        <v>-0.39152258784160621</v>
      </c>
      <c r="H60" s="77">
        <f t="shared" si="7"/>
        <v>-1.2584784601283228</v>
      </c>
      <c r="I60" s="77">
        <f t="shared" si="7"/>
        <v>-6.0762411347517729</v>
      </c>
      <c r="J60" s="77"/>
      <c r="K60" s="77"/>
      <c r="L60" s="77"/>
      <c r="M60" s="77"/>
      <c r="N60" s="78"/>
      <c r="O60" s="78"/>
    </row>
    <row r="61" spans="1:15" x14ac:dyDescent="0.3">
      <c r="A61" t="s">
        <v>193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  <c r="K61" s="3"/>
      <c r="L61" s="3"/>
      <c r="M61" s="3"/>
      <c r="N61" s="3"/>
      <c r="O61" s="3"/>
    </row>
    <row r="62" spans="1:15" x14ac:dyDescent="0.3">
      <c r="A62" t="s">
        <v>194</v>
      </c>
      <c r="B62" s="3">
        <f>Historicals!B92+Historicals!B88</f>
        <v>0</v>
      </c>
      <c r="C62" s="3">
        <f>Historicals!C92+Historicals!C88</f>
        <v>981</v>
      </c>
      <c r="D62" s="3">
        <f>Historicals!D92+Historicals!D88</f>
        <v>1482</v>
      </c>
      <c r="E62" s="3">
        <f>Historicals!E92+Historicals!E88</f>
        <v>0</v>
      </c>
      <c r="F62" s="3">
        <f>Historicals!F92+Historicals!F88</f>
        <v>0</v>
      </c>
      <c r="G62" s="3">
        <f>Historicals!G92+Historicals!G88</f>
        <v>6134</v>
      </c>
      <c r="H62" s="3">
        <f>Historicals!H92+Historicals!H88</f>
        <v>-197</v>
      </c>
      <c r="I62" s="3">
        <f>Historicals!I92+Historicals!I88</f>
        <v>0</v>
      </c>
      <c r="J62" s="3"/>
      <c r="K62" s="3"/>
      <c r="L62" s="3"/>
      <c r="M62" s="3"/>
      <c r="N62" s="3"/>
      <c r="O62" s="3"/>
    </row>
    <row r="63" spans="1:15" x14ac:dyDescent="0.3">
      <c r="A63" t="s">
        <v>195</v>
      </c>
      <c r="B63" s="3">
        <f>Historicals!B89+Historicals!B90+Historicals!B91+Historicals!B95+Historicals!B97</f>
        <v>129</v>
      </c>
      <c r="C63" s="3">
        <f>Historicals!C89+Historicals!C90+Historicals!C91+Historicals!C95+Historicals!C97</f>
        <v>101</v>
      </c>
      <c r="D63" s="3">
        <f>Historicals!D89+Historicals!D90+Historicals!D91+Historicals!D95+Historicals!D97</f>
        <v>443</v>
      </c>
      <c r="E63" s="3">
        <f>Historicals!E89+Historicals!E90+Historicals!E91+Historicals!E95+Historicals!E97</f>
        <v>-71</v>
      </c>
      <c r="F63" s="3">
        <f>Historicals!F89+Historicals!F90+Historicals!F91+Historicals!F95+Historicals!F97</f>
        <v>-375</v>
      </c>
      <c r="G63" s="3">
        <f>Historicals!G89+Historicals!G90+Historicals!G91+Historicals!G95+Historicals!G97</f>
        <v>-9</v>
      </c>
      <c r="H63" s="3">
        <f>Historicals!H89+Historicals!H90+Historicals!H91+Historicals!H95+Historicals!H97</f>
        <v>-188</v>
      </c>
      <c r="I63" s="3">
        <f>Historicals!I89+Historicals!I90+Historicals!I91+Historicals!I95+Historicals!I97</f>
        <v>-136</v>
      </c>
      <c r="J63" s="3"/>
      <c r="K63" s="3"/>
      <c r="L63" s="3"/>
      <c r="M63" s="3"/>
      <c r="N63" s="3"/>
      <c r="O63" s="3"/>
    </row>
    <row r="64" spans="1:15" x14ac:dyDescent="0.3">
      <c r="A64" s="41" t="s">
        <v>196</v>
      </c>
      <c r="B64" s="85">
        <f>B59+B61+B63</f>
        <v>-2790</v>
      </c>
      <c r="C64" s="85">
        <f t="shared" ref="C64:I64" si="8">C59+C61+C63</f>
        <v>-3652</v>
      </c>
      <c r="D64" s="85">
        <f t="shared" si="8"/>
        <v>-3424</v>
      </c>
      <c r="E64" s="85">
        <f t="shared" si="8"/>
        <v>-4835</v>
      </c>
      <c r="F64" s="85">
        <f t="shared" si="8"/>
        <v>-5293</v>
      </c>
      <c r="G64" s="85">
        <f t="shared" si="8"/>
        <v>-3643</v>
      </c>
      <c r="H64" s="85">
        <f t="shared" si="8"/>
        <v>-1262</v>
      </c>
      <c r="I64" s="85">
        <f t="shared" si="8"/>
        <v>-4836</v>
      </c>
      <c r="J64" s="85"/>
      <c r="K64" s="85"/>
      <c r="L64" s="85"/>
      <c r="M64" s="85"/>
      <c r="N64" s="85"/>
      <c r="O64" s="85"/>
    </row>
    <row r="65" spans="1:15" x14ac:dyDescent="0.3">
      <c r="A65" t="s">
        <v>197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  <c r="K65" s="3"/>
      <c r="L65" s="3"/>
      <c r="M65" s="3"/>
      <c r="N65" s="3"/>
      <c r="O65" s="3"/>
    </row>
    <row r="66" spans="1:15" x14ac:dyDescent="0.3">
      <c r="A66" s="41" t="s">
        <v>198</v>
      </c>
      <c r="B66" s="85">
        <f>B55+B58+B64+B65</f>
        <v>1632</v>
      </c>
      <c r="C66" s="85">
        <f t="shared" ref="C66:I66" si="9">C55+C58+C64+C65</f>
        <v>-1695</v>
      </c>
      <c r="D66" s="85">
        <f t="shared" si="9"/>
        <v>-812</v>
      </c>
      <c r="E66" s="85">
        <f t="shared" si="9"/>
        <v>441</v>
      </c>
      <c r="F66" s="85">
        <f t="shared" si="9"/>
        <v>217</v>
      </c>
      <c r="G66" s="85">
        <f t="shared" si="9"/>
        <v>-2252</v>
      </c>
      <c r="H66" s="85">
        <f t="shared" si="9"/>
        <v>1738</v>
      </c>
      <c r="I66" s="85">
        <f t="shared" si="9"/>
        <v>-1315</v>
      </c>
      <c r="J66" s="85"/>
      <c r="K66" s="85"/>
      <c r="L66" s="85"/>
      <c r="M66" s="85"/>
      <c r="N66" s="85"/>
      <c r="O66" s="85"/>
    </row>
    <row r="67" spans="1:15" x14ac:dyDescent="0.3">
      <c r="A67" t="s">
        <v>199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/>
      <c r="K67" s="3"/>
      <c r="L67" s="3"/>
      <c r="M67" s="3"/>
      <c r="N67" s="3"/>
      <c r="O67" s="3"/>
    </row>
    <row r="68" spans="1:15" ht="15" thickBot="1" x14ac:dyDescent="0.35">
      <c r="A68" s="5" t="s">
        <v>200</v>
      </c>
      <c r="B68" s="79">
        <f>Historicals!B102</f>
        <v>3852</v>
      </c>
      <c r="C68" s="79">
        <f>Historicals!C102</f>
        <v>3138</v>
      </c>
      <c r="D68" s="79">
        <f>Historicals!D102</f>
        <v>3808</v>
      </c>
      <c r="E68" s="79">
        <f>Historicals!E102</f>
        <v>4249</v>
      </c>
      <c r="F68" s="79">
        <f>Historicals!F102</f>
        <v>4466</v>
      </c>
      <c r="G68" s="79">
        <f>Historicals!G102</f>
        <v>8348</v>
      </c>
      <c r="H68" s="79">
        <f>Historicals!H102</f>
        <v>9889</v>
      </c>
      <c r="I68" s="79">
        <f>Historicals!I102</f>
        <v>8574</v>
      </c>
      <c r="J68" s="79"/>
      <c r="K68" s="79"/>
      <c r="L68" s="79"/>
      <c r="M68" s="79"/>
      <c r="N68" s="79"/>
      <c r="O68" s="79"/>
    </row>
    <row r="69" spans="1:15" ht="15" thickTop="1" x14ac:dyDescent="0.3">
      <c r="A69" s="1" t="s">
        <v>201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2024-01-09T17:26:20Z</dcterms:modified>
</cp:coreProperties>
</file>