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5AE33331-024E-41F7-A556-899291E9A9BC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3" l="1"/>
  <c r="D66" i="3"/>
  <c r="E66" i="3"/>
  <c r="F66" i="3"/>
  <c r="G66" i="3"/>
  <c r="H66" i="3"/>
  <c r="I66" i="3"/>
  <c r="I68" i="3" s="1"/>
  <c r="B66" i="3"/>
  <c r="B63" i="3"/>
  <c r="C63" i="3"/>
  <c r="D63" i="3"/>
  <c r="E63" i="3"/>
  <c r="F63" i="3"/>
  <c r="G63" i="3"/>
  <c r="H63" i="3"/>
  <c r="I63" i="3"/>
  <c r="C336" i="3"/>
  <c r="D336" i="3"/>
  <c r="E336" i="3"/>
  <c r="F336" i="3"/>
  <c r="G336" i="3"/>
  <c r="H336" i="3"/>
  <c r="I336" i="3"/>
  <c r="B336" i="3"/>
  <c r="B338" i="3"/>
  <c r="C333" i="3"/>
  <c r="D333" i="3"/>
  <c r="E333" i="3"/>
  <c r="F333" i="3"/>
  <c r="G333" i="3"/>
  <c r="H333" i="3"/>
  <c r="I333" i="3"/>
  <c r="B333" i="3"/>
  <c r="B335" i="3" s="1"/>
  <c r="C330" i="3"/>
  <c r="D330" i="3"/>
  <c r="E330" i="3"/>
  <c r="F330" i="3"/>
  <c r="G330" i="3"/>
  <c r="G324" i="3" s="1"/>
  <c r="H330" i="3"/>
  <c r="I330" i="3"/>
  <c r="B330" i="3"/>
  <c r="B332" i="3" s="1"/>
  <c r="C327" i="3"/>
  <c r="D327" i="3"/>
  <c r="D324" i="3" s="1"/>
  <c r="E327" i="3"/>
  <c r="E324" i="3" s="1"/>
  <c r="F327" i="3"/>
  <c r="F324" i="3" s="1"/>
  <c r="G327" i="3"/>
  <c r="H327" i="3"/>
  <c r="I327" i="3"/>
  <c r="B327" i="3"/>
  <c r="B329" i="3" s="1"/>
  <c r="C322" i="3"/>
  <c r="C323" i="3" s="1"/>
  <c r="D322" i="3"/>
  <c r="E322" i="3"/>
  <c r="F322" i="3"/>
  <c r="F323" i="3" s="1"/>
  <c r="G322" i="3"/>
  <c r="G323" i="3" s="1"/>
  <c r="H322" i="3"/>
  <c r="H323" i="3" s="1"/>
  <c r="I322" i="3"/>
  <c r="J322" i="3" s="1"/>
  <c r="B322" i="3"/>
  <c r="I324" i="3"/>
  <c r="H324" i="3"/>
  <c r="C324" i="3"/>
  <c r="I323" i="3"/>
  <c r="E323" i="3"/>
  <c r="D323" i="3"/>
  <c r="C318" i="3"/>
  <c r="D318" i="3"/>
  <c r="E318" i="3"/>
  <c r="F318" i="3"/>
  <c r="G318" i="3"/>
  <c r="H318" i="3"/>
  <c r="I318" i="3"/>
  <c r="B318" i="3"/>
  <c r="C315" i="3"/>
  <c r="D315" i="3"/>
  <c r="E315" i="3"/>
  <c r="F315" i="3"/>
  <c r="G315" i="3"/>
  <c r="H315" i="3"/>
  <c r="I315" i="3"/>
  <c r="B315" i="3"/>
  <c r="C312" i="3"/>
  <c r="D312" i="3"/>
  <c r="E312" i="3"/>
  <c r="F312" i="3"/>
  <c r="G312" i="3"/>
  <c r="H312" i="3"/>
  <c r="I312" i="3"/>
  <c r="B312" i="3"/>
  <c r="C308" i="3"/>
  <c r="D308" i="3"/>
  <c r="E308" i="3"/>
  <c r="F308" i="3"/>
  <c r="G308" i="3"/>
  <c r="H308" i="3"/>
  <c r="I308" i="3"/>
  <c r="B308" i="3"/>
  <c r="F297" i="3"/>
  <c r="G297" i="3"/>
  <c r="H297" i="3"/>
  <c r="I297" i="3"/>
  <c r="E297" i="3"/>
  <c r="F293" i="3"/>
  <c r="G293" i="3"/>
  <c r="H293" i="3"/>
  <c r="I293" i="3"/>
  <c r="E293" i="3"/>
  <c r="C301" i="3"/>
  <c r="D301" i="3"/>
  <c r="E301" i="3"/>
  <c r="F301" i="3"/>
  <c r="G301" i="3"/>
  <c r="H301" i="3"/>
  <c r="I301" i="3"/>
  <c r="B301" i="3"/>
  <c r="B302" i="3" s="1"/>
  <c r="B304" i="3" s="1"/>
  <c r="K304" i="3"/>
  <c r="L304" i="3" s="1"/>
  <c r="M304" i="3" s="1"/>
  <c r="N304" i="3" s="1"/>
  <c r="K303" i="3"/>
  <c r="L303" i="3" s="1"/>
  <c r="M303" i="3" s="1"/>
  <c r="N303" i="3" s="1"/>
  <c r="N302" i="3" s="1"/>
  <c r="I303" i="3"/>
  <c r="H303" i="3"/>
  <c r="G303" i="3"/>
  <c r="F303" i="3"/>
  <c r="E303" i="3"/>
  <c r="D303" i="3"/>
  <c r="C303" i="3"/>
  <c r="B303" i="3"/>
  <c r="L302" i="3"/>
  <c r="K302" i="3"/>
  <c r="J302" i="3"/>
  <c r="C297" i="3"/>
  <c r="D297" i="3"/>
  <c r="B297" i="3"/>
  <c r="B298" i="3" s="1"/>
  <c r="B300" i="3" s="1"/>
  <c r="C293" i="3"/>
  <c r="D293" i="3"/>
  <c r="B293" i="3"/>
  <c r="C289" i="3"/>
  <c r="D289" i="3"/>
  <c r="E289" i="3"/>
  <c r="F289" i="3"/>
  <c r="G289" i="3"/>
  <c r="H289" i="3"/>
  <c r="I289" i="3"/>
  <c r="B289" i="3"/>
  <c r="C287" i="3"/>
  <c r="D287" i="3"/>
  <c r="E287" i="3"/>
  <c r="F287" i="3"/>
  <c r="G287" i="3"/>
  <c r="H287" i="3"/>
  <c r="I287" i="3"/>
  <c r="B287" i="3"/>
  <c r="K300" i="3"/>
  <c r="L300" i="3" s="1"/>
  <c r="M300" i="3" s="1"/>
  <c r="N300" i="3" s="1"/>
  <c r="N298" i="3" s="1"/>
  <c r="K299" i="3"/>
  <c r="L299" i="3" s="1"/>
  <c r="M299" i="3" s="1"/>
  <c r="N299" i="3" s="1"/>
  <c r="I299" i="3"/>
  <c r="H299" i="3"/>
  <c r="G299" i="3"/>
  <c r="F299" i="3"/>
  <c r="E299" i="3"/>
  <c r="D299" i="3"/>
  <c r="C299" i="3"/>
  <c r="B299" i="3"/>
  <c r="L298" i="3"/>
  <c r="J298" i="3"/>
  <c r="K296" i="3"/>
  <c r="L296" i="3" s="1"/>
  <c r="M296" i="3" s="1"/>
  <c r="N296" i="3" s="1"/>
  <c r="K295" i="3"/>
  <c r="L295" i="3" s="1"/>
  <c r="M295" i="3" s="1"/>
  <c r="N295" i="3" s="1"/>
  <c r="N294" i="3" s="1"/>
  <c r="I295" i="3"/>
  <c r="H295" i="3"/>
  <c r="G295" i="3"/>
  <c r="F295" i="3"/>
  <c r="E295" i="3"/>
  <c r="D295" i="3"/>
  <c r="C295" i="3"/>
  <c r="B295" i="3"/>
  <c r="L294" i="3"/>
  <c r="J294" i="3"/>
  <c r="B294" i="3"/>
  <c r="B296" i="3" s="1"/>
  <c r="K292" i="3"/>
  <c r="L292" i="3" s="1"/>
  <c r="M292" i="3" s="1"/>
  <c r="N292" i="3" s="1"/>
  <c r="K291" i="3"/>
  <c r="L291" i="3" s="1"/>
  <c r="M291" i="3" s="1"/>
  <c r="N291" i="3" s="1"/>
  <c r="N290" i="3" s="1"/>
  <c r="I291" i="3"/>
  <c r="H291" i="3"/>
  <c r="G291" i="3"/>
  <c r="F291" i="3"/>
  <c r="E291" i="3"/>
  <c r="D291" i="3"/>
  <c r="C291" i="3"/>
  <c r="B291" i="3"/>
  <c r="M290" i="3"/>
  <c r="L290" i="3"/>
  <c r="K290" i="3"/>
  <c r="J290" i="3"/>
  <c r="B290" i="3"/>
  <c r="B292" i="3" s="1"/>
  <c r="B288" i="3"/>
  <c r="C283" i="3"/>
  <c r="B283" i="3"/>
  <c r="C280" i="3"/>
  <c r="B280" i="3"/>
  <c r="C277" i="3"/>
  <c r="C273" i="3"/>
  <c r="B277" i="3"/>
  <c r="B270" i="3" s="1"/>
  <c r="B273" i="3"/>
  <c r="C266" i="3"/>
  <c r="B266" i="3"/>
  <c r="B267" i="3" s="1"/>
  <c r="B269" i="3" s="1"/>
  <c r="C262" i="3"/>
  <c r="B262" i="3"/>
  <c r="C258" i="3"/>
  <c r="B258" i="3"/>
  <c r="C256" i="3"/>
  <c r="B256" i="3"/>
  <c r="C270" i="3"/>
  <c r="C268" i="3"/>
  <c r="B268" i="3"/>
  <c r="C264" i="3"/>
  <c r="B264" i="3"/>
  <c r="B263" i="3"/>
  <c r="B265" i="3" s="1"/>
  <c r="C260" i="3"/>
  <c r="B260" i="3"/>
  <c r="B259" i="3"/>
  <c r="B261" i="3" s="1"/>
  <c r="B257" i="3"/>
  <c r="C218" i="3"/>
  <c r="C227" i="3"/>
  <c r="C231" i="3"/>
  <c r="C235" i="3"/>
  <c r="C242" i="3"/>
  <c r="C246" i="3"/>
  <c r="C239" i="3" s="1"/>
  <c r="C249" i="3"/>
  <c r="C252" i="3"/>
  <c r="B252" i="3"/>
  <c r="B249" i="3"/>
  <c r="B246" i="3"/>
  <c r="B239" i="3" s="1"/>
  <c r="B242" i="3"/>
  <c r="C225" i="3"/>
  <c r="B235" i="3"/>
  <c r="B231" i="3"/>
  <c r="B227" i="3"/>
  <c r="B225" i="3"/>
  <c r="C237" i="3"/>
  <c r="B237" i="3"/>
  <c r="B236" i="3"/>
  <c r="C233" i="3"/>
  <c r="B233" i="3"/>
  <c r="B232" i="3"/>
  <c r="B234" i="3" s="1"/>
  <c r="C229" i="3"/>
  <c r="B229" i="3"/>
  <c r="B228" i="3"/>
  <c r="B230" i="3" s="1"/>
  <c r="B226" i="3"/>
  <c r="C187" i="3"/>
  <c r="C190" i="3"/>
  <c r="C221" i="3"/>
  <c r="B221" i="3"/>
  <c r="B218" i="3"/>
  <c r="B215" i="3"/>
  <c r="B211" i="3"/>
  <c r="C204" i="3"/>
  <c r="C200" i="3"/>
  <c r="C196" i="3"/>
  <c r="C194" i="3"/>
  <c r="B204" i="3"/>
  <c r="B205" i="3" s="1"/>
  <c r="B207" i="3" s="1"/>
  <c r="B200" i="3"/>
  <c r="B196" i="3"/>
  <c r="B194" i="3"/>
  <c r="C215" i="3"/>
  <c r="C208" i="3" s="1"/>
  <c r="C211" i="3"/>
  <c r="B208" i="3"/>
  <c r="C206" i="3"/>
  <c r="B206" i="3"/>
  <c r="C202" i="3"/>
  <c r="B202" i="3"/>
  <c r="B201" i="3"/>
  <c r="B203" i="3" s="1"/>
  <c r="C198" i="3"/>
  <c r="B198" i="3"/>
  <c r="B197" i="3"/>
  <c r="B199" i="3" s="1"/>
  <c r="B195" i="3"/>
  <c r="B190" i="3"/>
  <c r="B187" i="3"/>
  <c r="C184" i="3"/>
  <c r="C177" i="3" s="1"/>
  <c r="B184" i="3"/>
  <c r="C180" i="3"/>
  <c r="B180" i="3"/>
  <c r="B177" i="3" s="1"/>
  <c r="C173" i="3"/>
  <c r="B173" i="3"/>
  <c r="B174" i="3" s="1"/>
  <c r="B176" i="3" s="1"/>
  <c r="C169" i="3"/>
  <c r="B169" i="3"/>
  <c r="C165" i="3"/>
  <c r="B165" i="3"/>
  <c r="B166" i="3" s="1"/>
  <c r="B168" i="3" s="1"/>
  <c r="C163" i="3"/>
  <c r="B163" i="3"/>
  <c r="C175" i="3"/>
  <c r="B175" i="3"/>
  <c r="C171" i="3"/>
  <c r="B171" i="3"/>
  <c r="B170" i="3"/>
  <c r="B172" i="3" s="1"/>
  <c r="C167" i="3"/>
  <c r="B167" i="3"/>
  <c r="B164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3" i="3"/>
  <c r="C146" i="3" s="1"/>
  <c r="C148" i="3" s="1"/>
  <c r="D153" i="3"/>
  <c r="D146" i="3" s="1"/>
  <c r="D148" i="3" s="1"/>
  <c r="E153" i="3"/>
  <c r="F153" i="3"/>
  <c r="G153" i="3"/>
  <c r="G146" i="3" s="1"/>
  <c r="G148" i="3" s="1"/>
  <c r="H153" i="3"/>
  <c r="I153" i="3"/>
  <c r="B153" i="3"/>
  <c r="C149" i="3"/>
  <c r="D149" i="3"/>
  <c r="D152" i="3" s="1"/>
  <c r="E149" i="3"/>
  <c r="E152" i="3" s="1"/>
  <c r="F149" i="3"/>
  <c r="F152" i="3" s="1"/>
  <c r="G149" i="3"/>
  <c r="G152" i="3" s="1"/>
  <c r="H149" i="3"/>
  <c r="H152" i="3" s="1"/>
  <c r="I149" i="3"/>
  <c r="B149" i="3"/>
  <c r="B152" i="3" s="1"/>
  <c r="C142" i="3"/>
  <c r="D142" i="3"/>
  <c r="E142" i="3"/>
  <c r="F142" i="3"/>
  <c r="G142" i="3"/>
  <c r="H142" i="3"/>
  <c r="I142" i="3"/>
  <c r="B142" i="3"/>
  <c r="C134" i="3"/>
  <c r="D134" i="3"/>
  <c r="E134" i="3"/>
  <c r="F134" i="3"/>
  <c r="G134" i="3"/>
  <c r="H134" i="3"/>
  <c r="I134" i="3"/>
  <c r="C138" i="3"/>
  <c r="D138" i="3"/>
  <c r="E138" i="3"/>
  <c r="F138" i="3"/>
  <c r="G138" i="3"/>
  <c r="H138" i="3"/>
  <c r="I138" i="3"/>
  <c r="B138" i="3"/>
  <c r="B134" i="3"/>
  <c r="B135" i="3" s="1"/>
  <c r="B137" i="3" s="1"/>
  <c r="C132" i="3"/>
  <c r="D132" i="3"/>
  <c r="E132" i="3"/>
  <c r="F132" i="3"/>
  <c r="G132" i="3"/>
  <c r="H132" i="3"/>
  <c r="I132" i="3"/>
  <c r="B132" i="3"/>
  <c r="I146" i="3"/>
  <c r="I148" i="3" s="1"/>
  <c r="H146" i="3"/>
  <c r="H148" i="3" s="1"/>
  <c r="F146" i="3"/>
  <c r="F148" i="3" s="1"/>
  <c r="E146" i="3"/>
  <c r="E148" i="3" s="1"/>
  <c r="K145" i="3"/>
  <c r="L145" i="3" s="1"/>
  <c r="M145" i="3" s="1"/>
  <c r="N145" i="3" s="1"/>
  <c r="K144" i="3"/>
  <c r="L144" i="3" s="1"/>
  <c r="M144" i="3" s="1"/>
  <c r="N144" i="3" s="1"/>
  <c r="N143" i="3" s="1"/>
  <c r="I144" i="3"/>
  <c r="H144" i="3"/>
  <c r="G144" i="3"/>
  <c r="F144" i="3"/>
  <c r="E144" i="3"/>
  <c r="D144" i="3"/>
  <c r="C144" i="3"/>
  <c r="B144" i="3"/>
  <c r="L143" i="3"/>
  <c r="J143" i="3"/>
  <c r="B143" i="3"/>
  <c r="K141" i="3"/>
  <c r="L141" i="3" s="1"/>
  <c r="M141" i="3" s="1"/>
  <c r="N141" i="3" s="1"/>
  <c r="K140" i="3"/>
  <c r="L140" i="3" s="1"/>
  <c r="M140" i="3" s="1"/>
  <c r="N140" i="3" s="1"/>
  <c r="N139" i="3" s="1"/>
  <c r="I140" i="3"/>
  <c r="H140" i="3"/>
  <c r="G140" i="3"/>
  <c r="F140" i="3"/>
  <c r="E140" i="3"/>
  <c r="D140" i="3"/>
  <c r="C140" i="3"/>
  <c r="B140" i="3"/>
  <c r="K139" i="3"/>
  <c r="J139" i="3"/>
  <c r="B139" i="3"/>
  <c r="B141" i="3" s="1"/>
  <c r="K137" i="3"/>
  <c r="L137" i="3" s="1"/>
  <c r="M137" i="3" s="1"/>
  <c r="N137" i="3" s="1"/>
  <c r="K136" i="3"/>
  <c r="L136" i="3" s="1"/>
  <c r="M136" i="3" s="1"/>
  <c r="N136" i="3" s="1"/>
  <c r="N135" i="3" s="1"/>
  <c r="I136" i="3"/>
  <c r="H136" i="3"/>
  <c r="G136" i="3"/>
  <c r="F136" i="3"/>
  <c r="E136" i="3"/>
  <c r="D136" i="3"/>
  <c r="C136" i="3"/>
  <c r="B136" i="3"/>
  <c r="L135" i="3"/>
  <c r="J135" i="3"/>
  <c r="B133" i="3"/>
  <c r="C128" i="3"/>
  <c r="D128" i="3"/>
  <c r="E128" i="3"/>
  <c r="F128" i="3"/>
  <c r="G128" i="3"/>
  <c r="H128" i="3"/>
  <c r="I128" i="3"/>
  <c r="B128" i="3"/>
  <c r="C125" i="3"/>
  <c r="D125" i="3"/>
  <c r="E125" i="3"/>
  <c r="F125" i="3"/>
  <c r="G125" i="3"/>
  <c r="H125" i="3"/>
  <c r="I125" i="3"/>
  <c r="B125" i="3"/>
  <c r="C122" i="3"/>
  <c r="C115" i="3" s="1"/>
  <c r="C117" i="3" s="1"/>
  <c r="D122" i="3"/>
  <c r="D115" i="3" s="1"/>
  <c r="D117" i="3" s="1"/>
  <c r="E122" i="3"/>
  <c r="E115" i="3" s="1"/>
  <c r="E117" i="3" s="1"/>
  <c r="F122" i="3"/>
  <c r="G122" i="3"/>
  <c r="H122" i="3"/>
  <c r="I122" i="3"/>
  <c r="B122" i="3"/>
  <c r="C118" i="3"/>
  <c r="D118" i="3"/>
  <c r="E118" i="3"/>
  <c r="F118" i="3"/>
  <c r="G118" i="3"/>
  <c r="G115" i="3" s="1"/>
  <c r="G117" i="3" s="1"/>
  <c r="H118" i="3"/>
  <c r="I118" i="3"/>
  <c r="B118" i="3"/>
  <c r="C111" i="3"/>
  <c r="D111" i="3"/>
  <c r="E111" i="3"/>
  <c r="F111" i="3"/>
  <c r="G111" i="3"/>
  <c r="H111" i="3"/>
  <c r="I111" i="3"/>
  <c r="B111" i="3"/>
  <c r="C107" i="3"/>
  <c r="D107" i="3"/>
  <c r="E107" i="3"/>
  <c r="F107" i="3"/>
  <c r="G107" i="3"/>
  <c r="H107" i="3"/>
  <c r="I107" i="3"/>
  <c r="B107" i="3"/>
  <c r="B108" i="3" s="1"/>
  <c r="B110" i="3" s="1"/>
  <c r="C103" i="3"/>
  <c r="D103" i="3"/>
  <c r="E103" i="3"/>
  <c r="F103" i="3"/>
  <c r="G103" i="3"/>
  <c r="H103" i="3"/>
  <c r="I103" i="3"/>
  <c r="B103" i="3"/>
  <c r="C101" i="3"/>
  <c r="D101" i="3"/>
  <c r="E101" i="3"/>
  <c r="F101" i="3"/>
  <c r="G101" i="3"/>
  <c r="H101" i="3"/>
  <c r="I101" i="3"/>
  <c r="B101" i="3"/>
  <c r="B102" i="3" s="1"/>
  <c r="I115" i="3"/>
  <c r="I117" i="3" s="1"/>
  <c r="H115" i="3"/>
  <c r="H117" i="3" s="1"/>
  <c r="F115" i="3"/>
  <c r="B115" i="3"/>
  <c r="B117" i="3" s="1"/>
  <c r="K114" i="3"/>
  <c r="L114" i="3" s="1"/>
  <c r="M114" i="3" s="1"/>
  <c r="N114" i="3" s="1"/>
  <c r="K113" i="3"/>
  <c r="L113" i="3" s="1"/>
  <c r="M113" i="3" s="1"/>
  <c r="N113" i="3" s="1"/>
  <c r="I113" i="3"/>
  <c r="H113" i="3"/>
  <c r="G113" i="3"/>
  <c r="F113" i="3"/>
  <c r="E113" i="3"/>
  <c r="D113" i="3"/>
  <c r="C113" i="3"/>
  <c r="B113" i="3"/>
  <c r="N112" i="3"/>
  <c r="M112" i="3"/>
  <c r="L112" i="3"/>
  <c r="K112" i="3"/>
  <c r="J112" i="3"/>
  <c r="B112" i="3"/>
  <c r="B114" i="3" s="1"/>
  <c r="K110" i="3"/>
  <c r="L110" i="3" s="1"/>
  <c r="M110" i="3" s="1"/>
  <c r="N110" i="3" s="1"/>
  <c r="N108" i="3" s="1"/>
  <c r="K109" i="3"/>
  <c r="L109" i="3" s="1"/>
  <c r="M109" i="3" s="1"/>
  <c r="N109" i="3" s="1"/>
  <c r="I109" i="3"/>
  <c r="H109" i="3"/>
  <c r="G109" i="3"/>
  <c r="F109" i="3"/>
  <c r="E109" i="3"/>
  <c r="D109" i="3"/>
  <c r="C109" i="3"/>
  <c r="B109" i="3"/>
  <c r="L108" i="3"/>
  <c r="J108" i="3"/>
  <c r="K106" i="3"/>
  <c r="L106" i="3" s="1"/>
  <c r="M106" i="3" s="1"/>
  <c r="N106" i="3" s="1"/>
  <c r="K105" i="3"/>
  <c r="L105" i="3" s="1"/>
  <c r="M105" i="3" s="1"/>
  <c r="N105" i="3" s="1"/>
  <c r="I105" i="3"/>
  <c r="H105" i="3"/>
  <c r="G105" i="3"/>
  <c r="F105" i="3"/>
  <c r="E105" i="3"/>
  <c r="D105" i="3"/>
  <c r="C105" i="3"/>
  <c r="B105" i="3"/>
  <c r="N104" i="3"/>
  <c r="M104" i="3"/>
  <c r="L104" i="3"/>
  <c r="J104" i="3"/>
  <c r="B104" i="3"/>
  <c r="B106" i="3" s="1"/>
  <c r="C97" i="3"/>
  <c r="D97" i="3"/>
  <c r="E97" i="3"/>
  <c r="F97" i="3"/>
  <c r="G97" i="3"/>
  <c r="H97" i="3"/>
  <c r="I97" i="3"/>
  <c r="B97" i="3"/>
  <c r="B99" i="3" s="1"/>
  <c r="C94" i="3"/>
  <c r="D94" i="3"/>
  <c r="E94" i="3"/>
  <c r="F94" i="3"/>
  <c r="G94" i="3"/>
  <c r="H94" i="3"/>
  <c r="I94" i="3"/>
  <c r="B94" i="3"/>
  <c r="C91" i="3"/>
  <c r="D91" i="3"/>
  <c r="D84" i="3" s="1"/>
  <c r="D86" i="3" s="1"/>
  <c r="E91" i="3"/>
  <c r="E84" i="3" s="1"/>
  <c r="E86" i="3" s="1"/>
  <c r="F91" i="3"/>
  <c r="G91" i="3"/>
  <c r="H91" i="3"/>
  <c r="I91" i="3"/>
  <c r="I84" i="3" s="1"/>
  <c r="I86" i="3" s="1"/>
  <c r="B91" i="3"/>
  <c r="C87" i="3"/>
  <c r="D87" i="3"/>
  <c r="E87" i="3"/>
  <c r="F87" i="3"/>
  <c r="F84" i="3" s="1"/>
  <c r="F86" i="3" s="1"/>
  <c r="G87" i="3"/>
  <c r="H87" i="3"/>
  <c r="I87" i="3"/>
  <c r="B87" i="3"/>
  <c r="B84" i="3" s="1"/>
  <c r="C80" i="3"/>
  <c r="D80" i="3"/>
  <c r="E80" i="3"/>
  <c r="F80" i="3"/>
  <c r="G80" i="3"/>
  <c r="H80" i="3"/>
  <c r="I80" i="3"/>
  <c r="B80" i="3"/>
  <c r="C76" i="3"/>
  <c r="D76" i="3"/>
  <c r="E76" i="3"/>
  <c r="F76" i="3"/>
  <c r="G76" i="3"/>
  <c r="H76" i="3"/>
  <c r="I76" i="3"/>
  <c r="B76" i="3"/>
  <c r="C72" i="3"/>
  <c r="D72" i="3"/>
  <c r="E72" i="3"/>
  <c r="F72" i="3"/>
  <c r="G72" i="3"/>
  <c r="H72" i="3"/>
  <c r="I72" i="3"/>
  <c r="B72" i="3"/>
  <c r="B73" i="3" s="1"/>
  <c r="B75" i="3" s="1"/>
  <c r="C70" i="3"/>
  <c r="D70" i="3"/>
  <c r="E70" i="3"/>
  <c r="F70" i="3"/>
  <c r="G70" i="3"/>
  <c r="H70" i="3"/>
  <c r="I70" i="3"/>
  <c r="B70" i="3"/>
  <c r="B71" i="3" s="1"/>
  <c r="H84" i="3"/>
  <c r="H86" i="3" s="1"/>
  <c r="G84" i="3"/>
  <c r="G86" i="3" s="1"/>
  <c r="C84" i="3"/>
  <c r="C86" i="3" s="1"/>
  <c r="K83" i="3"/>
  <c r="L83" i="3" s="1"/>
  <c r="M83" i="3" s="1"/>
  <c r="N83" i="3" s="1"/>
  <c r="K82" i="3"/>
  <c r="L82" i="3" s="1"/>
  <c r="M82" i="3" s="1"/>
  <c r="N82" i="3" s="1"/>
  <c r="I82" i="3"/>
  <c r="H82" i="3"/>
  <c r="G82" i="3"/>
  <c r="F82" i="3"/>
  <c r="E82" i="3"/>
  <c r="D82" i="3"/>
  <c r="C82" i="3"/>
  <c r="B82" i="3"/>
  <c r="N81" i="3"/>
  <c r="J81" i="3"/>
  <c r="B81" i="3"/>
  <c r="B83" i="3" s="1"/>
  <c r="K79" i="3"/>
  <c r="L79" i="3" s="1"/>
  <c r="M79" i="3" s="1"/>
  <c r="N79" i="3" s="1"/>
  <c r="K78" i="3"/>
  <c r="L78" i="3" s="1"/>
  <c r="M78" i="3" s="1"/>
  <c r="N78" i="3" s="1"/>
  <c r="N77" i="3" s="1"/>
  <c r="I78" i="3"/>
  <c r="H78" i="3"/>
  <c r="G78" i="3"/>
  <c r="F78" i="3"/>
  <c r="E78" i="3"/>
  <c r="D78" i="3"/>
  <c r="C78" i="3"/>
  <c r="B78" i="3"/>
  <c r="M77" i="3"/>
  <c r="K77" i="3"/>
  <c r="J77" i="3"/>
  <c r="B77" i="3"/>
  <c r="B79" i="3" s="1"/>
  <c r="K75" i="3"/>
  <c r="L75" i="3" s="1"/>
  <c r="M75" i="3" s="1"/>
  <c r="N75" i="3" s="1"/>
  <c r="K74" i="3"/>
  <c r="L74" i="3" s="1"/>
  <c r="M74" i="3" s="1"/>
  <c r="N74" i="3" s="1"/>
  <c r="I74" i="3"/>
  <c r="H74" i="3"/>
  <c r="G74" i="3"/>
  <c r="F74" i="3"/>
  <c r="E74" i="3"/>
  <c r="D74" i="3"/>
  <c r="C74" i="3"/>
  <c r="B74" i="3"/>
  <c r="N73" i="3"/>
  <c r="M73" i="3"/>
  <c r="K73" i="3"/>
  <c r="J73" i="3"/>
  <c r="J52" i="3"/>
  <c r="J53" i="3"/>
  <c r="C60" i="3"/>
  <c r="C54" i="3" s="1"/>
  <c r="D60" i="3"/>
  <c r="E60" i="3"/>
  <c r="E54" i="3" s="1"/>
  <c r="F60" i="3"/>
  <c r="G60" i="3"/>
  <c r="H60" i="3"/>
  <c r="I60" i="3"/>
  <c r="B60" i="3"/>
  <c r="B62" i="3" s="1"/>
  <c r="C57" i="3"/>
  <c r="D57" i="3"/>
  <c r="E57" i="3"/>
  <c r="F57" i="3"/>
  <c r="F54" i="3" s="1"/>
  <c r="G57" i="3"/>
  <c r="G54" i="3" s="1"/>
  <c r="H57" i="3"/>
  <c r="H54" i="3" s="1"/>
  <c r="I57" i="3"/>
  <c r="B57" i="3"/>
  <c r="B59" i="3" s="1"/>
  <c r="B65" i="3"/>
  <c r="I54" i="3"/>
  <c r="D54" i="3"/>
  <c r="I53" i="3"/>
  <c r="H53" i="3"/>
  <c r="G53" i="3"/>
  <c r="F53" i="3"/>
  <c r="E53" i="3"/>
  <c r="D53" i="3"/>
  <c r="C53" i="3"/>
  <c r="H251" i="1"/>
  <c r="G251" i="1"/>
  <c r="F251" i="1"/>
  <c r="E251" i="1"/>
  <c r="D251" i="1"/>
  <c r="C251" i="1"/>
  <c r="H250" i="1"/>
  <c r="G250" i="1"/>
  <c r="F250" i="1"/>
  <c r="E250" i="1"/>
  <c r="D250" i="1"/>
  <c r="C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E245" i="1"/>
  <c r="D245" i="1"/>
  <c r="C245" i="1"/>
  <c r="H243" i="1"/>
  <c r="G243" i="1"/>
  <c r="F243" i="1"/>
  <c r="E243" i="1"/>
  <c r="D243" i="1"/>
  <c r="C243" i="1"/>
  <c r="H226" i="1"/>
  <c r="H225" i="1"/>
  <c r="H224" i="1"/>
  <c r="H222" i="1"/>
  <c r="H221" i="1"/>
  <c r="H220" i="1"/>
  <c r="H218" i="1"/>
  <c r="H217" i="1"/>
  <c r="H216" i="1"/>
  <c r="H214" i="1"/>
  <c r="H213" i="1"/>
  <c r="H212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2" i="1"/>
  <c r="F222" i="1"/>
  <c r="E222" i="1"/>
  <c r="D222" i="1"/>
  <c r="C222" i="1"/>
  <c r="B222" i="1"/>
  <c r="G221" i="1"/>
  <c r="F221" i="1"/>
  <c r="E221" i="1"/>
  <c r="D221" i="1"/>
  <c r="C221" i="1"/>
  <c r="B221" i="1"/>
  <c r="G220" i="1"/>
  <c r="F220" i="1"/>
  <c r="E220" i="1"/>
  <c r="D220" i="1"/>
  <c r="C220" i="1"/>
  <c r="B220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4" i="1"/>
  <c r="F214" i="1"/>
  <c r="E214" i="1"/>
  <c r="D214" i="1"/>
  <c r="C214" i="1"/>
  <c r="B214" i="1"/>
  <c r="G213" i="1"/>
  <c r="F213" i="1"/>
  <c r="E213" i="1"/>
  <c r="D213" i="1"/>
  <c r="C213" i="1"/>
  <c r="B213" i="1"/>
  <c r="G212" i="1"/>
  <c r="F212" i="1"/>
  <c r="E212" i="1"/>
  <c r="D212" i="1"/>
  <c r="C212" i="1"/>
  <c r="B212" i="1"/>
  <c r="B135" i="1"/>
  <c r="B131" i="1"/>
  <c r="B127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B219" i="1" s="1"/>
  <c r="I111" i="1"/>
  <c r="H111" i="1"/>
  <c r="G111" i="1"/>
  <c r="F111" i="1"/>
  <c r="E111" i="1"/>
  <c r="D111" i="1"/>
  <c r="C111" i="1"/>
  <c r="B111" i="1"/>
  <c r="I107" i="1"/>
  <c r="H107" i="1"/>
  <c r="H211" i="1" s="1"/>
  <c r="F107" i="1"/>
  <c r="E107" i="1"/>
  <c r="D107" i="1"/>
  <c r="C107" i="1"/>
  <c r="B107" i="1"/>
  <c r="F117" i="3" l="1"/>
  <c r="M135" i="3"/>
  <c r="M298" i="3"/>
  <c r="B324" i="3"/>
  <c r="B326" i="3" s="1"/>
  <c r="B54" i="3"/>
  <c r="B56" i="3" s="1"/>
  <c r="L77" i="3"/>
  <c r="K108" i="3"/>
  <c r="M302" i="3"/>
  <c r="L139" i="3"/>
  <c r="K81" i="3"/>
  <c r="M139" i="3"/>
  <c r="B145" i="3"/>
  <c r="L81" i="3"/>
  <c r="M108" i="3"/>
  <c r="M81" i="3"/>
  <c r="K143" i="3"/>
  <c r="K294" i="3"/>
  <c r="C152" i="3"/>
  <c r="M294" i="3"/>
  <c r="M143" i="3"/>
  <c r="B146" i="3"/>
  <c r="B148" i="3" s="1"/>
  <c r="L73" i="3"/>
  <c r="K104" i="3"/>
  <c r="K135" i="3"/>
  <c r="B238" i="3"/>
  <c r="K298" i="3"/>
  <c r="B68" i="3"/>
  <c r="B67" i="3"/>
  <c r="C68" i="3"/>
  <c r="C67" i="3"/>
  <c r="D68" i="3"/>
  <c r="D67" i="3"/>
  <c r="E68" i="3"/>
  <c r="E67" i="3"/>
  <c r="F68" i="3"/>
  <c r="F67" i="3"/>
  <c r="G68" i="3"/>
  <c r="G67" i="3"/>
  <c r="H68" i="3"/>
  <c r="H67" i="3"/>
  <c r="J68" i="3"/>
  <c r="J66" i="3" s="1"/>
  <c r="I67" i="3"/>
  <c r="I310" i="3"/>
  <c r="H310" i="3"/>
  <c r="G310" i="3"/>
  <c r="F310" i="3"/>
  <c r="E310" i="3"/>
  <c r="D310" i="3"/>
  <c r="C310" i="3"/>
  <c r="I314" i="3"/>
  <c r="I317" i="3"/>
  <c r="H317" i="3"/>
  <c r="G317" i="3"/>
  <c r="F317" i="3"/>
  <c r="E317" i="3"/>
  <c r="D317" i="3"/>
  <c r="C317" i="3"/>
  <c r="B320" i="3"/>
  <c r="I320" i="3"/>
  <c r="J320" i="3" s="1"/>
  <c r="H320" i="3"/>
  <c r="G320" i="3"/>
  <c r="F320" i="3"/>
  <c r="E320" i="3"/>
  <c r="D320" i="3"/>
  <c r="C320" i="3"/>
  <c r="C337" i="3"/>
  <c r="D337" i="3"/>
  <c r="E337" i="3"/>
  <c r="F337" i="3"/>
  <c r="G337" i="3"/>
  <c r="H337" i="3"/>
  <c r="I337" i="3"/>
  <c r="J323" i="3"/>
  <c r="K322" i="3"/>
  <c r="C326" i="3"/>
  <c r="C325" i="3"/>
  <c r="C338" i="3" s="1"/>
  <c r="D326" i="3"/>
  <c r="D325" i="3"/>
  <c r="D338" i="3" s="1"/>
  <c r="E326" i="3"/>
  <c r="E325" i="3"/>
  <c r="E338" i="3" s="1"/>
  <c r="F326" i="3"/>
  <c r="F325" i="3"/>
  <c r="F338" i="3" s="1"/>
  <c r="G326" i="3"/>
  <c r="G325" i="3"/>
  <c r="G338" i="3" s="1"/>
  <c r="H326" i="3"/>
  <c r="H325" i="3"/>
  <c r="H338" i="3" s="1"/>
  <c r="I326" i="3"/>
  <c r="J326" i="3" s="1"/>
  <c r="I325" i="3"/>
  <c r="I338" i="3" s="1"/>
  <c r="C329" i="3"/>
  <c r="C328" i="3"/>
  <c r="D329" i="3"/>
  <c r="D328" i="3"/>
  <c r="E329" i="3"/>
  <c r="E328" i="3"/>
  <c r="F329" i="3"/>
  <c r="F328" i="3"/>
  <c r="G329" i="3"/>
  <c r="G328" i="3"/>
  <c r="H329" i="3"/>
  <c r="H328" i="3"/>
  <c r="I329" i="3"/>
  <c r="J329" i="3" s="1"/>
  <c r="J327" i="3" s="1"/>
  <c r="I328" i="3"/>
  <c r="C332" i="3"/>
  <c r="C331" i="3"/>
  <c r="D332" i="3"/>
  <c r="D331" i="3"/>
  <c r="E332" i="3"/>
  <c r="E331" i="3"/>
  <c r="F332" i="3"/>
  <c r="F331" i="3"/>
  <c r="G332" i="3"/>
  <c r="G331" i="3"/>
  <c r="H332" i="3"/>
  <c r="H331" i="3"/>
  <c r="I332" i="3"/>
  <c r="J332" i="3" s="1"/>
  <c r="J330" i="3" s="1"/>
  <c r="I331" i="3"/>
  <c r="C335" i="3"/>
  <c r="C334" i="3"/>
  <c r="D335" i="3"/>
  <c r="D334" i="3"/>
  <c r="E335" i="3"/>
  <c r="E334" i="3"/>
  <c r="F335" i="3"/>
  <c r="F334" i="3"/>
  <c r="G335" i="3"/>
  <c r="G334" i="3"/>
  <c r="H335" i="3"/>
  <c r="H334" i="3"/>
  <c r="I335" i="3"/>
  <c r="J335" i="3" s="1"/>
  <c r="J333" i="3" s="1"/>
  <c r="I334" i="3"/>
  <c r="C302" i="3"/>
  <c r="C304" i="3" s="1"/>
  <c r="D302" i="3"/>
  <c r="D304" i="3" s="1"/>
  <c r="E302" i="3"/>
  <c r="E304" i="3" s="1"/>
  <c r="F302" i="3"/>
  <c r="F304" i="3" s="1"/>
  <c r="G302" i="3"/>
  <c r="G304" i="3" s="1"/>
  <c r="H302" i="3"/>
  <c r="H304" i="3" s="1"/>
  <c r="I302" i="3"/>
  <c r="I304" i="3" s="1"/>
  <c r="J301" i="3"/>
  <c r="K301" i="3" s="1"/>
  <c r="L301" i="3" s="1"/>
  <c r="B305" i="3"/>
  <c r="C305" i="3"/>
  <c r="C306" i="3" s="1"/>
  <c r="D305" i="3"/>
  <c r="D306" i="3" s="1"/>
  <c r="E305" i="3"/>
  <c r="F305" i="3"/>
  <c r="F306" i="3" s="1"/>
  <c r="G305" i="3"/>
  <c r="H305" i="3"/>
  <c r="H306" i="3" s="1"/>
  <c r="I305" i="3"/>
  <c r="I307" i="3" s="1"/>
  <c r="C288" i="3"/>
  <c r="D288" i="3"/>
  <c r="E288" i="3"/>
  <c r="F288" i="3"/>
  <c r="G288" i="3"/>
  <c r="H288" i="3"/>
  <c r="I288" i="3"/>
  <c r="C290" i="3"/>
  <c r="C292" i="3" s="1"/>
  <c r="D290" i="3"/>
  <c r="D292" i="3" s="1"/>
  <c r="E290" i="3"/>
  <c r="E292" i="3" s="1"/>
  <c r="F290" i="3"/>
  <c r="F292" i="3" s="1"/>
  <c r="G290" i="3"/>
  <c r="G292" i="3" s="1"/>
  <c r="H290" i="3"/>
  <c r="H292" i="3" s="1"/>
  <c r="I290" i="3"/>
  <c r="I292" i="3" s="1"/>
  <c r="J289" i="3"/>
  <c r="C294" i="3"/>
  <c r="C296" i="3" s="1"/>
  <c r="D294" i="3"/>
  <c r="D296" i="3" s="1"/>
  <c r="E294" i="3"/>
  <c r="E296" i="3" s="1"/>
  <c r="F294" i="3"/>
  <c r="F296" i="3" s="1"/>
  <c r="G294" i="3"/>
  <c r="G296" i="3" s="1"/>
  <c r="H294" i="3"/>
  <c r="H296" i="3" s="1"/>
  <c r="I294" i="3"/>
  <c r="I296" i="3" s="1"/>
  <c r="J293" i="3"/>
  <c r="K293" i="3" s="1"/>
  <c r="L293" i="3" s="1"/>
  <c r="M293" i="3" s="1"/>
  <c r="N293" i="3" s="1"/>
  <c r="C298" i="3"/>
  <c r="C300" i="3" s="1"/>
  <c r="D298" i="3"/>
  <c r="D300" i="3" s="1"/>
  <c r="E298" i="3"/>
  <c r="E300" i="3" s="1"/>
  <c r="F298" i="3"/>
  <c r="F300" i="3" s="1"/>
  <c r="G298" i="3"/>
  <c r="G300" i="3" s="1"/>
  <c r="H298" i="3"/>
  <c r="H300" i="3" s="1"/>
  <c r="I298" i="3"/>
  <c r="I300" i="3" s="1"/>
  <c r="J297" i="3"/>
  <c r="K297" i="3" s="1"/>
  <c r="L297" i="3" s="1"/>
  <c r="M297" i="3" s="1"/>
  <c r="N297" i="3" s="1"/>
  <c r="B307" i="3"/>
  <c r="B306" i="3"/>
  <c r="G307" i="3"/>
  <c r="H307" i="3"/>
  <c r="J307" i="3"/>
  <c r="I306" i="3"/>
  <c r="B311" i="3"/>
  <c r="B310" i="3"/>
  <c r="B309" i="3"/>
  <c r="C311" i="3"/>
  <c r="C309" i="3"/>
  <c r="D311" i="3"/>
  <c r="D309" i="3"/>
  <c r="E311" i="3"/>
  <c r="E309" i="3"/>
  <c r="F311" i="3"/>
  <c r="F309" i="3"/>
  <c r="G311" i="3"/>
  <c r="G309" i="3"/>
  <c r="H311" i="3"/>
  <c r="H309" i="3"/>
  <c r="I311" i="3"/>
  <c r="J311" i="3" s="1"/>
  <c r="I309" i="3"/>
  <c r="B314" i="3"/>
  <c r="B313" i="3"/>
  <c r="C314" i="3"/>
  <c r="C313" i="3"/>
  <c r="D314" i="3"/>
  <c r="D313" i="3"/>
  <c r="E314" i="3"/>
  <c r="E313" i="3"/>
  <c r="F314" i="3"/>
  <c r="F313" i="3"/>
  <c r="G314" i="3"/>
  <c r="G313" i="3"/>
  <c r="H314" i="3"/>
  <c r="H313" i="3"/>
  <c r="I313" i="3"/>
  <c r="B316" i="3"/>
  <c r="C316" i="3"/>
  <c r="D316" i="3"/>
  <c r="E316" i="3"/>
  <c r="F316" i="3"/>
  <c r="G316" i="3"/>
  <c r="H316" i="3"/>
  <c r="J317" i="3"/>
  <c r="K317" i="3" s="1"/>
  <c r="L317" i="3" s="1"/>
  <c r="M317" i="3" s="1"/>
  <c r="N317" i="3" s="1"/>
  <c r="I316" i="3"/>
  <c r="B319" i="3"/>
  <c r="C319" i="3"/>
  <c r="D319" i="3"/>
  <c r="E319" i="3"/>
  <c r="F319" i="3"/>
  <c r="G319" i="3"/>
  <c r="H319" i="3"/>
  <c r="I319" i="3"/>
  <c r="C257" i="3"/>
  <c r="C259" i="3"/>
  <c r="C261" i="3" s="1"/>
  <c r="C263" i="3"/>
  <c r="C265" i="3" s="1"/>
  <c r="C267" i="3"/>
  <c r="C269" i="3" s="1"/>
  <c r="B272" i="3"/>
  <c r="B271" i="3"/>
  <c r="C272" i="3"/>
  <c r="C271" i="3"/>
  <c r="B276" i="3"/>
  <c r="B275" i="3"/>
  <c r="B274" i="3"/>
  <c r="C276" i="3"/>
  <c r="C275" i="3"/>
  <c r="C274" i="3"/>
  <c r="B279" i="3"/>
  <c r="B278" i="3"/>
  <c r="C279" i="3"/>
  <c r="C278" i="3"/>
  <c r="B281" i="3"/>
  <c r="C282" i="3"/>
  <c r="C281" i="3"/>
  <c r="B285" i="3"/>
  <c r="B284" i="3"/>
  <c r="C285" i="3"/>
  <c r="C284" i="3"/>
  <c r="C226" i="3"/>
  <c r="C228" i="3"/>
  <c r="C230" i="3" s="1"/>
  <c r="C232" i="3"/>
  <c r="C234" i="3" s="1"/>
  <c r="C236" i="3"/>
  <c r="C238" i="3" s="1"/>
  <c r="B241" i="3"/>
  <c r="B240" i="3"/>
  <c r="C241" i="3"/>
  <c r="C240" i="3"/>
  <c r="B245" i="3"/>
  <c r="B244" i="3"/>
  <c r="B243" i="3"/>
  <c r="C245" i="3"/>
  <c r="C244" i="3"/>
  <c r="C243" i="3"/>
  <c r="B248" i="3"/>
  <c r="B247" i="3"/>
  <c r="C248" i="3"/>
  <c r="C247" i="3"/>
  <c r="B250" i="3"/>
  <c r="C251" i="3"/>
  <c r="C250" i="3"/>
  <c r="B254" i="3"/>
  <c r="B253" i="3"/>
  <c r="C254" i="3"/>
  <c r="C253" i="3"/>
  <c r="C195" i="3"/>
  <c r="C197" i="3"/>
  <c r="C199" i="3" s="1"/>
  <c r="C201" i="3"/>
  <c r="C203" i="3" s="1"/>
  <c r="C205" i="3"/>
  <c r="C207" i="3" s="1"/>
  <c r="B210" i="3"/>
  <c r="B209" i="3"/>
  <c r="C210" i="3"/>
  <c r="C209" i="3"/>
  <c r="B214" i="3"/>
  <c r="B213" i="3"/>
  <c r="B212" i="3"/>
  <c r="C214" i="3"/>
  <c r="C213" i="3"/>
  <c r="C212" i="3"/>
  <c r="B217" i="3"/>
  <c r="B216" i="3"/>
  <c r="C217" i="3"/>
  <c r="C216" i="3"/>
  <c r="B219" i="3"/>
  <c r="C220" i="3"/>
  <c r="C219" i="3"/>
  <c r="B223" i="3"/>
  <c r="B222" i="3"/>
  <c r="C223" i="3"/>
  <c r="C222" i="3"/>
  <c r="I89" i="3"/>
  <c r="H89" i="3"/>
  <c r="G89" i="3"/>
  <c r="F89" i="3"/>
  <c r="E89" i="3"/>
  <c r="D89" i="3"/>
  <c r="C89" i="3"/>
  <c r="I93" i="3"/>
  <c r="H93" i="3"/>
  <c r="G93" i="3"/>
  <c r="F93" i="3"/>
  <c r="E93" i="3"/>
  <c r="D93" i="3"/>
  <c r="C93" i="3"/>
  <c r="B96" i="3"/>
  <c r="I96" i="3"/>
  <c r="H96" i="3"/>
  <c r="G96" i="3"/>
  <c r="F96" i="3"/>
  <c r="E96" i="3"/>
  <c r="D96" i="3"/>
  <c r="C96" i="3"/>
  <c r="I99" i="3"/>
  <c r="H99" i="3"/>
  <c r="G99" i="3"/>
  <c r="F99" i="3"/>
  <c r="E99" i="3"/>
  <c r="D99" i="3"/>
  <c r="C99" i="3"/>
  <c r="B120" i="3"/>
  <c r="I120" i="3"/>
  <c r="H120" i="3"/>
  <c r="G120" i="3"/>
  <c r="F120" i="3"/>
  <c r="E120" i="3"/>
  <c r="D120" i="3"/>
  <c r="C120" i="3"/>
  <c r="I124" i="3"/>
  <c r="H124" i="3"/>
  <c r="G124" i="3"/>
  <c r="F124" i="3"/>
  <c r="E124" i="3"/>
  <c r="D124" i="3"/>
  <c r="C124" i="3"/>
  <c r="I127" i="3"/>
  <c r="J127" i="3" s="1"/>
  <c r="K127" i="3" s="1"/>
  <c r="L127" i="3" s="1"/>
  <c r="M127" i="3" s="1"/>
  <c r="N127" i="3" s="1"/>
  <c r="B130" i="3"/>
  <c r="I130" i="3"/>
  <c r="J130" i="3" s="1"/>
  <c r="H130" i="3"/>
  <c r="G130" i="3"/>
  <c r="F130" i="3"/>
  <c r="E130" i="3"/>
  <c r="D130" i="3"/>
  <c r="C130" i="3"/>
  <c r="I151" i="3"/>
  <c r="B155" i="3"/>
  <c r="I155" i="3"/>
  <c r="H155" i="3"/>
  <c r="G155" i="3"/>
  <c r="F155" i="3"/>
  <c r="E155" i="3"/>
  <c r="D155" i="3"/>
  <c r="C155" i="3"/>
  <c r="I158" i="3"/>
  <c r="H158" i="3"/>
  <c r="G158" i="3"/>
  <c r="F158" i="3"/>
  <c r="E158" i="3"/>
  <c r="D158" i="3"/>
  <c r="C158" i="3"/>
  <c r="B161" i="3"/>
  <c r="I161" i="3"/>
  <c r="J161" i="3" s="1"/>
  <c r="K161" i="3" s="1"/>
  <c r="L161" i="3" s="1"/>
  <c r="M161" i="3" s="1"/>
  <c r="N161" i="3" s="1"/>
  <c r="H161" i="3"/>
  <c r="G161" i="3"/>
  <c r="F161" i="3"/>
  <c r="E161" i="3"/>
  <c r="D161" i="3"/>
  <c r="C161" i="3"/>
  <c r="C164" i="3"/>
  <c r="C166" i="3"/>
  <c r="C168" i="3" s="1"/>
  <c r="C170" i="3"/>
  <c r="C172" i="3" s="1"/>
  <c r="C174" i="3"/>
  <c r="C176" i="3" s="1"/>
  <c r="B179" i="3"/>
  <c r="B178" i="3"/>
  <c r="C179" i="3"/>
  <c r="C178" i="3"/>
  <c r="B183" i="3"/>
  <c r="B182" i="3"/>
  <c r="B181" i="3"/>
  <c r="C183" i="3"/>
  <c r="C182" i="3"/>
  <c r="C181" i="3"/>
  <c r="B186" i="3"/>
  <c r="B185" i="3"/>
  <c r="C186" i="3"/>
  <c r="C185" i="3"/>
  <c r="B188" i="3"/>
  <c r="C189" i="3"/>
  <c r="C188" i="3"/>
  <c r="B192" i="3"/>
  <c r="B191" i="3"/>
  <c r="C192" i="3"/>
  <c r="C191" i="3"/>
  <c r="C133" i="3"/>
  <c r="D133" i="3"/>
  <c r="E133" i="3"/>
  <c r="F133" i="3"/>
  <c r="G133" i="3"/>
  <c r="H133" i="3"/>
  <c r="I133" i="3"/>
  <c r="C135" i="3"/>
  <c r="C137" i="3" s="1"/>
  <c r="D135" i="3"/>
  <c r="D137" i="3" s="1"/>
  <c r="E135" i="3"/>
  <c r="E137" i="3" s="1"/>
  <c r="F135" i="3"/>
  <c r="F137" i="3" s="1"/>
  <c r="G135" i="3"/>
  <c r="G137" i="3" s="1"/>
  <c r="H135" i="3"/>
  <c r="H137" i="3" s="1"/>
  <c r="I135" i="3"/>
  <c r="I137" i="3" s="1"/>
  <c r="J134" i="3"/>
  <c r="C139" i="3"/>
  <c r="C141" i="3" s="1"/>
  <c r="D139" i="3"/>
  <c r="D141" i="3" s="1"/>
  <c r="E139" i="3"/>
  <c r="E141" i="3" s="1"/>
  <c r="F139" i="3"/>
  <c r="F141" i="3" s="1"/>
  <c r="G139" i="3"/>
  <c r="G141" i="3" s="1"/>
  <c r="H139" i="3"/>
  <c r="H141" i="3" s="1"/>
  <c r="I139" i="3"/>
  <c r="I141" i="3" s="1"/>
  <c r="J138" i="3"/>
  <c r="K138" i="3" s="1"/>
  <c r="C143" i="3"/>
  <c r="C145" i="3" s="1"/>
  <c r="D143" i="3"/>
  <c r="D145" i="3" s="1"/>
  <c r="E143" i="3"/>
  <c r="E145" i="3" s="1"/>
  <c r="F143" i="3"/>
  <c r="F145" i="3" s="1"/>
  <c r="G143" i="3"/>
  <c r="G145" i="3" s="1"/>
  <c r="H143" i="3"/>
  <c r="H145" i="3" s="1"/>
  <c r="I143" i="3"/>
  <c r="I145" i="3" s="1"/>
  <c r="J142" i="3"/>
  <c r="K142" i="3" s="1"/>
  <c r="L142" i="3" s="1"/>
  <c r="M142" i="3" s="1"/>
  <c r="N142" i="3" s="1"/>
  <c r="D147" i="3"/>
  <c r="E147" i="3"/>
  <c r="F147" i="3"/>
  <c r="G147" i="3"/>
  <c r="H147" i="3"/>
  <c r="J148" i="3"/>
  <c r="K148" i="3" s="1"/>
  <c r="L148" i="3" s="1"/>
  <c r="M148" i="3" s="1"/>
  <c r="N148" i="3" s="1"/>
  <c r="I147" i="3"/>
  <c r="B151" i="3"/>
  <c r="B150" i="3"/>
  <c r="C151" i="3"/>
  <c r="C150" i="3"/>
  <c r="D151" i="3"/>
  <c r="D150" i="3"/>
  <c r="E151" i="3"/>
  <c r="E150" i="3"/>
  <c r="F151" i="3"/>
  <c r="F150" i="3"/>
  <c r="G151" i="3"/>
  <c r="G150" i="3"/>
  <c r="H151" i="3"/>
  <c r="H150" i="3"/>
  <c r="I152" i="3"/>
  <c r="J152" i="3" s="1"/>
  <c r="I150" i="3"/>
  <c r="B154" i="3"/>
  <c r="C154" i="3"/>
  <c r="D154" i="3"/>
  <c r="E154" i="3"/>
  <c r="F154" i="3"/>
  <c r="G154" i="3"/>
  <c r="H154" i="3"/>
  <c r="I154" i="3"/>
  <c r="B157" i="3"/>
  <c r="C157" i="3"/>
  <c r="D157" i="3"/>
  <c r="E157" i="3"/>
  <c r="F157" i="3"/>
  <c r="G157" i="3"/>
  <c r="H157" i="3"/>
  <c r="J158" i="3"/>
  <c r="K158" i="3" s="1"/>
  <c r="L158" i="3" s="1"/>
  <c r="M158" i="3" s="1"/>
  <c r="N158" i="3" s="1"/>
  <c r="I157" i="3"/>
  <c r="B160" i="3"/>
  <c r="C160" i="3"/>
  <c r="D160" i="3"/>
  <c r="E160" i="3"/>
  <c r="F160" i="3"/>
  <c r="G160" i="3"/>
  <c r="H160" i="3"/>
  <c r="I160" i="3"/>
  <c r="C102" i="3"/>
  <c r="D102" i="3"/>
  <c r="E102" i="3"/>
  <c r="F102" i="3"/>
  <c r="G102" i="3"/>
  <c r="H102" i="3"/>
  <c r="I102" i="3"/>
  <c r="C104" i="3"/>
  <c r="C106" i="3" s="1"/>
  <c r="D104" i="3"/>
  <c r="D106" i="3" s="1"/>
  <c r="E104" i="3"/>
  <c r="E106" i="3" s="1"/>
  <c r="F104" i="3"/>
  <c r="F106" i="3" s="1"/>
  <c r="G104" i="3"/>
  <c r="G106" i="3" s="1"/>
  <c r="H104" i="3"/>
  <c r="H106" i="3" s="1"/>
  <c r="I104" i="3"/>
  <c r="I106" i="3" s="1"/>
  <c r="J103" i="3"/>
  <c r="C108" i="3"/>
  <c r="C110" i="3" s="1"/>
  <c r="D108" i="3"/>
  <c r="D110" i="3" s="1"/>
  <c r="E108" i="3"/>
  <c r="E110" i="3" s="1"/>
  <c r="F108" i="3"/>
  <c r="F110" i="3" s="1"/>
  <c r="G108" i="3"/>
  <c r="G110" i="3" s="1"/>
  <c r="H108" i="3"/>
  <c r="H110" i="3" s="1"/>
  <c r="I108" i="3"/>
  <c r="I110" i="3" s="1"/>
  <c r="J107" i="3"/>
  <c r="K107" i="3" s="1"/>
  <c r="L107" i="3" s="1"/>
  <c r="M107" i="3" s="1"/>
  <c r="N107" i="3" s="1"/>
  <c r="C112" i="3"/>
  <c r="C114" i="3" s="1"/>
  <c r="D112" i="3"/>
  <c r="D114" i="3" s="1"/>
  <c r="E112" i="3"/>
  <c r="E114" i="3" s="1"/>
  <c r="F112" i="3"/>
  <c r="F114" i="3" s="1"/>
  <c r="G112" i="3"/>
  <c r="G114" i="3" s="1"/>
  <c r="H112" i="3"/>
  <c r="H114" i="3" s="1"/>
  <c r="I112" i="3"/>
  <c r="I114" i="3" s="1"/>
  <c r="J111" i="3"/>
  <c r="K111" i="3" s="1"/>
  <c r="L111" i="3" s="1"/>
  <c r="M111" i="3" s="1"/>
  <c r="N111" i="3" s="1"/>
  <c r="B116" i="3"/>
  <c r="C116" i="3"/>
  <c r="D116" i="3"/>
  <c r="E116" i="3"/>
  <c r="F116" i="3"/>
  <c r="G116" i="3"/>
  <c r="H116" i="3"/>
  <c r="J117" i="3"/>
  <c r="K117" i="3" s="1"/>
  <c r="L117" i="3" s="1"/>
  <c r="M117" i="3" s="1"/>
  <c r="N117" i="3" s="1"/>
  <c r="I116" i="3"/>
  <c r="B121" i="3"/>
  <c r="B119" i="3"/>
  <c r="C121" i="3"/>
  <c r="C119" i="3"/>
  <c r="D121" i="3"/>
  <c r="D119" i="3"/>
  <c r="E121" i="3"/>
  <c r="E119" i="3"/>
  <c r="F121" i="3"/>
  <c r="F119" i="3"/>
  <c r="G121" i="3"/>
  <c r="G119" i="3"/>
  <c r="H121" i="3"/>
  <c r="H119" i="3"/>
  <c r="I121" i="3"/>
  <c r="J121" i="3" s="1"/>
  <c r="I119" i="3"/>
  <c r="B123" i="3"/>
  <c r="C123" i="3"/>
  <c r="D123" i="3"/>
  <c r="E123" i="3"/>
  <c r="F123" i="3"/>
  <c r="G123" i="3"/>
  <c r="H123" i="3"/>
  <c r="I123" i="3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K52" i="3"/>
  <c r="C71" i="3"/>
  <c r="D71" i="3"/>
  <c r="E71" i="3"/>
  <c r="F71" i="3"/>
  <c r="G71" i="3"/>
  <c r="H71" i="3"/>
  <c r="I71" i="3"/>
  <c r="C73" i="3"/>
  <c r="C75" i="3" s="1"/>
  <c r="D73" i="3"/>
  <c r="D75" i="3" s="1"/>
  <c r="E73" i="3"/>
  <c r="E75" i="3" s="1"/>
  <c r="F73" i="3"/>
  <c r="F75" i="3" s="1"/>
  <c r="G73" i="3"/>
  <c r="G75" i="3" s="1"/>
  <c r="H73" i="3"/>
  <c r="H75" i="3" s="1"/>
  <c r="I73" i="3"/>
  <c r="I75" i="3" s="1"/>
  <c r="J72" i="3"/>
  <c r="C77" i="3"/>
  <c r="C79" i="3" s="1"/>
  <c r="D77" i="3"/>
  <c r="D79" i="3" s="1"/>
  <c r="E77" i="3"/>
  <c r="E79" i="3" s="1"/>
  <c r="F77" i="3"/>
  <c r="F79" i="3" s="1"/>
  <c r="G77" i="3"/>
  <c r="G79" i="3" s="1"/>
  <c r="H77" i="3"/>
  <c r="H79" i="3" s="1"/>
  <c r="I77" i="3"/>
  <c r="I79" i="3" s="1"/>
  <c r="J76" i="3"/>
  <c r="K76" i="3" s="1"/>
  <c r="L76" i="3" s="1"/>
  <c r="M76" i="3" s="1"/>
  <c r="N76" i="3" s="1"/>
  <c r="C81" i="3"/>
  <c r="C83" i="3" s="1"/>
  <c r="D81" i="3"/>
  <c r="D83" i="3" s="1"/>
  <c r="E81" i="3"/>
  <c r="E83" i="3" s="1"/>
  <c r="F81" i="3"/>
  <c r="F83" i="3" s="1"/>
  <c r="G81" i="3"/>
  <c r="G83" i="3" s="1"/>
  <c r="H81" i="3"/>
  <c r="H83" i="3" s="1"/>
  <c r="I81" i="3"/>
  <c r="I83" i="3" s="1"/>
  <c r="J80" i="3"/>
  <c r="K80" i="3" s="1"/>
  <c r="L80" i="3" s="1"/>
  <c r="M80" i="3" s="1"/>
  <c r="N80" i="3" s="1"/>
  <c r="B85" i="3"/>
  <c r="C85" i="3"/>
  <c r="D85" i="3"/>
  <c r="E85" i="3"/>
  <c r="F85" i="3"/>
  <c r="G85" i="3"/>
  <c r="H85" i="3"/>
  <c r="I85" i="3"/>
  <c r="B90" i="3"/>
  <c r="B88" i="3"/>
  <c r="C90" i="3"/>
  <c r="C88" i="3"/>
  <c r="D90" i="3"/>
  <c r="D88" i="3"/>
  <c r="E90" i="3"/>
  <c r="E88" i="3"/>
  <c r="F90" i="3"/>
  <c r="F88" i="3"/>
  <c r="G90" i="3"/>
  <c r="G88" i="3"/>
  <c r="H90" i="3"/>
  <c r="H88" i="3"/>
  <c r="I90" i="3"/>
  <c r="J90" i="3" s="1"/>
  <c r="I88" i="3"/>
  <c r="B92" i="3"/>
  <c r="C92" i="3"/>
  <c r="D92" i="3"/>
  <c r="E92" i="3"/>
  <c r="F92" i="3"/>
  <c r="G92" i="3"/>
  <c r="H92" i="3"/>
  <c r="I92" i="3"/>
  <c r="B95" i="3"/>
  <c r="C95" i="3"/>
  <c r="D95" i="3"/>
  <c r="E95" i="3"/>
  <c r="F95" i="3"/>
  <c r="G95" i="3"/>
  <c r="H95" i="3"/>
  <c r="I95" i="3"/>
  <c r="B98" i="3"/>
  <c r="C98" i="3"/>
  <c r="D98" i="3"/>
  <c r="E98" i="3"/>
  <c r="F98" i="3"/>
  <c r="G98" i="3"/>
  <c r="H98" i="3"/>
  <c r="I98" i="3"/>
  <c r="C56" i="3"/>
  <c r="C55" i="3"/>
  <c r="D56" i="3"/>
  <c r="D55" i="3"/>
  <c r="E56" i="3"/>
  <c r="E55" i="3"/>
  <c r="F56" i="3"/>
  <c r="F55" i="3"/>
  <c r="G56" i="3"/>
  <c r="G55" i="3"/>
  <c r="H56" i="3"/>
  <c r="H55" i="3"/>
  <c r="I56" i="3"/>
  <c r="J56" i="3" s="1"/>
  <c r="I55" i="3"/>
  <c r="C59" i="3"/>
  <c r="C58" i="3"/>
  <c r="D59" i="3"/>
  <c r="D58" i="3"/>
  <c r="E59" i="3"/>
  <c r="E58" i="3"/>
  <c r="F59" i="3"/>
  <c r="F58" i="3"/>
  <c r="G59" i="3"/>
  <c r="G58" i="3"/>
  <c r="H59" i="3"/>
  <c r="H58" i="3"/>
  <c r="I59" i="3"/>
  <c r="J59" i="3" s="1"/>
  <c r="I58" i="3"/>
  <c r="C62" i="3"/>
  <c r="C61" i="3"/>
  <c r="D62" i="3"/>
  <c r="D61" i="3"/>
  <c r="E62" i="3"/>
  <c r="E61" i="3"/>
  <c r="F62" i="3"/>
  <c r="F61" i="3"/>
  <c r="G62" i="3"/>
  <c r="G61" i="3"/>
  <c r="H62" i="3"/>
  <c r="H61" i="3"/>
  <c r="I62" i="3"/>
  <c r="J62" i="3" s="1"/>
  <c r="I61" i="3"/>
  <c r="C65" i="3"/>
  <c r="C64" i="3"/>
  <c r="D65" i="3"/>
  <c r="D64" i="3"/>
  <c r="E65" i="3"/>
  <c r="E64" i="3"/>
  <c r="F65" i="3"/>
  <c r="F64" i="3"/>
  <c r="G65" i="3"/>
  <c r="G64" i="3"/>
  <c r="H65" i="3"/>
  <c r="H64" i="3"/>
  <c r="I65" i="3"/>
  <c r="J65" i="3" s="1"/>
  <c r="J63" i="3" s="1"/>
  <c r="I64" i="3"/>
  <c r="B140" i="1"/>
  <c r="B211" i="1"/>
  <c r="C211" i="1"/>
  <c r="D211" i="1"/>
  <c r="E211" i="1"/>
  <c r="G211" i="1"/>
  <c r="F211" i="1"/>
  <c r="D215" i="1"/>
  <c r="E215" i="1"/>
  <c r="F215" i="1"/>
  <c r="G215" i="1"/>
  <c r="H215" i="1"/>
  <c r="C219" i="1"/>
  <c r="D219" i="1"/>
  <c r="E219" i="1"/>
  <c r="F219" i="1"/>
  <c r="G219" i="1"/>
  <c r="H219" i="1"/>
  <c r="D223" i="1"/>
  <c r="E223" i="1"/>
  <c r="F223" i="1"/>
  <c r="G223" i="1"/>
  <c r="H223" i="1"/>
  <c r="E306" i="3" l="1"/>
  <c r="M301" i="3"/>
  <c r="N301" i="3" s="1"/>
  <c r="L138" i="3"/>
  <c r="M138" i="3" s="1"/>
  <c r="N138" i="3" s="1"/>
  <c r="C147" i="3"/>
  <c r="B147" i="3"/>
  <c r="F307" i="3"/>
  <c r="E307" i="3"/>
  <c r="D307" i="3"/>
  <c r="C307" i="3"/>
  <c r="G306" i="3"/>
  <c r="K68" i="3"/>
  <c r="K66" i="3" s="1"/>
  <c r="J67" i="3"/>
  <c r="J287" i="3"/>
  <c r="K335" i="3"/>
  <c r="K333" i="3" s="1"/>
  <c r="J334" i="3"/>
  <c r="K332" i="3"/>
  <c r="K330" i="3" s="1"/>
  <c r="J331" i="3"/>
  <c r="K329" i="3"/>
  <c r="K327" i="3" s="1"/>
  <c r="J328" i="3"/>
  <c r="K326" i="3"/>
  <c r="L326" i="3" s="1"/>
  <c r="M326" i="3" s="1"/>
  <c r="N326" i="3" s="1"/>
  <c r="J324" i="3"/>
  <c r="J325" i="3" s="1"/>
  <c r="K324" i="3"/>
  <c r="K325" i="3" s="1"/>
  <c r="K323" i="3"/>
  <c r="L322" i="3"/>
  <c r="K307" i="3"/>
  <c r="K320" i="3"/>
  <c r="J319" i="3"/>
  <c r="K311" i="3"/>
  <c r="K289" i="3"/>
  <c r="K287" i="3" s="1"/>
  <c r="J305" i="3"/>
  <c r="J306" i="3" s="1"/>
  <c r="K152" i="3"/>
  <c r="K134" i="3"/>
  <c r="J132" i="3"/>
  <c r="K130" i="3"/>
  <c r="J129" i="3"/>
  <c r="K121" i="3"/>
  <c r="K103" i="3"/>
  <c r="J101" i="3"/>
  <c r="K65" i="3"/>
  <c r="K63" i="3" s="1"/>
  <c r="J64" i="3"/>
  <c r="K62" i="3"/>
  <c r="J60" i="3"/>
  <c r="J61" i="3" s="1"/>
  <c r="K59" i="3"/>
  <c r="J57" i="3"/>
  <c r="J58" i="3" s="1"/>
  <c r="K56" i="3"/>
  <c r="L56" i="3" s="1"/>
  <c r="M56" i="3" s="1"/>
  <c r="N56" i="3" s="1"/>
  <c r="J54" i="3"/>
  <c r="J55" i="3" s="1"/>
  <c r="K54" i="3"/>
  <c r="K55" i="3" s="1"/>
  <c r="L52" i="3"/>
  <c r="K53" i="3"/>
  <c r="K90" i="3"/>
  <c r="K72" i="3"/>
  <c r="J70" i="3"/>
  <c r="L68" i="3" l="1"/>
  <c r="L66" i="3" s="1"/>
  <c r="K67" i="3"/>
  <c r="L324" i="3"/>
  <c r="L325" i="3" s="1"/>
  <c r="L323" i="3"/>
  <c r="M322" i="3"/>
  <c r="L329" i="3"/>
  <c r="L327" i="3" s="1"/>
  <c r="K328" i="3"/>
  <c r="L332" i="3"/>
  <c r="L330" i="3" s="1"/>
  <c r="K331" i="3"/>
  <c r="L335" i="3"/>
  <c r="L333" i="3" s="1"/>
  <c r="K334" i="3"/>
  <c r="L307" i="3"/>
  <c r="J318" i="3"/>
  <c r="J308" i="3" s="1"/>
  <c r="J315" i="3"/>
  <c r="J316" i="3" s="1"/>
  <c r="J288" i="3"/>
  <c r="L289" i="3"/>
  <c r="L287" i="3" s="1"/>
  <c r="K305" i="3"/>
  <c r="K306" i="3" s="1"/>
  <c r="L311" i="3"/>
  <c r="L320" i="3"/>
  <c r="K319" i="3"/>
  <c r="J156" i="3"/>
  <c r="J157" i="3" s="1"/>
  <c r="J146" i="3"/>
  <c r="J133" i="3"/>
  <c r="L134" i="3"/>
  <c r="K132" i="3"/>
  <c r="L152" i="3"/>
  <c r="J128" i="3"/>
  <c r="J118" i="3" s="1"/>
  <c r="J125" i="3"/>
  <c r="J126" i="3" s="1"/>
  <c r="J115" i="3"/>
  <c r="J102" i="3"/>
  <c r="L103" i="3"/>
  <c r="K101" i="3"/>
  <c r="L121" i="3"/>
  <c r="L130" i="3"/>
  <c r="K129" i="3"/>
  <c r="L54" i="3"/>
  <c r="L55" i="3" s="1"/>
  <c r="M52" i="3"/>
  <c r="L53" i="3"/>
  <c r="L59" i="3"/>
  <c r="K57" i="3"/>
  <c r="K58" i="3" s="1"/>
  <c r="L62" i="3"/>
  <c r="K60" i="3"/>
  <c r="K61" i="3" s="1"/>
  <c r="L65" i="3"/>
  <c r="L63" i="3" s="1"/>
  <c r="K64" i="3"/>
  <c r="J71" i="3"/>
  <c r="L72" i="3"/>
  <c r="K70" i="3"/>
  <c r="L90" i="3"/>
  <c r="M68" i="3" l="1"/>
  <c r="M66" i="3" s="1"/>
  <c r="L67" i="3"/>
  <c r="M335" i="3"/>
  <c r="M333" i="3" s="1"/>
  <c r="L334" i="3"/>
  <c r="M332" i="3"/>
  <c r="M330" i="3" s="1"/>
  <c r="L331" i="3"/>
  <c r="M329" i="3"/>
  <c r="M327" i="3" s="1"/>
  <c r="L328" i="3"/>
  <c r="M324" i="3"/>
  <c r="M325" i="3" s="1"/>
  <c r="M323" i="3"/>
  <c r="N322" i="3"/>
  <c r="M307" i="3"/>
  <c r="M320" i="3"/>
  <c r="L319" i="3"/>
  <c r="M311" i="3"/>
  <c r="K318" i="3"/>
  <c r="K308" i="3" s="1"/>
  <c r="K315" i="3"/>
  <c r="K316" i="3" s="1"/>
  <c r="K288" i="3"/>
  <c r="M289" i="3"/>
  <c r="M287" i="3" s="1"/>
  <c r="L305" i="3"/>
  <c r="L306" i="3" s="1"/>
  <c r="J312" i="3"/>
  <c r="J309" i="3"/>
  <c r="J122" i="3"/>
  <c r="J124" i="3" s="1"/>
  <c r="M152" i="3"/>
  <c r="K156" i="3"/>
  <c r="K157" i="3" s="1"/>
  <c r="K146" i="3"/>
  <c r="K133" i="3"/>
  <c r="M134" i="3"/>
  <c r="L132" i="3"/>
  <c r="J147" i="3"/>
  <c r="M130" i="3"/>
  <c r="L129" i="3"/>
  <c r="M121" i="3"/>
  <c r="K128" i="3"/>
  <c r="K118" i="3" s="1"/>
  <c r="K125" i="3"/>
  <c r="K126" i="3" s="1"/>
  <c r="K115" i="3"/>
  <c r="K102" i="3"/>
  <c r="M103" i="3"/>
  <c r="L101" i="3"/>
  <c r="J116" i="3"/>
  <c r="J119" i="3"/>
  <c r="M65" i="3"/>
  <c r="M63" i="3" s="1"/>
  <c r="L64" i="3"/>
  <c r="M62" i="3"/>
  <c r="L60" i="3"/>
  <c r="L61" i="3" s="1"/>
  <c r="M59" i="3"/>
  <c r="L57" i="3"/>
  <c r="L58" i="3" s="1"/>
  <c r="M54" i="3"/>
  <c r="M55" i="3" s="1"/>
  <c r="N52" i="3"/>
  <c r="M53" i="3"/>
  <c r="M90" i="3"/>
  <c r="K71" i="3"/>
  <c r="M72" i="3"/>
  <c r="L70" i="3"/>
  <c r="N68" i="3" l="1"/>
  <c r="N66" i="3" s="1"/>
  <c r="M67" i="3"/>
  <c r="N324" i="3"/>
  <c r="N325" i="3" s="1"/>
  <c r="N323" i="3"/>
  <c r="N329" i="3"/>
  <c r="N327" i="3" s="1"/>
  <c r="M328" i="3"/>
  <c r="N332" i="3"/>
  <c r="N330" i="3" s="1"/>
  <c r="M331" i="3"/>
  <c r="N335" i="3"/>
  <c r="N333" i="3" s="1"/>
  <c r="M334" i="3"/>
  <c r="N307" i="3"/>
  <c r="J314" i="3"/>
  <c r="J313" i="3"/>
  <c r="L318" i="3"/>
  <c r="L308" i="3" s="1"/>
  <c r="L315" i="3"/>
  <c r="L316" i="3" s="1"/>
  <c r="L288" i="3"/>
  <c r="N289" i="3"/>
  <c r="N287" i="3" s="1"/>
  <c r="M305" i="3"/>
  <c r="M306" i="3" s="1"/>
  <c r="K312" i="3"/>
  <c r="K309" i="3"/>
  <c r="N311" i="3"/>
  <c r="N320" i="3"/>
  <c r="N319" i="3" s="1"/>
  <c r="M319" i="3"/>
  <c r="L156" i="3"/>
  <c r="L157" i="3" s="1"/>
  <c r="L146" i="3"/>
  <c r="L133" i="3"/>
  <c r="N134" i="3"/>
  <c r="N132" i="3" s="1"/>
  <c r="M132" i="3"/>
  <c r="K147" i="3"/>
  <c r="N152" i="3"/>
  <c r="J123" i="3"/>
  <c r="L128" i="3"/>
  <c r="L118" i="3" s="1"/>
  <c r="L125" i="3"/>
  <c r="L126" i="3" s="1"/>
  <c r="L115" i="3"/>
  <c r="L102" i="3"/>
  <c r="N103" i="3"/>
  <c r="N101" i="3" s="1"/>
  <c r="M101" i="3"/>
  <c r="K122" i="3"/>
  <c r="K116" i="3"/>
  <c r="K119" i="3"/>
  <c r="N121" i="3"/>
  <c r="N130" i="3"/>
  <c r="N129" i="3" s="1"/>
  <c r="M129" i="3"/>
  <c r="N54" i="3"/>
  <c r="N55" i="3" s="1"/>
  <c r="N53" i="3"/>
  <c r="N59" i="3"/>
  <c r="N57" i="3" s="1"/>
  <c r="M57" i="3"/>
  <c r="M58" i="3" s="1"/>
  <c r="N62" i="3"/>
  <c r="N60" i="3" s="1"/>
  <c r="M60" i="3"/>
  <c r="M61" i="3" s="1"/>
  <c r="N65" i="3"/>
  <c r="N63" i="3" s="1"/>
  <c r="M64" i="3"/>
  <c r="L71" i="3"/>
  <c r="N72" i="3"/>
  <c r="N70" i="3" s="1"/>
  <c r="M70" i="3"/>
  <c r="N90" i="3"/>
  <c r="N67" i="3" l="1"/>
  <c r="N334" i="3"/>
  <c r="N331" i="3"/>
  <c r="N328" i="3"/>
  <c r="N305" i="3"/>
  <c r="N306" i="3" s="1"/>
  <c r="K314" i="3"/>
  <c r="K313" i="3"/>
  <c r="M318" i="3"/>
  <c r="M308" i="3" s="1"/>
  <c r="M315" i="3"/>
  <c r="M316" i="3" s="1"/>
  <c r="M288" i="3"/>
  <c r="N318" i="3"/>
  <c r="N308" i="3" s="1"/>
  <c r="N315" i="3"/>
  <c r="N316" i="3" s="1"/>
  <c r="N288" i="3"/>
  <c r="L312" i="3"/>
  <c r="L309" i="3"/>
  <c r="M156" i="3"/>
  <c r="M157" i="3" s="1"/>
  <c r="M146" i="3"/>
  <c r="M133" i="3"/>
  <c r="N156" i="3"/>
  <c r="N157" i="3" s="1"/>
  <c r="N146" i="3"/>
  <c r="N133" i="3"/>
  <c r="L147" i="3"/>
  <c r="K123" i="3"/>
  <c r="M128" i="3"/>
  <c r="M118" i="3" s="1"/>
  <c r="M125" i="3"/>
  <c r="M126" i="3" s="1"/>
  <c r="M115" i="3"/>
  <c r="M102" i="3"/>
  <c r="N128" i="3"/>
  <c r="N118" i="3" s="1"/>
  <c r="N125" i="3"/>
  <c r="N126" i="3" s="1"/>
  <c r="N115" i="3"/>
  <c r="N102" i="3"/>
  <c r="L122" i="3"/>
  <c r="L116" i="3"/>
  <c r="L119" i="3"/>
  <c r="N64" i="3"/>
  <c r="N61" i="3"/>
  <c r="N58" i="3"/>
  <c r="M71" i="3"/>
  <c r="N71" i="3"/>
  <c r="L314" i="3" l="1"/>
  <c r="L313" i="3"/>
  <c r="N312" i="3"/>
  <c r="N309" i="3"/>
  <c r="M312" i="3"/>
  <c r="M309" i="3"/>
  <c r="N147" i="3"/>
  <c r="M147" i="3"/>
  <c r="L123" i="3"/>
  <c r="N122" i="3"/>
  <c r="N116" i="3"/>
  <c r="N119" i="3"/>
  <c r="M122" i="3"/>
  <c r="M116" i="3"/>
  <c r="M119" i="3"/>
  <c r="M314" i="3" l="1"/>
  <c r="M313" i="3"/>
  <c r="N314" i="3"/>
  <c r="N313" i="3"/>
  <c r="M123" i="3"/>
  <c r="N123" i="3"/>
  <c r="A51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B49" i="3"/>
  <c r="B17" i="3"/>
  <c r="D18" i="3"/>
  <c r="H18" i="3"/>
  <c r="C18" i="3"/>
  <c r="E18" i="3"/>
  <c r="G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12" i="3" l="1"/>
  <c r="E15" i="3"/>
  <c r="G15" i="3"/>
  <c r="H15" i="3"/>
  <c r="D15" i="3"/>
  <c r="B41" i="3"/>
  <c r="B8" i="3"/>
  <c r="C41" i="3"/>
  <c r="C8" i="3"/>
  <c r="D41" i="3"/>
  <c r="D8" i="3"/>
  <c r="B12" i="3"/>
  <c r="G41" i="3"/>
  <c r="G8" i="3"/>
  <c r="H12" i="3"/>
  <c r="E41" i="3"/>
  <c r="E8" i="3"/>
  <c r="F41" i="3"/>
  <c r="F8" i="3"/>
  <c r="C12" i="3"/>
  <c r="H41" i="3"/>
  <c r="H8" i="3"/>
  <c r="B18" i="3"/>
  <c r="C15" i="3"/>
  <c r="J21" i="3"/>
  <c r="J3" i="3" s="1"/>
  <c r="D12" i="3"/>
  <c r="I41" i="3"/>
  <c r="J41" i="3" s="1"/>
  <c r="K41" i="3" s="1"/>
  <c r="I8" i="3"/>
  <c r="E12" i="3"/>
  <c r="I15" i="3"/>
  <c r="F15" i="3"/>
  <c r="I12" i="3"/>
  <c r="F12" i="3"/>
  <c r="B15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4" i="1"/>
  <c r="I207" i="1" s="1"/>
  <c r="I208" i="1" s="1"/>
  <c r="H204" i="1"/>
  <c r="H207" i="1" s="1"/>
  <c r="H208" i="1" s="1"/>
  <c r="G204" i="1"/>
  <c r="G207" i="1" s="1"/>
  <c r="G208" i="1" s="1"/>
  <c r="F204" i="1"/>
  <c r="F207" i="1" s="1"/>
  <c r="F208" i="1" s="1"/>
  <c r="E204" i="1"/>
  <c r="E207" i="1" s="1"/>
  <c r="E208" i="1" s="1"/>
  <c r="D204" i="1"/>
  <c r="D207" i="1" s="1"/>
  <c r="D208" i="1" s="1"/>
  <c r="C204" i="1"/>
  <c r="C207" i="1" s="1"/>
  <c r="C208" i="1" s="1"/>
  <c r="B204" i="1"/>
  <c r="B207" i="1" s="1"/>
  <c r="B208" i="1" s="1"/>
  <c r="I189" i="1"/>
  <c r="H189" i="1"/>
  <c r="H191" i="1" s="1"/>
  <c r="H192" i="1" s="1"/>
  <c r="H193" i="1" s="1"/>
  <c r="G189" i="1"/>
  <c r="G191" i="1" s="1"/>
  <c r="F189" i="1"/>
  <c r="F191" i="1" s="1"/>
  <c r="E189" i="1"/>
  <c r="E191" i="1" s="1"/>
  <c r="D189" i="1"/>
  <c r="D191" i="1" s="1"/>
  <c r="C189" i="1"/>
  <c r="C191" i="1" s="1"/>
  <c r="B189" i="1"/>
  <c r="H141" i="1"/>
  <c r="I141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B36" i="3" l="1"/>
  <c r="B5" i="3"/>
  <c r="G9" i="3"/>
  <c r="E6" i="3"/>
  <c r="H9" i="3"/>
  <c r="B9" i="3"/>
  <c r="B10" i="3"/>
  <c r="I36" i="3"/>
  <c r="I5" i="3"/>
  <c r="D9" i="3"/>
  <c r="I9" i="3"/>
  <c r="E9" i="3"/>
  <c r="F6" i="3"/>
  <c r="D6" i="3"/>
  <c r="C6" i="3"/>
  <c r="H6" i="3"/>
  <c r="F9" i="3"/>
  <c r="C9" i="3"/>
  <c r="J4" i="3"/>
  <c r="G6" i="3"/>
  <c r="J120" i="3"/>
  <c r="J310" i="3"/>
  <c r="B191" i="1"/>
  <c r="B192" i="1" s="1"/>
  <c r="B193" i="1" s="1"/>
  <c r="I191" i="1"/>
  <c r="I192" i="1"/>
  <c r="I193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2" i="1"/>
  <c r="C193" i="1" s="1"/>
  <c r="D192" i="1"/>
  <c r="D193" i="1" s="1"/>
  <c r="G192" i="1"/>
  <c r="G193" i="1" s="1"/>
  <c r="E192" i="1"/>
  <c r="E193" i="1" s="1"/>
  <c r="F192" i="1"/>
  <c r="F193" i="1" s="1"/>
  <c r="H21" i="3"/>
  <c r="G21" i="3"/>
  <c r="F21" i="3"/>
  <c r="E21" i="3"/>
  <c r="D21" i="3"/>
  <c r="C21" i="3"/>
  <c r="B21" i="3"/>
  <c r="B3" i="3" s="1"/>
  <c r="I21" i="3"/>
  <c r="I3" i="3" s="1"/>
  <c r="I10" i="3" s="1"/>
  <c r="I159" i="1"/>
  <c r="I162" i="1" s="1"/>
  <c r="H159" i="1"/>
  <c r="H162" i="1" s="1"/>
  <c r="G159" i="1"/>
  <c r="G162" i="1" s="1"/>
  <c r="F159" i="1"/>
  <c r="F162" i="1" s="1"/>
  <c r="E159" i="1"/>
  <c r="E162" i="1" s="1"/>
  <c r="D159" i="1"/>
  <c r="D162" i="1" s="1"/>
  <c r="C159" i="1"/>
  <c r="C162" i="1" s="1"/>
  <c r="B159" i="1"/>
  <c r="B162" i="1" s="1"/>
  <c r="E127" i="3" l="1"/>
  <c r="E3" i="3"/>
  <c r="G127" i="3"/>
  <c r="G3" i="3"/>
  <c r="H127" i="3"/>
  <c r="H3" i="3"/>
  <c r="I4" i="3" s="1"/>
  <c r="F127" i="3"/>
  <c r="F3" i="3"/>
  <c r="K310" i="3"/>
  <c r="K3" i="3"/>
  <c r="K4" i="3" s="1"/>
  <c r="I6" i="3"/>
  <c r="I7" i="3"/>
  <c r="B6" i="3"/>
  <c r="B7" i="3"/>
  <c r="I19" i="3"/>
  <c r="I13" i="3"/>
  <c r="I16" i="3"/>
  <c r="B4" i="3"/>
  <c r="B16" i="3"/>
  <c r="B13" i="3"/>
  <c r="B19" i="3"/>
  <c r="C127" i="3"/>
  <c r="C3" i="3"/>
  <c r="D127" i="3"/>
  <c r="D3" i="3"/>
  <c r="B317" i="3"/>
  <c r="B282" i="3"/>
  <c r="B251" i="3"/>
  <c r="B220" i="3"/>
  <c r="B189" i="3"/>
  <c r="B158" i="3"/>
  <c r="B124" i="3"/>
  <c r="B127" i="3"/>
  <c r="K120" i="3"/>
  <c r="K124" i="3"/>
  <c r="I50" i="3"/>
  <c r="J50" i="3" s="1"/>
  <c r="J86" i="3"/>
  <c r="J96" i="3"/>
  <c r="J99" i="3"/>
  <c r="B86" i="3"/>
  <c r="B89" i="3"/>
  <c r="B93" i="3"/>
  <c r="J49" i="3"/>
  <c r="K50" i="3"/>
  <c r="K48" i="3" s="1"/>
  <c r="K38" i="3" s="1"/>
  <c r="J48" i="3"/>
  <c r="J38" i="3" s="1"/>
  <c r="B22" i="3"/>
  <c r="B50" i="3"/>
  <c r="B40" i="3"/>
  <c r="B44" i="3"/>
  <c r="B47" i="3"/>
  <c r="B37" i="3"/>
  <c r="C50" i="3"/>
  <c r="C40" i="3"/>
  <c r="C22" i="3"/>
  <c r="C44" i="3"/>
  <c r="C47" i="3"/>
  <c r="C37" i="3"/>
  <c r="D22" i="3"/>
  <c r="D50" i="3"/>
  <c r="D40" i="3"/>
  <c r="D44" i="3"/>
  <c r="D47" i="3"/>
  <c r="D37" i="3"/>
  <c r="E50" i="3"/>
  <c r="E22" i="3"/>
  <c r="E44" i="3"/>
  <c r="E47" i="3"/>
  <c r="E40" i="3"/>
  <c r="E37" i="3"/>
  <c r="F50" i="3"/>
  <c r="F40" i="3"/>
  <c r="F22" i="3"/>
  <c r="F44" i="3"/>
  <c r="F47" i="3"/>
  <c r="F37" i="3"/>
  <c r="G44" i="3"/>
  <c r="G50" i="3"/>
  <c r="G47" i="3"/>
  <c r="G40" i="3"/>
  <c r="G22" i="3"/>
  <c r="G37" i="3"/>
  <c r="H50" i="3"/>
  <c r="H47" i="3"/>
  <c r="H22" i="3"/>
  <c r="H44" i="3"/>
  <c r="H40" i="3"/>
  <c r="H37" i="3"/>
  <c r="N41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0" i="1"/>
  <c r="H147" i="1" s="1"/>
  <c r="H148" i="1" s="1"/>
  <c r="C140" i="1"/>
  <c r="I140" i="1"/>
  <c r="E140" i="1"/>
  <c r="F140" i="1"/>
  <c r="D140" i="1"/>
  <c r="B147" i="1"/>
  <c r="G140" i="1"/>
  <c r="F4" i="3" l="1"/>
  <c r="F19" i="3"/>
  <c r="F13" i="3"/>
  <c r="F16" i="3"/>
  <c r="F10" i="3"/>
  <c r="F7" i="3"/>
  <c r="L310" i="3"/>
  <c r="L3" i="3"/>
  <c r="L4" i="3" s="1"/>
  <c r="G4" i="3"/>
  <c r="G19" i="3"/>
  <c r="G13" i="3"/>
  <c r="G16" i="3"/>
  <c r="G10" i="3"/>
  <c r="G7" i="3"/>
  <c r="C4" i="3"/>
  <c r="C19" i="3"/>
  <c r="C13" i="3"/>
  <c r="C16" i="3"/>
  <c r="C7" i="3"/>
  <c r="C10" i="3"/>
  <c r="D4" i="3"/>
  <c r="D19" i="3"/>
  <c r="D16" i="3"/>
  <c r="D13" i="3"/>
  <c r="D10" i="3"/>
  <c r="D7" i="3"/>
  <c r="E4" i="3"/>
  <c r="E19" i="3"/>
  <c r="E16" i="3"/>
  <c r="E13" i="3"/>
  <c r="E7" i="3"/>
  <c r="E10" i="3"/>
  <c r="H4" i="3"/>
  <c r="H19" i="3"/>
  <c r="H13" i="3"/>
  <c r="H16" i="3"/>
  <c r="H7" i="3"/>
  <c r="H10" i="3"/>
  <c r="L120" i="3"/>
  <c r="L124" i="3"/>
  <c r="K99" i="3"/>
  <c r="J98" i="3"/>
  <c r="J97" i="3"/>
  <c r="J87" i="3" s="1"/>
  <c r="K96" i="3"/>
  <c r="J94" i="3"/>
  <c r="J95" i="3" s="1"/>
  <c r="K86" i="3"/>
  <c r="J84" i="3"/>
  <c r="N31" i="3"/>
  <c r="K47" i="3"/>
  <c r="J45" i="3"/>
  <c r="L50" i="3"/>
  <c r="K49" i="3"/>
  <c r="K37" i="3"/>
  <c r="J35" i="3"/>
  <c r="J5" i="3" s="1"/>
  <c r="L22" i="3"/>
  <c r="N27" i="3"/>
  <c r="M21" i="3"/>
  <c r="E147" i="1"/>
  <c r="E148" i="1" s="1"/>
  <c r="G147" i="1"/>
  <c r="G148" i="1" s="1"/>
  <c r="D147" i="1"/>
  <c r="D148" i="1" s="1"/>
  <c r="F147" i="1"/>
  <c r="F148" i="1" s="1"/>
  <c r="I147" i="1"/>
  <c r="B148" i="1" s="1"/>
  <c r="C147" i="1"/>
  <c r="C148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M310" i="3" l="1"/>
  <c r="M3" i="3"/>
  <c r="M4" i="3" s="1"/>
  <c r="N21" i="3"/>
  <c r="J46" i="3"/>
  <c r="J14" i="3"/>
  <c r="J6" i="3"/>
  <c r="J7" i="3"/>
  <c r="M120" i="3"/>
  <c r="M124" i="3"/>
  <c r="N120" i="3"/>
  <c r="J91" i="3"/>
  <c r="J85" i="3"/>
  <c r="L86" i="3"/>
  <c r="K84" i="3"/>
  <c r="L96" i="3"/>
  <c r="K94" i="3"/>
  <c r="K95" i="3" s="1"/>
  <c r="J89" i="3"/>
  <c r="J88" i="3"/>
  <c r="L99" i="3"/>
  <c r="K98" i="3"/>
  <c r="K97" i="3"/>
  <c r="K87" i="3" s="1"/>
  <c r="J36" i="3"/>
  <c r="J42" i="3"/>
  <c r="L49" i="3"/>
  <c r="M50" i="3"/>
  <c r="L48" i="3"/>
  <c r="L38" i="3" s="1"/>
  <c r="L47" i="3"/>
  <c r="K45" i="3"/>
  <c r="L37" i="3"/>
  <c r="K35" i="3"/>
  <c r="K5" i="3" s="1"/>
  <c r="K7" i="3" s="1"/>
  <c r="M22" i="3"/>
  <c r="N22" i="3"/>
  <c r="E12" i="1"/>
  <c r="E20" i="1" s="1"/>
  <c r="E163" i="1"/>
  <c r="F12" i="1"/>
  <c r="F20" i="1" s="1"/>
  <c r="F163" i="1"/>
  <c r="H12" i="1"/>
  <c r="H20" i="1" s="1"/>
  <c r="H163" i="1"/>
  <c r="I12" i="1"/>
  <c r="I20" i="1" s="1"/>
  <c r="I163" i="1"/>
  <c r="B12" i="1"/>
  <c r="B20" i="1" s="1"/>
  <c r="B163" i="1"/>
  <c r="C12" i="1"/>
  <c r="C20" i="1" s="1"/>
  <c r="C163" i="1"/>
  <c r="D12" i="1"/>
  <c r="D20" i="1" s="1"/>
  <c r="D16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K6" i="3" l="1"/>
  <c r="K46" i="3"/>
  <c r="K14" i="3"/>
  <c r="K16" i="3" s="1"/>
  <c r="N310" i="3"/>
  <c r="N3" i="3"/>
  <c r="N4" i="3" s="1"/>
  <c r="N124" i="3"/>
  <c r="J16" i="3"/>
  <c r="J15" i="3"/>
  <c r="K89" i="3"/>
  <c r="K88" i="3"/>
  <c r="M99" i="3"/>
  <c r="L98" i="3"/>
  <c r="L97" i="3"/>
  <c r="L87" i="3" s="1"/>
  <c r="M96" i="3"/>
  <c r="L94" i="3"/>
  <c r="L95" i="3" s="1"/>
  <c r="K91" i="3"/>
  <c r="K85" i="3"/>
  <c r="M86" i="3"/>
  <c r="L84" i="3"/>
  <c r="J93" i="3"/>
  <c r="J92" i="3"/>
  <c r="K36" i="3"/>
  <c r="K42" i="3"/>
  <c r="M47" i="3"/>
  <c r="L45" i="3"/>
  <c r="M49" i="3"/>
  <c r="N50" i="3"/>
  <c r="M48" i="3"/>
  <c r="M38" i="3" s="1"/>
  <c r="J43" i="3"/>
  <c r="J44" i="3"/>
  <c r="M37" i="3"/>
  <c r="L35" i="3"/>
  <c r="L5" i="3" s="1"/>
  <c r="I64" i="1"/>
  <c r="I76" i="1" s="1"/>
  <c r="I94" i="1" s="1"/>
  <c r="G12" i="1"/>
  <c r="G20" i="1" s="1"/>
  <c r="G163" i="1"/>
  <c r="I95" i="1"/>
  <c r="I96" i="1" s="1"/>
  <c r="I97" i="1" s="1"/>
  <c r="H97" i="1"/>
  <c r="L6" i="3" l="1"/>
  <c r="L7" i="3"/>
  <c r="L46" i="3"/>
  <c r="L14" i="3"/>
  <c r="K15" i="3"/>
  <c r="L91" i="3"/>
  <c r="L85" i="3"/>
  <c r="N86" i="3"/>
  <c r="N84" i="3" s="1"/>
  <c r="M84" i="3"/>
  <c r="K93" i="3"/>
  <c r="K92" i="3"/>
  <c r="N96" i="3"/>
  <c r="N94" i="3" s="1"/>
  <c r="M94" i="3"/>
  <c r="M95" i="3" s="1"/>
  <c r="L89" i="3"/>
  <c r="L88" i="3"/>
  <c r="N99" i="3"/>
  <c r="M98" i="3"/>
  <c r="M97" i="3"/>
  <c r="M87" i="3" s="1"/>
  <c r="L36" i="3"/>
  <c r="L42" i="3"/>
  <c r="N49" i="3"/>
  <c r="N48" i="3"/>
  <c r="N38" i="3" s="1"/>
  <c r="N47" i="3"/>
  <c r="M45" i="3"/>
  <c r="K43" i="3"/>
  <c r="K44" i="3"/>
  <c r="N37" i="3"/>
  <c r="N35" i="3" s="1"/>
  <c r="M35" i="3"/>
  <c r="H1" i="1"/>
  <c r="G1" i="1" s="1"/>
  <c r="F1" i="1" s="1"/>
  <c r="E1" i="1" s="1"/>
  <c r="D1" i="1" s="1"/>
  <c r="C1" i="1" s="1"/>
  <c r="B1" i="1" s="1"/>
  <c r="M5" i="3" l="1"/>
  <c r="N5" i="3"/>
  <c r="M46" i="3"/>
  <c r="M14" i="3"/>
  <c r="L15" i="3"/>
  <c r="L16" i="3"/>
  <c r="M89" i="3"/>
  <c r="M88" i="3"/>
  <c r="N98" i="3"/>
  <c r="N97" i="3"/>
  <c r="N87" i="3" s="1"/>
  <c r="N95" i="3"/>
  <c r="M91" i="3"/>
  <c r="M85" i="3"/>
  <c r="N91" i="3"/>
  <c r="N85" i="3"/>
  <c r="L93" i="3"/>
  <c r="L92" i="3"/>
  <c r="M36" i="3"/>
  <c r="M42" i="3"/>
  <c r="N45" i="3"/>
  <c r="N42" i="3"/>
  <c r="L44" i="3"/>
  <c r="L43" i="3"/>
  <c r="N36" i="3"/>
  <c r="M16" i="3" l="1"/>
  <c r="M15" i="3"/>
  <c r="N7" i="3"/>
  <c r="N6" i="3"/>
  <c r="N46" i="3"/>
  <c r="N14" i="3"/>
  <c r="M6" i="3"/>
  <c r="M7" i="3"/>
  <c r="N93" i="3"/>
  <c r="N92" i="3"/>
  <c r="M93" i="3"/>
  <c r="M92" i="3"/>
  <c r="N89" i="3"/>
  <c r="N88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M159" i="3"/>
  <c r="M149" i="3" s="1"/>
  <c r="M8" i="3" s="1"/>
  <c r="M160" i="3"/>
  <c r="N159" i="3"/>
  <c r="N149" i="3" s="1"/>
  <c r="N8" i="3" s="1"/>
  <c r="N160" i="3"/>
  <c r="L159" i="3"/>
  <c r="L149" i="3" s="1"/>
  <c r="L8" i="3" s="1"/>
  <c r="L160" i="3"/>
  <c r="K159" i="3"/>
  <c r="K149" i="3" s="1"/>
  <c r="K8" i="3" s="1"/>
  <c r="K160" i="3"/>
  <c r="J159" i="3"/>
  <c r="J149" i="3" s="1"/>
  <c r="J8" i="3" s="1"/>
  <c r="J160" i="3"/>
  <c r="L10" i="3" l="1"/>
  <c r="L9" i="3"/>
  <c r="M10" i="3"/>
  <c r="M9" i="3"/>
  <c r="N10" i="3"/>
  <c r="N9" i="3"/>
  <c r="J10" i="3"/>
  <c r="J9" i="3"/>
  <c r="N16" i="3"/>
  <c r="N15" i="3"/>
  <c r="K10" i="3"/>
  <c r="K9" i="3"/>
  <c r="J153" i="3"/>
  <c r="J11" i="3" s="1"/>
  <c r="J150" i="3"/>
  <c r="J151" i="3"/>
  <c r="K153" i="3"/>
  <c r="K11" i="3" s="1"/>
  <c r="K150" i="3"/>
  <c r="K151" i="3"/>
  <c r="L153" i="3"/>
  <c r="L11" i="3" s="1"/>
  <c r="L150" i="3"/>
  <c r="L151" i="3"/>
  <c r="N153" i="3"/>
  <c r="N11" i="3" s="1"/>
  <c r="N150" i="3"/>
  <c r="N151" i="3"/>
  <c r="M153" i="3"/>
  <c r="M11" i="3" s="1"/>
  <c r="M150" i="3"/>
  <c r="M151" i="3"/>
  <c r="N13" i="3" l="1"/>
  <c r="N12" i="3"/>
  <c r="K13" i="3"/>
  <c r="K12" i="3"/>
  <c r="L12" i="3"/>
  <c r="L13" i="3"/>
  <c r="M12" i="3"/>
  <c r="M13" i="3"/>
  <c r="J13" i="3"/>
  <c r="J12" i="3"/>
  <c r="M154" i="3"/>
  <c r="M155" i="3"/>
  <c r="N154" i="3"/>
  <c r="N155" i="3"/>
  <c r="L154" i="3"/>
  <c r="L155" i="3"/>
  <c r="K154" i="3"/>
  <c r="K155" i="3"/>
  <c r="J154" i="3"/>
  <c r="J155" i="3"/>
  <c r="M19" i="3"/>
  <c r="M17" i="3"/>
  <c r="M18" i="3"/>
  <c r="L18" i="3"/>
  <c r="L17" i="3"/>
  <c r="L19" i="3"/>
  <c r="K18" i="3"/>
  <c r="K17" i="3"/>
  <c r="K19" i="3"/>
  <c r="N18" i="3"/>
  <c r="N17" i="3"/>
  <c r="N19" i="3"/>
  <c r="M338" i="3"/>
  <c r="M336" i="3"/>
  <c r="M337" i="3"/>
  <c r="K338" i="3"/>
  <c r="K336" i="3"/>
  <c r="K337" i="3"/>
  <c r="J19" i="3"/>
  <c r="J17" i="3"/>
  <c r="J18" i="3"/>
  <c r="L338" i="3"/>
  <c r="L336" i="3"/>
  <c r="L337" i="3"/>
  <c r="J338" i="3"/>
  <c r="J336" i="3"/>
  <c r="J337" i="3"/>
  <c r="N338" i="3"/>
  <c r="N336" i="3"/>
  <c r="N3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<sst xmlns="http://schemas.openxmlformats.org/spreadsheetml/2006/main" count="598" uniqueCount="162">
  <si>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</si>
  <si>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</si>
  <si>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</si>
  <si>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</si>
  <si>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</si>
  <si>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</si>
  <si>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</si>
  <si>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</si>
  <si>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</si>
  <si>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</si>
  <si>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</si>
  <si>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</si>
  <si>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</si>
  <si>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</si>
  <si>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</si>
  <si>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</si>
  <si>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</si>
  <si>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</si>
  <si>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</si>
  <si>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</si>
  <si>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</si>
  <si>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</si>
  <si>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</si>
  <si>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</si>
  <si>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</si>
  <si>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</si>
  <si>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</si>
  <si>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</si>
  <si>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</si>
  <si>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</si>
  <si>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</si>
  <si>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</si>
  <si>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</si>
  <si>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</si>
  <si>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</si>
  <si>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</si>
  <si>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</si>
  <si>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</si>
  <si>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</si>
  <si>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</si>
  <si>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</si>
  <si>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</si>
  <si>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</si>
  <si>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</si>
  <si>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</si>
  <si>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</si>
  <si>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</si>
  <si>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</si>
  <si>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</si>
  <si>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</si>
  <si>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</si>
  <si>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</si>
  <si>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</si>
  <si>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</si>
  <si>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</si>
  <si>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</si>
  <si>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</si>
  <si>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</si>
  <si>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</si>
  <si>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</si>
  <si>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</si>
  <si>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</si>
  <si>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</si>
  <si>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</si>
  <si>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</si>
  <si>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</si>
  <si>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</si>
  <si>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</si>
  <si>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</si>
  <si>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</si>
  <si>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</si>
  <si>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</si>
  <si>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</si>
  <si>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</si>
  <si>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</si>
  <si>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</si>
  <si>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</si>
  <si>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</si>
  <si>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</si>
  <si>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</si>
  <si>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</si>
  <si>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</si>
  <si>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</si>
  <si>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</si>
  <si>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</si>
  <si>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</si>
  <si>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</si>
  <si>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</si>
  <si>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</si>
  <si>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</si>
  <si>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</si>
  <si>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</si>
  <si>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</si>
  <si>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</si>
  <si>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</si>
  <si>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</si>
  <si>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</si>
  <si>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</si>
  <si>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</si>
  <si>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</si>
  <si>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</si>
  <si>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</si>
  <si>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</si>
  <si>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</si>
  <si>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</si>
  <si>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</si>
  <si>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</si>
  <si>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</si>
  <si>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</si>
  <si>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</si>
  <si>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</si>
  <si>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</si>
  <si>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</si>
  <si>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</si>
  <si>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</si>
  <si>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</si>
  <si>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</si>
  <si>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</si>
  <si>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</si>
  <si>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</si>
  <si>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</si>
  <si>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</si>
  <si>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</si>
  <si>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</si>
  <si>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</si>
  <si>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</si>
  <si>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</si>
  <si>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</si>
  <si>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</si>
  <si>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</si>
  <si>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</si>
  <si>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</si>
  <si>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</si>
  <si>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</si>
  <si>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</si>
  <si>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</si>
  <si>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</si>
  <si>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</si>
  <si>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</si>
  <si>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</si>
  <si>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</si>
  <si>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</si>
  <si>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</si>
  <si>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</si>
  <si>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</si>
  <si>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</si>
  <si>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</si>
  <si>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</si>
  <si>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</si>
  <si>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</si>
  <si>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</si>
  <si>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</si>
  <si>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</si>
  <si>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Western Europe</t>
  </si>
  <si>
    <t>Central And Eastern Europe</t>
  </si>
  <si>
    <t>Japan</t>
  </si>
  <si>
    <t>Emerging Markets</t>
  </si>
  <si>
    <t xml:space="preserve"> Revenue</t>
  </si>
  <si>
    <t>Europe, Middle East, Africa</t>
  </si>
  <si>
    <t>Central and Eastern Europe</t>
  </si>
  <si>
    <t>Forecast this based on growth</t>
  </si>
  <si>
    <t>Double check this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</si>
</sst>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_(* #,##0_);_(* \(#,##0\);_(* &quot;-&quot;??_);_(@_)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167" fontId="14" fillId="7" borderId="0" xfId="2" applyNumberFormat="1" applyFont="1" applyFill="1"/>
    <xf numFmtId="4" fontId="0" fillId="0" borderId="0" xfId="0" applyNumberFormat="1"/>
    <xf numFmtId="164" fontId="0" fillId="0" borderId="0" xfId="0" applyNumberFormat="1"/>
    <xf numFmtId="0" fontId="12" fillId="0" borderId="0" xfId="0" applyFont="1" applyAlignment="1">
      <alignment horizontal="left" indent="2"/>
    </xf>
    <xf numFmtId="167" fontId="11" fillId="0" borderId="3" xfId="2" applyNumberFormat="1" applyFont="1" applyBorder="1"/>
    <xf numFmtId="167" fontId="12" fillId="0" borderId="3" xfId="2" applyNumberFormat="1" applyFont="1" applyBorder="1"/>
    <xf numFmtId="167" fontId="12" fillId="0" borderId="0" xfId="2" applyNumberFormat="1" applyFont="1" applyBorder="1"/>
    <xf numFmtId="167" fontId="11" fillId="0" borderId="0" xfId="2" applyNumberFormat="1" applyFont="1" applyBorder="1"/>
    <xf numFmtId="10" fontId="0" fillId="0" borderId="0" xfId="2" applyNumberFormat="1" applyFont="1"/>
    <xf numFmtId="166" fontId="0" fillId="0" borderId="0" xfId="0" applyNumberFormat="1"/>
    <xf numFmtId="166" fontId="2" fillId="8" borderId="0" xfId="0" applyNumberFormat="1" applyFont="1" applyFill="1"/>
    <xf numFmtId="166" fontId="0" fillId="8" borderId="0" xfId="0" applyNumberFormat="1" applyFill="1"/>
    <xf numFmtId="166" fontId="0" fillId="0" borderId="0" xfId="0" applyNumberForma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4" sqref="A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2"/>
  <sheetViews>
    <sheetView workbookViewId="0">
      <pane ySplit="1" topLeftCell="A178" activePane="bottomLeft" state="frozen"/>
      <selection pane="bottomLeft" activeCell="B145" sqref="B145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50">
        <v>1723.5</v>
      </c>
      <c r="C17" s="50">
        <v>1697.9</v>
      </c>
      <c r="D17" s="50">
        <v>1657.8</v>
      </c>
      <c r="E17" s="50">
        <v>1623.8</v>
      </c>
      <c r="F17" s="50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50">
        <v>1768.8</v>
      </c>
      <c r="C18" s="50">
        <v>1742.5</v>
      </c>
      <c r="D18" s="50">
        <v>1692</v>
      </c>
      <c r="E18" s="50">
        <v>1659.1</v>
      </c>
      <c r="F18" s="50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3399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0</v>
      </c>
      <c r="C82" s="3">
        <v>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3">+SUM(B78:B82)</f>
        <v>-28</v>
      </c>
      <c r="C83" s="26">
        <f t="shared" si="13"/>
        <v>-1194</v>
      </c>
      <c r="D83" s="26">
        <f t="shared" si="13"/>
        <v>-1021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D87" s="3"/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/>
      <c r="C91" s="3"/>
      <c r="D91" s="3"/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4">+SUM(B85:B91)</f>
        <v>-2982</v>
      </c>
      <c r="C92" s="26">
        <f t="shared" si="14"/>
        <v>-2839</v>
      </c>
      <c r="D92" s="26">
        <f t="shared" si="14"/>
        <v>-2058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5">+B76+B83+B92+B93</f>
        <v>1587</v>
      </c>
      <c r="C94" s="26">
        <f t="shared" si="15"/>
        <v>-739</v>
      </c>
      <c r="D94" s="26">
        <f t="shared" si="15"/>
        <v>747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F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v>14484</v>
      </c>
      <c r="H107" s="3">
        <f t="shared" ref="H107" si="18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 s="8">
        <v>646</v>
      </c>
      <c r="E110">
        <v>595</v>
      </c>
      <c r="F110" s="8">
        <v>597</v>
      </c>
      <c r="G110" s="8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19">+SUM(B112:B114)</f>
        <v>0</v>
      </c>
      <c r="C111" s="3">
        <f t="shared" si="19"/>
        <v>7568</v>
      </c>
      <c r="D111" s="3">
        <f t="shared" si="19"/>
        <v>7970</v>
      </c>
      <c r="E111" s="3">
        <f t="shared" si="19"/>
        <v>9242</v>
      </c>
      <c r="F111" s="3">
        <f t="shared" si="19"/>
        <v>9812</v>
      </c>
      <c r="G111" s="3">
        <f t="shared" si="19"/>
        <v>9347</v>
      </c>
      <c r="H111" s="3">
        <f t="shared" si="19"/>
        <v>11456</v>
      </c>
      <c r="I111" s="3">
        <f>+SUM(I112:I114)</f>
        <v>12479</v>
      </c>
    </row>
    <row r="112" spans="1:9" x14ac:dyDescent="0.3">
      <c r="A112" s="11" t="s">
        <v>113</v>
      </c>
      <c r="B112" s="8"/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 s="8"/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C114">
        <v>376</v>
      </c>
      <c r="D114" s="8">
        <v>383</v>
      </c>
      <c r="E114">
        <v>427</v>
      </c>
      <c r="F114">
        <v>432</v>
      </c>
      <c r="G114" s="8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0">+SUM(B116:B118)</f>
        <v>3067</v>
      </c>
      <c r="C115" s="3">
        <f t="shared" si="20"/>
        <v>3785</v>
      </c>
      <c r="D115" s="3">
        <f t="shared" si="20"/>
        <v>4237</v>
      </c>
      <c r="E115" s="3">
        <f t="shared" si="20"/>
        <v>5134</v>
      </c>
      <c r="F115" s="3">
        <f t="shared" si="20"/>
        <v>6208</v>
      </c>
      <c r="G115" s="3">
        <f t="shared" si="20"/>
        <v>6679</v>
      </c>
      <c r="H115" s="3">
        <f t="shared" si="20"/>
        <v>8290</v>
      </c>
      <c r="I115" s="3">
        <f>+SUM(I116:I118)</f>
        <v>7547</v>
      </c>
    </row>
    <row r="116" spans="1:9" x14ac:dyDescent="0.3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8">
        <v>138</v>
      </c>
      <c r="G118" s="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1">+SUM(B120:B122)</f>
        <v>0</v>
      </c>
      <c r="C119" s="3">
        <f t="shared" si="21"/>
        <v>4317</v>
      </c>
      <c r="D119" s="3">
        <f t="shared" si="21"/>
        <v>4737</v>
      </c>
      <c r="E119" s="3">
        <f t="shared" si="21"/>
        <v>5166</v>
      </c>
      <c r="F119" s="3">
        <f t="shared" si="21"/>
        <v>5254</v>
      </c>
      <c r="G119" s="3">
        <f t="shared" si="21"/>
        <v>5028</v>
      </c>
      <c r="H119" s="3">
        <f t="shared" si="21"/>
        <v>5343</v>
      </c>
      <c r="I119" s="3">
        <f>+SUM(I120:I122)</f>
        <v>5955</v>
      </c>
    </row>
    <row r="120" spans="1:9" x14ac:dyDescent="0.3">
      <c r="A120" s="11" t="s">
        <v>113</v>
      </c>
      <c r="C120" s="8">
        <v>2930</v>
      </c>
      <c r="D120" s="8">
        <v>3285</v>
      </c>
      <c r="E120" s="8">
        <v>3575</v>
      </c>
      <c r="F120" s="8">
        <v>3622</v>
      </c>
      <c r="G120" s="51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C122">
        <v>270</v>
      </c>
      <c r="D122">
        <v>267</v>
      </c>
      <c r="E122">
        <v>244</v>
      </c>
      <c r="F122" s="8">
        <v>237</v>
      </c>
      <c r="G122">
        <v>214</v>
      </c>
      <c r="H122">
        <v>190</v>
      </c>
      <c r="I122">
        <v>234</v>
      </c>
    </row>
    <row r="123" spans="1:9" x14ac:dyDescent="0.3">
      <c r="A123" s="11" t="s">
        <v>153</v>
      </c>
      <c r="B123" s="3">
        <f t="shared" ref="B123" si="22">+SUM(B124:B126)</f>
        <v>5709</v>
      </c>
      <c r="F123" s="8"/>
    </row>
    <row r="124" spans="1:9" x14ac:dyDescent="0.3">
      <c r="A124" s="11" t="s">
        <v>113</v>
      </c>
      <c r="B124">
        <v>3876</v>
      </c>
      <c r="F124" s="8"/>
    </row>
    <row r="125" spans="1:9" x14ac:dyDescent="0.3">
      <c r="A125" s="11" t="s">
        <v>114</v>
      </c>
      <c r="B125">
        <v>1555</v>
      </c>
      <c r="F125" s="8"/>
    </row>
    <row r="126" spans="1:9" x14ac:dyDescent="0.3">
      <c r="A126" s="11" t="s">
        <v>115</v>
      </c>
      <c r="B126">
        <v>278</v>
      </c>
      <c r="F126" s="8"/>
    </row>
    <row r="127" spans="1:9" x14ac:dyDescent="0.3">
      <c r="A127" s="11" t="s">
        <v>154</v>
      </c>
      <c r="B127" s="3">
        <f t="shared" ref="B127" si="23">+SUM(B128:B130)</f>
        <v>1417</v>
      </c>
      <c r="F127" s="8"/>
    </row>
    <row r="128" spans="1:9" x14ac:dyDescent="0.3">
      <c r="A128" s="11" t="s">
        <v>113</v>
      </c>
      <c r="B128">
        <v>827</v>
      </c>
      <c r="F128" s="8"/>
    </row>
    <row r="129" spans="1:9" x14ac:dyDescent="0.3">
      <c r="A129" s="11" t="s">
        <v>114</v>
      </c>
      <c r="B129">
        <v>495</v>
      </c>
      <c r="F129" s="8"/>
    </row>
    <row r="130" spans="1:9" x14ac:dyDescent="0.3">
      <c r="A130" s="11" t="s">
        <v>115</v>
      </c>
      <c r="B130">
        <v>95</v>
      </c>
      <c r="F130" s="8"/>
    </row>
    <row r="131" spans="1:9" x14ac:dyDescent="0.3">
      <c r="A131" s="11" t="s">
        <v>155</v>
      </c>
      <c r="B131" s="3">
        <f t="shared" ref="B131" si="24">+SUM(B132:B134)</f>
        <v>755</v>
      </c>
      <c r="F131" s="8"/>
    </row>
    <row r="132" spans="1:9" x14ac:dyDescent="0.3">
      <c r="A132" s="11" t="s">
        <v>113</v>
      </c>
      <c r="B132">
        <v>452</v>
      </c>
      <c r="F132" s="8"/>
    </row>
    <row r="133" spans="1:9" x14ac:dyDescent="0.3">
      <c r="A133" s="11" t="s">
        <v>114</v>
      </c>
      <c r="B133">
        <v>230</v>
      </c>
      <c r="F133" s="8"/>
    </row>
    <row r="134" spans="1:9" x14ac:dyDescent="0.3">
      <c r="A134" s="11" t="s">
        <v>115</v>
      </c>
      <c r="B134">
        <v>73</v>
      </c>
      <c r="F134" s="8"/>
    </row>
    <row r="135" spans="1:9" x14ac:dyDescent="0.3">
      <c r="A135" s="11" t="s">
        <v>156</v>
      </c>
      <c r="B135" s="3">
        <f t="shared" ref="B135" si="25">+SUM(B136:B138)</f>
        <v>3898</v>
      </c>
      <c r="F135" s="8"/>
    </row>
    <row r="136" spans="1:9" x14ac:dyDescent="0.3">
      <c r="A136" s="11" t="s">
        <v>113</v>
      </c>
      <c r="B136">
        <v>2641</v>
      </c>
      <c r="F136" s="8"/>
    </row>
    <row r="137" spans="1:9" x14ac:dyDescent="0.3">
      <c r="A137" s="11" t="s">
        <v>114</v>
      </c>
      <c r="B137">
        <v>1021</v>
      </c>
      <c r="F137" s="8"/>
    </row>
    <row r="138" spans="1:9" x14ac:dyDescent="0.3">
      <c r="A138" s="11" t="s">
        <v>115</v>
      </c>
      <c r="B138">
        <v>236</v>
      </c>
      <c r="F138" s="8"/>
    </row>
    <row r="139" spans="1:9" x14ac:dyDescent="0.3">
      <c r="A139" s="2" t="s">
        <v>107</v>
      </c>
      <c r="B139" s="3">
        <v>115</v>
      </c>
      <c r="C139" s="3">
        <v>73</v>
      </c>
      <c r="D139" s="3">
        <v>73</v>
      </c>
      <c r="E139" s="3">
        <v>88</v>
      </c>
      <c r="F139" s="3">
        <v>42</v>
      </c>
      <c r="G139" s="3">
        <v>30</v>
      </c>
      <c r="H139" s="3">
        <v>25</v>
      </c>
      <c r="I139" s="3">
        <v>102</v>
      </c>
    </row>
    <row r="140" spans="1:9" x14ac:dyDescent="0.3">
      <c r="A140" s="4" t="s">
        <v>103</v>
      </c>
      <c r="B140" s="5">
        <f>+B107+B111+B115+B119+B139+B135+B131+B127+B123</f>
        <v>28701</v>
      </c>
      <c r="C140" s="5">
        <f t="shared" ref="C140:I140" si="26">+C107+C111+C115+C119+C139</f>
        <v>30507</v>
      </c>
      <c r="D140" s="5">
        <f t="shared" si="26"/>
        <v>32233</v>
      </c>
      <c r="E140" s="5">
        <f t="shared" si="26"/>
        <v>34485</v>
      </c>
      <c r="F140" s="5">
        <f t="shared" si="26"/>
        <v>37218</v>
      </c>
      <c r="G140" s="5">
        <f t="shared" si="26"/>
        <v>35568</v>
      </c>
      <c r="H140" s="5">
        <f t="shared" si="26"/>
        <v>42293</v>
      </c>
      <c r="I140" s="5">
        <f t="shared" si="26"/>
        <v>44436</v>
      </c>
    </row>
    <row r="141" spans="1:9" x14ac:dyDescent="0.3">
      <c r="A141" s="2" t="s">
        <v>104</v>
      </c>
      <c r="B141" s="3">
        <v>1982</v>
      </c>
      <c r="C141" s="3">
        <v>1955</v>
      </c>
      <c r="D141" s="3">
        <v>2042</v>
      </c>
      <c r="E141" s="3">
        <v>1886</v>
      </c>
      <c r="F141" s="3">
        <v>1906</v>
      </c>
      <c r="G141" s="3">
        <v>1846</v>
      </c>
      <c r="H141" s="3">
        <f>+SUM(H142:H145)</f>
        <v>2205</v>
      </c>
      <c r="I141" s="3">
        <f>+SUM(I142:I145)</f>
        <v>2346</v>
      </c>
    </row>
    <row r="142" spans="1:9" x14ac:dyDescent="0.3">
      <c r="A142" s="11" t="s">
        <v>113</v>
      </c>
      <c r="B142" s="3"/>
      <c r="C142" s="3"/>
      <c r="D142" s="3"/>
      <c r="E142" s="3">
        <v>1611</v>
      </c>
      <c r="F142" s="3">
        <v>1658</v>
      </c>
      <c r="G142" s="3">
        <v>1642</v>
      </c>
      <c r="H142" s="3">
        <v>1986</v>
      </c>
      <c r="I142" s="3">
        <v>2094</v>
      </c>
    </row>
    <row r="143" spans="1:9" x14ac:dyDescent="0.3">
      <c r="A143" s="11" t="s">
        <v>114</v>
      </c>
      <c r="B143" s="3"/>
      <c r="C143" s="3"/>
      <c r="D143" s="3"/>
      <c r="E143" s="3">
        <v>144</v>
      </c>
      <c r="F143" s="3">
        <v>89</v>
      </c>
      <c r="G143" s="3">
        <v>89</v>
      </c>
      <c r="H143" s="3">
        <v>104</v>
      </c>
      <c r="I143" s="3">
        <v>103</v>
      </c>
    </row>
    <row r="144" spans="1:9" x14ac:dyDescent="0.3">
      <c r="A144" s="11" t="s">
        <v>115</v>
      </c>
      <c r="B144" s="3"/>
      <c r="C144" s="3"/>
      <c r="D144" s="3"/>
      <c r="E144" s="3">
        <v>28</v>
      </c>
      <c r="F144" s="3">
        <v>25</v>
      </c>
      <c r="G144" s="3">
        <v>25</v>
      </c>
      <c r="H144" s="3">
        <v>29</v>
      </c>
      <c r="I144" s="3">
        <v>26</v>
      </c>
    </row>
    <row r="145" spans="1:9" x14ac:dyDescent="0.3">
      <c r="A145" s="11" t="s">
        <v>121</v>
      </c>
      <c r="B145" s="3"/>
      <c r="C145" s="3"/>
      <c r="D145" s="3"/>
      <c r="E145" s="3">
        <v>103</v>
      </c>
      <c r="F145" s="3">
        <v>90</v>
      </c>
      <c r="G145" s="3">
        <v>90</v>
      </c>
      <c r="H145" s="3">
        <v>86</v>
      </c>
      <c r="I145" s="3">
        <v>123</v>
      </c>
    </row>
    <row r="146" spans="1:9" x14ac:dyDescent="0.3">
      <c r="A146" s="2" t="s">
        <v>108</v>
      </c>
      <c r="B146" s="3">
        <v>-82</v>
      </c>
      <c r="C146" s="3">
        <v>-86</v>
      </c>
      <c r="D146" s="3">
        <v>75</v>
      </c>
      <c r="E146" s="3">
        <v>26</v>
      </c>
      <c r="F146" s="3">
        <v>-7</v>
      </c>
      <c r="G146" s="3">
        <v>-11</v>
      </c>
      <c r="H146" s="3">
        <v>40</v>
      </c>
      <c r="I146" s="3">
        <v>-72</v>
      </c>
    </row>
    <row r="147" spans="1:9" ht="15" thickBot="1" x14ac:dyDescent="0.35">
      <c r="A147" s="6" t="s">
        <v>105</v>
      </c>
      <c r="B147" s="7">
        <f t="shared" ref="B147:H147" si="27">+B140+B141+B146</f>
        <v>30601</v>
      </c>
      <c r="C147" s="7">
        <f t="shared" si="27"/>
        <v>32376</v>
      </c>
      <c r="D147" s="7">
        <f t="shared" si="27"/>
        <v>34350</v>
      </c>
      <c r="E147" s="7">
        <f t="shared" si="27"/>
        <v>36397</v>
      </c>
      <c r="F147" s="7">
        <f t="shared" si="27"/>
        <v>39117</v>
      </c>
      <c r="G147" s="7">
        <f t="shared" si="27"/>
        <v>37403</v>
      </c>
      <c r="H147" s="7">
        <f t="shared" si="27"/>
        <v>44538</v>
      </c>
      <c r="I147" s="7">
        <f>+I140+I141+I146</f>
        <v>46710</v>
      </c>
    </row>
    <row r="148" spans="1:9" s="12" customFormat="1" ht="15" thickTop="1" x14ac:dyDescent="0.3">
      <c r="A148" s="12" t="s">
        <v>111</v>
      </c>
      <c r="B148" s="13">
        <f>+I147-I2</f>
        <v>0</v>
      </c>
      <c r="C148" s="13">
        <f t="shared" ref="C148:G148" si="28">+C147-C2</f>
        <v>0</v>
      </c>
      <c r="D148" s="13">
        <f t="shared" si="28"/>
        <v>0</v>
      </c>
      <c r="E148" s="13">
        <f t="shared" si="28"/>
        <v>0</v>
      </c>
      <c r="F148" s="13">
        <f t="shared" si="28"/>
        <v>0</v>
      </c>
      <c r="G148" s="13">
        <f t="shared" si="28"/>
        <v>0</v>
      </c>
      <c r="H148" s="13">
        <f>+H147-H2</f>
        <v>0</v>
      </c>
    </row>
    <row r="149" spans="1:9" x14ac:dyDescent="0.3">
      <c r="A149" s="1" t="s">
        <v>110</v>
      </c>
    </row>
    <row r="150" spans="1:9" x14ac:dyDescent="0.3">
      <c r="A150" s="2" t="s">
        <v>100</v>
      </c>
      <c r="B150" s="3">
        <v>3645</v>
      </c>
      <c r="C150" s="3">
        <v>3763</v>
      </c>
      <c r="D150" s="3">
        <v>3875</v>
      </c>
      <c r="E150" s="3">
        <v>3600</v>
      </c>
      <c r="F150" s="3">
        <v>3925</v>
      </c>
      <c r="G150" s="3">
        <v>2899</v>
      </c>
      <c r="H150" s="3">
        <v>5089</v>
      </c>
      <c r="I150" s="3">
        <v>5114</v>
      </c>
    </row>
    <row r="151" spans="1:9" x14ac:dyDescent="0.3">
      <c r="A151" s="2" t="s">
        <v>101</v>
      </c>
      <c r="B151" s="3"/>
      <c r="C151" s="3">
        <v>1787</v>
      </c>
      <c r="D151" s="3">
        <v>1507</v>
      </c>
      <c r="E151" s="3">
        <v>1587</v>
      </c>
      <c r="F151" s="3">
        <v>1995</v>
      </c>
      <c r="G151" s="3">
        <v>1541</v>
      </c>
      <c r="H151" s="3">
        <v>2435</v>
      </c>
      <c r="I151" s="3">
        <v>3293</v>
      </c>
    </row>
    <row r="152" spans="1:9" x14ac:dyDescent="0.3">
      <c r="A152" s="2" t="s">
        <v>102</v>
      </c>
      <c r="B152" s="3">
        <v>993</v>
      </c>
      <c r="C152" s="3">
        <v>1372</v>
      </c>
      <c r="D152" s="3">
        <v>1507</v>
      </c>
      <c r="E152" s="3">
        <v>1807</v>
      </c>
      <c r="F152" s="3">
        <v>2376</v>
      </c>
      <c r="G152" s="3">
        <v>2490</v>
      </c>
      <c r="H152" s="3">
        <v>3243</v>
      </c>
      <c r="I152" s="3">
        <v>2365</v>
      </c>
    </row>
    <row r="153" spans="1:9" x14ac:dyDescent="0.3">
      <c r="A153" s="2" t="s">
        <v>106</v>
      </c>
      <c r="B153" s="3"/>
      <c r="C153" s="3">
        <v>1002</v>
      </c>
      <c r="D153" s="3">
        <v>980</v>
      </c>
      <c r="E153" s="3">
        <v>1189</v>
      </c>
      <c r="F153" s="3">
        <v>1323</v>
      </c>
      <c r="G153" s="3">
        <v>1184</v>
      </c>
      <c r="H153" s="3">
        <v>1530</v>
      </c>
      <c r="I153" s="3">
        <v>1896</v>
      </c>
    </row>
    <row r="154" spans="1:9" x14ac:dyDescent="0.3">
      <c r="A154" s="2" t="s">
        <v>153</v>
      </c>
      <c r="B154" s="3">
        <v>1277</v>
      </c>
      <c r="C154" s="3"/>
      <c r="D154" s="3"/>
      <c r="E154" s="3"/>
      <c r="F154" s="3"/>
      <c r="G154" s="3"/>
      <c r="H154" s="3"/>
      <c r="I154" s="3"/>
    </row>
    <row r="155" spans="1:9" x14ac:dyDescent="0.3">
      <c r="A155" s="2" t="s">
        <v>154</v>
      </c>
      <c r="B155" s="3">
        <v>247</v>
      </c>
      <c r="C155" s="3"/>
      <c r="D155" s="3"/>
      <c r="E155" s="3"/>
      <c r="F155" s="3"/>
      <c r="G155" s="3"/>
      <c r="H155" s="3"/>
      <c r="I155" s="3"/>
    </row>
    <row r="156" spans="1:9" x14ac:dyDescent="0.3">
      <c r="A156" s="2" t="s">
        <v>155</v>
      </c>
      <c r="B156" s="3">
        <v>100</v>
      </c>
      <c r="C156" s="3"/>
      <c r="D156" s="3"/>
      <c r="E156" s="3"/>
      <c r="F156" s="3"/>
      <c r="G156" s="3"/>
      <c r="H156" s="3"/>
      <c r="I156" s="3"/>
    </row>
    <row r="157" spans="1:9" x14ac:dyDescent="0.3">
      <c r="A157" s="2" t="s">
        <v>156</v>
      </c>
      <c r="B157" s="3">
        <v>818</v>
      </c>
      <c r="C157" s="3"/>
      <c r="D157" s="3"/>
      <c r="E157" s="3"/>
      <c r="F157" s="3"/>
      <c r="G157" s="3"/>
      <c r="H157" s="3"/>
      <c r="I157" s="3"/>
    </row>
    <row r="158" spans="1:9" x14ac:dyDescent="0.3">
      <c r="A158" s="2" t="s">
        <v>107</v>
      </c>
      <c r="B158" s="3">
        <v>-2263</v>
      </c>
      <c r="C158" s="3">
        <v>-2596</v>
      </c>
      <c r="D158" s="3">
        <v>-2677</v>
      </c>
      <c r="E158" s="3">
        <v>-2658</v>
      </c>
      <c r="F158" s="3">
        <v>-3262</v>
      </c>
      <c r="G158" s="3">
        <v>-3468</v>
      </c>
      <c r="H158" s="3">
        <v>-3656</v>
      </c>
      <c r="I158" s="3">
        <v>-4262</v>
      </c>
    </row>
    <row r="159" spans="1:9" x14ac:dyDescent="0.3">
      <c r="A159" s="4" t="s">
        <v>103</v>
      </c>
      <c r="B159" s="5">
        <f t="shared" ref="B159:I159" si="29">+SUM(B150:B158)</f>
        <v>4817</v>
      </c>
      <c r="C159" s="5">
        <f t="shared" si="29"/>
        <v>5328</v>
      </c>
      <c r="D159" s="5">
        <f t="shared" si="29"/>
        <v>5192</v>
      </c>
      <c r="E159" s="5">
        <f t="shared" si="29"/>
        <v>5525</v>
      </c>
      <c r="F159" s="5">
        <f t="shared" si="29"/>
        <v>6357</v>
      </c>
      <c r="G159" s="5">
        <f t="shared" si="29"/>
        <v>4646</v>
      </c>
      <c r="H159" s="5">
        <f t="shared" si="29"/>
        <v>8641</v>
      </c>
      <c r="I159" s="5">
        <f t="shared" si="29"/>
        <v>8406</v>
      </c>
    </row>
    <row r="160" spans="1:9" x14ac:dyDescent="0.3">
      <c r="A160" s="2" t="s">
        <v>104</v>
      </c>
      <c r="B160" s="3">
        <v>517</v>
      </c>
      <c r="C160" s="3">
        <v>487</v>
      </c>
      <c r="D160" s="3">
        <v>477</v>
      </c>
      <c r="E160" s="3">
        <v>310</v>
      </c>
      <c r="F160" s="3">
        <v>303</v>
      </c>
      <c r="G160" s="3">
        <v>297</v>
      </c>
      <c r="H160" s="3">
        <v>543</v>
      </c>
      <c r="I160" s="3">
        <v>669</v>
      </c>
    </row>
    <row r="161" spans="1:9" x14ac:dyDescent="0.3">
      <c r="A161" s="2" t="s">
        <v>108</v>
      </c>
      <c r="B161" s="3">
        <v>-1101</v>
      </c>
      <c r="C161" s="3">
        <v>-1173</v>
      </c>
      <c r="D161" s="3">
        <v>-724</v>
      </c>
      <c r="E161" s="3">
        <v>-1456</v>
      </c>
      <c r="F161" s="3">
        <v>-1810</v>
      </c>
      <c r="G161" s="3">
        <v>-1967</v>
      </c>
      <c r="H161" s="3">
        <v>-2261</v>
      </c>
      <c r="I161" s="3">
        <v>-2219</v>
      </c>
    </row>
    <row r="162" spans="1:9" ht="15" thickBot="1" x14ac:dyDescent="0.35">
      <c r="A162" s="6" t="s">
        <v>112</v>
      </c>
      <c r="B162" s="7">
        <f t="shared" ref="B162" si="30">+SUM(B159:B161)</f>
        <v>4233</v>
      </c>
      <c r="C162" s="7">
        <f t="shared" ref="C162" si="31">+SUM(C159:C161)</f>
        <v>4642</v>
      </c>
      <c r="D162" s="7">
        <f t="shared" ref="D162" si="32">+SUM(D159:D161)</f>
        <v>4945</v>
      </c>
      <c r="E162" s="7">
        <f t="shared" ref="E162" si="33">+SUM(E159:E161)</f>
        <v>4379</v>
      </c>
      <c r="F162" s="7">
        <f t="shared" ref="F162" si="34">+SUM(F159:F161)</f>
        <v>4850</v>
      </c>
      <c r="G162" s="7">
        <f t="shared" ref="G162" si="35">+SUM(G159:G161)</f>
        <v>2976</v>
      </c>
      <c r="H162" s="7">
        <f t="shared" ref="H162" si="36">+SUM(H159:H161)</f>
        <v>6923</v>
      </c>
      <c r="I162" s="7">
        <f>+SUM(I159:I161)</f>
        <v>6856</v>
      </c>
    </row>
    <row r="163" spans="1:9" s="12" customFormat="1" ht="15" thickTop="1" x14ac:dyDescent="0.3">
      <c r="A163" s="12" t="s">
        <v>111</v>
      </c>
      <c r="B163" s="13">
        <f t="shared" ref="B163:H163" si="37">+B162-B10-B8</f>
        <v>0</v>
      </c>
      <c r="C163" s="13">
        <f t="shared" si="37"/>
        <v>0</v>
      </c>
      <c r="D163" s="13">
        <f t="shared" si="37"/>
        <v>0</v>
      </c>
      <c r="E163" s="13">
        <f t="shared" si="37"/>
        <v>0</v>
      </c>
      <c r="F163" s="13">
        <f t="shared" si="37"/>
        <v>0</v>
      </c>
      <c r="G163" s="13">
        <f t="shared" si="37"/>
        <v>0</v>
      </c>
      <c r="H163" s="13">
        <f t="shared" si="37"/>
        <v>0</v>
      </c>
      <c r="I163" s="13">
        <f>+I162-I10-I8</f>
        <v>0</v>
      </c>
    </row>
    <row r="164" spans="1:9" x14ac:dyDescent="0.3">
      <c r="A164" s="1" t="s">
        <v>117</v>
      </c>
    </row>
    <row r="165" spans="1:9" x14ac:dyDescent="0.3">
      <c r="A165" s="2" t="s">
        <v>100</v>
      </c>
      <c r="B165" s="3">
        <v>632</v>
      </c>
      <c r="C165" s="3">
        <v>742</v>
      </c>
      <c r="D165" s="3">
        <v>819</v>
      </c>
      <c r="E165" s="3">
        <v>848</v>
      </c>
      <c r="F165" s="3">
        <v>814</v>
      </c>
      <c r="G165" s="3">
        <v>645</v>
      </c>
      <c r="H165" s="3">
        <v>617</v>
      </c>
      <c r="I165" s="3">
        <v>639</v>
      </c>
    </row>
    <row r="166" spans="1:9" x14ac:dyDescent="0.3">
      <c r="A166" s="2" t="s">
        <v>101</v>
      </c>
      <c r="B166" s="3"/>
      <c r="C166" s="3"/>
      <c r="D166" s="3">
        <v>709</v>
      </c>
      <c r="E166" s="3">
        <v>849</v>
      </c>
      <c r="F166" s="3">
        <v>929</v>
      </c>
      <c r="G166" s="3">
        <v>885</v>
      </c>
      <c r="H166" s="3">
        <v>982</v>
      </c>
      <c r="I166" s="3">
        <v>920</v>
      </c>
    </row>
    <row r="167" spans="1:9" x14ac:dyDescent="0.3">
      <c r="A167" s="2" t="s">
        <v>102</v>
      </c>
      <c r="B167" s="3">
        <v>254</v>
      </c>
      <c r="C167" s="3">
        <v>234</v>
      </c>
      <c r="D167" s="3">
        <v>225</v>
      </c>
      <c r="E167" s="3">
        <v>256</v>
      </c>
      <c r="F167" s="3">
        <v>237</v>
      </c>
      <c r="G167" s="3">
        <v>214</v>
      </c>
      <c r="H167" s="3">
        <v>288</v>
      </c>
      <c r="I167" s="3">
        <v>303</v>
      </c>
    </row>
    <row r="168" spans="1:9" x14ac:dyDescent="0.3">
      <c r="A168" s="2" t="s">
        <v>118</v>
      </c>
      <c r="B168" s="3"/>
      <c r="C168" s="3"/>
      <c r="D168" s="3">
        <v>340</v>
      </c>
      <c r="E168" s="3">
        <v>339</v>
      </c>
      <c r="F168" s="3">
        <v>326</v>
      </c>
      <c r="G168" s="3">
        <v>296</v>
      </c>
      <c r="H168" s="3">
        <v>304</v>
      </c>
      <c r="I168" s="3">
        <v>274</v>
      </c>
    </row>
    <row r="169" spans="1:9" x14ac:dyDescent="0.3">
      <c r="A169" s="2" t="s">
        <v>153</v>
      </c>
      <c r="B169" s="3">
        <v>451</v>
      </c>
      <c r="C169" s="3">
        <v>589</v>
      </c>
      <c r="D169" s="3"/>
      <c r="E169" s="3"/>
      <c r="F169" s="3"/>
      <c r="G169" s="3"/>
      <c r="H169" s="3"/>
      <c r="I169" s="3"/>
    </row>
    <row r="170" spans="1:9" x14ac:dyDescent="0.3">
      <c r="A170" s="2" t="s">
        <v>154</v>
      </c>
      <c r="B170" s="3">
        <v>47</v>
      </c>
      <c r="C170" s="3">
        <v>50</v>
      </c>
      <c r="D170" s="3"/>
      <c r="E170" s="3"/>
      <c r="F170" s="3"/>
      <c r="G170" s="3"/>
      <c r="H170" s="3"/>
      <c r="I170" s="3"/>
    </row>
    <row r="171" spans="1:9" x14ac:dyDescent="0.3">
      <c r="A171" s="2" t="s">
        <v>155</v>
      </c>
      <c r="B171" s="3">
        <v>205</v>
      </c>
      <c r="C171" s="3">
        <v>223</v>
      </c>
      <c r="D171" s="3"/>
      <c r="E171" s="3"/>
      <c r="F171" s="3"/>
      <c r="G171" s="3"/>
      <c r="H171" s="3"/>
      <c r="I171" s="3"/>
    </row>
    <row r="172" spans="1:9" x14ac:dyDescent="0.3">
      <c r="A172" s="2" t="s">
        <v>156</v>
      </c>
      <c r="B172" s="3">
        <v>103</v>
      </c>
      <c r="C172" s="3">
        <v>109</v>
      </c>
      <c r="D172" s="3"/>
      <c r="E172" s="3"/>
      <c r="F172" s="3"/>
      <c r="G172" s="3"/>
      <c r="H172" s="3"/>
      <c r="I172" s="3"/>
    </row>
    <row r="173" spans="1:9" x14ac:dyDescent="0.3">
      <c r="A173" s="2" t="s">
        <v>107</v>
      </c>
      <c r="B173" s="3">
        <v>484</v>
      </c>
      <c r="C173" s="3">
        <v>511</v>
      </c>
      <c r="D173" s="3">
        <v>533</v>
      </c>
      <c r="E173" s="3">
        <v>597</v>
      </c>
      <c r="F173" s="3">
        <v>665</v>
      </c>
      <c r="G173" s="3">
        <v>830</v>
      </c>
      <c r="H173" s="3">
        <v>780</v>
      </c>
      <c r="I173" s="3">
        <v>789</v>
      </c>
    </row>
    <row r="174" spans="1:9" x14ac:dyDescent="0.3">
      <c r="A174" s="4" t="s">
        <v>119</v>
      </c>
      <c r="B174" s="5">
        <f t="shared" ref="B174:I174" si="38">+SUM(B165:B173)</f>
        <v>2176</v>
      </c>
      <c r="C174" s="5">
        <f t="shared" si="38"/>
        <v>2458</v>
      </c>
      <c r="D174" s="5">
        <f t="shared" si="38"/>
        <v>2626</v>
      </c>
      <c r="E174" s="5">
        <f t="shared" si="38"/>
        <v>2889</v>
      </c>
      <c r="F174" s="5">
        <f t="shared" si="38"/>
        <v>2971</v>
      </c>
      <c r="G174" s="5">
        <f t="shared" si="38"/>
        <v>2870</v>
      </c>
      <c r="H174" s="5">
        <f t="shared" si="38"/>
        <v>2971</v>
      </c>
      <c r="I174" s="5">
        <f t="shared" si="38"/>
        <v>2925</v>
      </c>
    </row>
    <row r="175" spans="1:9" x14ac:dyDescent="0.3">
      <c r="A175" s="2" t="s">
        <v>104</v>
      </c>
      <c r="B175" s="3">
        <v>122</v>
      </c>
      <c r="C175" s="3">
        <v>125</v>
      </c>
      <c r="D175" s="3">
        <v>125</v>
      </c>
      <c r="E175" s="3">
        <v>115</v>
      </c>
      <c r="F175" s="3">
        <v>100</v>
      </c>
      <c r="G175" s="3">
        <v>80</v>
      </c>
      <c r="H175" s="3">
        <v>63</v>
      </c>
      <c r="I175" s="3">
        <v>49</v>
      </c>
    </row>
    <row r="176" spans="1:9" x14ac:dyDescent="0.3">
      <c r="A176" s="2" t="s">
        <v>108</v>
      </c>
      <c r="B176" s="3">
        <v>713</v>
      </c>
      <c r="C176" s="3">
        <v>937</v>
      </c>
      <c r="D176" s="3">
        <v>1238</v>
      </c>
      <c r="E176" s="3">
        <v>1450</v>
      </c>
      <c r="F176" s="3">
        <v>1673</v>
      </c>
      <c r="G176" s="3">
        <v>1916</v>
      </c>
      <c r="H176" s="3">
        <v>1870</v>
      </c>
      <c r="I176" s="3">
        <v>1817</v>
      </c>
    </row>
    <row r="177" spans="1:9" ht="15" thickBot="1" x14ac:dyDescent="0.35">
      <c r="A177" s="6" t="s">
        <v>120</v>
      </c>
      <c r="B177" s="7">
        <f t="shared" ref="B177:H177" si="39">+SUM(B174:B176)</f>
        <v>3011</v>
      </c>
      <c r="C177" s="7">
        <f t="shared" si="39"/>
        <v>3520</v>
      </c>
      <c r="D177" s="7">
        <f t="shared" si="39"/>
        <v>3989</v>
      </c>
      <c r="E177" s="7">
        <f t="shared" si="39"/>
        <v>4454</v>
      </c>
      <c r="F177" s="7">
        <f t="shared" si="39"/>
        <v>4744</v>
      </c>
      <c r="G177" s="7">
        <f t="shared" si="39"/>
        <v>4866</v>
      </c>
      <c r="H177" s="7">
        <f t="shared" si="39"/>
        <v>4904</v>
      </c>
      <c r="I177" s="7">
        <f>+SUM(I174:I176)</f>
        <v>4791</v>
      </c>
    </row>
    <row r="178" spans="1:9" ht="15" thickTop="1" x14ac:dyDescent="0.3">
      <c r="A178" s="12" t="s">
        <v>111</v>
      </c>
      <c r="B178" s="13">
        <f t="shared" ref="B178:H178" si="40">+B177-B31</f>
        <v>0</v>
      </c>
      <c r="C178" s="13">
        <f t="shared" si="40"/>
        <v>0</v>
      </c>
      <c r="D178" s="13">
        <f t="shared" si="40"/>
        <v>0</v>
      </c>
      <c r="E178" s="13">
        <f t="shared" si="40"/>
        <v>0</v>
      </c>
      <c r="F178" s="13">
        <f t="shared" si="40"/>
        <v>0</v>
      </c>
      <c r="G178" s="13">
        <f t="shared" si="40"/>
        <v>0</v>
      </c>
      <c r="H178" s="13">
        <f t="shared" si="40"/>
        <v>0</v>
      </c>
      <c r="I178" s="13">
        <f>+I177-I31</f>
        <v>0</v>
      </c>
    </row>
    <row r="179" spans="1:9" x14ac:dyDescent="0.3">
      <c r="A179" s="1" t="s">
        <v>122</v>
      </c>
    </row>
    <row r="180" spans="1:9" x14ac:dyDescent="0.3">
      <c r="A180" s="2" t="s">
        <v>100</v>
      </c>
      <c r="B180" s="3">
        <v>208</v>
      </c>
      <c r="C180" s="3">
        <v>242</v>
      </c>
      <c r="D180" s="3">
        <v>223</v>
      </c>
      <c r="E180" s="3">
        <v>196</v>
      </c>
      <c r="F180" s="3">
        <v>117</v>
      </c>
      <c r="G180" s="3">
        <v>110</v>
      </c>
      <c r="H180" s="3">
        <v>98</v>
      </c>
      <c r="I180" s="3">
        <v>146</v>
      </c>
    </row>
    <row r="181" spans="1:9" x14ac:dyDescent="0.3">
      <c r="A181" s="2" t="s">
        <v>101</v>
      </c>
      <c r="B181" s="3"/>
      <c r="C181" s="3">
        <v>234</v>
      </c>
      <c r="D181" s="3">
        <v>173</v>
      </c>
      <c r="E181" s="3">
        <v>240</v>
      </c>
      <c r="F181" s="3">
        <v>233</v>
      </c>
      <c r="G181" s="3">
        <v>139</v>
      </c>
      <c r="H181" s="3">
        <v>153</v>
      </c>
      <c r="I181" s="3">
        <v>197</v>
      </c>
    </row>
    <row r="182" spans="1:9" x14ac:dyDescent="0.3">
      <c r="A182" s="2" t="s">
        <v>102</v>
      </c>
      <c r="B182" s="3">
        <v>69</v>
      </c>
      <c r="C182" s="3">
        <v>44</v>
      </c>
      <c r="D182" s="3">
        <v>51</v>
      </c>
      <c r="E182" s="3">
        <v>76</v>
      </c>
      <c r="F182" s="3">
        <v>49</v>
      </c>
      <c r="G182" s="3">
        <v>28</v>
      </c>
      <c r="H182" s="3">
        <v>94</v>
      </c>
      <c r="I182" s="3">
        <v>78</v>
      </c>
    </row>
    <row r="183" spans="1:9" x14ac:dyDescent="0.3">
      <c r="A183" s="2" t="s">
        <v>118</v>
      </c>
      <c r="B183" s="3"/>
      <c r="C183" s="3">
        <v>62</v>
      </c>
      <c r="D183" s="3">
        <v>59</v>
      </c>
      <c r="E183" s="3">
        <v>49</v>
      </c>
      <c r="F183" s="3">
        <v>47</v>
      </c>
      <c r="G183" s="3">
        <v>41</v>
      </c>
      <c r="H183" s="3">
        <v>54</v>
      </c>
      <c r="I183" s="3">
        <v>56</v>
      </c>
    </row>
    <row r="184" spans="1:9" x14ac:dyDescent="0.3">
      <c r="A184" s="2" t="s">
        <v>153</v>
      </c>
      <c r="B184" s="3">
        <v>216</v>
      </c>
      <c r="C184" s="3"/>
      <c r="D184" s="3"/>
      <c r="E184" s="3"/>
      <c r="F184" s="3"/>
      <c r="G184" s="3"/>
      <c r="H184" s="3"/>
      <c r="I184" s="3"/>
    </row>
    <row r="185" spans="1:9" x14ac:dyDescent="0.3">
      <c r="A185" s="2" t="s">
        <v>154</v>
      </c>
      <c r="B185" s="3">
        <v>20</v>
      </c>
      <c r="C185" s="3"/>
      <c r="D185" s="3"/>
      <c r="E185" s="3"/>
      <c r="F185" s="3"/>
      <c r="G185" s="3"/>
      <c r="H185" s="3"/>
      <c r="I185" s="3"/>
    </row>
    <row r="186" spans="1:9" x14ac:dyDescent="0.3">
      <c r="A186" s="2" t="s">
        <v>155</v>
      </c>
      <c r="B186" s="3">
        <v>15</v>
      </c>
      <c r="C186" s="3"/>
      <c r="D186" s="3"/>
      <c r="E186" s="3"/>
      <c r="F186" s="3"/>
      <c r="G186" s="3"/>
      <c r="H186" s="3"/>
      <c r="I186" s="3"/>
    </row>
    <row r="187" spans="1:9" x14ac:dyDescent="0.3">
      <c r="A187" s="2" t="s">
        <v>156</v>
      </c>
      <c r="B187" s="3">
        <v>37</v>
      </c>
      <c r="C187" s="3"/>
      <c r="D187" s="3"/>
      <c r="E187" s="3"/>
      <c r="F187" s="3"/>
      <c r="G187" s="3"/>
      <c r="H187" s="3"/>
      <c r="I187" s="3"/>
    </row>
    <row r="188" spans="1:9" x14ac:dyDescent="0.3">
      <c r="A188" s="2" t="s">
        <v>107</v>
      </c>
      <c r="B188" s="3">
        <v>225</v>
      </c>
      <c r="C188" s="3">
        <v>258</v>
      </c>
      <c r="D188" s="3">
        <v>278</v>
      </c>
      <c r="E188" s="3">
        <v>286</v>
      </c>
      <c r="F188" s="3">
        <v>278</v>
      </c>
      <c r="G188" s="3">
        <v>438</v>
      </c>
      <c r="H188" s="3">
        <v>278</v>
      </c>
      <c r="I188" s="3">
        <v>222</v>
      </c>
    </row>
    <row r="189" spans="1:9" x14ac:dyDescent="0.3">
      <c r="A189" s="4" t="s">
        <v>119</v>
      </c>
      <c r="B189" s="5">
        <f t="shared" ref="B189:I189" si="41">+SUM(B180:B188)</f>
        <v>790</v>
      </c>
      <c r="C189" s="5">
        <f t="shared" si="41"/>
        <v>840</v>
      </c>
      <c r="D189" s="5">
        <f t="shared" si="41"/>
        <v>784</v>
      </c>
      <c r="E189" s="5">
        <f t="shared" si="41"/>
        <v>847</v>
      </c>
      <c r="F189" s="5">
        <f t="shared" si="41"/>
        <v>724</v>
      </c>
      <c r="G189" s="5">
        <f t="shared" si="41"/>
        <v>756</v>
      </c>
      <c r="H189" s="5">
        <f t="shared" si="41"/>
        <v>677</v>
      </c>
      <c r="I189" s="5">
        <f t="shared" si="41"/>
        <v>699</v>
      </c>
    </row>
    <row r="190" spans="1:9" x14ac:dyDescent="0.3">
      <c r="A190" s="2" t="s">
        <v>104</v>
      </c>
      <c r="B190" s="3">
        <v>69</v>
      </c>
      <c r="C190" s="3">
        <v>39</v>
      </c>
      <c r="D190" s="3">
        <v>30</v>
      </c>
      <c r="E190" s="3">
        <v>22</v>
      </c>
      <c r="F190" s="3">
        <v>18</v>
      </c>
      <c r="G190" s="3">
        <v>12</v>
      </c>
      <c r="H190" s="3">
        <v>7</v>
      </c>
      <c r="I190" s="3">
        <v>9</v>
      </c>
    </row>
    <row r="191" spans="1:9" x14ac:dyDescent="0.3">
      <c r="A191" s="2" t="s">
        <v>108</v>
      </c>
      <c r="B191" s="3">
        <f t="shared" ref="B191:H191" si="42">-(SUM(B189:B190)+B81)</f>
        <v>104</v>
      </c>
      <c r="C191" s="3">
        <f t="shared" si="42"/>
        <v>264</v>
      </c>
      <c r="D191" s="3">
        <f t="shared" si="42"/>
        <v>291</v>
      </c>
      <c r="E191" s="3">
        <f t="shared" si="42"/>
        <v>159</v>
      </c>
      <c r="F191" s="3">
        <f t="shared" si="42"/>
        <v>377</v>
      </c>
      <c r="G191" s="3">
        <f t="shared" si="42"/>
        <v>318</v>
      </c>
      <c r="H191" s="3">
        <f t="shared" si="42"/>
        <v>11</v>
      </c>
      <c r="I191" s="3">
        <f>-(SUM(I189:I190)+I81)</f>
        <v>50</v>
      </c>
    </row>
    <row r="192" spans="1:9" ht="15" thickBot="1" x14ac:dyDescent="0.35">
      <c r="A192" s="6" t="s">
        <v>123</v>
      </c>
      <c r="B192" s="7">
        <f t="shared" ref="B192:H192" si="43">+SUM(B189:B191)</f>
        <v>963</v>
      </c>
      <c r="C192" s="7">
        <f t="shared" si="43"/>
        <v>1143</v>
      </c>
      <c r="D192" s="7">
        <f t="shared" si="43"/>
        <v>1105</v>
      </c>
      <c r="E192" s="7">
        <f t="shared" si="43"/>
        <v>1028</v>
      </c>
      <c r="F192" s="7">
        <f t="shared" si="43"/>
        <v>1119</v>
      </c>
      <c r="G192" s="7">
        <f t="shared" si="43"/>
        <v>1086</v>
      </c>
      <c r="H192" s="7">
        <f t="shared" si="43"/>
        <v>695</v>
      </c>
      <c r="I192" s="7">
        <f>+SUM(I189:I191)</f>
        <v>758</v>
      </c>
    </row>
    <row r="193" spans="1:9" ht="15" thickTop="1" x14ac:dyDescent="0.3">
      <c r="A193" s="12" t="s">
        <v>111</v>
      </c>
      <c r="B193" s="13">
        <f t="shared" ref="B193:H193" si="44">+B192+B81</f>
        <v>0</v>
      </c>
      <c r="C193" s="13">
        <f t="shared" si="44"/>
        <v>0</v>
      </c>
      <c r="D193" s="13">
        <f t="shared" si="44"/>
        <v>0</v>
      </c>
      <c r="E193" s="13">
        <f t="shared" si="44"/>
        <v>0</v>
      </c>
      <c r="F193" s="13">
        <f t="shared" si="44"/>
        <v>0</v>
      </c>
      <c r="G193" s="13">
        <f t="shared" si="44"/>
        <v>0</v>
      </c>
      <c r="H193" s="13">
        <f t="shared" si="44"/>
        <v>0</v>
      </c>
      <c r="I193" s="13">
        <f>+I192+I81</f>
        <v>0</v>
      </c>
    </row>
    <row r="194" spans="1:9" x14ac:dyDescent="0.3">
      <c r="A194" s="1" t="s">
        <v>124</v>
      </c>
    </row>
    <row r="195" spans="1:9" x14ac:dyDescent="0.3">
      <c r="A195" s="2" t="s">
        <v>100</v>
      </c>
      <c r="B195" s="3">
        <v>121</v>
      </c>
      <c r="C195" s="3">
        <v>133</v>
      </c>
      <c r="D195" s="3">
        <v>140</v>
      </c>
      <c r="E195" s="3">
        <v>160</v>
      </c>
      <c r="F195" s="3">
        <v>149</v>
      </c>
      <c r="G195" s="3">
        <v>148</v>
      </c>
      <c r="H195" s="3">
        <v>130</v>
      </c>
      <c r="I195" s="3">
        <v>124</v>
      </c>
    </row>
    <row r="196" spans="1:9" x14ac:dyDescent="0.3">
      <c r="A196" s="2" t="s">
        <v>101</v>
      </c>
      <c r="B196" s="3"/>
      <c r="C196" s="3">
        <v>85</v>
      </c>
      <c r="D196" s="3">
        <v>106</v>
      </c>
      <c r="E196" s="3">
        <v>116</v>
      </c>
      <c r="F196" s="3">
        <v>111</v>
      </c>
      <c r="G196" s="3">
        <v>132</v>
      </c>
      <c r="H196" s="3">
        <v>136</v>
      </c>
      <c r="I196" s="3">
        <v>134</v>
      </c>
    </row>
    <row r="197" spans="1:9" x14ac:dyDescent="0.3">
      <c r="A197" s="2" t="s">
        <v>102</v>
      </c>
      <c r="B197" s="3">
        <v>46</v>
      </c>
      <c r="C197" s="3">
        <v>48</v>
      </c>
      <c r="D197" s="3">
        <v>54</v>
      </c>
      <c r="E197" s="3">
        <v>56</v>
      </c>
      <c r="F197" s="3">
        <v>50</v>
      </c>
      <c r="G197" s="3">
        <v>44</v>
      </c>
      <c r="H197" s="3">
        <v>46</v>
      </c>
      <c r="I197" s="3">
        <v>41</v>
      </c>
    </row>
    <row r="198" spans="1:9" x14ac:dyDescent="0.3">
      <c r="A198" s="2" t="s">
        <v>106</v>
      </c>
      <c r="B198" s="3"/>
      <c r="C198" s="3">
        <v>42</v>
      </c>
      <c r="D198" s="3">
        <v>54</v>
      </c>
      <c r="E198" s="3">
        <v>55</v>
      </c>
      <c r="F198" s="3">
        <v>53</v>
      </c>
      <c r="G198" s="3">
        <v>46</v>
      </c>
      <c r="H198" s="3">
        <v>43</v>
      </c>
      <c r="I198" s="3">
        <v>42</v>
      </c>
    </row>
    <row r="199" spans="1:9" x14ac:dyDescent="0.3">
      <c r="A199" s="2" t="s">
        <v>153</v>
      </c>
      <c r="B199" s="3">
        <v>75</v>
      </c>
      <c r="C199" s="3"/>
      <c r="D199" s="3"/>
      <c r="E199" s="3"/>
      <c r="F199" s="3"/>
      <c r="G199" s="3"/>
      <c r="H199" s="3"/>
      <c r="I199" s="3"/>
    </row>
    <row r="200" spans="1:9" x14ac:dyDescent="0.3">
      <c r="A200" s="2" t="s">
        <v>154</v>
      </c>
      <c r="B200" s="3">
        <v>12</v>
      </c>
      <c r="C200" s="3"/>
      <c r="D200" s="3"/>
      <c r="E200" s="3"/>
      <c r="F200" s="3"/>
      <c r="G200" s="3"/>
      <c r="H200" s="3"/>
      <c r="I200" s="3"/>
    </row>
    <row r="201" spans="1:9" x14ac:dyDescent="0.3">
      <c r="A201" s="2" t="s">
        <v>155</v>
      </c>
      <c r="B201" s="3">
        <v>22</v>
      </c>
      <c r="C201" s="3"/>
      <c r="D201" s="3"/>
      <c r="E201" s="3"/>
      <c r="F201" s="3"/>
      <c r="G201" s="3"/>
      <c r="H201" s="3"/>
      <c r="I201" s="3"/>
    </row>
    <row r="202" spans="1:9" x14ac:dyDescent="0.3">
      <c r="A202" s="2" t="s">
        <v>156</v>
      </c>
      <c r="B202" s="3">
        <v>27</v>
      </c>
      <c r="C202" s="3"/>
      <c r="D202" s="3"/>
      <c r="E202" s="3"/>
      <c r="F202" s="3"/>
      <c r="G202" s="3"/>
      <c r="H202" s="3"/>
      <c r="I202" s="3"/>
    </row>
    <row r="203" spans="1:9" x14ac:dyDescent="0.3">
      <c r="A203" s="2" t="s">
        <v>107</v>
      </c>
      <c r="B203" s="3">
        <v>210</v>
      </c>
      <c r="C203" s="3">
        <v>230</v>
      </c>
      <c r="D203" s="3">
        <v>233</v>
      </c>
      <c r="E203" s="3">
        <v>217</v>
      </c>
      <c r="F203" s="3">
        <v>195</v>
      </c>
      <c r="G203" s="3">
        <v>214</v>
      </c>
      <c r="H203" s="3">
        <v>222</v>
      </c>
      <c r="I203" s="3">
        <v>220</v>
      </c>
    </row>
    <row r="204" spans="1:9" x14ac:dyDescent="0.3">
      <c r="A204" s="4" t="s">
        <v>119</v>
      </c>
      <c r="B204" s="5">
        <f t="shared" ref="B204:I204" si="45">+SUM(B195:B203)</f>
        <v>513</v>
      </c>
      <c r="C204" s="5">
        <f t="shared" si="45"/>
        <v>538</v>
      </c>
      <c r="D204" s="5">
        <f t="shared" si="45"/>
        <v>587</v>
      </c>
      <c r="E204" s="5">
        <f t="shared" si="45"/>
        <v>604</v>
      </c>
      <c r="F204" s="5">
        <f t="shared" si="45"/>
        <v>558</v>
      </c>
      <c r="G204" s="5">
        <f t="shared" si="45"/>
        <v>584</v>
      </c>
      <c r="H204" s="5">
        <f t="shared" si="45"/>
        <v>577</v>
      </c>
      <c r="I204" s="5">
        <f t="shared" si="45"/>
        <v>561</v>
      </c>
    </row>
    <row r="205" spans="1:9" x14ac:dyDescent="0.3">
      <c r="A205" s="2" t="s">
        <v>104</v>
      </c>
      <c r="B205" s="3">
        <v>18</v>
      </c>
      <c r="C205" s="3">
        <v>27</v>
      </c>
      <c r="D205" s="3">
        <v>28</v>
      </c>
      <c r="E205" s="3">
        <v>33</v>
      </c>
      <c r="F205" s="3">
        <v>31</v>
      </c>
      <c r="G205" s="3">
        <v>25</v>
      </c>
      <c r="H205" s="3">
        <v>26</v>
      </c>
      <c r="I205" s="3">
        <v>22</v>
      </c>
    </row>
    <row r="206" spans="1:9" x14ac:dyDescent="0.3">
      <c r="A206" s="2" t="s">
        <v>108</v>
      </c>
      <c r="B206" s="3">
        <v>75</v>
      </c>
      <c r="C206" s="3">
        <v>84</v>
      </c>
      <c r="D206" s="3">
        <v>91</v>
      </c>
      <c r="E206" s="3">
        <v>110</v>
      </c>
      <c r="F206" s="3">
        <v>116</v>
      </c>
      <c r="G206" s="3">
        <v>112</v>
      </c>
      <c r="H206" s="3">
        <v>141</v>
      </c>
      <c r="I206" s="3">
        <v>134</v>
      </c>
    </row>
    <row r="207" spans="1:9" ht="15" thickBot="1" x14ac:dyDescent="0.35">
      <c r="A207" s="6" t="s">
        <v>125</v>
      </c>
      <c r="B207" s="7">
        <f t="shared" ref="B207:H207" si="46">+SUM(B204:B206)</f>
        <v>606</v>
      </c>
      <c r="C207" s="7">
        <f t="shared" si="46"/>
        <v>649</v>
      </c>
      <c r="D207" s="7">
        <f t="shared" si="46"/>
        <v>706</v>
      </c>
      <c r="E207" s="7">
        <f t="shared" si="46"/>
        <v>747</v>
      </c>
      <c r="F207" s="7">
        <f t="shared" si="46"/>
        <v>705</v>
      </c>
      <c r="G207" s="7">
        <f t="shared" si="46"/>
        <v>721</v>
      </c>
      <c r="H207" s="7">
        <f t="shared" si="46"/>
        <v>744</v>
      </c>
      <c r="I207" s="7">
        <f>+SUM(I204:I206)</f>
        <v>717</v>
      </c>
    </row>
    <row r="208" spans="1:9" ht="15" thickTop="1" x14ac:dyDescent="0.3">
      <c r="A208" s="12" t="s">
        <v>111</v>
      </c>
      <c r="B208" s="13">
        <f t="shared" ref="B208:H208" si="47">+B207-B66</f>
        <v>0</v>
      </c>
      <c r="C208" s="13">
        <f t="shared" si="47"/>
        <v>0</v>
      </c>
      <c r="D208" s="13">
        <f t="shared" si="47"/>
        <v>0</v>
      </c>
      <c r="E208" s="13">
        <f t="shared" si="47"/>
        <v>0</v>
      </c>
      <c r="F208" s="13">
        <f t="shared" si="47"/>
        <v>0</v>
      </c>
      <c r="G208" s="13">
        <f t="shared" si="47"/>
        <v>0</v>
      </c>
      <c r="H208" s="13">
        <f t="shared" si="47"/>
        <v>0</v>
      </c>
      <c r="I208" s="13">
        <f>+I207-I66</f>
        <v>0</v>
      </c>
    </row>
    <row r="209" spans="1:9" x14ac:dyDescent="0.3">
      <c r="A209" s="14" t="s">
        <v>126</v>
      </c>
      <c r="B209" s="14"/>
      <c r="C209" s="14"/>
      <c r="D209" s="14"/>
      <c r="E209" s="14"/>
      <c r="F209" s="14"/>
      <c r="G209" s="14"/>
      <c r="H209" s="14"/>
      <c r="I209" s="14"/>
    </row>
    <row r="210" spans="1:9" x14ac:dyDescent="0.3">
      <c r="A210" s="28" t="s">
        <v>127</v>
      </c>
    </row>
    <row r="211" spans="1:9" x14ac:dyDescent="0.3">
      <c r="A211" s="33" t="s">
        <v>100</v>
      </c>
      <c r="B211" s="34">
        <f>B107/12299-1</f>
        <v>0.11716399707293279</v>
      </c>
      <c r="C211" s="34">
        <f t="shared" ref="C211:H226" si="48">C107/B107-1</f>
        <v>7.4526928675400228E-2</v>
      </c>
      <c r="D211" s="34">
        <f t="shared" si="48"/>
        <v>3.0615009482525046E-2</v>
      </c>
      <c r="E211" s="34">
        <f t="shared" si="48"/>
        <v>-2.372502628811779E-2</v>
      </c>
      <c r="F211" s="34">
        <f t="shared" si="48"/>
        <v>7.0481319421070276E-2</v>
      </c>
      <c r="G211" s="34">
        <f t="shared" si="48"/>
        <v>-8.9171173437303519E-2</v>
      </c>
      <c r="H211" s="34">
        <f>H107/G107-1</f>
        <v>0.18606738470035911</v>
      </c>
      <c r="I211" s="34">
        <v>7.0000000000000007E-2</v>
      </c>
    </row>
    <row r="212" spans="1:9" x14ac:dyDescent="0.3">
      <c r="A212" s="31" t="s">
        <v>113</v>
      </c>
      <c r="B212" s="30">
        <f>B108/7495-1</f>
        <v>0.13488992661774524</v>
      </c>
      <c r="C212" s="30">
        <f t="shared" si="48"/>
        <v>9.3228309428638578E-2</v>
      </c>
      <c r="D212" s="30">
        <f t="shared" si="48"/>
        <v>4.1402301322722934E-2</v>
      </c>
      <c r="E212" s="30">
        <f t="shared" si="48"/>
        <v>-3.7381247418422192E-2</v>
      </c>
      <c r="F212" s="30">
        <f t="shared" si="48"/>
        <v>7.755846384895948E-2</v>
      </c>
      <c r="G212" s="30">
        <f t="shared" si="48"/>
        <v>-7.1279243404678949E-2</v>
      </c>
      <c r="H212" s="30">
        <f t="shared" si="48"/>
        <v>0.24815092721620746</v>
      </c>
      <c r="I212" s="30">
        <v>0.05</v>
      </c>
    </row>
    <row r="213" spans="1:9" x14ac:dyDescent="0.3">
      <c r="A213" s="31" t="s">
        <v>114</v>
      </c>
      <c r="B213" s="30">
        <f>B109/3937-1</f>
        <v>0.12014224028448051</v>
      </c>
      <c r="C213" s="30">
        <f t="shared" si="48"/>
        <v>7.6190476190476142E-2</v>
      </c>
      <c r="D213" s="30">
        <f t="shared" si="48"/>
        <v>2.9498525073746285E-2</v>
      </c>
      <c r="E213" s="30">
        <f t="shared" si="48"/>
        <v>1.0642652476463343E-2</v>
      </c>
      <c r="F213" s="30">
        <f t="shared" si="48"/>
        <v>6.5208586472256025E-2</v>
      </c>
      <c r="G213" s="30">
        <f t="shared" si="48"/>
        <v>-0.11806083650190113</v>
      </c>
      <c r="H213" s="30">
        <f t="shared" si="48"/>
        <v>8.3854278939426541E-2</v>
      </c>
      <c r="I213" s="30">
        <v>0.09</v>
      </c>
    </row>
    <row r="214" spans="1:9" x14ac:dyDescent="0.3">
      <c r="A214" s="31" t="s">
        <v>115</v>
      </c>
      <c r="B214" s="30">
        <f>B110/867-1</f>
        <v>-4.9596309111880066E-2</v>
      </c>
      <c r="C214" s="30">
        <f t="shared" si="48"/>
        <v>-0.12742718446601942</v>
      </c>
      <c r="D214" s="30">
        <f t="shared" si="48"/>
        <v>-0.10152990264255912</v>
      </c>
      <c r="E214" s="30">
        <f t="shared" si="48"/>
        <v>-7.8947368421052655E-2</v>
      </c>
      <c r="F214" s="30">
        <f t="shared" si="48"/>
        <v>3.3613445378151141E-3</v>
      </c>
      <c r="G214" s="30">
        <f t="shared" si="48"/>
        <v>-0.13567839195979903</v>
      </c>
      <c r="H214" s="30">
        <f t="shared" si="48"/>
        <v>-1.744186046511631E-2</v>
      </c>
      <c r="I214" s="30">
        <v>0.25</v>
      </c>
    </row>
    <row r="215" spans="1:9" x14ac:dyDescent="0.3">
      <c r="A215" s="33" t="s">
        <v>101</v>
      </c>
      <c r="B215" s="34"/>
      <c r="C215" s="34"/>
      <c r="D215" s="34">
        <f t="shared" si="48"/>
        <v>5.3118393234672379E-2</v>
      </c>
      <c r="E215" s="34">
        <f t="shared" si="48"/>
        <v>0.15959849435382689</v>
      </c>
      <c r="F215" s="34">
        <f t="shared" si="48"/>
        <v>6.1674962129409261E-2</v>
      </c>
      <c r="G215" s="34">
        <f t="shared" si="48"/>
        <v>-4.7390949857317621E-2</v>
      </c>
      <c r="H215" s="34">
        <f t="shared" si="48"/>
        <v>0.22563389322777372</v>
      </c>
      <c r="I215" s="34">
        <v>0.12</v>
      </c>
    </row>
    <row r="216" spans="1:9" x14ac:dyDescent="0.3">
      <c r="A216" s="31" t="s">
        <v>113</v>
      </c>
      <c r="B216" s="30"/>
      <c r="C216" s="30"/>
      <c r="D216" s="30">
        <f t="shared" si="48"/>
        <v>2.9545905215149659E-2</v>
      </c>
      <c r="E216" s="30">
        <f t="shared" si="48"/>
        <v>0.1315485362095532</v>
      </c>
      <c r="F216" s="30">
        <f t="shared" si="48"/>
        <v>7.1148936170212673E-2</v>
      </c>
      <c r="G216" s="30">
        <f t="shared" si="48"/>
        <v>-6.3721595423486432E-2</v>
      </c>
      <c r="H216" s="30">
        <f t="shared" si="48"/>
        <v>0.18295994568907004</v>
      </c>
      <c r="I216" s="30">
        <v>0.09</v>
      </c>
    </row>
    <row r="217" spans="1:9" x14ac:dyDescent="0.3">
      <c r="A217" s="31" t="s">
        <v>114</v>
      </c>
      <c r="B217" s="30"/>
      <c r="C217" s="30"/>
      <c r="D217" s="30">
        <f t="shared" si="48"/>
        <v>0.11447184737087013</v>
      </c>
      <c r="E217" s="30">
        <f t="shared" si="48"/>
        <v>0.22755741127348639</v>
      </c>
      <c r="F217" s="30">
        <f t="shared" si="48"/>
        <v>5.0000000000000044E-2</v>
      </c>
      <c r="G217" s="30">
        <f t="shared" si="48"/>
        <v>-1.1013929381276322E-2</v>
      </c>
      <c r="H217" s="30">
        <f t="shared" si="48"/>
        <v>0.30887651490337364</v>
      </c>
      <c r="I217" s="30">
        <v>0.16</v>
      </c>
    </row>
    <row r="218" spans="1:9" x14ac:dyDescent="0.3">
      <c r="A218" s="31" t="s">
        <v>115</v>
      </c>
      <c r="B218" s="30"/>
      <c r="C218" s="30"/>
      <c r="D218" s="30">
        <f t="shared" si="48"/>
        <v>1.8617021276595702E-2</v>
      </c>
      <c r="E218" s="30">
        <f t="shared" si="48"/>
        <v>0.11488250652741505</v>
      </c>
      <c r="F218" s="30">
        <f t="shared" si="48"/>
        <v>1.1709601873536313E-2</v>
      </c>
      <c r="G218" s="30">
        <f t="shared" si="48"/>
        <v>-6.944444444444442E-2</v>
      </c>
      <c r="H218" s="30">
        <f t="shared" si="48"/>
        <v>0.21890547263681581</v>
      </c>
      <c r="I218" s="30">
        <v>0.17</v>
      </c>
    </row>
    <row r="219" spans="1:9" x14ac:dyDescent="0.3">
      <c r="A219" s="33" t="s">
        <v>102</v>
      </c>
      <c r="B219" s="30">
        <f>B115/2602-1</f>
        <v>0.17870868562644127</v>
      </c>
      <c r="C219" s="34">
        <f t="shared" ref="C219:G226" si="49">C115/B115-1</f>
        <v>0.23410498858819695</v>
      </c>
      <c r="D219" s="34">
        <f t="shared" si="49"/>
        <v>0.11941875825627468</v>
      </c>
      <c r="E219" s="34">
        <f t="shared" si="49"/>
        <v>0.21170639603493036</v>
      </c>
      <c r="F219" s="34">
        <f t="shared" si="49"/>
        <v>0.20919361121932223</v>
      </c>
      <c r="G219" s="34">
        <f t="shared" si="49"/>
        <v>7.5869845360824639E-2</v>
      </c>
      <c r="H219" s="34">
        <f t="shared" si="48"/>
        <v>0.24120377301991325</v>
      </c>
      <c r="I219" s="34">
        <v>-0.13</v>
      </c>
    </row>
    <row r="220" spans="1:9" x14ac:dyDescent="0.3">
      <c r="A220" s="31" t="s">
        <v>113</v>
      </c>
      <c r="B220" s="30">
        <f>B116/1600-1</f>
        <v>0.26</v>
      </c>
      <c r="C220" s="30">
        <f t="shared" si="49"/>
        <v>0.28918650793650791</v>
      </c>
      <c r="D220" s="30">
        <f t="shared" si="49"/>
        <v>0.12350904193920731</v>
      </c>
      <c r="E220" s="30">
        <f t="shared" si="49"/>
        <v>0.19726027397260282</v>
      </c>
      <c r="F220" s="30">
        <f t="shared" si="49"/>
        <v>0.21910755148741412</v>
      </c>
      <c r="G220" s="30">
        <f t="shared" si="49"/>
        <v>8.7517597372125833E-2</v>
      </c>
      <c r="H220" s="30">
        <f t="shared" si="48"/>
        <v>0.24012944983818763</v>
      </c>
      <c r="I220" s="30">
        <v>-0.1</v>
      </c>
    </row>
    <row r="221" spans="1:9" x14ac:dyDescent="0.3">
      <c r="A221" s="31" t="s">
        <v>114</v>
      </c>
      <c r="B221" s="30">
        <f>B117/876-1</f>
        <v>5.5936073059360769E-2</v>
      </c>
      <c r="C221" s="30">
        <f t="shared" si="49"/>
        <v>0.14054054054054044</v>
      </c>
      <c r="D221" s="30">
        <f t="shared" si="49"/>
        <v>0.12606635071090055</v>
      </c>
      <c r="E221" s="30">
        <f t="shared" si="49"/>
        <v>0.26936026936026947</v>
      </c>
      <c r="F221" s="30">
        <f t="shared" si="49"/>
        <v>0.19893899204244025</v>
      </c>
      <c r="G221" s="30">
        <f t="shared" si="49"/>
        <v>4.8672566371681381E-2</v>
      </c>
      <c r="H221" s="30">
        <f t="shared" si="48"/>
        <v>0.2378691983122363</v>
      </c>
      <c r="I221" s="30">
        <v>-0.21</v>
      </c>
    </row>
    <row r="222" spans="1:9" x14ac:dyDescent="0.3">
      <c r="A222" s="31" t="s">
        <v>115</v>
      </c>
      <c r="B222" s="30">
        <f>B118/126-1</f>
        <v>0</v>
      </c>
      <c r="C222" s="30">
        <f t="shared" si="49"/>
        <v>3.9682539682539764E-2</v>
      </c>
      <c r="D222" s="30">
        <f t="shared" si="49"/>
        <v>-1.5267175572519109E-2</v>
      </c>
      <c r="E222" s="30">
        <f t="shared" si="49"/>
        <v>7.7519379844961378E-3</v>
      </c>
      <c r="F222" s="30">
        <f t="shared" si="49"/>
        <v>6.1538461538461542E-2</v>
      </c>
      <c r="G222" s="30">
        <f t="shared" si="49"/>
        <v>7.2463768115942129E-2</v>
      </c>
      <c r="H222" s="30">
        <f t="shared" si="48"/>
        <v>0.31756756756756754</v>
      </c>
      <c r="I222" s="30">
        <v>-0.06</v>
      </c>
    </row>
    <row r="223" spans="1:9" x14ac:dyDescent="0.3">
      <c r="A223" s="33" t="s">
        <v>106</v>
      </c>
      <c r="B223" s="34"/>
      <c r="C223" s="34"/>
      <c r="D223" s="34">
        <f t="shared" si="49"/>
        <v>9.7289784572619942E-2</v>
      </c>
      <c r="E223" s="34">
        <f t="shared" si="49"/>
        <v>9.0563647878403986E-2</v>
      </c>
      <c r="F223" s="34">
        <f t="shared" si="49"/>
        <v>1.7034456058846237E-2</v>
      </c>
      <c r="G223" s="34">
        <f t="shared" si="49"/>
        <v>-4.3014845831747195E-2</v>
      </c>
      <c r="H223" s="34">
        <f t="shared" si="48"/>
        <v>6.2649164677804237E-2</v>
      </c>
      <c r="I223" s="34">
        <v>0.16</v>
      </c>
    </row>
    <row r="224" spans="1:9" x14ac:dyDescent="0.3">
      <c r="A224" s="31" t="s">
        <v>113</v>
      </c>
      <c r="B224" s="30"/>
      <c r="C224" s="30"/>
      <c r="D224" s="30">
        <f t="shared" si="49"/>
        <v>0.12116040955631391</v>
      </c>
      <c r="E224" s="30">
        <f t="shared" si="49"/>
        <v>8.8280060882800715E-2</v>
      </c>
      <c r="F224" s="30">
        <f t="shared" si="49"/>
        <v>1.3146853146853044E-2</v>
      </c>
      <c r="G224" s="30">
        <f t="shared" si="49"/>
        <v>-4.7763666482606326E-2</v>
      </c>
      <c r="H224" s="30">
        <f t="shared" si="48"/>
        <v>6.0887213685126174E-2</v>
      </c>
      <c r="I224" s="30">
        <v>0.17</v>
      </c>
    </row>
    <row r="225" spans="1:9" x14ac:dyDescent="0.3">
      <c r="A225" s="31" t="s">
        <v>114</v>
      </c>
      <c r="B225" s="30"/>
      <c r="C225" s="30"/>
      <c r="D225" s="30">
        <f t="shared" si="49"/>
        <v>6.0877350044762801E-2</v>
      </c>
      <c r="E225" s="30">
        <f t="shared" si="49"/>
        <v>0.13670886075949373</v>
      </c>
      <c r="F225" s="30">
        <f t="shared" si="49"/>
        <v>3.563474387527843E-2</v>
      </c>
      <c r="G225" s="30">
        <f t="shared" si="49"/>
        <v>-2.1505376344086002E-2</v>
      </c>
      <c r="H225" s="30">
        <f t="shared" si="48"/>
        <v>9.4505494505494614E-2</v>
      </c>
      <c r="I225" s="30">
        <v>0.12</v>
      </c>
    </row>
    <row r="226" spans="1:9" x14ac:dyDescent="0.3">
      <c r="A226" s="31" t="s">
        <v>115</v>
      </c>
      <c r="B226" s="30"/>
      <c r="C226" s="30"/>
      <c r="D226" s="30">
        <f t="shared" si="49"/>
        <v>-1.1111111111111072E-2</v>
      </c>
      <c r="E226" s="30">
        <f t="shared" si="49"/>
        <v>-8.6142322097378266E-2</v>
      </c>
      <c r="F226" s="30">
        <f t="shared" si="49"/>
        <v>-2.8688524590163911E-2</v>
      </c>
      <c r="G226" s="30">
        <f t="shared" si="49"/>
        <v>-9.7046413502109741E-2</v>
      </c>
      <c r="H226" s="30">
        <f t="shared" si="48"/>
        <v>-0.11214953271028039</v>
      </c>
      <c r="I226" s="30">
        <v>0.28000000000000003</v>
      </c>
    </row>
    <row r="227" spans="1:9" x14ac:dyDescent="0.3">
      <c r="A227" s="52" t="s">
        <v>153</v>
      </c>
      <c r="B227" s="34">
        <v>0.15</v>
      </c>
      <c r="C227" s="30"/>
      <c r="D227" s="30"/>
      <c r="E227" s="30"/>
      <c r="F227" s="30"/>
      <c r="G227" s="30"/>
      <c r="H227" s="30"/>
      <c r="I227" s="30"/>
    </row>
    <row r="228" spans="1:9" x14ac:dyDescent="0.3">
      <c r="A228" s="31" t="s">
        <v>113</v>
      </c>
      <c r="B228" s="30">
        <v>0.17</v>
      </c>
      <c r="C228" s="30"/>
      <c r="D228" s="30"/>
      <c r="E228" s="30"/>
      <c r="F228" s="30"/>
      <c r="G228" s="30"/>
      <c r="H228" s="30"/>
      <c r="I228" s="30"/>
    </row>
    <row r="229" spans="1:9" x14ac:dyDescent="0.3">
      <c r="A229" s="31" t="s">
        <v>114</v>
      </c>
      <c r="B229" s="30">
        <v>0.09</v>
      </c>
      <c r="C229" s="30"/>
      <c r="D229" s="30"/>
      <c r="E229" s="30"/>
      <c r="F229" s="30"/>
      <c r="G229" s="30"/>
      <c r="H229" s="30"/>
      <c r="I229" s="30"/>
    </row>
    <row r="230" spans="1:9" x14ac:dyDescent="0.3">
      <c r="A230" s="31" t="s">
        <v>115</v>
      </c>
      <c r="B230" s="30">
        <v>0.1</v>
      </c>
      <c r="C230" s="30"/>
      <c r="D230" s="30"/>
      <c r="E230" s="30"/>
      <c r="F230" s="30"/>
      <c r="G230" s="30"/>
      <c r="H230" s="30"/>
      <c r="I230" s="30"/>
    </row>
    <row r="231" spans="1:9" x14ac:dyDescent="0.3">
      <c r="A231" s="52" t="s">
        <v>154</v>
      </c>
      <c r="B231" s="34">
        <v>0.02</v>
      </c>
      <c r="C231" s="30"/>
      <c r="D231" s="30"/>
      <c r="E231" s="30"/>
      <c r="F231" s="30"/>
      <c r="G231" s="30"/>
      <c r="H231" s="30"/>
      <c r="I231" s="30"/>
    </row>
    <row r="232" spans="1:9" x14ac:dyDescent="0.3">
      <c r="A232" s="31" t="s">
        <v>113</v>
      </c>
      <c r="B232" s="30">
        <v>0.08</v>
      </c>
      <c r="C232" s="30"/>
      <c r="D232" s="30"/>
      <c r="E232" s="30"/>
      <c r="F232" s="30"/>
      <c r="G232" s="30"/>
      <c r="H232" s="30"/>
      <c r="I232" s="30"/>
    </row>
    <row r="233" spans="1:9" x14ac:dyDescent="0.3">
      <c r="A233" s="31" t="s">
        <v>114</v>
      </c>
      <c r="B233" s="30">
        <v>-7.0000000000000007E-2</v>
      </c>
      <c r="C233" s="30"/>
      <c r="D233" s="30"/>
      <c r="E233" s="30"/>
      <c r="F233" s="30"/>
      <c r="G233" s="30"/>
      <c r="H233" s="30"/>
      <c r="I233" s="30"/>
    </row>
    <row r="234" spans="1:9" x14ac:dyDescent="0.3">
      <c r="A234" s="31" t="s">
        <v>115</v>
      </c>
      <c r="B234" s="30">
        <v>0.03</v>
      </c>
      <c r="C234" s="30"/>
      <c r="D234" s="30"/>
      <c r="E234" s="30"/>
      <c r="F234" s="30"/>
      <c r="G234" s="30"/>
      <c r="H234" s="30"/>
      <c r="I234" s="30"/>
    </row>
    <row r="235" spans="1:9" x14ac:dyDescent="0.3">
      <c r="A235" s="52" t="s">
        <v>155</v>
      </c>
      <c r="B235" s="34">
        <v>-0.02</v>
      </c>
      <c r="C235" s="30"/>
      <c r="D235" s="30"/>
      <c r="E235" s="30"/>
      <c r="F235" s="30"/>
      <c r="G235" s="30"/>
      <c r="H235" s="30"/>
      <c r="I235" s="30"/>
    </row>
    <row r="236" spans="1:9" x14ac:dyDescent="0.3">
      <c r="A236" s="31" t="s">
        <v>113</v>
      </c>
      <c r="B236" s="30">
        <v>0.11</v>
      </c>
      <c r="C236" s="30"/>
      <c r="D236" s="30"/>
      <c r="E236" s="30"/>
      <c r="F236" s="30"/>
      <c r="G236" s="30"/>
      <c r="H236" s="30"/>
      <c r="I236" s="30"/>
    </row>
    <row r="237" spans="1:9" x14ac:dyDescent="0.3">
      <c r="A237" s="31" t="s">
        <v>114</v>
      </c>
      <c r="B237" s="30">
        <v>-0.17</v>
      </c>
      <c r="C237" s="30"/>
      <c r="D237" s="30"/>
      <c r="E237" s="30"/>
      <c r="F237" s="30"/>
      <c r="G237" s="30"/>
      <c r="H237" s="30"/>
      <c r="I237" s="30"/>
    </row>
    <row r="238" spans="1:9" x14ac:dyDescent="0.3">
      <c r="A238" s="31" t="s">
        <v>115</v>
      </c>
      <c r="B238" s="30">
        <v>-0.15</v>
      </c>
      <c r="C238" s="30"/>
      <c r="D238" s="30"/>
      <c r="E238" s="30"/>
      <c r="F238" s="30"/>
      <c r="G238" s="30"/>
      <c r="H238" s="30"/>
      <c r="I238" s="30"/>
    </row>
    <row r="239" spans="1:9" x14ac:dyDescent="0.3">
      <c r="A239" s="52" t="s">
        <v>156</v>
      </c>
      <c r="B239" s="34">
        <v>-0.01</v>
      </c>
      <c r="C239" s="30"/>
      <c r="D239" s="30"/>
      <c r="E239" s="30"/>
      <c r="F239" s="30"/>
      <c r="G239" s="30"/>
      <c r="H239" s="30"/>
      <c r="I239" s="30"/>
    </row>
    <row r="240" spans="1:9" x14ac:dyDescent="0.3">
      <c r="A240" s="31" t="s">
        <v>113</v>
      </c>
      <c r="B240" s="30">
        <v>0</v>
      </c>
      <c r="C240" s="30"/>
      <c r="D240" s="30"/>
      <c r="E240" s="30"/>
      <c r="F240" s="30"/>
      <c r="G240" s="30"/>
      <c r="H240" s="30"/>
      <c r="I240" s="30"/>
    </row>
    <row r="241" spans="1:9" x14ac:dyDescent="0.3">
      <c r="A241" s="31" t="s">
        <v>114</v>
      </c>
      <c r="B241" s="30">
        <v>-0.04</v>
      </c>
      <c r="C241" s="30"/>
      <c r="D241" s="30"/>
      <c r="E241" s="30"/>
      <c r="F241" s="30"/>
      <c r="G241" s="30"/>
      <c r="H241" s="30"/>
      <c r="I241" s="30"/>
    </row>
    <row r="242" spans="1:9" x14ac:dyDescent="0.3">
      <c r="A242" s="31" t="s">
        <v>115</v>
      </c>
      <c r="B242" s="30">
        <v>-0.04</v>
      </c>
      <c r="C242" s="30"/>
      <c r="D242" s="30"/>
      <c r="E242" s="30"/>
      <c r="F242" s="30"/>
      <c r="G242" s="30"/>
      <c r="H242" s="30"/>
      <c r="I242" s="30"/>
    </row>
    <row r="243" spans="1:9" x14ac:dyDescent="0.3">
      <c r="A243" s="33" t="s">
        <v>107</v>
      </c>
      <c r="B243" s="53">
        <v>-0.08</v>
      </c>
      <c r="C243" s="54">
        <f t="shared" ref="C243:H243" si="50">C139/B139-1</f>
        <v>-0.36521739130434783</v>
      </c>
      <c r="D243" s="54">
        <f t="shared" si="50"/>
        <v>0</v>
      </c>
      <c r="E243" s="54">
        <f t="shared" si="50"/>
        <v>0.20547945205479445</v>
      </c>
      <c r="F243" s="54">
        <f t="shared" si="50"/>
        <v>-0.52272727272727271</v>
      </c>
      <c r="G243" s="54">
        <f t="shared" si="50"/>
        <v>-0.2857142857142857</v>
      </c>
      <c r="H243" s="54">
        <f t="shared" si="50"/>
        <v>-0.16666666666666663</v>
      </c>
      <c r="I243" s="34">
        <v>3.02</v>
      </c>
    </row>
    <row r="244" spans="1:9" x14ac:dyDescent="0.3">
      <c r="A244" s="35" t="s">
        <v>103</v>
      </c>
      <c r="B244" s="37"/>
      <c r="C244" s="37"/>
      <c r="D244" s="37"/>
      <c r="E244" s="37"/>
      <c r="F244" s="37"/>
      <c r="G244" s="37"/>
      <c r="H244" s="37"/>
      <c r="I244" s="37">
        <v>0.06</v>
      </c>
    </row>
    <row r="245" spans="1:9" x14ac:dyDescent="0.3">
      <c r="A245" s="33" t="s">
        <v>104</v>
      </c>
      <c r="B245" s="55">
        <v>0.18</v>
      </c>
      <c r="C245" s="55">
        <f t="shared" ref="C245:H251" si="51">C141/B141-1</f>
        <v>-1.3622603430877955E-2</v>
      </c>
      <c r="D245" s="55">
        <f t="shared" si="51"/>
        <v>4.4501278772378416E-2</v>
      </c>
      <c r="E245" s="55">
        <f t="shared" si="51"/>
        <v>-7.6395690499510338E-2</v>
      </c>
      <c r="F245" s="55">
        <f t="shared" si="51"/>
        <v>1.0604453870625585E-2</v>
      </c>
      <c r="G245" s="55">
        <f t="shared" si="51"/>
        <v>-3.147953830010497E-2</v>
      </c>
      <c r="H245" s="55">
        <f t="shared" si="51"/>
        <v>0.19447453954496208</v>
      </c>
      <c r="I245" s="34">
        <v>7.0000000000000007E-2</v>
      </c>
    </row>
    <row r="246" spans="1:9" x14ac:dyDescent="0.3">
      <c r="A246" s="31" t="s">
        <v>113</v>
      </c>
      <c r="B246" s="56"/>
      <c r="C246" s="56"/>
      <c r="D246" s="56"/>
      <c r="E246" s="56"/>
      <c r="F246" s="56">
        <f t="shared" si="51"/>
        <v>2.9174425822470429E-2</v>
      </c>
      <c r="G246" s="56">
        <f t="shared" si="51"/>
        <v>-9.6501809408926498E-3</v>
      </c>
      <c r="H246" s="56">
        <f t="shared" si="51"/>
        <v>0.2095006090133984</v>
      </c>
      <c r="I246" s="30">
        <v>0.06</v>
      </c>
    </row>
    <row r="247" spans="1:9" x14ac:dyDescent="0.3">
      <c r="A247" s="31" t="s">
        <v>114</v>
      </c>
      <c r="B247" s="56"/>
      <c r="C247" s="56"/>
      <c r="D247" s="56"/>
      <c r="E247" s="56"/>
      <c r="F247" s="56">
        <f t="shared" si="51"/>
        <v>-0.38194444444444442</v>
      </c>
      <c r="G247" s="56">
        <f t="shared" si="51"/>
        <v>0</v>
      </c>
      <c r="H247" s="56">
        <f t="shared" si="51"/>
        <v>0.1685393258426966</v>
      </c>
      <c r="I247" s="30">
        <v>-0.03</v>
      </c>
    </row>
    <row r="248" spans="1:9" x14ac:dyDescent="0.3">
      <c r="A248" s="31" t="s">
        <v>115</v>
      </c>
      <c r="B248" s="56"/>
      <c r="C248" s="56"/>
      <c r="D248" s="56"/>
      <c r="E248" s="56"/>
      <c r="F248" s="56">
        <f t="shared" si="51"/>
        <v>-0.1071428571428571</v>
      </c>
      <c r="G248" s="56">
        <f t="shared" si="51"/>
        <v>0</v>
      </c>
      <c r="H248" s="56">
        <f t="shared" si="51"/>
        <v>0.15999999999999992</v>
      </c>
      <c r="I248" s="30">
        <v>-0.16</v>
      </c>
    </row>
    <row r="249" spans="1:9" x14ac:dyDescent="0.3">
      <c r="A249" s="31" t="s">
        <v>121</v>
      </c>
      <c r="B249" s="56"/>
      <c r="C249" s="56"/>
      <c r="D249" s="56"/>
      <c r="E249" s="56"/>
      <c r="F249" s="56">
        <f t="shared" si="51"/>
        <v>-0.12621359223300976</v>
      </c>
      <c r="G249" s="56">
        <f t="shared" si="51"/>
        <v>0</v>
      </c>
      <c r="H249" s="56">
        <f t="shared" si="51"/>
        <v>-4.4444444444444398E-2</v>
      </c>
      <c r="I249" s="30">
        <v>0.42</v>
      </c>
    </row>
    <row r="250" spans="1:9" x14ac:dyDescent="0.3">
      <c r="A250" s="29" t="s">
        <v>108</v>
      </c>
      <c r="B250" s="53">
        <v>0</v>
      </c>
      <c r="C250" s="53">
        <f t="shared" si="51"/>
        <v>4.8780487804878092E-2</v>
      </c>
      <c r="D250" s="53">
        <f t="shared" si="51"/>
        <v>-1.8720930232558139</v>
      </c>
      <c r="E250" s="53">
        <f t="shared" si="51"/>
        <v>-0.65333333333333332</v>
      </c>
      <c r="F250" s="53">
        <f t="shared" si="51"/>
        <v>-1.2692307692307692</v>
      </c>
      <c r="G250" s="53">
        <f t="shared" si="51"/>
        <v>0.5714285714285714</v>
      </c>
      <c r="H250" s="53">
        <f t="shared" si="51"/>
        <v>-4.6363636363636367</v>
      </c>
      <c r="I250" s="30">
        <v>0</v>
      </c>
    </row>
    <row r="251" spans="1:9" ht="15" thickBot="1" x14ac:dyDescent="0.35">
      <c r="A251" s="32" t="s">
        <v>105</v>
      </c>
      <c r="B251" s="36">
        <v>0.1</v>
      </c>
      <c r="C251" s="36">
        <f t="shared" si="51"/>
        <v>5.8004640371229765E-2</v>
      </c>
      <c r="D251" s="36">
        <f t="shared" si="51"/>
        <v>6.0971089696071123E-2</v>
      </c>
      <c r="E251" s="36">
        <f t="shared" si="51"/>
        <v>5.95924308588065E-2</v>
      </c>
      <c r="F251" s="36">
        <f t="shared" si="51"/>
        <v>7.4731433909388079E-2</v>
      </c>
      <c r="G251" s="36">
        <f t="shared" si="51"/>
        <v>-4.3817266150267153E-2</v>
      </c>
      <c r="H251" s="36">
        <f t="shared" si="51"/>
        <v>0.19076009945726269</v>
      </c>
      <c r="I251" s="36">
        <v>0.06</v>
      </c>
    </row>
    <row r="252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8"/>
  <sheetViews>
    <sheetView tabSelected="1" topLeftCell="B311" workbookViewId="0">
      <selection activeCell="J149" sqref="J149"/>
    </sheetView>
  </sheetViews>
  <sheetFormatPr defaultRowHeight="14.4" x14ac:dyDescent="0.3"/>
  <cols>
    <col min="1" max="1" width="48.6640625" customWidth="1"/>
    <col min="2" max="15" width="11.664062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39"/>
    </row>
    <row r="2" spans="1:16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 x14ac:dyDescent="0.3">
      <c r="A3" s="41" t="s">
        <v>139</v>
      </c>
      <c r="B3" s="3">
        <f>SUM(B21,B52,B70,B101,B132,B163,B194,B225,B256,B287,B322)</f>
        <v>30601</v>
      </c>
      <c r="C3" s="3">
        <f t="shared" ref="C3:N3" si="2">SUM(C21,C52,C70,C101,C132,C163,C194,C225,C256,C287,C322)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s="3"/>
      <c r="P3" t="s">
        <v>144</v>
      </c>
    </row>
    <row r="4" spans="1:16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  <c r="O4" s="47"/>
    </row>
    <row r="5" spans="1:16" x14ac:dyDescent="0.3">
      <c r="A5" s="41" t="s">
        <v>130</v>
      </c>
      <c r="B5" s="58">
        <f>SUM(B35,B54,B84,B115,B146,B175,B208,B239,B270,B305,B324)</f>
        <v>3487</v>
      </c>
      <c r="C5" s="58">
        <f t="shared" ref="C5:N5" si="5">SUM(C35,C54,C84,C115,C146,C175,C208,C239,C270,C305,C324)</f>
        <v>5291</v>
      </c>
      <c r="D5" s="58">
        <f t="shared" si="5"/>
        <v>5651</v>
      </c>
      <c r="E5" s="58">
        <f t="shared" si="5"/>
        <v>5126</v>
      </c>
      <c r="F5" s="58">
        <f t="shared" si="5"/>
        <v>5555</v>
      </c>
      <c r="G5" s="58">
        <f t="shared" si="5"/>
        <v>3697</v>
      </c>
      <c r="H5" s="58">
        <f t="shared" si="5"/>
        <v>7667</v>
      </c>
      <c r="I5" s="58">
        <f t="shared" si="5"/>
        <v>7573</v>
      </c>
      <c r="J5" s="58">
        <f t="shared" si="5"/>
        <v>7573</v>
      </c>
      <c r="K5" s="58">
        <f t="shared" si="5"/>
        <v>7573</v>
      </c>
      <c r="L5" s="58">
        <f t="shared" si="5"/>
        <v>7573</v>
      </c>
      <c r="M5" s="58">
        <f t="shared" si="5"/>
        <v>7573</v>
      </c>
      <c r="N5" s="58">
        <f t="shared" si="5"/>
        <v>7573</v>
      </c>
      <c r="O5" s="58"/>
      <c r="P5" t="s">
        <v>145</v>
      </c>
    </row>
    <row r="6" spans="1:16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0.51735015772870652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  <c r="O6" s="47"/>
    </row>
    <row r="7" spans="1:16" x14ac:dyDescent="0.3">
      <c r="A7" s="42" t="s">
        <v>131</v>
      </c>
      <c r="B7" s="47">
        <f>+IFERROR(B5/B$3,"nm")</f>
        <v>0.11395052449266364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  <c r="O7" s="47"/>
    </row>
    <row r="8" spans="1:16" x14ac:dyDescent="0.3">
      <c r="A8" s="41" t="s">
        <v>132</v>
      </c>
      <c r="B8" s="58">
        <f>SUM(B38,'Segmental forecast'!B87,'Segmental forecast'!B118,'Segmental forecast'!B149,'Segmental forecast'!B180,'Segmental forecast'!B211,'Segmental forecast'!B242,'Segmental forecast'!B273,'Segmental forecast'!B307,'Segmental forecast'!B327)</f>
        <v>378.17443756113465</v>
      </c>
      <c r="C8" s="58">
        <f>SUM(C38,'Segmental forecast'!C87,'Segmental forecast'!C118,'Segmental forecast'!C149,'Segmental forecast'!C180,'Segmental forecast'!C211,'Segmental forecast'!C242,'Segmental forecast'!C273,'Segmental forecast'!C307,'Segmental forecast'!C327)</f>
        <v>392.11906416492934</v>
      </c>
      <c r="D8" s="58">
        <f>SUM(D38,'Segmental forecast'!D87,'Segmental forecast'!D118,'Segmental forecast'!D149,'Segmental forecast'!D180,'Segmental forecast'!D211,'Segmental forecast'!D242,'Segmental forecast'!D273,'Segmental forecast'!D307,'Segmental forecast'!D327)</f>
        <v>445.10660755752588</v>
      </c>
      <c r="E8" s="58">
        <f>SUM(E38,'Segmental forecast'!E87,'Segmental forecast'!E118,'Segmental forecast'!E149,'Segmental forecast'!E180,'Segmental forecast'!E211,'Segmental forecast'!E242,'Segmental forecast'!E273,'Segmental forecast'!E307,'Segmental forecast'!E327)</f>
        <v>497.06639566395665</v>
      </c>
      <c r="F8" s="58">
        <f>SUM(F38,'Segmental forecast'!F87,'Segmental forecast'!F118,'Segmental forecast'!F149,'Segmental forecast'!F180,'Segmental forecast'!F211,'Segmental forecast'!F242,'Segmental forecast'!F273,'Segmental forecast'!F307,'Segmental forecast'!F327)</f>
        <v>479.06357061286639</v>
      </c>
      <c r="G8" s="58">
        <f>SUM(G38,'Segmental forecast'!G87,'Segmental forecast'!G118,'Segmental forecast'!G149,'Segmental forecast'!G180,'Segmental forecast'!G211,'Segmental forecast'!G242,'Segmental forecast'!G273,'Segmental forecast'!G307,'Segmental forecast'!G327)</f>
        <v>482.06404136833731</v>
      </c>
      <c r="H8" s="58">
        <f>SUM(H38,'Segmental forecast'!H87,'Segmental forecast'!H118,'Segmental forecast'!H149,'Segmental forecast'!H180,'Segmental forecast'!H211,'Segmental forecast'!H242,'Segmental forecast'!H273,'Segmental forecast'!H307,'Segmental forecast'!H327)</f>
        <v>496.10649447875727</v>
      </c>
      <c r="I8" s="58">
        <f>SUM(I38,'Segmental forecast'!I87,'Segmental forecast'!I118,'Segmental forecast'!I149,'Segmental forecast'!I180,'Segmental forecast'!I211,'Segmental forecast'!I242,'Segmental forecast'!I273,'Segmental forecast'!I307,'Segmental forecast'!I327)</f>
        <v>475.29454390451832</v>
      </c>
      <c r="J8" s="58">
        <f>SUM(J38,'Segmental forecast'!J87,'Segmental forecast'!J118,'Segmental forecast'!J149,'Segmental forecast'!J180,'Segmental forecast'!J211,'Segmental forecast'!J242,'Segmental forecast'!J273,'Segmental forecast'!J307,'Segmental forecast'!J327)</f>
        <v>475.29454390451832</v>
      </c>
      <c r="K8" s="58">
        <f>SUM(K38,'Segmental forecast'!K87,'Segmental forecast'!K118,'Segmental forecast'!K149,'Segmental forecast'!K180,'Segmental forecast'!K211,'Segmental forecast'!K242,'Segmental forecast'!K273,'Segmental forecast'!K307,'Segmental forecast'!K327)</f>
        <v>475.29454390451832</v>
      </c>
      <c r="L8" s="58">
        <f>SUM(L38,'Segmental forecast'!L87,'Segmental forecast'!L118,'Segmental forecast'!L149,'Segmental forecast'!L180,'Segmental forecast'!L211,'Segmental forecast'!L242,'Segmental forecast'!L273,'Segmental forecast'!L307,'Segmental forecast'!L327)</f>
        <v>475.29454390451832</v>
      </c>
      <c r="M8" s="58">
        <f>SUM(M38,'Segmental forecast'!M87,'Segmental forecast'!M118,'Segmental forecast'!M149,'Segmental forecast'!M180,'Segmental forecast'!M211,'Segmental forecast'!M242,'Segmental forecast'!M273,'Segmental forecast'!M307,'Segmental forecast'!M327)</f>
        <v>475.29454390451832</v>
      </c>
      <c r="N8" s="58">
        <f>SUM(N38,'Segmental forecast'!N87,'Segmental forecast'!N118,'Segmental forecast'!N149,'Segmental forecast'!N180,'Segmental forecast'!N211,'Segmental forecast'!N242,'Segmental forecast'!N273,'Segmental forecast'!N307,'Segmental forecast'!N327)</f>
        <v>475.29454390451832</v>
      </c>
      <c r="O8" s="58"/>
      <c r="P8" t="s">
        <v>146</v>
      </c>
    </row>
    <row r="9" spans="1:16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3.6873530357377504E-2</v>
      </c>
      <c r="D9" s="47">
        <f t="shared" si="10"/>
        <v>0.13513126046406509</v>
      </c>
      <c r="E9" s="47">
        <f t="shared" si="10"/>
        <v>0.116735602716739</v>
      </c>
      <c r="F9" s="47">
        <f t="shared" si="10"/>
        <v>-3.6218149543267741E-2</v>
      </c>
      <c r="G9" s="47">
        <f t="shared" si="10"/>
        <v>6.2631995825364051E-3</v>
      </c>
      <c r="H9" s="47">
        <f t="shared" si="10"/>
        <v>2.9129849782117079E-2</v>
      </c>
      <c r="I9" s="47">
        <f>+IFERROR(I8/H8-1,"nm")</f>
        <v>-4.1950570705802548E-2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  <c r="O9" s="47"/>
    </row>
    <row r="10" spans="1:16" x14ac:dyDescent="0.3">
      <c r="A10" s="42" t="s">
        <v>133</v>
      </c>
      <c r="B10" s="47">
        <f>+IFERROR(B8/B$3,"nm")</f>
        <v>1.2358237886380663E-2</v>
      </c>
      <c r="C10" s="47">
        <f t="shared" ref="C10:I10" si="12">+IFERROR(C8/C$3,"nm")</f>
        <v>1.2111411668054402E-2</v>
      </c>
      <c r="D10" s="47">
        <f t="shared" si="12"/>
        <v>1.295797984155825E-2</v>
      </c>
      <c r="E10" s="47">
        <f t="shared" si="12"/>
        <v>1.3656795770639246E-2</v>
      </c>
      <c r="F10" s="47">
        <f t="shared" si="12"/>
        <v>1.2246940476336794E-2</v>
      </c>
      <c r="G10" s="47">
        <f t="shared" si="12"/>
        <v>1.2888379043615146E-2</v>
      </c>
      <c r="H10" s="47">
        <f t="shared" si="12"/>
        <v>1.113894863888718E-2</v>
      </c>
      <c r="I10" s="47">
        <f t="shared" si="12"/>
        <v>1.0175434465949868E-2</v>
      </c>
      <c r="J10" s="47">
        <f t="shared" ref="J10:N10" si="13">+IFERROR(J8/J$3,"nm")</f>
        <v>1.0175434465949868E-2</v>
      </c>
      <c r="K10" s="47">
        <f t="shared" si="13"/>
        <v>1.0175434465949868E-2</v>
      </c>
      <c r="L10" s="47">
        <f t="shared" si="13"/>
        <v>1.0175434465949868E-2</v>
      </c>
      <c r="M10" s="47">
        <f t="shared" si="13"/>
        <v>1.0175434465949868E-2</v>
      </c>
      <c r="N10" s="47">
        <f t="shared" si="13"/>
        <v>1.0175434465949868E-2</v>
      </c>
      <c r="O10" s="47"/>
    </row>
    <row r="11" spans="1:16" x14ac:dyDescent="0.3">
      <c r="A11" s="41" t="s">
        <v>134</v>
      </c>
      <c r="B11" s="58">
        <f>SUM(B42,B60,B91,B122,B153,B184,B215,B246,B277,B312,B330)</f>
        <v>4233</v>
      </c>
      <c r="C11" s="58">
        <f t="shared" ref="C11:N11" si="14">SUM(C42,C60,C91,C122,C153,C184,C215,C246,C277,C312,C330)</f>
        <v>4642</v>
      </c>
      <c r="D11" s="58">
        <f t="shared" si="14"/>
        <v>4945</v>
      </c>
      <c r="E11" s="58">
        <f t="shared" si="14"/>
        <v>4379</v>
      </c>
      <c r="F11" s="58">
        <f t="shared" si="14"/>
        <v>4850</v>
      </c>
      <c r="G11" s="58">
        <f t="shared" si="14"/>
        <v>2976</v>
      </c>
      <c r="H11" s="58">
        <f t="shared" si="14"/>
        <v>6923</v>
      </c>
      <c r="I11" s="58">
        <f t="shared" si="14"/>
        <v>6856</v>
      </c>
      <c r="J11" s="58">
        <f t="shared" si="14"/>
        <v>6856</v>
      </c>
      <c r="K11" s="58">
        <f t="shared" si="14"/>
        <v>6856</v>
      </c>
      <c r="L11" s="58">
        <f t="shared" si="14"/>
        <v>6856</v>
      </c>
      <c r="M11" s="58">
        <f t="shared" si="14"/>
        <v>6856</v>
      </c>
      <c r="N11" s="58">
        <f t="shared" si="14"/>
        <v>6856</v>
      </c>
      <c r="O11" s="58"/>
      <c r="P11" t="s">
        <v>147</v>
      </c>
    </row>
    <row r="12" spans="1:16" x14ac:dyDescent="0.3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+IFERROR(I11/H11-1,"nm")</f>
        <v>-9.67788530983682E-3</v>
      </c>
      <c r="J12" s="47">
        <f t="shared" ref="J12:N12" si="16">+IFERROR(J11/I11-1,"nm")</f>
        <v>0</v>
      </c>
      <c r="K12" s="47">
        <f t="shared" si="16"/>
        <v>0</v>
      </c>
      <c r="L12" s="47">
        <f t="shared" si="16"/>
        <v>0</v>
      </c>
      <c r="M12" s="47">
        <f t="shared" si="16"/>
        <v>0</v>
      </c>
      <c r="N12" s="47">
        <f t="shared" si="16"/>
        <v>0</v>
      </c>
      <c r="O12" s="47"/>
    </row>
    <row r="13" spans="1:16" x14ac:dyDescent="0.3">
      <c r="A13" s="42" t="s">
        <v>131</v>
      </c>
      <c r="B13" s="47">
        <f>+IFERROR(B11/B$3,"nm")</f>
        <v>0.13832881278389594</v>
      </c>
      <c r="C13" s="47">
        <f t="shared" ref="C13:I13" si="17">+IFERROR(C11/C$3,"nm")</f>
        <v>0.14337781072399308</v>
      </c>
      <c r="D13" s="47">
        <f t="shared" si="17"/>
        <v>0.14395924308588065</v>
      </c>
      <c r="E13" s="47">
        <f t="shared" si="17"/>
        <v>0.12031211363573921</v>
      </c>
      <c r="F13" s="47">
        <f t="shared" si="17"/>
        <v>0.12398701331901731</v>
      </c>
      <c r="G13" s="47">
        <f t="shared" si="17"/>
        <v>7.9565810229126011E-2</v>
      </c>
      <c r="H13" s="47">
        <f t="shared" si="17"/>
        <v>0.1554402981723472</v>
      </c>
      <c r="I13" s="47">
        <f t="shared" si="17"/>
        <v>0.14677799186469706</v>
      </c>
      <c r="J13" s="47">
        <f t="shared" ref="J13:N13" si="18">+IFERROR(J11/J$3,"nm")</f>
        <v>0.14677799186469706</v>
      </c>
      <c r="K13" s="47">
        <f t="shared" si="18"/>
        <v>0.14677799186469706</v>
      </c>
      <c r="L13" s="47">
        <f t="shared" si="18"/>
        <v>0.14677799186469706</v>
      </c>
      <c r="M13" s="47">
        <f t="shared" si="18"/>
        <v>0.14677799186469706</v>
      </c>
      <c r="N13" s="47">
        <f t="shared" si="18"/>
        <v>0.14677799186469706</v>
      </c>
      <c r="O13" s="47"/>
    </row>
    <row r="14" spans="1:16" x14ac:dyDescent="0.3">
      <c r="A14" s="41" t="s">
        <v>135</v>
      </c>
      <c r="B14" s="58">
        <f>SUM(B45,B63,B94,B125,B156,B187,B218,B249,B280,B315,B333)</f>
        <v>1142</v>
      </c>
      <c r="C14" s="58">
        <f t="shared" ref="C14:N14" si="19">SUM(C45,C63,C94,C125,C156,C187,C218,C249,C280,C315,C333)</f>
        <v>1143</v>
      </c>
      <c r="D14" s="58">
        <f t="shared" si="19"/>
        <v>1105</v>
      </c>
      <c r="E14" s="58">
        <f t="shared" si="19"/>
        <v>1028</v>
      </c>
      <c r="F14" s="58">
        <f t="shared" si="19"/>
        <v>1119</v>
      </c>
      <c r="G14" s="58">
        <f t="shared" si="19"/>
        <v>1086</v>
      </c>
      <c r="H14" s="58">
        <f t="shared" si="19"/>
        <v>695</v>
      </c>
      <c r="I14" s="58">
        <f t="shared" si="19"/>
        <v>758</v>
      </c>
      <c r="J14" s="58">
        <f t="shared" si="19"/>
        <v>758</v>
      </c>
      <c r="K14" s="58">
        <f t="shared" si="19"/>
        <v>758</v>
      </c>
      <c r="L14" s="58">
        <f t="shared" si="19"/>
        <v>758</v>
      </c>
      <c r="M14" s="58">
        <f t="shared" si="19"/>
        <v>758</v>
      </c>
      <c r="N14" s="58">
        <f t="shared" si="19"/>
        <v>758</v>
      </c>
      <c r="O14" s="58"/>
      <c r="P14" t="s">
        <v>148</v>
      </c>
    </row>
    <row r="15" spans="1:16" x14ac:dyDescent="0.3">
      <c r="A15" s="42" t="s">
        <v>129</v>
      </c>
      <c r="B15" s="47" t="str">
        <f t="shared" ref="B15:H15" si="20">+IFERROR(B14/A14-1,"nm")</f>
        <v>nm</v>
      </c>
      <c r="C15" s="47">
        <f t="shared" si="20"/>
        <v>8.756567425569628E-4</v>
      </c>
      <c r="D15" s="47">
        <f t="shared" si="20"/>
        <v>-3.3245844269466307E-2</v>
      </c>
      <c r="E15" s="47">
        <f t="shared" si="20"/>
        <v>-6.9683257918552011E-2</v>
      </c>
      <c r="F15" s="47">
        <f t="shared" si="20"/>
        <v>8.8521400778210024E-2</v>
      </c>
      <c r="G15" s="47">
        <f t="shared" si="20"/>
        <v>-2.9490616621983934E-2</v>
      </c>
      <c r="H15" s="47">
        <f t="shared" si="20"/>
        <v>-0.36003683241252304</v>
      </c>
      <c r="I15" s="47">
        <f>+IFERROR(I14/H14-1,"nm")</f>
        <v>9.0647482014388547E-2</v>
      </c>
      <c r="J15" s="47">
        <f t="shared" ref="J15:N15" si="21">+IFERROR(J14/I14-1,"nm")</f>
        <v>0</v>
      </c>
      <c r="K15" s="47">
        <f t="shared" si="21"/>
        <v>0</v>
      </c>
      <c r="L15" s="47">
        <f t="shared" si="21"/>
        <v>0</v>
      </c>
      <c r="M15" s="47">
        <f t="shared" si="21"/>
        <v>0</v>
      </c>
      <c r="N15" s="47">
        <f t="shared" si="21"/>
        <v>0</v>
      </c>
      <c r="O15" s="47"/>
    </row>
    <row r="16" spans="1:16" x14ac:dyDescent="0.3">
      <c r="A16" s="42" t="s">
        <v>133</v>
      </c>
      <c r="B16" s="47">
        <f>+IFERROR(B14/B$3,"nm")</f>
        <v>3.7319041861377078E-2</v>
      </c>
      <c r="C16" s="47">
        <f t="shared" ref="C16:I16" si="22">+IFERROR(C14/C$3,"nm")</f>
        <v>3.5303928836174947E-2</v>
      </c>
      <c r="D16" s="47">
        <f t="shared" si="22"/>
        <v>3.2168850072780204E-2</v>
      </c>
      <c r="E16" s="47">
        <f t="shared" si="22"/>
        <v>2.8244086051048164E-2</v>
      </c>
      <c r="F16" s="47">
        <f t="shared" si="22"/>
        <v>2.8606488227624818E-2</v>
      </c>
      <c r="G16" s="47">
        <f t="shared" si="22"/>
        <v>2.9035104136031869E-2</v>
      </c>
      <c r="H16" s="47">
        <f t="shared" si="22"/>
        <v>1.5604652207104046E-2</v>
      </c>
      <c r="I16" s="47">
        <f t="shared" si="22"/>
        <v>1.6227788482123744E-2</v>
      </c>
      <c r="J16" s="47">
        <f t="shared" ref="J16:N16" si="23">+IFERROR(J14/J$3,"nm")</f>
        <v>1.6227788482123744E-2</v>
      </c>
      <c r="K16" s="47">
        <f t="shared" si="23"/>
        <v>1.6227788482123744E-2</v>
      </c>
      <c r="L16" s="47">
        <f t="shared" si="23"/>
        <v>1.6227788482123744E-2</v>
      </c>
      <c r="M16" s="47">
        <f t="shared" si="23"/>
        <v>1.6227788482123744E-2</v>
      </c>
      <c r="N16" s="47">
        <f t="shared" si="23"/>
        <v>1.6227788482123744E-2</v>
      </c>
      <c r="O16" s="47"/>
    </row>
    <row r="17" spans="1:16" x14ac:dyDescent="0.3">
      <c r="A17" s="9" t="s">
        <v>143</v>
      </c>
      <c r="B17" s="58">
        <f>SUM('Segmental forecast'!B48,'Segmental forecast'!B66,'Segmental forecast'!B97,'Segmental forecast'!B128,'Segmental forecast'!B159,'Segmental forecast'!B190,'Segmental forecast'!B221,'Segmental forecast'!B252,'Segmental forecast'!B283,'Segmental forecast'!B318,'Segmental forecast'!B336)</f>
        <v>3011</v>
      </c>
      <c r="C17" s="58">
        <f>SUM('Segmental forecast'!C48,'Segmental forecast'!C66,'Segmental forecast'!C97,'Segmental forecast'!C128,'Segmental forecast'!C159,'Segmental forecast'!C190,'Segmental forecast'!C221,'Segmental forecast'!C252,'Segmental forecast'!C283,'Segmental forecast'!C318,'Segmental forecast'!C336)</f>
        <v>3520</v>
      </c>
      <c r="D17" s="58">
        <f>SUM('Segmental forecast'!D48,'Segmental forecast'!D66,'Segmental forecast'!D97,'Segmental forecast'!D128,'Segmental forecast'!D159,'Segmental forecast'!D190,'Segmental forecast'!D221,'Segmental forecast'!D252,'Segmental forecast'!D283,'Segmental forecast'!D318,'Segmental forecast'!D336)</f>
        <v>3989</v>
      </c>
      <c r="E17" s="58">
        <f>SUM('Segmental forecast'!E48,'Segmental forecast'!E66,'Segmental forecast'!E97,'Segmental forecast'!E128,'Segmental forecast'!E159,'Segmental forecast'!E190,'Segmental forecast'!E221,'Segmental forecast'!E252,'Segmental forecast'!E283,'Segmental forecast'!E318,'Segmental forecast'!E336)</f>
        <v>4454</v>
      </c>
      <c r="F17" s="58">
        <f>SUM('Segmental forecast'!F48,'Segmental forecast'!F66,'Segmental forecast'!F97,'Segmental forecast'!F128,'Segmental forecast'!F159,'Segmental forecast'!F190,'Segmental forecast'!F221,'Segmental forecast'!F252,'Segmental forecast'!F283,'Segmental forecast'!F318,'Segmental forecast'!F336)</f>
        <v>4744</v>
      </c>
      <c r="G17" s="58">
        <f>SUM('Segmental forecast'!G48,'Segmental forecast'!G66,'Segmental forecast'!G97,'Segmental forecast'!G128,'Segmental forecast'!G159,'Segmental forecast'!G190,'Segmental forecast'!G221,'Segmental forecast'!G252,'Segmental forecast'!G283,'Segmental forecast'!G318,'Segmental forecast'!G336)</f>
        <v>4866</v>
      </c>
      <c r="H17" s="58">
        <f>SUM('Segmental forecast'!H48,'Segmental forecast'!H66,'Segmental forecast'!H97,'Segmental forecast'!H128,'Segmental forecast'!H159,'Segmental forecast'!H190,'Segmental forecast'!H221,'Segmental forecast'!H252,'Segmental forecast'!H283,'Segmental forecast'!H318,'Segmental forecast'!H336)</f>
        <v>4904</v>
      </c>
      <c r="I17" s="58">
        <f>SUM('Segmental forecast'!I48,'Segmental forecast'!I66,'Segmental forecast'!I97,'Segmental forecast'!I128,'Segmental forecast'!I159,'Segmental forecast'!I190,'Segmental forecast'!I221,'Segmental forecast'!I252,'Segmental forecast'!I283,'Segmental forecast'!I318,'Segmental forecast'!I336)</f>
        <v>4791</v>
      </c>
      <c r="J17" s="60">
        <f ca="1">SUM('Segmental forecast'!J48,'Segmental forecast'!J66,'Segmental forecast'!J97,'Segmental forecast'!J128,'Segmental forecast'!J159,'Segmental forecast'!J190,'Segmental forecast'!J221,'Segmental forecast'!J252,'Segmental forecast'!J283,'Segmental forecast'!J318,'Segmental forecast'!J336)</f>
        <v>3011</v>
      </c>
      <c r="K17" s="60">
        <f ca="1">SUM('Segmental forecast'!K48,'Segmental forecast'!K66,'Segmental forecast'!K97,'Segmental forecast'!K128,'Segmental forecast'!K159,'Segmental forecast'!K190,'Segmental forecast'!K221,'Segmental forecast'!K252,'Segmental forecast'!K283,'Segmental forecast'!K318,'Segmental forecast'!K336)</f>
        <v>3011</v>
      </c>
      <c r="L17" s="60">
        <f ca="1">SUM('Segmental forecast'!L48,'Segmental forecast'!L66,'Segmental forecast'!L97,'Segmental forecast'!L128,'Segmental forecast'!L159,'Segmental forecast'!L190,'Segmental forecast'!L221,'Segmental forecast'!L252,'Segmental forecast'!L283,'Segmental forecast'!L318,'Segmental forecast'!L336)</f>
        <v>3011</v>
      </c>
      <c r="M17" s="60">
        <f ca="1">SUM('Segmental forecast'!M48,'Segmental forecast'!M66,'Segmental forecast'!M97,'Segmental forecast'!M128,'Segmental forecast'!M159,'Segmental forecast'!M190,'Segmental forecast'!M221,'Segmental forecast'!M252,'Segmental forecast'!M283,'Segmental forecast'!M318,'Segmental forecast'!M336)</f>
        <v>3011</v>
      </c>
      <c r="N17" s="60">
        <f ca="1">SUM('Segmental forecast'!N48,'Segmental forecast'!N66,'Segmental forecast'!N97,'Segmental forecast'!N128,'Segmental forecast'!N159,'Segmental forecast'!N190,'Segmental forecast'!N221,'Segmental forecast'!N252,'Segmental forecast'!N283,'Segmental forecast'!N318,'Segmental forecast'!N336)</f>
        <v>3011</v>
      </c>
      <c r="O17" s="61" t="s">
        <v>161</v>
      </c>
      <c r="P17" t="s">
        <v>149</v>
      </c>
    </row>
    <row r="18" spans="1:16" x14ac:dyDescent="0.3">
      <c r="A18" s="42" t="s">
        <v>129</v>
      </c>
      <c r="B18" s="47" t="str">
        <f t="shared" ref="B18:H18" si="24">+IFERROR(B17/A17-1,"nm")</f>
        <v>nm</v>
      </c>
      <c r="C18" s="47">
        <f t="shared" si="24"/>
        <v>0.16904682829624718</v>
      </c>
      <c r="D18" s="47">
        <f t="shared" si="24"/>
        <v>0.13323863636363642</v>
      </c>
      <c r="E18" s="47">
        <f t="shared" si="24"/>
        <v>0.11657056906492858</v>
      </c>
      <c r="F18" s="47">
        <f t="shared" si="24"/>
        <v>6.5110013471037176E-2</v>
      </c>
      <c r="G18" s="47">
        <f t="shared" si="24"/>
        <v>2.5716694772343951E-2</v>
      </c>
      <c r="H18" s="47">
        <f t="shared" si="24"/>
        <v>7.8092889436909285E-3</v>
      </c>
      <c r="I18" s="47">
        <f>+IFERROR(I17/H17-1,"nm")</f>
        <v>-2.3042414355628038E-2</v>
      </c>
      <c r="J18" s="47" t="str">
        <f t="shared" ref="J18:N18" ca="1" si="25">+IFERROR(J17/I17-1,"nm")</f>
        <v>nm</v>
      </c>
      <c r="K18" s="47" t="str">
        <f t="shared" ca="1" si="25"/>
        <v>nm</v>
      </c>
      <c r="L18" s="47" t="str">
        <f t="shared" ca="1" si="25"/>
        <v>nm</v>
      </c>
      <c r="M18" s="47" t="str">
        <f t="shared" ca="1" si="25"/>
        <v>nm</v>
      </c>
      <c r="N18" s="47" t="str">
        <f t="shared" ca="1" si="25"/>
        <v>nm</v>
      </c>
      <c r="O18" s="47"/>
    </row>
    <row r="19" spans="1:16" x14ac:dyDescent="0.3">
      <c r="A19" s="42" t="s">
        <v>133</v>
      </c>
      <c r="B19" s="47">
        <f>+IFERROR(B17/B$3,"nm")</f>
        <v>9.8395477271984569E-2</v>
      </c>
      <c r="C19" s="47">
        <f t="shared" ref="C19:I19" si="26">+IFERROR(C17/C$3,"nm")</f>
        <v>0.10872251050160613</v>
      </c>
      <c r="D19" s="47">
        <f t="shared" si="26"/>
        <v>0.11612809315866085</v>
      </c>
      <c r="E19" s="47">
        <f t="shared" si="26"/>
        <v>0.12237272302662307</v>
      </c>
      <c r="F19" s="47">
        <f t="shared" si="26"/>
        <v>0.1212771940588491</v>
      </c>
      <c r="G19" s="47">
        <f t="shared" si="26"/>
        <v>0.13009651632222013</v>
      </c>
      <c r="H19" s="47">
        <f t="shared" si="26"/>
        <v>0.11010822219228523</v>
      </c>
      <c r="I19" s="47">
        <f t="shared" si="26"/>
        <v>0.10256904303147078</v>
      </c>
      <c r="J19" s="47">
        <f t="shared" ref="J19:N19" ca="1" si="27">+IFERROR(J17/J$3,"nm")</f>
        <v>0</v>
      </c>
      <c r="K19" s="47">
        <f t="shared" ca="1" si="27"/>
        <v>0</v>
      </c>
      <c r="L19" s="47">
        <f t="shared" ca="1" si="27"/>
        <v>0</v>
      </c>
      <c r="M19" s="47">
        <f t="shared" ca="1" si="27"/>
        <v>0</v>
      </c>
      <c r="N19" s="47">
        <f t="shared" ca="1" si="27"/>
        <v>0</v>
      </c>
      <c r="O19" s="47"/>
    </row>
    <row r="20" spans="1:16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</row>
    <row r="21" spans="1:16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8">+SUM(K23+K27+K31)</f>
        <v>18353</v>
      </c>
      <c r="L21" s="9">
        <f t="shared" si="28"/>
        <v>18353</v>
      </c>
      <c r="M21" s="9">
        <f t="shared" si="28"/>
        <v>18353</v>
      </c>
      <c r="N21" s="9">
        <f t="shared" si="28"/>
        <v>18353</v>
      </c>
      <c r="O21" s="9"/>
    </row>
    <row r="22" spans="1:16" x14ac:dyDescent="0.3">
      <c r="A22" s="44" t="s">
        <v>129</v>
      </c>
      <c r="B22" s="47" t="str">
        <f t="shared" ref="B22:H22" si="29">+IFERROR(B21/A21-1,"nm")</f>
        <v>nm</v>
      </c>
      <c r="C22" s="47">
        <f t="shared" si="29"/>
        <v>7.4526928675400228E-2</v>
      </c>
      <c r="D22" s="47">
        <f t="shared" si="29"/>
        <v>3.0615009482525046E-2</v>
      </c>
      <c r="E22" s="47">
        <f t="shared" si="29"/>
        <v>-2.372502628811779E-2</v>
      </c>
      <c r="F22" s="47">
        <f t="shared" si="29"/>
        <v>7.0481319421070276E-2</v>
      </c>
      <c r="G22" s="47">
        <f t="shared" si="29"/>
        <v>-8.9171173437303519E-2</v>
      </c>
      <c r="H22" s="47">
        <f t="shared" si="29"/>
        <v>0.18606738470035911</v>
      </c>
      <c r="I22" s="47">
        <f>+IFERROR(I21/H21-1,"nm")</f>
        <v>6.8339251411607238E-2</v>
      </c>
      <c r="J22" s="47">
        <f t="shared" ref="J22:N22" si="30">+IFERROR(J21/I21-1,"nm")</f>
        <v>0</v>
      </c>
      <c r="K22" s="47">
        <f t="shared" si="30"/>
        <v>0</v>
      </c>
      <c r="L22" s="47">
        <f t="shared" si="30"/>
        <v>0</v>
      </c>
      <c r="M22" s="47">
        <f t="shared" si="30"/>
        <v>0</v>
      </c>
      <c r="N22" s="47">
        <f t="shared" si="30"/>
        <v>0</v>
      </c>
      <c r="O22" s="47"/>
    </row>
    <row r="23" spans="1:16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1">+J23*(1+K24)</f>
        <v>12228</v>
      </c>
      <c r="L23" s="3">
        <f t="shared" si="31"/>
        <v>12228</v>
      </c>
      <c r="M23" s="3">
        <f t="shared" si="31"/>
        <v>12228</v>
      </c>
      <c r="N23" s="3">
        <f t="shared" si="31"/>
        <v>12228</v>
      </c>
      <c r="O23" s="3"/>
    </row>
    <row r="24" spans="1:16" x14ac:dyDescent="0.3">
      <c r="A24" s="44" t="s">
        <v>129</v>
      </c>
      <c r="B24" s="47" t="str">
        <f t="shared" ref="B24" si="32">+IFERROR(B23/A23-1,"nm")</f>
        <v>nm</v>
      </c>
      <c r="C24" s="47">
        <f t="shared" ref="C24" si="33">+IFERROR(C23/B23-1,"nm")</f>
        <v>9.3228309428638578E-2</v>
      </c>
      <c r="D24" s="47">
        <f t="shared" ref="D24" si="34">+IFERROR(D23/C23-1,"nm")</f>
        <v>4.1402301322722934E-2</v>
      </c>
      <c r="E24" s="47">
        <f t="shared" ref="E24" si="35">+IFERROR(E23/D23-1,"nm")</f>
        <v>-3.7381247418422192E-2</v>
      </c>
      <c r="F24" s="47">
        <f t="shared" ref="F24" si="36">+IFERROR(F23/E23-1,"nm")</f>
        <v>7.755846384895948E-2</v>
      </c>
      <c r="G24" s="47">
        <f t="shared" ref="G24" si="37">+IFERROR(G23/F23-1,"nm")</f>
        <v>-7.1279243404678949E-2</v>
      </c>
      <c r="H24" s="47">
        <f t="shared" ref="H24" si="38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9">+K25+K26</f>
        <v>0</v>
      </c>
      <c r="L24" s="47">
        <f t="shared" si="39"/>
        <v>0</v>
      </c>
      <c r="M24" s="47">
        <f t="shared" si="39"/>
        <v>0</v>
      </c>
      <c r="N24" s="47">
        <f t="shared" si="39"/>
        <v>0</v>
      </c>
      <c r="O24" s="47"/>
    </row>
    <row r="25" spans="1:16" x14ac:dyDescent="0.3">
      <c r="A25" s="44" t="s">
        <v>137</v>
      </c>
      <c r="B25" s="47">
        <f>+Historicals!B212</f>
        <v>0.13488992661774524</v>
      </c>
      <c r="C25" s="47">
        <f>+Historicals!C212</f>
        <v>9.3228309428638578E-2</v>
      </c>
      <c r="D25" s="47">
        <f>+Historicals!D212</f>
        <v>4.1402301322722934E-2</v>
      </c>
      <c r="E25" s="47">
        <f>+Historicals!E212</f>
        <v>-3.7381247418422192E-2</v>
      </c>
      <c r="F25" s="47">
        <f>+Historicals!F212</f>
        <v>7.755846384895948E-2</v>
      </c>
      <c r="G25" s="47">
        <f>+Historicals!G212</f>
        <v>-7.1279243404678949E-2</v>
      </c>
      <c r="H25" s="47">
        <f>+Historicals!H212</f>
        <v>0.24815092721620746</v>
      </c>
      <c r="I25" s="47">
        <f>+Historicals!I212</f>
        <v>0.05</v>
      </c>
      <c r="J25" s="49">
        <v>0</v>
      </c>
      <c r="K25" s="49">
        <f t="shared" ref="K25:N26" si="40">+J25</f>
        <v>0</v>
      </c>
      <c r="L25" s="49">
        <f t="shared" si="40"/>
        <v>0</v>
      </c>
      <c r="M25" s="49">
        <f t="shared" si="40"/>
        <v>0</v>
      </c>
      <c r="N25" s="49">
        <f t="shared" si="40"/>
        <v>0</v>
      </c>
      <c r="O25" s="49"/>
    </row>
    <row r="26" spans="1:16" x14ac:dyDescent="0.3">
      <c r="A26" s="44" t="s">
        <v>138</v>
      </c>
      <c r="B26" s="47" t="str">
        <f t="shared" ref="B26:H26" si="41">+IFERROR(B24-B25,"nm")</f>
        <v>nm</v>
      </c>
      <c r="C26" s="47">
        <f t="shared" si="41"/>
        <v>0</v>
      </c>
      <c r="D26" s="47">
        <f t="shared" si="41"/>
        <v>0</v>
      </c>
      <c r="E26" s="47">
        <f t="shared" si="41"/>
        <v>0</v>
      </c>
      <c r="F26" s="47">
        <f t="shared" si="41"/>
        <v>0</v>
      </c>
      <c r="G26" s="47">
        <f t="shared" si="41"/>
        <v>0</v>
      </c>
      <c r="H26" s="47">
        <f t="shared" si="41"/>
        <v>0</v>
      </c>
      <c r="I26" s="47">
        <f>+IFERROR(I24-I25,"nm")</f>
        <v>1.5458605290268046E-4</v>
      </c>
      <c r="J26" s="49">
        <v>0</v>
      </c>
      <c r="K26" s="49">
        <f t="shared" si="40"/>
        <v>0</v>
      </c>
      <c r="L26" s="49">
        <f t="shared" si="40"/>
        <v>0</v>
      </c>
      <c r="M26" s="49">
        <f t="shared" si="40"/>
        <v>0</v>
      </c>
      <c r="N26" s="49">
        <f t="shared" si="40"/>
        <v>0</v>
      </c>
      <c r="O26" s="49"/>
    </row>
    <row r="27" spans="1:16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2">+J27*(1+K28)</f>
        <v>5492</v>
      </c>
      <c r="L27" s="3">
        <f t="shared" ref="L27" si="43">+K27*(1+L28)</f>
        <v>5492</v>
      </c>
      <c r="M27" s="3">
        <f t="shared" ref="M27" si="44">+L27*(1+M28)</f>
        <v>5492</v>
      </c>
      <c r="N27" s="3">
        <f t="shared" ref="N27" si="45">+M27*(1+N28)</f>
        <v>5492</v>
      </c>
      <c r="O27" s="3"/>
    </row>
    <row r="28" spans="1:16" x14ac:dyDescent="0.3">
      <c r="A28" s="44" t="s">
        <v>129</v>
      </c>
      <c r="B28" s="47" t="str">
        <f t="shared" ref="B28" si="46">+IFERROR(B27/A27-1,"nm")</f>
        <v>nm</v>
      </c>
      <c r="C28" s="47">
        <f t="shared" ref="C28" si="47">+IFERROR(C27/B27-1,"nm")</f>
        <v>7.6190476190476142E-2</v>
      </c>
      <c r="D28" s="47">
        <f t="shared" ref="D28" si="48">+IFERROR(D27/C27-1,"nm")</f>
        <v>2.9498525073746285E-2</v>
      </c>
      <c r="E28" s="47">
        <f t="shared" ref="E28" si="49">+IFERROR(E27/D27-1,"nm")</f>
        <v>1.0642652476463343E-2</v>
      </c>
      <c r="F28" s="47">
        <f t="shared" ref="F28" si="50">+IFERROR(F27/E27-1,"nm")</f>
        <v>6.5208586472256025E-2</v>
      </c>
      <c r="G28" s="47">
        <f t="shared" ref="G28" si="51">+IFERROR(G27/F27-1,"nm")</f>
        <v>-0.11806083650190113</v>
      </c>
      <c r="H28" s="47">
        <f t="shared" ref="H28" si="52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3">+K29+K30</f>
        <v>0</v>
      </c>
      <c r="L28" s="47">
        <f t="shared" ref="L28" si="54">+L29+L30</f>
        <v>0</v>
      </c>
      <c r="M28" s="47">
        <f t="shared" ref="M28" si="55">+M29+M30</f>
        <v>0</v>
      </c>
      <c r="N28" s="47">
        <f t="shared" ref="N28" si="56">+N29+N30</f>
        <v>0</v>
      </c>
      <c r="O28" s="47"/>
    </row>
    <row r="29" spans="1:16" x14ac:dyDescent="0.3">
      <c r="A29" s="44" t="s">
        <v>137</v>
      </c>
      <c r="B29" s="47">
        <f>+Historicals!B216</f>
        <v>0</v>
      </c>
      <c r="C29" s="47">
        <f>+Historicals!C216</f>
        <v>0</v>
      </c>
      <c r="D29" s="47">
        <f>+Historicals!D216</f>
        <v>2.9545905215149659E-2</v>
      </c>
      <c r="E29" s="47">
        <f>+Historicals!E216</f>
        <v>0.1315485362095532</v>
      </c>
      <c r="F29" s="47">
        <f>+Historicals!F216</f>
        <v>7.1148936170212673E-2</v>
      </c>
      <c r="G29" s="47">
        <f>+Historicals!G216</f>
        <v>-6.3721595423486432E-2</v>
      </c>
      <c r="H29" s="47">
        <f>+Historicals!H216</f>
        <v>0.18295994568907004</v>
      </c>
      <c r="I29" s="47">
        <f>+Historicals!I216</f>
        <v>0.09</v>
      </c>
      <c r="J29" s="49">
        <v>0</v>
      </c>
      <c r="K29" s="49">
        <f t="shared" ref="K29:N29" si="57">+J29</f>
        <v>0</v>
      </c>
      <c r="L29" s="49">
        <f t="shared" si="57"/>
        <v>0</v>
      </c>
      <c r="M29" s="49">
        <f t="shared" si="57"/>
        <v>0</v>
      </c>
      <c r="N29" s="49">
        <f t="shared" si="57"/>
        <v>0</v>
      </c>
      <c r="O29" s="49"/>
    </row>
    <row r="30" spans="1:16" x14ac:dyDescent="0.3">
      <c r="A30" s="44" t="s">
        <v>138</v>
      </c>
      <c r="B30" s="47" t="str">
        <f t="shared" ref="B30" si="58">+IFERROR(B28-B29,"nm")</f>
        <v>nm</v>
      </c>
      <c r="C30" s="47">
        <f t="shared" ref="C30" si="59">+IFERROR(C28-C29,"nm")</f>
        <v>7.6190476190476142E-2</v>
      </c>
      <c r="D30" s="47">
        <f t="shared" ref="D30" si="60">+IFERROR(D28-D29,"nm")</f>
        <v>-4.7380141403374765E-5</v>
      </c>
      <c r="E30" s="47">
        <f t="shared" ref="E30" si="61">+IFERROR(E28-E29,"nm")</f>
        <v>-0.12090588373308986</v>
      </c>
      <c r="F30" s="47">
        <f t="shared" ref="F30" si="62">+IFERROR(F28-F29,"nm")</f>
        <v>-5.9403496979566484E-3</v>
      </c>
      <c r="G30" s="47">
        <f t="shared" ref="G30" si="63">+IFERROR(G28-G29,"nm")</f>
        <v>-5.4339241078414702E-2</v>
      </c>
      <c r="H30" s="47">
        <f t="shared" ref="H30" si="64">+IFERROR(H28-H29,"nm")</f>
        <v>-9.9105666749643495E-2</v>
      </c>
      <c r="I30" s="47">
        <f>+IFERROR(I28-I29,"nm")</f>
        <v>2.2832140015910107E-3</v>
      </c>
      <c r="J30" s="49">
        <v>0</v>
      </c>
      <c r="K30" s="49">
        <f t="shared" ref="K30:N30" si="65">+J30</f>
        <v>0</v>
      </c>
      <c r="L30" s="49">
        <f t="shared" si="65"/>
        <v>0</v>
      </c>
      <c r="M30" s="49">
        <f t="shared" si="65"/>
        <v>0</v>
      </c>
      <c r="N30" s="49">
        <f t="shared" si="65"/>
        <v>0</v>
      </c>
      <c r="O30" s="49"/>
    </row>
    <row r="31" spans="1:16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6">+J31*(1+K32)</f>
        <v>633</v>
      </c>
      <c r="L31" s="3">
        <f t="shared" ref="L31" si="67">+K31*(1+L32)</f>
        <v>633</v>
      </c>
      <c r="M31" s="3">
        <f t="shared" ref="M31" si="68">+L31*(1+M32)</f>
        <v>633</v>
      </c>
      <c r="N31" s="3">
        <f t="shared" ref="N31" si="69">+M31*(1+N32)</f>
        <v>633</v>
      </c>
      <c r="O31" s="3"/>
    </row>
    <row r="32" spans="1:16" x14ac:dyDescent="0.3">
      <c r="A32" s="44" t="s">
        <v>129</v>
      </c>
      <c r="B32" s="47" t="str">
        <f t="shared" ref="B32" si="70">+IFERROR(B31/A31-1,"nm")</f>
        <v>nm</v>
      </c>
      <c r="C32" s="47">
        <f t="shared" ref="C32" si="71">+IFERROR(C31/B31-1,"nm")</f>
        <v>-0.12742718446601942</v>
      </c>
      <c r="D32" s="47">
        <f t="shared" ref="D32" si="72">+IFERROR(D31/C31-1,"nm")</f>
        <v>-0.10152990264255912</v>
      </c>
      <c r="E32" s="47">
        <f t="shared" ref="E32" si="73">+IFERROR(E31/D31-1,"nm")</f>
        <v>-7.8947368421052655E-2</v>
      </c>
      <c r="F32" s="47">
        <f t="shared" ref="F32" si="74">+IFERROR(F31/E31-1,"nm")</f>
        <v>3.3613445378151141E-3</v>
      </c>
      <c r="G32" s="47">
        <f t="shared" ref="G32" si="75">+IFERROR(G31/F31-1,"nm")</f>
        <v>-0.13567839195979903</v>
      </c>
      <c r="H32" s="47">
        <f t="shared" ref="H32" si="76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7">+K33+K34</f>
        <v>0</v>
      </c>
      <c r="L32" s="47">
        <f t="shared" ref="L32" si="78">+L33+L34</f>
        <v>0</v>
      </c>
      <c r="M32" s="47">
        <f t="shared" ref="M32" si="79">+M33+M34</f>
        <v>0</v>
      </c>
      <c r="N32" s="47">
        <f t="shared" ref="N32" si="80">+N33+N34</f>
        <v>0</v>
      </c>
      <c r="O32" s="47"/>
    </row>
    <row r="33" spans="1:15" x14ac:dyDescent="0.3">
      <c r="A33" s="44" t="s">
        <v>137</v>
      </c>
      <c r="B33" s="47">
        <f>+Historicals!B214</f>
        <v>-4.9596309111880066E-2</v>
      </c>
      <c r="C33" s="47">
        <f>+Historicals!C214</f>
        <v>-0.12742718446601942</v>
      </c>
      <c r="D33" s="47">
        <f>+Historicals!D214</f>
        <v>-0.10152990264255912</v>
      </c>
      <c r="E33" s="47">
        <f>+Historicals!E214</f>
        <v>-7.8947368421052655E-2</v>
      </c>
      <c r="F33" s="47">
        <f>+Historicals!F214</f>
        <v>3.3613445378151141E-3</v>
      </c>
      <c r="G33" s="47">
        <f>+Historicals!G214</f>
        <v>-0.13567839195979903</v>
      </c>
      <c r="H33" s="47">
        <f>+Historicals!H214</f>
        <v>-1.744186046511631E-2</v>
      </c>
      <c r="I33" s="47">
        <f>+Historicals!I214</f>
        <v>0.25</v>
      </c>
      <c r="J33" s="49">
        <v>0</v>
      </c>
      <c r="K33" s="49">
        <f t="shared" ref="K33:N33" si="81">+J33</f>
        <v>0</v>
      </c>
      <c r="L33" s="49">
        <f t="shared" si="81"/>
        <v>0</v>
      </c>
      <c r="M33" s="49">
        <f t="shared" si="81"/>
        <v>0</v>
      </c>
      <c r="N33" s="49">
        <f t="shared" si="81"/>
        <v>0</v>
      </c>
      <c r="O33" s="49"/>
    </row>
    <row r="34" spans="1:15" x14ac:dyDescent="0.3">
      <c r="A34" s="44" t="s">
        <v>138</v>
      </c>
      <c r="B34" s="47" t="str">
        <f t="shared" ref="B34" si="82">+IFERROR(B32-B33,"nm")</f>
        <v>nm</v>
      </c>
      <c r="C34" s="47">
        <f t="shared" ref="C34" si="83">+IFERROR(C32-C33,"nm")</f>
        <v>0</v>
      </c>
      <c r="D34" s="47">
        <f t="shared" ref="D34" si="84">+IFERROR(D32-D33,"nm")</f>
        <v>0</v>
      </c>
      <c r="E34" s="47">
        <f t="shared" ref="E34" si="85">+IFERROR(E32-E33,"nm")</f>
        <v>0</v>
      </c>
      <c r="F34" s="47">
        <f t="shared" ref="F34" si="86">+IFERROR(F32-F33,"nm")</f>
        <v>0</v>
      </c>
      <c r="G34" s="47">
        <f t="shared" ref="G34" si="87">+IFERROR(G32-G33,"nm")</f>
        <v>0</v>
      </c>
      <c r="H34" s="47">
        <f t="shared" ref="H34" si="88">+IFERROR(H32-H33,"nm")</f>
        <v>0</v>
      </c>
      <c r="I34" s="47">
        <f>+IFERROR(I32-I33,"nm")</f>
        <v>-1.4792899408284654E-3</v>
      </c>
      <c r="J34" s="49">
        <v>0</v>
      </c>
      <c r="K34" s="49">
        <f t="shared" ref="K34:N34" si="89">+J34</f>
        <v>0</v>
      </c>
      <c r="L34" s="49">
        <f t="shared" si="89"/>
        <v>0</v>
      </c>
      <c r="M34" s="49">
        <f t="shared" si="89"/>
        <v>0</v>
      </c>
      <c r="N34" s="49">
        <f t="shared" si="89"/>
        <v>0</v>
      </c>
      <c r="O34" s="49"/>
    </row>
    <row r="35" spans="1:15" x14ac:dyDescent="0.3">
      <c r="A35" s="9" t="s">
        <v>130</v>
      </c>
      <c r="B35" s="48">
        <f t="shared" ref="B35:H35" si="90">+B42+B38</f>
        <v>3766</v>
      </c>
      <c r="C35" s="48">
        <f t="shared" si="90"/>
        <v>3896</v>
      </c>
      <c r="D35" s="48">
        <f t="shared" si="90"/>
        <v>4015</v>
      </c>
      <c r="E35" s="48">
        <f t="shared" si="90"/>
        <v>3760</v>
      </c>
      <c r="F35" s="48">
        <f t="shared" si="90"/>
        <v>4074</v>
      </c>
      <c r="G35" s="48">
        <f t="shared" si="90"/>
        <v>3047</v>
      </c>
      <c r="H35" s="48">
        <f t="shared" si="90"/>
        <v>5219</v>
      </c>
      <c r="I35" s="48">
        <f>+I42+I38</f>
        <v>5238</v>
      </c>
      <c r="J35" s="48">
        <f>+J21*J37</f>
        <v>5238</v>
      </c>
      <c r="K35" s="48">
        <f t="shared" ref="K35:N35" si="91">+K21*K37</f>
        <v>5238</v>
      </c>
      <c r="L35" s="48">
        <f t="shared" si="91"/>
        <v>5238</v>
      </c>
      <c r="M35" s="48">
        <f t="shared" si="91"/>
        <v>5238</v>
      </c>
      <c r="N35" s="48">
        <f t="shared" si="91"/>
        <v>5238</v>
      </c>
      <c r="O35" s="48"/>
    </row>
    <row r="36" spans="1:15" x14ac:dyDescent="0.3">
      <c r="A36" s="46" t="s">
        <v>129</v>
      </c>
      <c r="B36" s="47" t="str">
        <f t="shared" ref="B36" si="92">+IFERROR(B35/A35-1,"nm")</f>
        <v>nm</v>
      </c>
      <c r="C36" s="47">
        <f t="shared" ref="C36" si="93">+IFERROR(C35/B35-1,"nm")</f>
        <v>3.4519383961763239E-2</v>
      </c>
      <c r="D36" s="47">
        <f t="shared" ref="D36" si="94">+IFERROR(D35/C35-1,"nm")</f>
        <v>3.0544147843942548E-2</v>
      </c>
      <c r="E36" s="47">
        <f t="shared" ref="E36" si="95">+IFERROR(E35/D35-1,"nm")</f>
        <v>-6.3511830635118338E-2</v>
      </c>
      <c r="F36" s="47">
        <f t="shared" ref="F36" si="96">+IFERROR(F35/E35-1,"nm")</f>
        <v>8.3510638297872308E-2</v>
      </c>
      <c r="G36" s="47">
        <f t="shared" ref="G36" si="97">+IFERROR(G35/F35-1,"nm")</f>
        <v>-0.25208640157093765</v>
      </c>
      <c r="H36" s="47">
        <f t="shared" ref="H36" si="98">+IFERROR(H35/G35-1,"nm")</f>
        <v>0.71283229405973092</v>
      </c>
      <c r="I36" s="47">
        <f>+IFERROR(I35/H35-1,"nm")</f>
        <v>3.6405441655489312E-3</v>
      </c>
      <c r="J36" s="47">
        <f t="shared" ref="J36:N36" si="99">+IFERROR(J35/I35-1,"nm")</f>
        <v>0</v>
      </c>
      <c r="K36" s="47">
        <f t="shared" si="99"/>
        <v>0</v>
      </c>
      <c r="L36" s="47">
        <f t="shared" si="99"/>
        <v>0</v>
      </c>
      <c r="M36" s="47">
        <f t="shared" si="99"/>
        <v>0</v>
      </c>
      <c r="N36" s="47">
        <f t="shared" si="99"/>
        <v>0</v>
      </c>
      <c r="O36" s="47"/>
    </row>
    <row r="37" spans="1:15" x14ac:dyDescent="0.3">
      <c r="A37" s="46" t="s">
        <v>131</v>
      </c>
      <c r="B37" s="47">
        <f t="shared" ref="B37:H37" si="100">+IFERROR(B35/B$21,"nm")</f>
        <v>0.27409024745269289</v>
      </c>
      <c r="C37" s="47">
        <f t="shared" si="100"/>
        <v>0.26388512598211866</v>
      </c>
      <c r="D37" s="47">
        <f t="shared" si="100"/>
        <v>0.26386698212407994</v>
      </c>
      <c r="E37" s="47">
        <f t="shared" si="100"/>
        <v>0.25311342982160889</v>
      </c>
      <c r="F37" s="47">
        <f t="shared" si="100"/>
        <v>0.25619418941013711</v>
      </c>
      <c r="G37" s="47">
        <f t="shared" si="100"/>
        <v>0.2103700635183651</v>
      </c>
      <c r="H37" s="47">
        <f t="shared" si="100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1">+J37</f>
        <v>0.28540293140086087</v>
      </c>
      <c r="L37" s="49">
        <f t="shared" si="101"/>
        <v>0.28540293140086087</v>
      </c>
      <c r="M37" s="49">
        <f t="shared" si="101"/>
        <v>0.28540293140086087</v>
      </c>
      <c r="N37" s="49">
        <f t="shared" si="101"/>
        <v>0.28540293140086087</v>
      </c>
      <c r="O37" s="49"/>
    </row>
    <row r="38" spans="1:15" x14ac:dyDescent="0.3">
      <c r="A38" s="9" t="s">
        <v>132</v>
      </c>
      <c r="B38" s="9">
        <f>+Historicals!B195</f>
        <v>121</v>
      </c>
      <c r="C38" s="9">
        <f>+Historicals!C195</f>
        <v>133</v>
      </c>
      <c r="D38" s="9">
        <f>+Historicals!D195</f>
        <v>140</v>
      </c>
      <c r="E38" s="9">
        <f>+Historicals!E195</f>
        <v>160</v>
      </c>
      <c r="F38" s="9">
        <f>+Historicals!F195</f>
        <v>149</v>
      </c>
      <c r="G38" s="9">
        <f>+Historicals!G195</f>
        <v>148</v>
      </c>
      <c r="H38" s="9">
        <f>+Historicals!H195</f>
        <v>130</v>
      </c>
      <c r="I38" s="9">
        <f>+Historicals!I195</f>
        <v>124</v>
      </c>
      <c r="J38" s="48">
        <f>+J41*J48</f>
        <v>124.00000000000001</v>
      </c>
      <c r="K38" s="48">
        <f t="shared" ref="K38:N38" si="102">+K41*K48</f>
        <v>124.00000000000001</v>
      </c>
      <c r="L38" s="48">
        <f t="shared" si="102"/>
        <v>124.00000000000001</v>
      </c>
      <c r="M38" s="48">
        <f t="shared" si="102"/>
        <v>124.00000000000001</v>
      </c>
      <c r="N38" s="48">
        <f t="shared" si="102"/>
        <v>124.00000000000001</v>
      </c>
      <c r="O38" s="48"/>
    </row>
    <row r="39" spans="1:15" x14ac:dyDescent="0.3">
      <c r="A39" s="46" t="s">
        <v>129</v>
      </c>
      <c r="B39" s="47" t="str">
        <f t="shared" ref="B39" si="103">+IFERROR(B38/A38-1,"nm")</f>
        <v>nm</v>
      </c>
      <c r="C39" s="47">
        <f t="shared" ref="C39" si="104">+IFERROR(C38/B38-1,"nm")</f>
        <v>9.9173553719008156E-2</v>
      </c>
      <c r="D39" s="47">
        <f t="shared" ref="D39" si="105">+IFERROR(D38/C38-1,"nm")</f>
        <v>5.2631578947368363E-2</v>
      </c>
      <c r="E39" s="47">
        <f t="shared" ref="E39" si="106">+IFERROR(E38/D38-1,"nm")</f>
        <v>0.14285714285714279</v>
      </c>
      <c r="F39" s="47">
        <f t="shared" ref="F39" si="107">+IFERROR(F38/E38-1,"nm")</f>
        <v>-6.8749999999999978E-2</v>
      </c>
      <c r="G39" s="47">
        <f t="shared" ref="G39" si="108">+IFERROR(G38/F38-1,"nm")</f>
        <v>-6.7114093959731447E-3</v>
      </c>
      <c r="H39" s="47">
        <f t="shared" ref="H39" si="109">+IFERROR(H38/G38-1,"nm")</f>
        <v>-0.1216216216216216</v>
      </c>
      <c r="I39" s="47">
        <f>+IFERROR(I38/H38-1,"nm")</f>
        <v>-4.6153846153846101E-2</v>
      </c>
      <c r="J39" s="47">
        <f t="shared" ref="J39" si="110">+IFERROR(J38/I38-1,"nm")</f>
        <v>2.2204460492503131E-16</v>
      </c>
      <c r="K39" s="47">
        <f t="shared" ref="K39" si="111">+IFERROR(K38/J38-1,"nm")</f>
        <v>0</v>
      </c>
      <c r="L39" s="47">
        <f t="shared" ref="L39" si="112">+IFERROR(L38/K38-1,"nm")</f>
        <v>0</v>
      </c>
      <c r="M39" s="47">
        <f t="shared" ref="M39" si="113">+IFERROR(M38/L38-1,"nm")</f>
        <v>0</v>
      </c>
      <c r="N39" s="47">
        <f t="shared" ref="N39" si="114">+IFERROR(N38/M38-1,"nm")</f>
        <v>0</v>
      </c>
      <c r="O39" s="47"/>
    </row>
    <row r="40" spans="1:15" x14ac:dyDescent="0.3">
      <c r="A40" s="46" t="s">
        <v>133</v>
      </c>
      <c r="B40" s="47">
        <f t="shared" ref="B40:H40" si="115">+IFERROR(B38/B$21,"nm")</f>
        <v>8.8064046579330417E-3</v>
      </c>
      <c r="C40" s="47">
        <f t="shared" si="115"/>
        <v>9.0083988079111346E-3</v>
      </c>
      <c r="D40" s="47">
        <f t="shared" si="115"/>
        <v>9.2008412197686646E-3</v>
      </c>
      <c r="E40" s="47">
        <f t="shared" si="115"/>
        <v>1.0770784247728038E-2</v>
      </c>
      <c r="F40" s="47">
        <f t="shared" si="115"/>
        <v>9.3698905798012821E-3</v>
      </c>
      <c r="G40" s="47">
        <f t="shared" si="115"/>
        <v>1.0218171775752554E-2</v>
      </c>
      <c r="H40" s="47">
        <f t="shared" si="115"/>
        <v>7.5673787764130628E-3</v>
      </c>
      <c r="I40" s="47">
        <f>+IFERROR(I38/I$21,"nm")</f>
        <v>6.7563886013185855E-3</v>
      </c>
      <c r="J40" s="47">
        <f t="shared" ref="J40:N40" si="116">+IFERROR(J38/J$21,"nm")</f>
        <v>6.7563886013185864E-3</v>
      </c>
      <c r="K40" s="47">
        <f t="shared" si="116"/>
        <v>6.7563886013185864E-3</v>
      </c>
      <c r="L40" s="47">
        <f t="shared" si="116"/>
        <v>6.7563886013185864E-3</v>
      </c>
      <c r="M40" s="47">
        <f t="shared" si="116"/>
        <v>6.7563886013185864E-3</v>
      </c>
      <c r="N40" s="47">
        <f t="shared" si="116"/>
        <v>6.7563886013185864E-3</v>
      </c>
      <c r="O40" s="47"/>
    </row>
    <row r="41" spans="1:15" x14ac:dyDescent="0.3">
      <c r="A41" s="46" t="s">
        <v>142</v>
      </c>
      <c r="B41" s="47">
        <f t="shared" ref="B41:H41" si="117">+IFERROR(B38/B48,"nm")</f>
        <v>0.19145569620253164</v>
      </c>
      <c r="C41" s="47">
        <f t="shared" si="117"/>
        <v>0.17924528301886791</v>
      </c>
      <c r="D41" s="47">
        <f t="shared" si="117"/>
        <v>0.17094017094017094</v>
      </c>
      <c r="E41" s="47">
        <f t="shared" si="117"/>
        <v>0.18867924528301888</v>
      </c>
      <c r="F41" s="47">
        <f t="shared" si="117"/>
        <v>0.18304668304668303</v>
      </c>
      <c r="G41" s="47">
        <f t="shared" si="117"/>
        <v>0.22945736434108527</v>
      </c>
      <c r="H41" s="47">
        <f t="shared" si="117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8">+J41</f>
        <v>0.19405320813771518</v>
      </c>
      <c r="L41" s="49">
        <f t="shared" si="118"/>
        <v>0.19405320813771518</v>
      </c>
      <c r="M41" s="49">
        <f t="shared" si="118"/>
        <v>0.19405320813771518</v>
      </c>
      <c r="N41" s="49">
        <f t="shared" si="118"/>
        <v>0.19405320813771518</v>
      </c>
      <c r="O41" s="49"/>
    </row>
    <row r="42" spans="1:15" x14ac:dyDescent="0.3">
      <c r="A42" s="9" t="s">
        <v>134</v>
      </c>
      <c r="B42" s="9">
        <f>+Historicals!B150</f>
        <v>3645</v>
      </c>
      <c r="C42" s="9">
        <f>+Historicals!C150</f>
        <v>3763</v>
      </c>
      <c r="D42" s="9">
        <f>+Historicals!D150</f>
        <v>3875</v>
      </c>
      <c r="E42" s="9">
        <f>+Historicals!E150</f>
        <v>3600</v>
      </c>
      <c r="F42" s="9">
        <f>+Historicals!F150</f>
        <v>3925</v>
      </c>
      <c r="G42" s="9">
        <f>+Historicals!G150</f>
        <v>2899</v>
      </c>
      <c r="H42" s="9">
        <f>+Historicals!H150</f>
        <v>5089</v>
      </c>
      <c r="I42" s="9">
        <f>+Historicals!I150</f>
        <v>5114</v>
      </c>
      <c r="J42" s="9">
        <f>+J35-J38</f>
        <v>5114</v>
      </c>
      <c r="K42" s="9">
        <f t="shared" ref="K42:N42" si="119">+K35-K38</f>
        <v>5114</v>
      </c>
      <c r="L42" s="9">
        <f t="shared" si="119"/>
        <v>5114</v>
      </c>
      <c r="M42" s="9">
        <f t="shared" si="119"/>
        <v>5114</v>
      </c>
      <c r="N42" s="9">
        <f t="shared" si="119"/>
        <v>5114</v>
      </c>
      <c r="O42" s="9"/>
    </row>
    <row r="43" spans="1:15" x14ac:dyDescent="0.3">
      <c r="A43" s="46" t="s">
        <v>129</v>
      </c>
      <c r="B43" s="47" t="str">
        <f t="shared" ref="B43" si="120">+IFERROR(B42/A42-1,"nm")</f>
        <v>nm</v>
      </c>
      <c r="C43" s="47">
        <f t="shared" ref="C43" si="121">+IFERROR(C42/B42-1,"nm")</f>
        <v>3.2373113854595292E-2</v>
      </c>
      <c r="D43" s="47">
        <f t="shared" ref="D43" si="122">+IFERROR(D42/C42-1,"nm")</f>
        <v>2.9763486579856391E-2</v>
      </c>
      <c r="E43" s="47">
        <f t="shared" ref="E43" si="123">+IFERROR(E42/D42-1,"nm")</f>
        <v>-7.096774193548383E-2</v>
      </c>
      <c r="F43" s="47">
        <f t="shared" ref="F43" si="124">+IFERROR(F42/E42-1,"nm")</f>
        <v>9.0277777777777679E-2</v>
      </c>
      <c r="G43" s="47">
        <f t="shared" ref="G43" si="125">+IFERROR(G42/F42-1,"nm")</f>
        <v>-0.26140127388535028</v>
      </c>
      <c r="H43" s="47">
        <f t="shared" ref="H43" si="126">+IFERROR(H42/G42-1,"nm")</f>
        <v>0.75543290789927564</v>
      </c>
      <c r="I43" s="47">
        <f>+IFERROR(I42/H42-1,"nm")</f>
        <v>4.9125564943997002E-3</v>
      </c>
      <c r="J43" s="47">
        <f t="shared" ref="J43:N43" si="127">+IFERROR(J42/I42-1,"nm")</f>
        <v>0</v>
      </c>
      <c r="K43" s="47">
        <f t="shared" si="127"/>
        <v>0</v>
      </c>
      <c r="L43" s="47">
        <f t="shared" si="127"/>
        <v>0</v>
      </c>
      <c r="M43" s="47">
        <f t="shared" si="127"/>
        <v>0</v>
      </c>
      <c r="N43" s="47">
        <f t="shared" si="127"/>
        <v>0</v>
      </c>
      <c r="O43" s="47"/>
    </row>
    <row r="44" spans="1:15" x14ac:dyDescent="0.3">
      <c r="A44" s="46" t="s">
        <v>131</v>
      </c>
      <c r="B44" s="47">
        <f t="shared" ref="B44:H44" si="128">+IFERROR(B42/B$21,"nm")</f>
        <v>0.26528384279475981</v>
      </c>
      <c r="C44" s="47">
        <f t="shared" si="128"/>
        <v>0.25487672717420751</v>
      </c>
      <c r="D44" s="47">
        <f t="shared" si="128"/>
        <v>0.25466614090431128</v>
      </c>
      <c r="E44" s="47">
        <f t="shared" si="128"/>
        <v>0.24234264557388085</v>
      </c>
      <c r="F44" s="47">
        <f t="shared" si="128"/>
        <v>0.2468242988303358</v>
      </c>
      <c r="G44" s="47">
        <f t="shared" si="128"/>
        <v>0.20015189174261253</v>
      </c>
      <c r="H44" s="47">
        <f t="shared" si="128"/>
        <v>0.29623377379358518</v>
      </c>
      <c r="I44" s="47">
        <f>+IFERROR(I42/I$21,"nm")</f>
        <v>0.27864654279954232</v>
      </c>
      <c r="J44" s="47">
        <f t="shared" ref="J44:N44" si="129">+IFERROR(J42/J$21,"nm")</f>
        <v>0.27864654279954232</v>
      </c>
      <c r="K44" s="47">
        <f t="shared" si="129"/>
        <v>0.27864654279954232</v>
      </c>
      <c r="L44" s="47">
        <f t="shared" si="129"/>
        <v>0.27864654279954232</v>
      </c>
      <c r="M44" s="47">
        <f t="shared" si="129"/>
        <v>0.27864654279954232</v>
      </c>
      <c r="N44" s="47">
        <f t="shared" si="129"/>
        <v>0.27864654279954232</v>
      </c>
      <c r="O44" s="47"/>
    </row>
    <row r="45" spans="1:15" x14ac:dyDescent="0.3">
      <c r="A45" s="9" t="s">
        <v>135</v>
      </c>
      <c r="B45" s="9">
        <f>+Historicals!B180</f>
        <v>208</v>
      </c>
      <c r="C45" s="9">
        <f>+Historicals!C180</f>
        <v>242</v>
      </c>
      <c r="D45" s="9">
        <f>+Historicals!D180</f>
        <v>223</v>
      </c>
      <c r="E45" s="9">
        <f>+Historicals!E180</f>
        <v>196</v>
      </c>
      <c r="F45" s="9">
        <f>+Historicals!F180</f>
        <v>117</v>
      </c>
      <c r="G45" s="9">
        <f>+Historicals!G180</f>
        <v>110</v>
      </c>
      <c r="H45" s="9">
        <f>+Historicals!H180</f>
        <v>98</v>
      </c>
      <c r="I45" s="9">
        <f>+Historicals!I180</f>
        <v>146</v>
      </c>
      <c r="J45" s="48">
        <f>+J21*J47</f>
        <v>146</v>
      </c>
      <c r="K45" s="48">
        <f t="shared" ref="K45:N45" si="130">+K21*K47</f>
        <v>146</v>
      </c>
      <c r="L45" s="48">
        <f t="shared" si="130"/>
        <v>146</v>
      </c>
      <c r="M45" s="48">
        <f t="shared" si="130"/>
        <v>146</v>
      </c>
      <c r="N45" s="48">
        <f t="shared" si="130"/>
        <v>146</v>
      </c>
      <c r="O45" s="48"/>
    </row>
    <row r="46" spans="1:15" x14ac:dyDescent="0.3">
      <c r="A46" s="46" t="s">
        <v>129</v>
      </c>
      <c r="B46" s="47" t="str">
        <f t="shared" ref="B46" si="131">+IFERROR(B45/A45-1,"nm")</f>
        <v>nm</v>
      </c>
      <c r="C46" s="47">
        <f t="shared" ref="C46" si="132">+IFERROR(C45/B45-1,"nm")</f>
        <v>0.16346153846153855</v>
      </c>
      <c r="D46" s="47">
        <f t="shared" ref="D46" si="133">+IFERROR(D45/C45-1,"nm")</f>
        <v>-7.8512396694214837E-2</v>
      </c>
      <c r="E46" s="47">
        <f t="shared" ref="E46" si="134">+IFERROR(E45/D45-1,"nm")</f>
        <v>-0.12107623318385652</v>
      </c>
      <c r="F46" s="47">
        <f t="shared" ref="F46" si="135">+IFERROR(F45/E45-1,"nm")</f>
        <v>-0.40306122448979587</v>
      </c>
      <c r="G46" s="47">
        <f t="shared" ref="G46" si="136">+IFERROR(G45/F45-1,"nm")</f>
        <v>-5.9829059829059839E-2</v>
      </c>
      <c r="H46" s="47">
        <f t="shared" ref="H46" si="137">+IFERROR(H45/G45-1,"nm")</f>
        <v>-0.10909090909090913</v>
      </c>
      <c r="I46" s="47">
        <f>+IFERROR(I45/H45-1,"nm")</f>
        <v>0.48979591836734704</v>
      </c>
      <c r="J46" s="47">
        <f t="shared" ref="J46" si="138">+IFERROR(J45/I45-1,"nm")</f>
        <v>0</v>
      </c>
      <c r="K46" s="47">
        <f t="shared" ref="K46" si="139">+IFERROR(K45/J45-1,"nm")</f>
        <v>0</v>
      </c>
      <c r="L46" s="47">
        <f t="shared" ref="L46" si="140">+IFERROR(L45/K45-1,"nm")</f>
        <v>0</v>
      </c>
      <c r="M46" s="47">
        <f t="shared" ref="M46" si="141">+IFERROR(M45/L45-1,"nm")</f>
        <v>0</v>
      </c>
      <c r="N46" s="47">
        <f t="shared" ref="N46" si="142">+IFERROR(N45/M45-1,"nm")</f>
        <v>0</v>
      </c>
      <c r="O46" s="47"/>
    </row>
    <row r="47" spans="1:15" x14ac:dyDescent="0.3">
      <c r="A47" s="46" t="s">
        <v>133</v>
      </c>
      <c r="B47" s="47">
        <f t="shared" ref="B47:H47" si="143">+IFERROR(B45/B$21,"nm")</f>
        <v>1.5138282387190683E-2</v>
      </c>
      <c r="C47" s="47">
        <f t="shared" si="143"/>
        <v>1.6391221891086428E-2</v>
      </c>
      <c r="D47" s="47">
        <f t="shared" si="143"/>
        <v>1.4655625657202945E-2</v>
      </c>
      <c r="E47" s="47">
        <f t="shared" si="143"/>
        <v>1.3194210703466847E-2</v>
      </c>
      <c r="F47" s="47">
        <f t="shared" si="143"/>
        <v>7.3575650861526856E-3</v>
      </c>
      <c r="G47" s="47">
        <f t="shared" si="143"/>
        <v>7.5945871306268989E-3</v>
      </c>
      <c r="H47" s="47">
        <f t="shared" si="14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4">+J47</f>
        <v>7.9551027080041418E-3</v>
      </c>
      <c r="L47" s="49">
        <f t="shared" si="144"/>
        <v>7.9551027080041418E-3</v>
      </c>
      <c r="M47" s="49">
        <f t="shared" si="144"/>
        <v>7.9551027080041418E-3</v>
      </c>
      <c r="N47" s="49">
        <f t="shared" si="144"/>
        <v>7.9551027080041418E-3</v>
      </c>
      <c r="O47" s="49"/>
    </row>
    <row r="48" spans="1:15" x14ac:dyDescent="0.3">
      <c r="A48" s="9" t="s">
        <v>143</v>
      </c>
      <c r="B48" s="9">
        <f>+Historicals!B165</f>
        <v>632</v>
      </c>
      <c r="C48" s="9">
        <f>+Historicals!C165</f>
        <v>742</v>
      </c>
      <c r="D48" s="9">
        <f>+Historicals!D165</f>
        <v>819</v>
      </c>
      <c r="E48" s="9">
        <f>+Historicals!E165</f>
        <v>848</v>
      </c>
      <c r="F48" s="9">
        <f>+Historicals!F165</f>
        <v>814</v>
      </c>
      <c r="G48" s="9">
        <f>+Historicals!G165</f>
        <v>645</v>
      </c>
      <c r="H48" s="9">
        <f>+Historicals!H165</f>
        <v>617</v>
      </c>
      <c r="I48" s="9">
        <f>+Historicals!I165</f>
        <v>639</v>
      </c>
      <c r="J48" s="48">
        <f>+J21*J50</f>
        <v>639.00000000000011</v>
      </c>
      <c r="K48" s="48">
        <f t="shared" ref="K48:N48" si="145">+K21*K50</f>
        <v>639.00000000000011</v>
      </c>
      <c r="L48" s="48">
        <f t="shared" si="145"/>
        <v>639.00000000000011</v>
      </c>
      <c r="M48" s="48">
        <f t="shared" si="145"/>
        <v>639.00000000000011</v>
      </c>
      <c r="N48" s="48">
        <f t="shared" si="145"/>
        <v>639.00000000000011</v>
      </c>
      <c r="O48" s="48"/>
    </row>
    <row r="49" spans="1:15" x14ac:dyDescent="0.3">
      <c r="A49" s="46" t="s">
        <v>129</v>
      </c>
      <c r="B49" s="47" t="str">
        <f t="shared" ref="B49" si="146">+IFERROR(B48/A48-1,"nm")</f>
        <v>nm</v>
      </c>
      <c r="C49" s="47">
        <f t="shared" ref="C49" si="147">+IFERROR(C48/B48-1,"nm")</f>
        <v>0.17405063291139244</v>
      </c>
      <c r="D49" s="47">
        <f t="shared" ref="D49" si="148">+IFERROR(D48/C48-1,"nm")</f>
        <v>0.10377358490566047</v>
      </c>
      <c r="E49" s="47">
        <f t="shared" ref="E49" si="149">+IFERROR(E48/D48-1,"nm")</f>
        <v>3.5409035409035505E-2</v>
      </c>
      <c r="F49" s="47">
        <f t="shared" ref="F49" si="150">+IFERROR(F48/E48-1,"nm")</f>
        <v>-4.0094339622641528E-2</v>
      </c>
      <c r="G49" s="47">
        <f t="shared" ref="G49" si="151">+IFERROR(G48/F48-1,"nm")</f>
        <v>-0.20761670761670759</v>
      </c>
      <c r="H49" s="47">
        <f t="shared" ref="H49" si="152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3">+K50+K51</f>
        <v>3.4817196098730456E-2</v>
      </c>
      <c r="L49" s="47">
        <f t="shared" ref="L49" si="154">+L50+L51</f>
        <v>3.4817196098730456E-2</v>
      </c>
      <c r="M49" s="47">
        <f t="shared" ref="M49" si="155">+M50+M51</f>
        <v>3.4817196098730456E-2</v>
      </c>
      <c r="N49" s="47">
        <f t="shared" ref="N49" si="156">+N50+N51</f>
        <v>3.4817196098730456E-2</v>
      </c>
      <c r="O49" s="47"/>
    </row>
    <row r="50" spans="1:15" x14ac:dyDescent="0.3">
      <c r="A50" s="46" t="s">
        <v>133</v>
      </c>
      <c r="B50" s="47">
        <f t="shared" ref="B50:H50" si="157">+IFERROR(B48/B$21,"nm")</f>
        <v>4.599708879184862E-2</v>
      </c>
      <c r="C50" s="47">
        <f t="shared" si="157"/>
        <v>5.0257382823083174E-2</v>
      </c>
      <c r="D50" s="47">
        <f t="shared" si="157"/>
        <v>5.3824921135646686E-2</v>
      </c>
      <c r="E50" s="47">
        <f t="shared" si="157"/>
        <v>5.7085156512958597E-2</v>
      </c>
      <c r="F50" s="47">
        <f t="shared" si="157"/>
        <v>5.1188529744686205E-2</v>
      </c>
      <c r="G50" s="47">
        <f t="shared" si="157"/>
        <v>4.4531897265948632E-2</v>
      </c>
      <c r="H50" s="47">
        <f t="shared" si="157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8">+J50</f>
        <v>3.4817196098730456E-2</v>
      </c>
      <c r="L50" s="49">
        <f t="shared" si="158"/>
        <v>3.4817196098730456E-2</v>
      </c>
      <c r="M50" s="49">
        <f t="shared" si="158"/>
        <v>3.4817196098730456E-2</v>
      </c>
      <c r="N50" s="49">
        <f t="shared" si="158"/>
        <v>3.4817196098730456E-2</v>
      </c>
      <c r="O50" s="49"/>
    </row>
    <row r="51" spans="1:15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</row>
    <row r="52" spans="1:15" x14ac:dyDescent="0.3">
      <c r="A52" s="41" t="s">
        <v>157</v>
      </c>
      <c r="B52" s="3">
        <v>115</v>
      </c>
      <c r="C52" s="3">
        <v>73</v>
      </c>
      <c r="D52" s="3">
        <v>73</v>
      </c>
      <c r="E52" s="3">
        <v>88</v>
      </c>
      <c r="F52" s="3">
        <v>42</v>
      </c>
      <c r="G52" s="3">
        <v>30</v>
      </c>
      <c r="H52" s="3">
        <v>25</v>
      </c>
      <c r="I52" s="3">
        <v>102</v>
      </c>
      <c r="J52" s="58">
        <f>I52</f>
        <v>102</v>
      </c>
      <c r="K52" s="58">
        <f t="shared" ref="K52:N52" si="159">J52</f>
        <v>102</v>
      </c>
      <c r="L52" s="58">
        <f t="shared" si="159"/>
        <v>102</v>
      </c>
      <c r="M52" s="58">
        <f t="shared" si="159"/>
        <v>102</v>
      </c>
      <c r="N52" s="58">
        <f t="shared" si="159"/>
        <v>102</v>
      </c>
      <c r="O52" s="58"/>
    </row>
    <row r="53" spans="1:15" x14ac:dyDescent="0.3">
      <c r="A53" s="42" t="s">
        <v>129</v>
      </c>
      <c r="C53" s="57">
        <f>C52/B52-1</f>
        <v>-0.36521739130434783</v>
      </c>
      <c r="D53" s="57">
        <f t="shared" ref="D53:I53" si="160">D52/C52-1</f>
        <v>0</v>
      </c>
      <c r="E53" s="57">
        <f t="shared" si="160"/>
        <v>0.20547945205479445</v>
      </c>
      <c r="F53" s="57">
        <f t="shared" si="160"/>
        <v>-0.52272727272727271</v>
      </c>
      <c r="G53" s="57">
        <f t="shared" si="160"/>
        <v>-0.2857142857142857</v>
      </c>
      <c r="H53" s="57">
        <f t="shared" si="160"/>
        <v>-0.16666666666666663</v>
      </c>
      <c r="I53" s="57">
        <f t="shared" si="160"/>
        <v>3.08</v>
      </c>
      <c r="J53" s="47">
        <f t="shared" ref="J53:K53" si="161">+IFERROR(J52/I52-1,"nm")</f>
        <v>0</v>
      </c>
      <c r="K53" s="47">
        <f t="shared" si="161"/>
        <v>0</v>
      </c>
      <c r="L53" s="47">
        <f t="shared" ref="L53" si="162">+IFERROR(L52/K52-1,"nm")</f>
        <v>0</v>
      </c>
      <c r="M53" s="47">
        <f t="shared" ref="M53" si="163">+IFERROR(M52/L52-1,"nm")</f>
        <v>0</v>
      </c>
      <c r="N53" s="47">
        <f t="shared" ref="N53" si="164">+IFERROR(N52/M52-1,"nm")</f>
        <v>0</v>
      </c>
      <c r="O53" s="47"/>
    </row>
    <row r="54" spans="1:15" x14ac:dyDescent="0.3">
      <c r="A54" s="41" t="s">
        <v>130</v>
      </c>
      <c r="B54" s="1">
        <f>B57+B60</f>
        <v>-2053</v>
      </c>
      <c r="C54" s="1">
        <f t="shared" ref="C54:I54" si="165">C57+C60</f>
        <v>-2366</v>
      </c>
      <c r="D54" s="1">
        <f t="shared" si="165"/>
        <v>-2444</v>
      </c>
      <c r="E54" s="1">
        <f t="shared" si="165"/>
        <v>-2441</v>
      </c>
      <c r="F54" s="1">
        <f t="shared" si="165"/>
        <v>-3067</v>
      </c>
      <c r="G54" s="1">
        <f t="shared" si="165"/>
        <v>-3254</v>
      </c>
      <c r="H54" s="1">
        <f t="shared" si="165"/>
        <v>-3434</v>
      </c>
      <c r="I54" s="1">
        <f t="shared" si="165"/>
        <v>-4042</v>
      </c>
      <c r="J54" s="48">
        <f>+J52*J56</f>
        <v>-4042</v>
      </c>
      <c r="K54" s="48">
        <f t="shared" ref="K54:N54" si="166">+K52*K56</f>
        <v>-4042</v>
      </c>
      <c r="L54" s="48">
        <f t="shared" si="166"/>
        <v>-4042</v>
      </c>
      <c r="M54" s="48">
        <f t="shared" si="166"/>
        <v>-4042</v>
      </c>
      <c r="N54" s="48">
        <f t="shared" si="166"/>
        <v>-4042</v>
      </c>
      <c r="O54" s="48"/>
    </row>
    <row r="55" spans="1:15" x14ac:dyDescent="0.3">
      <c r="A55" s="42" t="s">
        <v>129</v>
      </c>
      <c r="C55" s="57">
        <f>C54/B54-1</f>
        <v>0.15245981490501714</v>
      </c>
      <c r="D55" s="57">
        <f t="shared" ref="D55:I55" si="167">D54/C54-1</f>
        <v>3.2967032967033072E-2</v>
      </c>
      <c r="E55" s="57">
        <f t="shared" si="167"/>
        <v>-1.2274959083469206E-3</v>
      </c>
      <c r="F55" s="57">
        <f t="shared" si="167"/>
        <v>0.25645227365833678</v>
      </c>
      <c r="G55" s="57">
        <f t="shared" si="167"/>
        <v>6.0971633518095869E-2</v>
      </c>
      <c r="H55" s="57">
        <f t="shared" si="167"/>
        <v>5.5316533497234088E-2</v>
      </c>
      <c r="I55" s="57">
        <f t="shared" si="167"/>
        <v>0.1770529994175889</v>
      </c>
      <c r="J55" s="47">
        <f t="shared" ref="J55" si="168">+IFERROR(J54/I54-1,"nm")</f>
        <v>0</v>
      </c>
      <c r="K55" s="47">
        <f t="shared" ref="K55" si="169">+IFERROR(K54/J54-1,"nm")</f>
        <v>0</v>
      </c>
      <c r="L55" s="47">
        <f t="shared" ref="L55" si="170">+IFERROR(L54/K54-1,"nm")</f>
        <v>0</v>
      </c>
      <c r="M55" s="47">
        <f t="shared" ref="M55" si="171">+IFERROR(M54/L54-1,"nm")</f>
        <v>0</v>
      </c>
      <c r="N55" s="47">
        <f t="shared" ref="N55" si="172">+IFERROR(N54/M54-1,"nm")</f>
        <v>0</v>
      </c>
      <c r="O55" s="47"/>
    </row>
    <row r="56" spans="1:15" x14ac:dyDescent="0.3">
      <c r="A56" s="42" t="s">
        <v>131</v>
      </c>
      <c r="B56" s="57">
        <f>B54/B52</f>
        <v>-17.85217391304348</v>
      </c>
      <c r="C56" s="57">
        <f t="shared" ref="C56:I56" si="173">C54/C52</f>
        <v>-32.410958904109592</v>
      </c>
      <c r="D56" s="57">
        <f t="shared" si="173"/>
        <v>-33.479452054794521</v>
      </c>
      <c r="E56" s="57">
        <f t="shared" si="173"/>
        <v>-27.738636363636363</v>
      </c>
      <c r="F56" s="57">
        <f t="shared" si="173"/>
        <v>-73.023809523809518</v>
      </c>
      <c r="G56" s="57">
        <f t="shared" si="173"/>
        <v>-108.46666666666667</v>
      </c>
      <c r="H56" s="57">
        <f t="shared" si="173"/>
        <v>-137.36000000000001</v>
      </c>
      <c r="I56" s="57">
        <f t="shared" si="173"/>
        <v>-39.627450980392155</v>
      </c>
      <c r="J56" s="49">
        <f>+I56</f>
        <v>-39.627450980392155</v>
      </c>
      <c r="K56" s="49">
        <f t="shared" ref="K56:N56" si="174">+J56</f>
        <v>-39.627450980392155</v>
      </c>
      <c r="L56" s="49">
        <f t="shared" si="174"/>
        <v>-39.627450980392155</v>
      </c>
      <c r="M56" s="49">
        <f t="shared" si="174"/>
        <v>-39.627450980392155</v>
      </c>
      <c r="N56" s="49">
        <f t="shared" si="174"/>
        <v>-39.627450980392155</v>
      </c>
      <c r="O56" s="49"/>
    </row>
    <row r="57" spans="1:15" x14ac:dyDescent="0.3">
      <c r="A57" s="41" t="s">
        <v>132</v>
      </c>
      <c r="B57" s="1">
        <f>Historicals!B203</f>
        <v>210</v>
      </c>
      <c r="C57" s="1">
        <f>Historicals!C203</f>
        <v>230</v>
      </c>
      <c r="D57" s="1">
        <f>Historicals!D203</f>
        <v>233</v>
      </c>
      <c r="E57" s="1">
        <f>Historicals!E203</f>
        <v>217</v>
      </c>
      <c r="F57" s="1">
        <f>Historicals!F203</f>
        <v>195</v>
      </c>
      <c r="G57" s="1">
        <f>Historicals!G203</f>
        <v>214</v>
      </c>
      <c r="H57" s="1">
        <f>Historicals!H203</f>
        <v>222</v>
      </c>
      <c r="I57" s="1">
        <f>Historicals!I203</f>
        <v>220</v>
      </c>
      <c r="J57" s="48">
        <f>+$J$52*J59</f>
        <v>220</v>
      </c>
      <c r="K57" s="48">
        <f t="shared" ref="K57:N57" si="175">+$J$52*K59</f>
        <v>220</v>
      </c>
      <c r="L57" s="48">
        <f t="shared" si="175"/>
        <v>220</v>
      </c>
      <c r="M57" s="48">
        <f t="shared" si="175"/>
        <v>220</v>
      </c>
      <c r="N57" s="48">
        <f t="shared" si="175"/>
        <v>220</v>
      </c>
      <c r="O57" s="48"/>
    </row>
    <row r="58" spans="1:15" x14ac:dyDescent="0.3">
      <c r="A58" s="42" t="s">
        <v>129</v>
      </c>
      <c r="C58" s="57">
        <f>C57/B57-1</f>
        <v>9.5238095238095344E-2</v>
      </c>
      <c r="D58" s="57">
        <f t="shared" ref="D58:I58" si="176">D57/C57-1</f>
        <v>1.304347826086949E-2</v>
      </c>
      <c r="E58" s="57">
        <f t="shared" si="176"/>
        <v>-6.8669527896995763E-2</v>
      </c>
      <c r="F58" s="57">
        <f t="shared" si="176"/>
        <v>-0.10138248847926268</v>
      </c>
      <c r="G58" s="57">
        <f t="shared" si="176"/>
        <v>9.7435897435897534E-2</v>
      </c>
      <c r="H58" s="57">
        <f t="shared" si="176"/>
        <v>3.7383177570093462E-2</v>
      </c>
      <c r="I58" s="57">
        <f t="shared" si="176"/>
        <v>-9.009009009009028E-3</v>
      </c>
      <c r="J58" s="47">
        <f t="shared" ref="J58" si="177">+IFERROR(J57/I57-1,"nm")</f>
        <v>0</v>
      </c>
      <c r="K58" s="47">
        <f t="shared" ref="K58" si="178">+IFERROR(K57/J57-1,"nm")</f>
        <v>0</v>
      </c>
      <c r="L58" s="47">
        <f t="shared" ref="L58" si="179">+IFERROR(L57/K57-1,"nm")</f>
        <v>0</v>
      </c>
      <c r="M58" s="47">
        <f t="shared" ref="M58" si="180">+IFERROR(M57/L57-1,"nm")</f>
        <v>0</v>
      </c>
      <c r="N58" s="47">
        <f t="shared" ref="N58" si="181">+IFERROR(N57/M57-1,"nm")</f>
        <v>0</v>
      </c>
      <c r="O58" s="47"/>
    </row>
    <row r="59" spans="1:15" x14ac:dyDescent="0.3">
      <c r="A59" s="42" t="s">
        <v>133</v>
      </c>
      <c r="B59" s="57">
        <f>B57/B52</f>
        <v>1.826086956521739</v>
      </c>
      <c r="C59" s="57">
        <f t="shared" ref="C59:I59" si="182">C57/C52</f>
        <v>3.1506849315068495</v>
      </c>
      <c r="D59" s="57">
        <f t="shared" si="182"/>
        <v>3.1917808219178081</v>
      </c>
      <c r="E59" s="57">
        <f t="shared" si="182"/>
        <v>2.4659090909090908</v>
      </c>
      <c r="F59" s="57">
        <f t="shared" si="182"/>
        <v>4.6428571428571432</v>
      </c>
      <c r="G59" s="57">
        <f t="shared" si="182"/>
        <v>7.1333333333333337</v>
      </c>
      <c r="H59" s="57">
        <f t="shared" si="182"/>
        <v>8.8800000000000008</v>
      </c>
      <c r="I59" s="57">
        <f t="shared" si="182"/>
        <v>2.1568627450980391</v>
      </c>
      <c r="J59" s="49">
        <f>+I59</f>
        <v>2.1568627450980391</v>
      </c>
      <c r="K59" s="49">
        <f t="shared" ref="K59:N59" si="183">+J59</f>
        <v>2.1568627450980391</v>
      </c>
      <c r="L59" s="49">
        <f t="shared" si="183"/>
        <v>2.1568627450980391</v>
      </c>
      <c r="M59" s="49">
        <f t="shared" si="183"/>
        <v>2.1568627450980391</v>
      </c>
      <c r="N59" s="49">
        <f t="shared" si="183"/>
        <v>2.1568627450980391</v>
      </c>
      <c r="O59" s="49"/>
    </row>
    <row r="60" spans="1:15" x14ac:dyDescent="0.3">
      <c r="A60" s="41" t="s">
        <v>134</v>
      </c>
      <c r="B60" s="1">
        <f>Historicals!B158</f>
        <v>-2263</v>
      </c>
      <c r="C60" s="1">
        <f>Historicals!C158</f>
        <v>-2596</v>
      </c>
      <c r="D60" s="1">
        <f>Historicals!D158</f>
        <v>-2677</v>
      </c>
      <c r="E60" s="1">
        <f>Historicals!E158</f>
        <v>-2658</v>
      </c>
      <c r="F60" s="1">
        <f>Historicals!F158</f>
        <v>-3262</v>
      </c>
      <c r="G60" s="1">
        <f>Historicals!G158</f>
        <v>-3468</v>
      </c>
      <c r="H60" s="1">
        <f>Historicals!H158</f>
        <v>-3656</v>
      </c>
      <c r="I60" s="1">
        <f>Historicals!I158</f>
        <v>-4262</v>
      </c>
      <c r="J60" s="48">
        <f>+$J$52*J62</f>
        <v>-4262</v>
      </c>
      <c r="K60" s="48">
        <f t="shared" ref="K60:N60" si="184">+$J$52*K62</f>
        <v>-4262</v>
      </c>
      <c r="L60" s="48">
        <f t="shared" si="184"/>
        <v>-4262</v>
      </c>
      <c r="M60" s="48">
        <f t="shared" si="184"/>
        <v>-4262</v>
      </c>
      <c r="N60" s="48">
        <f t="shared" si="184"/>
        <v>-4262</v>
      </c>
      <c r="O60" s="48"/>
    </row>
    <row r="61" spans="1:15" x14ac:dyDescent="0.3">
      <c r="A61" s="42" t="s">
        <v>129</v>
      </c>
      <c r="C61" s="57">
        <f>C60/B60-1</f>
        <v>0.1471498011489174</v>
      </c>
      <c r="D61" s="57">
        <f t="shared" ref="D61:I61" si="185">D60/C60-1</f>
        <v>3.1201848998459125E-2</v>
      </c>
      <c r="E61" s="57">
        <f t="shared" si="185"/>
        <v>-7.097497198356395E-3</v>
      </c>
      <c r="F61" s="57">
        <f t="shared" si="185"/>
        <v>0.22723852520692245</v>
      </c>
      <c r="G61" s="57">
        <f t="shared" si="185"/>
        <v>6.3151440833844275E-2</v>
      </c>
      <c r="H61" s="57">
        <f t="shared" si="185"/>
        <v>5.4209919261822392E-2</v>
      </c>
      <c r="I61" s="57">
        <f t="shared" si="185"/>
        <v>0.16575492341356668</v>
      </c>
      <c r="J61" s="47">
        <f t="shared" ref="J61" si="186">+IFERROR(J60/I60-1,"nm")</f>
        <v>0</v>
      </c>
      <c r="K61" s="47">
        <f t="shared" ref="K61" si="187">+IFERROR(K60/J60-1,"nm")</f>
        <v>0</v>
      </c>
      <c r="L61" s="47">
        <f t="shared" ref="L61" si="188">+IFERROR(L60/K60-1,"nm")</f>
        <v>0</v>
      </c>
      <c r="M61" s="47">
        <f t="shared" ref="M61" si="189">+IFERROR(M60/L60-1,"nm")</f>
        <v>0</v>
      </c>
      <c r="N61" s="47">
        <f t="shared" ref="N61" si="190">+IFERROR(N60/M60-1,"nm")</f>
        <v>0</v>
      </c>
      <c r="O61" s="47"/>
    </row>
    <row r="62" spans="1:15" x14ac:dyDescent="0.3">
      <c r="A62" s="42" t="s">
        <v>131</v>
      </c>
      <c r="B62" s="57">
        <f>B60/B52</f>
        <v>-19.678260869565218</v>
      </c>
      <c r="C62" s="57">
        <f t="shared" ref="C62:I62" si="191">C60/C52</f>
        <v>-35.561643835616437</v>
      </c>
      <c r="D62" s="57">
        <f t="shared" si="191"/>
        <v>-36.671232876712331</v>
      </c>
      <c r="E62" s="57">
        <f t="shared" si="191"/>
        <v>-30.204545454545453</v>
      </c>
      <c r="F62" s="57">
        <f t="shared" si="191"/>
        <v>-77.666666666666671</v>
      </c>
      <c r="G62" s="57">
        <f t="shared" si="191"/>
        <v>-115.6</v>
      </c>
      <c r="H62" s="57">
        <f t="shared" si="191"/>
        <v>-146.24</v>
      </c>
      <c r="I62" s="57">
        <f t="shared" si="191"/>
        <v>-41.784313725490193</v>
      </c>
      <c r="J62" s="49">
        <f>+I62</f>
        <v>-41.784313725490193</v>
      </c>
      <c r="K62" s="49">
        <f t="shared" ref="K62:N62" si="192">+J62</f>
        <v>-41.784313725490193</v>
      </c>
      <c r="L62" s="49">
        <f t="shared" si="192"/>
        <v>-41.784313725490193</v>
      </c>
      <c r="M62" s="49">
        <f t="shared" si="192"/>
        <v>-41.784313725490193</v>
      </c>
      <c r="N62" s="49">
        <f t="shared" si="192"/>
        <v>-41.784313725490193</v>
      </c>
      <c r="O62" s="49"/>
    </row>
    <row r="63" spans="1:15" x14ac:dyDescent="0.3">
      <c r="A63" s="41" t="s">
        <v>135</v>
      </c>
      <c r="B63" s="1">
        <f>Historicals!B188</f>
        <v>225</v>
      </c>
      <c r="C63" s="1">
        <f>Historicals!C188</f>
        <v>258</v>
      </c>
      <c r="D63" s="1">
        <f>Historicals!D188</f>
        <v>278</v>
      </c>
      <c r="E63" s="1">
        <f>Historicals!E188</f>
        <v>286</v>
      </c>
      <c r="F63" s="1">
        <f>Historicals!F188</f>
        <v>278</v>
      </c>
      <c r="G63" s="1">
        <f>Historicals!G188</f>
        <v>438</v>
      </c>
      <c r="H63" s="1">
        <f>Historicals!H188</f>
        <v>278</v>
      </c>
      <c r="I63" s="1">
        <f>Historicals!I188</f>
        <v>222</v>
      </c>
      <c r="J63" s="48">
        <f>+$J$52*J65</f>
        <v>221.99999999999997</v>
      </c>
      <c r="K63" s="48">
        <f t="shared" ref="K63:N63" si="193">+$J$52*K65</f>
        <v>221.99999999999997</v>
      </c>
      <c r="L63" s="48">
        <f t="shared" si="193"/>
        <v>221.99999999999997</v>
      </c>
      <c r="M63" s="48">
        <f t="shared" si="193"/>
        <v>221.99999999999997</v>
      </c>
      <c r="N63" s="48">
        <f t="shared" si="193"/>
        <v>221.99999999999997</v>
      </c>
      <c r="O63" s="48"/>
    </row>
    <row r="64" spans="1:15" x14ac:dyDescent="0.3">
      <c r="A64" s="42" t="s">
        <v>129</v>
      </c>
      <c r="C64" s="57">
        <f>C63/B63-1</f>
        <v>0.14666666666666672</v>
      </c>
      <c r="D64" s="57">
        <f t="shared" ref="D64:I64" si="194">D63/C63-1</f>
        <v>7.7519379844961156E-2</v>
      </c>
      <c r="E64" s="57">
        <f t="shared" si="194"/>
        <v>2.877697841726623E-2</v>
      </c>
      <c r="F64" s="57">
        <f t="shared" si="194"/>
        <v>-2.7972027972028024E-2</v>
      </c>
      <c r="G64" s="57">
        <f t="shared" si="194"/>
        <v>0.57553956834532372</v>
      </c>
      <c r="H64" s="57">
        <f t="shared" si="194"/>
        <v>-0.36529680365296802</v>
      </c>
      <c r="I64" s="57">
        <f t="shared" si="194"/>
        <v>-0.20143884892086328</v>
      </c>
      <c r="J64" s="47">
        <f t="shared" ref="J64" si="195">+IFERROR(J63/I63-1,"nm")</f>
        <v>-1.1102230246251565E-16</v>
      </c>
      <c r="K64" s="47">
        <f t="shared" ref="K64" si="196">+IFERROR(K63/J63-1,"nm")</f>
        <v>0</v>
      </c>
      <c r="L64" s="47">
        <f t="shared" ref="L64" si="197">+IFERROR(L63/K63-1,"nm")</f>
        <v>0</v>
      </c>
      <c r="M64" s="47">
        <f t="shared" ref="M64" si="198">+IFERROR(M63/L63-1,"nm")</f>
        <v>0</v>
      </c>
      <c r="N64" s="47">
        <f t="shared" ref="N64" si="199">+IFERROR(N63/M63-1,"nm")</f>
        <v>0</v>
      </c>
      <c r="O64" s="47"/>
    </row>
    <row r="65" spans="1:15" x14ac:dyDescent="0.3">
      <c r="A65" s="42" t="s">
        <v>133</v>
      </c>
      <c r="B65" s="57">
        <f>B63/B52</f>
        <v>1.9565217391304348</v>
      </c>
      <c r="C65" s="57">
        <f t="shared" ref="C65:I65" si="200">C63/C52</f>
        <v>3.5342465753424657</v>
      </c>
      <c r="D65" s="57">
        <f t="shared" si="200"/>
        <v>3.8082191780821919</v>
      </c>
      <c r="E65" s="57">
        <f t="shared" si="200"/>
        <v>3.25</v>
      </c>
      <c r="F65" s="57">
        <f t="shared" si="200"/>
        <v>6.6190476190476186</v>
      </c>
      <c r="G65" s="57">
        <f t="shared" si="200"/>
        <v>14.6</v>
      </c>
      <c r="H65" s="57">
        <f t="shared" si="200"/>
        <v>11.12</v>
      </c>
      <c r="I65" s="57">
        <f t="shared" si="200"/>
        <v>2.1764705882352939</v>
      </c>
      <c r="J65" s="49">
        <f>+I65</f>
        <v>2.1764705882352939</v>
      </c>
      <c r="K65" s="49">
        <f t="shared" ref="K65:N65" si="201">+J65</f>
        <v>2.1764705882352939</v>
      </c>
      <c r="L65" s="49">
        <f t="shared" si="201"/>
        <v>2.1764705882352939</v>
      </c>
      <c r="M65" s="49">
        <f t="shared" si="201"/>
        <v>2.1764705882352939</v>
      </c>
      <c r="N65" s="49">
        <f t="shared" si="201"/>
        <v>2.1764705882352939</v>
      </c>
      <c r="O65" s="49"/>
    </row>
    <row r="66" spans="1:15" x14ac:dyDescent="0.3">
      <c r="A66" s="9" t="s">
        <v>143</v>
      </c>
      <c r="B66" s="9">
        <f>+Historicals!B173</f>
        <v>484</v>
      </c>
      <c r="C66" s="9">
        <f>+Historicals!C173</f>
        <v>511</v>
      </c>
      <c r="D66" s="9">
        <f>+Historicals!D173</f>
        <v>533</v>
      </c>
      <c r="E66" s="9">
        <f>+Historicals!E173</f>
        <v>597</v>
      </c>
      <c r="F66" s="9">
        <f>+Historicals!F173</f>
        <v>665</v>
      </c>
      <c r="G66" s="9">
        <f>+Historicals!G173</f>
        <v>830</v>
      </c>
      <c r="H66" s="9">
        <f>+Historicals!H173</f>
        <v>780</v>
      </c>
      <c r="I66" s="9">
        <f>+Historicals!I173</f>
        <v>789</v>
      </c>
      <c r="J66" s="48">
        <f>+J52*J68</f>
        <v>789</v>
      </c>
      <c r="K66" s="48">
        <f t="shared" ref="K66:N66" si="202">+K52*K68</f>
        <v>789</v>
      </c>
      <c r="L66" s="48">
        <f t="shared" si="202"/>
        <v>789</v>
      </c>
      <c r="M66" s="48">
        <f t="shared" si="202"/>
        <v>789</v>
      </c>
      <c r="N66" s="48">
        <f t="shared" si="202"/>
        <v>789</v>
      </c>
      <c r="O66" s="48"/>
    </row>
    <row r="67" spans="1:15" x14ac:dyDescent="0.3">
      <c r="A67" s="46" t="s">
        <v>129</v>
      </c>
      <c r="B67" s="47" t="str">
        <f t="shared" ref="B67" si="203">+IFERROR(B66/A66-1,"nm")</f>
        <v>nm</v>
      </c>
      <c r="C67" s="47">
        <f t="shared" ref="C67" si="204">+IFERROR(C66/B66-1,"nm")</f>
        <v>5.5785123966942241E-2</v>
      </c>
      <c r="D67" s="47">
        <f t="shared" ref="D67" si="205">+IFERROR(D66/C66-1,"nm")</f>
        <v>4.3052837573385627E-2</v>
      </c>
      <c r="E67" s="47">
        <f t="shared" ref="E67" si="206">+IFERROR(E66/D66-1,"nm")</f>
        <v>0.12007504690431525</v>
      </c>
      <c r="F67" s="47">
        <f t="shared" ref="F67" si="207">+IFERROR(F66/E66-1,"nm")</f>
        <v>0.11390284757118918</v>
      </c>
      <c r="G67" s="47">
        <f t="shared" ref="G67" si="208">+IFERROR(G66/F66-1,"nm")</f>
        <v>0.24812030075187974</v>
      </c>
      <c r="H67" s="47">
        <f t="shared" ref="H67" si="209">+IFERROR(H66/G66-1,"nm")</f>
        <v>-6.0240963855421659E-2</v>
      </c>
      <c r="I67" s="47">
        <f>+IFERROR(I66/H66-1,"nm")</f>
        <v>1.1538461538461497E-2</v>
      </c>
      <c r="J67" s="47">
        <f t="shared" ref="J67" si="210">+IFERROR(J66/I66-1,"nm")</f>
        <v>0</v>
      </c>
      <c r="K67" s="47">
        <f t="shared" ref="K67" si="211">+IFERROR(K66/J66-1,"nm")</f>
        <v>0</v>
      </c>
      <c r="L67" s="47">
        <f t="shared" ref="L67" si="212">+IFERROR(L66/K66-1,"nm")</f>
        <v>0</v>
      </c>
      <c r="M67" s="47">
        <f t="shared" ref="M67" si="213">+IFERROR(M66/L66-1,"nm")</f>
        <v>0</v>
      </c>
      <c r="N67" s="47">
        <f t="shared" ref="N67" si="214">+IFERROR(N66/M66-1,"nm")</f>
        <v>0</v>
      </c>
      <c r="O67" s="47"/>
    </row>
    <row r="68" spans="1:15" x14ac:dyDescent="0.3">
      <c r="A68" s="46" t="s">
        <v>133</v>
      </c>
      <c r="B68" s="47" t="str">
        <f t="shared" ref="B68:H68" si="215">+IFERROR(B66/B$70,"nm")</f>
        <v>nm</v>
      </c>
      <c r="C68" s="47">
        <f t="shared" si="215"/>
        <v>6.7521141649048627E-2</v>
      </c>
      <c r="D68" s="47">
        <f t="shared" si="215"/>
        <v>6.6875784190715187E-2</v>
      </c>
      <c r="E68" s="47">
        <f t="shared" si="215"/>
        <v>6.4596407703960176E-2</v>
      </c>
      <c r="F68" s="47">
        <f t="shared" si="215"/>
        <v>6.7774154097024059E-2</v>
      </c>
      <c r="G68" s="47">
        <f t="shared" si="215"/>
        <v>8.8798544987696584E-2</v>
      </c>
      <c r="H68" s="47">
        <f t="shared" si="215"/>
        <v>6.8086592178770944E-2</v>
      </c>
      <c r="I68" s="47">
        <f>+IFERROR(I66/I$52,"nm")</f>
        <v>7.7352941176470589</v>
      </c>
      <c r="J68" s="49">
        <f>+I68</f>
        <v>7.7352941176470589</v>
      </c>
      <c r="K68" s="49">
        <f t="shared" ref="K68" si="216">+J68</f>
        <v>7.7352941176470589</v>
      </c>
      <c r="L68" s="49">
        <f t="shared" ref="L68" si="217">+K68</f>
        <v>7.7352941176470589</v>
      </c>
      <c r="M68" s="49">
        <f t="shared" ref="M68" si="218">+L68</f>
        <v>7.7352941176470589</v>
      </c>
      <c r="N68" s="49">
        <f t="shared" ref="N68" si="219">+M68</f>
        <v>7.7352941176470589</v>
      </c>
      <c r="O68" s="49"/>
    </row>
    <row r="69" spans="1:15" x14ac:dyDescent="0.3">
      <c r="A69" s="43" t="s">
        <v>158</v>
      </c>
      <c r="B69" s="43"/>
      <c r="C69" s="43"/>
      <c r="D69" s="43"/>
      <c r="E69" s="43"/>
      <c r="F69" s="43"/>
      <c r="G69" s="43"/>
      <c r="H69" s="43"/>
      <c r="I69" s="43"/>
      <c r="J69" s="39"/>
      <c r="K69" s="39"/>
      <c r="L69" s="39"/>
      <c r="M69" s="39"/>
      <c r="N69" s="39"/>
      <c r="O69" s="39"/>
    </row>
    <row r="70" spans="1:15" x14ac:dyDescent="0.3">
      <c r="A70" s="9" t="s">
        <v>136</v>
      </c>
      <c r="B70" s="9">
        <f>+Historicals!B111</f>
        <v>0</v>
      </c>
      <c r="C70" s="9">
        <f>+Historicals!C111</f>
        <v>7568</v>
      </c>
      <c r="D70" s="9">
        <f>+Historicals!D111</f>
        <v>7970</v>
      </c>
      <c r="E70" s="9">
        <f>+Historicals!E111</f>
        <v>9242</v>
      </c>
      <c r="F70" s="9">
        <f>+Historicals!F111</f>
        <v>9812</v>
      </c>
      <c r="G70" s="9">
        <f>+Historicals!G111</f>
        <v>9347</v>
      </c>
      <c r="H70" s="9">
        <f>+Historicals!H111</f>
        <v>11456</v>
      </c>
      <c r="I70" s="9">
        <f>+Historicals!I111</f>
        <v>12479</v>
      </c>
      <c r="J70" s="9">
        <f>+SUM(J72+J76+J80)</f>
        <v>12479</v>
      </c>
      <c r="K70" s="9">
        <f t="shared" ref="K70:N70" si="220">+SUM(K72+K76+K80)</f>
        <v>12479</v>
      </c>
      <c r="L70" s="9">
        <f t="shared" si="220"/>
        <v>12479</v>
      </c>
      <c r="M70" s="9">
        <f t="shared" si="220"/>
        <v>12479</v>
      </c>
      <c r="N70" s="9">
        <f t="shared" si="220"/>
        <v>12479</v>
      </c>
      <c r="O70" s="9"/>
    </row>
    <row r="71" spans="1:15" x14ac:dyDescent="0.3">
      <c r="A71" s="44" t="s">
        <v>129</v>
      </c>
      <c r="B71" s="47" t="str">
        <f t="shared" ref="B71" si="221">+IFERROR(B70/A70-1,"nm")</f>
        <v>nm</v>
      </c>
      <c r="C71" s="47" t="str">
        <f t="shared" ref="C71" si="222">+IFERROR(C70/B70-1,"nm")</f>
        <v>nm</v>
      </c>
      <c r="D71" s="47">
        <f t="shared" ref="D71" si="223">+IFERROR(D70/C70-1,"nm")</f>
        <v>5.3118393234672379E-2</v>
      </c>
      <c r="E71" s="47">
        <f t="shared" ref="E71" si="224">+IFERROR(E70/D70-1,"nm")</f>
        <v>0.15959849435382689</v>
      </c>
      <c r="F71" s="47">
        <f t="shared" ref="F71" si="225">+IFERROR(F70/E70-1,"nm")</f>
        <v>6.1674962129409261E-2</v>
      </c>
      <c r="G71" s="47">
        <f t="shared" ref="G71" si="226">+IFERROR(G70/F70-1,"nm")</f>
        <v>-4.7390949857317621E-2</v>
      </c>
      <c r="H71" s="47">
        <f t="shared" ref="H71" si="227">+IFERROR(H70/G70-1,"nm")</f>
        <v>0.22563389322777372</v>
      </c>
      <c r="I71" s="47">
        <f>+IFERROR(I70/H70-1,"nm")</f>
        <v>8.9298184357541999E-2</v>
      </c>
      <c r="J71" s="47">
        <f t="shared" ref="J71" si="228">+IFERROR(J70/I70-1,"nm")</f>
        <v>0</v>
      </c>
      <c r="K71" s="47">
        <f t="shared" ref="K71" si="229">+IFERROR(K70/J70-1,"nm")</f>
        <v>0</v>
      </c>
      <c r="L71" s="47">
        <f t="shared" ref="L71" si="230">+IFERROR(L70/K70-1,"nm")</f>
        <v>0</v>
      </c>
      <c r="M71" s="47">
        <f t="shared" ref="M71" si="231">+IFERROR(M70/L70-1,"nm")</f>
        <v>0</v>
      </c>
      <c r="N71" s="47">
        <f t="shared" ref="N71" si="232">+IFERROR(N70/M70-1,"nm")</f>
        <v>0</v>
      </c>
      <c r="O71" s="47"/>
    </row>
    <row r="72" spans="1:15" x14ac:dyDescent="0.3">
      <c r="A72" s="45" t="s">
        <v>113</v>
      </c>
      <c r="B72" s="3">
        <f>+Historicals!B112</f>
        <v>0</v>
      </c>
      <c r="C72" s="3">
        <f>+Historicals!C112</f>
        <v>5043</v>
      </c>
      <c r="D72" s="3">
        <f>+Historicals!D112</f>
        <v>5192</v>
      </c>
      <c r="E72" s="3">
        <f>+Historicals!E112</f>
        <v>5875</v>
      </c>
      <c r="F72" s="3">
        <f>+Historicals!F112</f>
        <v>6293</v>
      </c>
      <c r="G72" s="3">
        <f>+Historicals!G112</f>
        <v>5892</v>
      </c>
      <c r="H72" s="3">
        <f>+Historicals!H112</f>
        <v>6970</v>
      </c>
      <c r="I72" s="3">
        <f>+Historicals!I112</f>
        <v>7388</v>
      </c>
      <c r="J72" s="3">
        <f>+I72*(1+J73)</f>
        <v>7388</v>
      </c>
      <c r="K72" s="3">
        <f t="shared" ref="K72" si="233">+J72*(1+K73)</f>
        <v>7388</v>
      </c>
      <c r="L72" s="3">
        <f t="shared" ref="L72" si="234">+K72*(1+L73)</f>
        <v>7388</v>
      </c>
      <c r="M72" s="3">
        <f t="shared" ref="M72" si="235">+L72*(1+M73)</f>
        <v>7388</v>
      </c>
      <c r="N72" s="3">
        <f t="shared" ref="N72" si="236">+M72*(1+N73)</f>
        <v>7388</v>
      </c>
      <c r="O72" s="3"/>
    </row>
    <row r="73" spans="1:15" x14ac:dyDescent="0.3">
      <c r="A73" s="44" t="s">
        <v>129</v>
      </c>
      <c r="B73" s="47" t="str">
        <f>+IFERROR(B72/A72-1,"nm")</f>
        <v>nm</v>
      </c>
      <c r="C73" s="47" t="str">
        <f>+IFERROR(C72/B72-1,"nm")</f>
        <v>nm</v>
      </c>
      <c r="D73" s="47">
        <f t="shared" ref="D73" si="237">+IFERROR(D72/C72-1,"nm")</f>
        <v>2.9545905215149659E-2</v>
      </c>
      <c r="E73" s="47">
        <f t="shared" ref="E73" si="238">+IFERROR(E72/D72-1,"nm")</f>
        <v>0.1315485362095532</v>
      </c>
      <c r="F73" s="47">
        <f t="shared" ref="F73" si="239">+IFERROR(F72/E72-1,"nm")</f>
        <v>7.1148936170212673E-2</v>
      </c>
      <c r="G73" s="47">
        <f t="shared" ref="G73" si="240">+IFERROR(G72/F72-1,"nm")</f>
        <v>-6.3721595423486432E-2</v>
      </c>
      <c r="H73" s="47">
        <f t="shared" ref="H73" si="241">+IFERROR(H72/G72-1,"nm")</f>
        <v>0.18295994568907004</v>
      </c>
      <c r="I73" s="47">
        <f>+IFERROR(I72/H72-1,"nm")</f>
        <v>5.9971305595408975E-2</v>
      </c>
      <c r="J73" s="47">
        <f>+J74+J75</f>
        <v>0</v>
      </c>
      <c r="K73" s="47">
        <f t="shared" ref="K73:N73" si="242">+K74+K75</f>
        <v>0</v>
      </c>
      <c r="L73" s="47">
        <f t="shared" si="242"/>
        <v>0</v>
      </c>
      <c r="M73" s="47">
        <f t="shared" si="242"/>
        <v>0</v>
      </c>
      <c r="N73" s="47">
        <f t="shared" si="242"/>
        <v>0</v>
      </c>
      <c r="O73" s="47"/>
    </row>
    <row r="74" spans="1:15" x14ac:dyDescent="0.3">
      <c r="A74" s="44" t="s">
        <v>137</v>
      </c>
      <c r="B74" s="47">
        <f>+Historicals!B258</f>
        <v>0</v>
      </c>
      <c r="C74" s="47">
        <f>+Historicals!C258</f>
        <v>0</v>
      </c>
      <c r="D74" s="47">
        <f>+Historicals!D258</f>
        <v>0</v>
      </c>
      <c r="E74" s="47">
        <f>+Historicals!E258</f>
        <v>0</v>
      </c>
      <c r="F74" s="47">
        <f>+Historicals!F258</f>
        <v>0</v>
      </c>
      <c r="G74" s="47">
        <f>+Historicals!G258</f>
        <v>0</v>
      </c>
      <c r="H74" s="47">
        <f>+Historicals!H258</f>
        <v>0</v>
      </c>
      <c r="I74" s="47">
        <f>+Historicals!I258</f>
        <v>0</v>
      </c>
      <c r="J74" s="49">
        <v>0</v>
      </c>
      <c r="K74" s="49">
        <f t="shared" ref="K74:K75" si="243">+J74</f>
        <v>0</v>
      </c>
      <c r="L74" s="49">
        <f t="shared" ref="L74:L75" si="244">+K74</f>
        <v>0</v>
      </c>
      <c r="M74" s="49">
        <f t="shared" ref="M74:M75" si="245">+L74</f>
        <v>0</v>
      </c>
      <c r="N74" s="49">
        <f t="shared" ref="N74:N75" si="246">+M74</f>
        <v>0</v>
      </c>
      <c r="O74" s="49"/>
    </row>
    <row r="75" spans="1:15" x14ac:dyDescent="0.3">
      <c r="A75" s="44" t="s">
        <v>138</v>
      </c>
      <c r="B75" s="47" t="str">
        <f>+IFERROR(B73-B74,"nm")</f>
        <v>nm</v>
      </c>
      <c r="C75" s="47" t="str">
        <f t="shared" ref="C75:H75" si="247">+IFERROR(C73-C74,"nm")</f>
        <v>nm</v>
      </c>
      <c r="D75" s="47">
        <f t="shared" si="247"/>
        <v>2.9545905215149659E-2</v>
      </c>
      <c r="E75" s="47">
        <f t="shared" si="247"/>
        <v>0.1315485362095532</v>
      </c>
      <c r="F75" s="47">
        <f t="shared" si="247"/>
        <v>7.1148936170212673E-2</v>
      </c>
      <c r="G75" s="47">
        <f t="shared" si="247"/>
        <v>-6.3721595423486432E-2</v>
      </c>
      <c r="H75" s="47">
        <f t="shared" si="247"/>
        <v>0.18295994568907004</v>
      </c>
      <c r="I75" s="47">
        <f>+IFERROR(I73-I74,"nm")</f>
        <v>5.9971305595408975E-2</v>
      </c>
      <c r="J75" s="49">
        <v>0</v>
      </c>
      <c r="K75" s="49">
        <f t="shared" si="243"/>
        <v>0</v>
      </c>
      <c r="L75" s="49">
        <f t="shared" si="244"/>
        <v>0</v>
      </c>
      <c r="M75" s="49">
        <f t="shared" si="245"/>
        <v>0</v>
      </c>
      <c r="N75" s="49">
        <f t="shared" si="246"/>
        <v>0</v>
      </c>
      <c r="O75" s="49"/>
    </row>
    <row r="76" spans="1:15" x14ac:dyDescent="0.3">
      <c r="A76" s="45" t="s">
        <v>114</v>
      </c>
      <c r="B76" s="3">
        <f>+Historicals!B113</f>
        <v>0</v>
      </c>
      <c r="C76" s="3">
        <f>+Historicals!C113</f>
        <v>2149</v>
      </c>
      <c r="D76" s="3">
        <f>+Historicals!D113</f>
        <v>2395</v>
      </c>
      <c r="E76" s="3">
        <f>+Historicals!E113</f>
        <v>2940</v>
      </c>
      <c r="F76" s="3">
        <f>+Historicals!F113</f>
        <v>3087</v>
      </c>
      <c r="G76" s="3">
        <f>+Historicals!G113</f>
        <v>3053</v>
      </c>
      <c r="H76" s="3">
        <f>+Historicals!H113</f>
        <v>3996</v>
      </c>
      <c r="I76" s="3">
        <f>+Historicals!I113</f>
        <v>4527</v>
      </c>
      <c r="J76" s="3">
        <f>+I76*(1+J77)</f>
        <v>4527</v>
      </c>
      <c r="K76" s="3">
        <f t="shared" ref="K76" si="248">+J76*(1+K77)</f>
        <v>4527</v>
      </c>
      <c r="L76" s="3">
        <f t="shared" ref="L76" si="249">+K76*(1+L77)</f>
        <v>4527</v>
      </c>
      <c r="M76" s="3">
        <f t="shared" ref="M76" si="250">+L76*(1+M77)</f>
        <v>4527</v>
      </c>
      <c r="N76" s="3">
        <f t="shared" ref="N76" si="251">+M76*(1+N77)</f>
        <v>4527</v>
      </c>
      <c r="O76" s="3"/>
    </row>
    <row r="77" spans="1:15" x14ac:dyDescent="0.3">
      <c r="A77" s="44" t="s">
        <v>129</v>
      </c>
      <c r="B77" s="47" t="str">
        <f t="shared" ref="B77" si="252">+IFERROR(B76/A76-1,"nm")</f>
        <v>nm</v>
      </c>
      <c r="C77" s="47" t="str">
        <f t="shared" ref="C77" si="253">+IFERROR(C76/B76-1,"nm")</f>
        <v>nm</v>
      </c>
      <c r="D77" s="47">
        <f t="shared" ref="D77" si="254">+IFERROR(D76/C76-1,"nm")</f>
        <v>0.11447184737087013</v>
      </c>
      <c r="E77" s="47">
        <f t="shared" ref="E77" si="255">+IFERROR(E76/D76-1,"nm")</f>
        <v>0.22755741127348639</v>
      </c>
      <c r="F77" s="47">
        <f t="shared" ref="F77" si="256">+IFERROR(F76/E76-1,"nm")</f>
        <v>5.0000000000000044E-2</v>
      </c>
      <c r="G77" s="47">
        <f t="shared" ref="G77" si="257">+IFERROR(G76/F76-1,"nm")</f>
        <v>-1.1013929381276322E-2</v>
      </c>
      <c r="H77" s="47">
        <f t="shared" ref="H77" si="258">+IFERROR(H76/G76-1,"nm")</f>
        <v>0.30887651490337364</v>
      </c>
      <c r="I77" s="47">
        <f>+IFERROR(I76/H76-1,"nm")</f>
        <v>0.13288288288288297</v>
      </c>
      <c r="J77" s="47">
        <f>+J78+J79</f>
        <v>0</v>
      </c>
      <c r="K77" s="47">
        <f t="shared" ref="K77:N77" si="259">+K78+K79</f>
        <v>0</v>
      </c>
      <c r="L77" s="47">
        <f t="shared" si="259"/>
        <v>0</v>
      </c>
      <c r="M77" s="47">
        <f t="shared" si="259"/>
        <v>0</v>
      </c>
      <c r="N77" s="47">
        <f t="shared" si="259"/>
        <v>0</v>
      </c>
      <c r="O77" s="47"/>
    </row>
    <row r="78" spans="1:15" x14ac:dyDescent="0.3">
      <c r="A78" s="44" t="s">
        <v>137</v>
      </c>
      <c r="B78" s="47">
        <f>+Historicals!B262</f>
        <v>0</v>
      </c>
      <c r="C78" s="47">
        <f>+Historicals!C262</f>
        <v>0</v>
      </c>
      <c r="D78" s="47">
        <f>+Historicals!D262</f>
        <v>0</v>
      </c>
      <c r="E78" s="47">
        <f>+Historicals!E262</f>
        <v>0</v>
      </c>
      <c r="F78" s="47">
        <f>+Historicals!F262</f>
        <v>0</v>
      </c>
      <c r="G78" s="47">
        <f>+Historicals!G262</f>
        <v>0</v>
      </c>
      <c r="H78" s="47">
        <f>+Historicals!H262</f>
        <v>0</v>
      </c>
      <c r="I78" s="47">
        <f>+Historicals!I262</f>
        <v>0</v>
      </c>
      <c r="J78" s="49">
        <v>0</v>
      </c>
      <c r="K78" s="49">
        <f t="shared" ref="K78:K79" si="260">+J78</f>
        <v>0</v>
      </c>
      <c r="L78" s="49">
        <f t="shared" ref="L78:L79" si="261">+K78</f>
        <v>0</v>
      </c>
      <c r="M78" s="49">
        <f t="shared" ref="M78:M79" si="262">+L78</f>
        <v>0</v>
      </c>
      <c r="N78" s="49">
        <f t="shared" ref="N78:N79" si="263">+M78</f>
        <v>0</v>
      </c>
      <c r="O78" s="49"/>
    </row>
    <row r="79" spans="1:15" x14ac:dyDescent="0.3">
      <c r="A79" s="44" t="s">
        <v>138</v>
      </c>
      <c r="B79" s="47" t="str">
        <f t="shared" ref="B79:H79" si="264">+IFERROR(B77-B78,"nm")</f>
        <v>nm</v>
      </c>
      <c r="C79" s="47" t="str">
        <f t="shared" si="264"/>
        <v>nm</v>
      </c>
      <c r="D79" s="47">
        <f t="shared" si="264"/>
        <v>0.11447184737087013</v>
      </c>
      <c r="E79" s="47">
        <f t="shared" si="264"/>
        <v>0.22755741127348639</v>
      </c>
      <c r="F79" s="47">
        <f t="shared" si="264"/>
        <v>5.0000000000000044E-2</v>
      </c>
      <c r="G79" s="47">
        <f t="shared" si="264"/>
        <v>-1.1013929381276322E-2</v>
      </c>
      <c r="H79" s="47">
        <f t="shared" si="264"/>
        <v>0.30887651490337364</v>
      </c>
      <c r="I79" s="47">
        <f>+IFERROR(I77-I78,"nm")</f>
        <v>0.13288288288288297</v>
      </c>
      <c r="J79" s="49">
        <v>0</v>
      </c>
      <c r="K79" s="49">
        <f t="shared" si="260"/>
        <v>0</v>
      </c>
      <c r="L79" s="49">
        <f t="shared" si="261"/>
        <v>0</v>
      </c>
      <c r="M79" s="49">
        <f t="shared" si="262"/>
        <v>0</v>
      </c>
      <c r="N79" s="49">
        <f t="shared" si="263"/>
        <v>0</v>
      </c>
      <c r="O79" s="49"/>
    </row>
    <row r="80" spans="1:15" x14ac:dyDescent="0.3">
      <c r="A80" s="45" t="s">
        <v>115</v>
      </c>
      <c r="B80" s="3">
        <f>+Historicals!B114</f>
        <v>0</v>
      </c>
      <c r="C80" s="3">
        <f>+Historicals!C114</f>
        <v>376</v>
      </c>
      <c r="D80" s="3">
        <f>+Historicals!D114</f>
        <v>383</v>
      </c>
      <c r="E80" s="3">
        <f>+Historicals!E114</f>
        <v>427</v>
      </c>
      <c r="F80" s="3">
        <f>+Historicals!F114</f>
        <v>432</v>
      </c>
      <c r="G80" s="3">
        <f>+Historicals!G114</f>
        <v>402</v>
      </c>
      <c r="H80" s="3">
        <f>+Historicals!H114</f>
        <v>490</v>
      </c>
      <c r="I80" s="3">
        <f>+Historicals!I114</f>
        <v>564</v>
      </c>
      <c r="J80" s="3">
        <f>+I80*(1+J81)</f>
        <v>564</v>
      </c>
      <c r="K80" s="3">
        <f t="shared" ref="K80" si="265">+J80*(1+K81)</f>
        <v>564</v>
      </c>
      <c r="L80" s="3">
        <f t="shared" ref="L80" si="266">+K80*(1+L81)</f>
        <v>564</v>
      </c>
      <c r="M80" s="3">
        <f t="shared" ref="M80" si="267">+L80*(1+M81)</f>
        <v>564</v>
      </c>
      <c r="N80" s="3">
        <f t="shared" ref="N80" si="268">+M80*(1+N81)</f>
        <v>564</v>
      </c>
      <c r="O80" s="3"/>
    </row>
    <row r="81" spans="1:15" x14ac:dyDescent="0.3">
      <c r="A81" s="44" t="s">
        <v>129</v>
      </c>
      <c r="B81" s="47" t="str">
        <f t="shared" ref="B81" si="269">+IFERROR(B80/A80-1,"nm")</f>
        <v>nm</v>
      </c>
      <c r="C81" s="47" t="str">
        <f t="shared" ref="C81" si="270">+IFERROR(C80/B80-1,"nm")</f>
        <v>nm</v>
      </c>
      <c r="D81" s="47">
        <f t="shared" ref="D81" si="271">+IFERROR(D80/C80-1,"nm")</f>
        <v>1.8617021276595702E-2</v>
      </c>
      <c r="E81" s="47">
        <f t="shared" ref="E81" si="272">+IFERROR(E80/D80-1,"nm")</f>
        <v>0.11488250652741505</v>
      </c>
      <c r="F81" s="47">
        <f t="shared" ref="F81" si="273">+IFERROR(F80/E80-1,"nm")</f>
        <v>1.1709601873536313E-2</v>
      </c>
      <c r="G81" s="47">
        <f t="shared" ref="G81" si="274">+IFERROR(G80/F80-1,"nm")</f>
        <v>-6.944444444444442E-2</v>
      </c>
      <c r="H81" s="47">
        <f t="shared" ref="H81" si="275">+IFERROR(H80/G80-1,"nm")</f>
        <v>0.21890547263681581</v>
      </c>
      <c r="I81" s="47">
        <f>+IFERROR(I80/H80-1,"nm")</f>
        <v>0.15102040816326534</v>
      </c>
      <c r="J81" s="47">
        <f>+J82+J83</f>
        <v>0</v>
      </c>
      <c r="K81" s="47">
        <f t="shared" ref="K81:N81" si="276">+K82+K83</f>
        <v>0</v>
      </c>
      <c r="L81" s="47">
        <f t="shared" si="276"/>
        <v>0</v>
      </c>
      <c r="M81" s="47">
        <f t="shared" si="276"/>
        <v>0</v>
      </c>
      <c r="N81" s="47">
        <f t="shared" si="276"/>
        <v>0</v>
      </c>
      <c r="O81" s="47"/>
    </row>
    <row r="82" spans="1:15" x14ac:dyDescent="0.3">
      <c r="A82" s="44" t="s">
        <v>137</v>
      </c>
      <c r="B82" s="47">
        <f>+Historicals!B260</f>
        <v>0</v>
      </c>
      <c r="C82" s="47">
        <f>+Historicals!C260</f>
        <v>0</v>
      </c>
      <c r="D82" s="47">
        <f>+Historicals!D260</f>
        <v>0</v>
      </c>
      <c r="E82" s="47">
        <f>+Historicals!E260</f>
        <v>0</v>
      </c>
      <c r="F82" s="47">
        <f>+Historicals!F260</f>
        <v>0</v>
      </c>
      <c r="G82" s="47">
        <f>+Historicals!G260</f>
        <v>0</v>
      </c>
      <c r="H82" s="47">
        <f>+Historicals!H260</f>
        <v>0</v>
      </c>
      <c r="I82" s="47">
        <f>+Historicals!I260</f>
        <v>0</v>
      </c>
      <c r="J82" s="49">
        <v>0</v>
      </c>
      <c r="K82" s="49">
        <f t="shared" ref="K82:K83" si="277">+J82</f>
        <v>0</v>
      </c>
      <c r="L82" s="49">
        <f t="shared" ref="L82:L83" si="278">+K82</f>
        <v>0</v>
      </c>
      <c r="M82" s="49">
        <f t="shared" ref="M82:M83" si="279">+L82</f>
        <v>0</v>
      </c>
      <c r="N82" s="49">
        <f t="shared" ref="N82:N83" si="280">+M82</f>
        <v>0</v>
      </c>
      <c r="O82" s="49"/>
    </row>
    <row r="83" spans="1:15" x14ac:dyDescent="0.3">
      <c r="A83" s="44" t="s">
        <v>138</v>
      </c>
      <c r="B83" s="47" t="str">
        <f t="shared" ref="B83:H83" si="281">+IFERROR(B81-B82,"nm")</f>
        <v>nm</v>
      </c>
      <c r="C83" s="47" t="str">
        <f t="shared" si="281"/>
        <v>nm</v>
      </c>
      <c r="D83" s="47">
        <f t="shared" si="281"/>
        <v>1.8617021276595702E-2</v>
      </c>
      <c r="E83" s="47">
        <f t="shared" si="281"/>
        <v>0.11488250652741505</v>
      </c>
      <c r="F83" s="47">
        <f t="shared" si="281"/>
        <v>1.1709601873536313E-2</v>
      </c>
      <c r="G83" s="47">
        <f t="shared" si="281"/>
        <v>-6.944444444444442E-2</v>
      </c>
      <c r="H83" s="47">
        <f t="shared" si="281"/>
        <v>0.21890547263681581</v>
      </c>
      <c r="I83" s="47">
        <f>+IFERROR(I81-I82,"nm")</f>
        <v>0.15102040816326534</v>
      </c>
      <c r="J83" s="49">
        <v>0</v>
      </c>
      <c r="K83" s="49">
        <f t="shared" si="277"/>
        <v>0</v>
      </c>
      <c r="L83" s="49">
        <f t="shared" si="278"/>
        <v>0</v>
      </c>
      <c r="M83" s="49">
        <f t="shared" si="279"/>
        <v>0</v>
      </c>
      <c r="N83" s="49">
        <f t="shared" si="280"/>
        <v>0</v>
      </c>
      <c r="O83" s="49"/>
    </row>
    <row r="84" spans="1:15" x14ac:dyDescent="0.3">
      <c r="A84" s="9" t="s">
        <v>130</v>
      </c>
      <c r="B84" s="48">
        <f t="shared" ref="B84:H84" si="282">+B91+B87</f>
        <v>0</v>
      </c>
      <c r="C84" s="48">
        <f t="shared" si="282"/>
        <v>1872</v>
      </c>
      <c r="D84" s="48">
        <f t="shared" si="282"/>
        <v>1613</v>
      </c>
      <c r="E84" s="48">
        <f t="shared" si="282"/>
        <v>1703</v>
      </c>
      <c r="F84" s="48">
        <f t="shared" si="282"/>
        <v>2106</v>
      </c>
      <c r="G84" s="48">
        <f t="shared" si="282"/>
        <v>1673</v>
      </c>
      <c r="H84" s="48">
        <f t="shared" si="282"/>
        <v>2571</v>
      </c>
      <c r="I84" s="48">
        <f>+I91+I87</f>
        <v>3427</v>
      </c>
      <c r="J84" s="48">
        <f>+J70*J86</f>
        <v>3427</v>
      </c>
      <c r="K84" s="48">
        <f t="shared" ref="K84:N84" si="283">+K70*K86</f>
        <v>3427</v>
      </c>
      <c r="L84" s="48">
        <f t="shared" si="283"/>
        <v>3427</v>
      </c>
      <c r="M84" s="48">
        <f t="shared" si="283"/>
        <v>3427</v>
      </c>
      <c r="N84" s="48">
        <f t="shared" si="283"/>
        <v>3427</v>
      </c>
      <c r="O84" s="48"/>
    </row>
    <row r="85" spans="1:15" x14ac:dyDescent="0.3">
      <c r="A85" s="46" t="s">
        <v>129</v>
      </c>
      <c r="B85" s="47" t="str">
        <f t="shared" ref="B85" si="284">+IFERROR(B84/A84-1,"nm")</f>
        <v>nm</v>
      </c>
      <c r="C85" s="47" t="str">
        <f t="shared" ref="C85" si="285">+IFERROR(C84/B84-1,"nm")</f>
        <v>nm</v>
      </c>
      <c r="D85" s="47">
        <f t="shared" ref="D85" si="286">+IFERROR(D84/C84-1,"nm")</f>
        <v>-0.13835470085470081</v>
      </c>
      <c r="E85" s="47">
        <f t="shared" ref="E85" si="287">+IFERROR(E84/D84-1,"nm")</f>
        <v>5.5796652200867936E-2</v>
      </c>
      <c r="F85" s="47">
        <f t="shared" ref="F85" si="288">+IFERROR(F84/E84-1,"nm")</f>
        <v>0.23664122137404586</v>
      </c>
      <c r="G85" s="47">
        <f t="shared" ref="G85" si="289">+IFERROR(G84/F84-1,"nm")</f>
        <v>-0.20560303893637222</v>
      </c>
      <c r="H85" s="47">
        <f t="shared" ref="H85" si="290">+IFERROR(H84/G84-1,"nm")</f>
        <v>0.53676031081888831</v>
      </c>
      <c r="I85" s="47">
        <f>+IFERROR(I84/H84-1,"nm")</f>
        <v>0.33294437961882539</v>
      </c>
      <c r="J85" s="47">
        <f t="shared" ref="J85" si="291">+IFERROR(J84/I84-1,"nm")</f>
        <v>0</v>
      </c>
      <c r="K85" s="47">
        <f t="shared" ref="K85" si="292">+IFERROR(K84/J84-1,"nm")</f>
        <v>0</v>
      </c>
      <c r="L85" s="47">
        <f t="shared" ref="L85" si="293">+IFERROR(L84/K84-1,"nm")</f>
        <v>0</v>
      </c>
      <c r="M85" s="47">
        <f t="shared" ref="M85" si="294">+IFERROR(M84/L84-1,"nm")</f>
        <v>0</v>
      </c>
      <c r="N85" s="47">
        <f t="shared" ref="N85" si="295">+IFERROR(N84/M84-1,"nm")</f>
        <v>0</v>
      </c>
      <c r="O85" s="47"/>
    </row>
    <row r="86" spans="1:15" x14ac:dyDescent="0.3">
      <c r="A86" s="46" t="s">
        <v>131</v>
      </c>
      <c r="B86" s="47">
        <f t="shared" ref="B86" si="296">+IFERROR(B84/B$21,"nm")</f>
        <v>0</v>
      </c>
      <c r="C86" s="47">
        <f t="shared" ref="C86:H86" si="297">+IFERROR(C84/C$70,"nm")</f>
        <v>0.24735729386892177</v>
      </c>
      <c r="D86" s="47">
        <f t="shared" si="297"/>
        <v>0.20238393977415309</v>
      </c>
      <c r="E86" s="47">
        <f t="shared" si="297"/>
        <v>0.18426747457260334</v>
      </c>
      <c r="F86" s="47">
        <f t="shared" si="297"/>
        <v>0.21463514064410924</v>
      </c>
      <c r="G86" s="47">
        <f t="shared" si="297"/>
        <v>0.17898791055953783</v>
      </c>
      <c r="H86" s="47">
        <f t="shared" si="297"/>
        <v>0.22442388268156424</v>
      </c>
      <c r="I86" s="47">
        <f>+IFERROR(I84/I$70,"nm")</f>
        <v>0.27462136389133746</v>
      </c>
      <c r="J86" s="49">
        <f>+I86</f>
        <v>0.27462136389133746</v>
      </c>
      <c r="K86" s="49">
        <f t="shared" ref="K86" si="298">+J86</f>
        <v>0.27462136389133746</v>
      </c>
      <c r="L86" s="49">
        <f t="shared" ref="L86" si="299">+K86</f>
        <v>0.27462136389133746</v>
      </c>
      <c r="M86" s="49">
        <f t="shared" ref="M86" si="300">+L86</f>
        <v>0.27462136389133746</v>
      </c>
      <c r="N86" s="49">
        <f t="shared" ref="N86" si="301">+M86</f>
        <v>0.27462136389133746</v>
      </c>
      <c r="O86" s="49"/>
    </row>
    <row r="87" spans="1:15" x14ac:dyDescent="0.3">
      <c r="A87" s="9" t="s">
        <v>132</v>
      </c>
      <c r="B87" s="9">
        <f>+Historicals!B196</f>
        <v>0</v>
      </c>
      <c r="C87" s="9">
        <f>+Historicals!C196</f>
        <v>85</v>
      </c>
      <c r="D87" s="9">
        <f>+Historicals!D196</f>
        <v>106</v>
      </c>
      <c r="E87" s="9">
        <f>+Historicals!E196</f>
        <v>116</v>
      </c>
      <c r="F87" s="9">
        <f>+Historicals!F196</f>
        <v>111</v>
      </c>
      <c r="G87" s="9">
        <f>+Historicals!G196</f>
        <v>132</v>
      </c>
      <c r="H87" s="9">
        <f>+Historicals!H196</f>
        <v>136</v>
      </c>
      <c r="I87" s="9">
        <f>+Historicals!I196</f>
        <v>134</v>
      </c>
      <c r="J87" s="48">
        <f>+J90*J97</f>
        <v>134</v>
      </c>
      <c r="K87" s="48">
        <f t="shared" ref="K87:N87" si="302">+K90*K97</f>
        <v>134</v>
      </c>
      <c r="L87" s="48">
        <f t="shared" si="302"/>
        <v>134</v>
      </c>
      <c r="M87" s="48">
        <f t="shared" si="302"/>
        <v>134</v>
      </c>
      <c r="N87" s="48">
        <f t="shared" si="302"/>
        <v>134</v>
      </c>
      <c r="O87" s="48"/>
    </row>
    <row r="88" spans="1:15" x14ac:dyDescent="0.3">
      <c r="A88" s="46" t="s">
        <v>129</v>
      </c>
      <c r="B88" s="47" t="str">
        <f t="shared" ref="B88" si="303">+IFERROR(B87/A87-1,"nm")</f>
        <v>nm</v>
      </c>
      <c r="C88" s="47" t="str">
        <f t="shared" ref="C88" si="304">+IFERROR(C87/B87-1,"nm")</f>
        <v>nm</v>
      </c>
      <c r="D88" s="47">
        <f t="shared" ref="D88" si="305">+IFERROR(D87/C87-1,"nm")</f>
        <v>0.24705882352941178</v>
      </c>
      <c r="E88" s="47">
        <f t="shared" ref="E88" si="306">+IFERROR(E87/D87-1,"nm")</f>
        <v>9.4339622641509413E-2</v>
      </c>
      <c r="F88" s="47">
        <f t="shared" ref="F88" si="307">+IFERROR(F87/E87-1,"nm")</f>
        <v>-4.31034482758621E-2</v>
      </c>
      <c r="G88" s="47">
        <f t="shared" ref="G88" si="308">+IFERROR(G87/F87-1,"nm")</f>
        <v>0.18918918918918926</v>
      </c>
      <c r="H88" s="47">
        <f t="shared" ref="H88" si="309">+IFERROR(H87/G87-1,"nm")</f>
        <v>3.0303030303030276E-2</v>
      </c>
      <c r="I88" s="47">
        <f>+IFERROR(I87/H87-1,"nm")</f>
        <v>-1.4705882352941124E-2</v>
      </c>
      <c r="J88" s="47">
        <f t="shared" ref="J88" si="310">+IFERROR(J87/I87-1,"nm")</f>
        <v>0</v>
      </c>
      <c r="K88" s="47">
        <f t="shared" ref="K88" si="311">+IFERROR(K87/J87-1,"nm")</f>
        <v>0</v>
      </c>
      <c r="L88" s="47">
        <f t="shared" ref="L88" si="312">+IFERROR(L87/K87-1,"nm")</f>
        <v>0</v>
      </c>
      <c r="M88" s="47">
        <f t="shared" ref="M88" si="313">+IFERROR(M87/L87-1,"nm")</f>
        <v>0</v>
      </c>
      <c r="N88" s="47">
        <f t="shared" ref="N88" si="314">+IFERROR(N87/M87-1,"nm")</f>
        <v>0</v>
      </c>
      <c r="O88" s="47"/>
    </row>
    <row r="89" spans="1:15" x14ac:dyDescent="0.3">
      <c r="A89" s="46" t="s">
        <v>133</v>
      </c>
      <c r="B89" s="47">
        <f t="shared" ref="B89" si="315">+IFERROR(B87/B$21,"nm")</f>
        <v>0</v>
      </c>
      <c r="C89" s="47">
        <f t="shared" ref="C89:H89" si="316">+IFERROR(C87/C$70,"nm")</f>
        <v>1.1231501057082453E-2</v>
      </c>
      <c r="D89" s="47">
        <f t="shared" si="316"/>
        <v>1.3299874529485571E-2</v>
      </c>
      <c r="E89" s="47">
        <f t="shared" si="316"/>
        <v>1.2551395801774508E-2</v>
      </c>
      <c r="F89" s="47">
        <f t="shared" si="316"/>
        <v>1.1312678353037097E-2</v>
      </c>
      <c r="G89" s="47">
        <f t="shared" si="316"/>
        <v>1.4122178239007167E-2</v>
      </c>
      <c r="H89" s="47">
        <f t="shared" si="316"/>
        <v>1.1871508379888268E-2</v>
      </c>
      <c r="I89" s="47">
        <f>+IFERROR(I87/I$70,"nm")</f>
        <v>1.0738039907043834E-2</v>
      </c>
      <c r="J89" s="47">
        <f t="shared" ref="J89:N89" si="317">+IFERROR(J87/J$21,"nm")</f>
        <v>7.3012586498120199E-3</v>
      </c>
      <c r="K89" s="47">
        <f t="shared" si="317"/>
        <v>7.3012586498120199E-3</v>
      </c>
      <c r="L89" s="47">
        <f t="shared" si="317"/>
        <v>7.3012586498120199E-3</v>
      </c>
      <c r="M89" s="47">
        <f t="shared" si="317"/>
        <v>7.3012586498120199E-3</v>
      </c>
      <c r="N89" s="47">
        <f t="shared" si="317"/>
        <v>7.3012586498120199E-3</v>
      </c>
      <c r="O89" s="47"/>
    </row>
    <row r="90" spans="1:15" x14ac:dyDescent="0.3">
      <c r="A90" s="46" t="s">
        <v>142</v>
      </c>
      <c r="B90" s="47" t="str">
        <f t="shared" ref="B90:H90" si="318">+IFERROR(B87/B97,"nm")</f>
        <v>nm</v>
      </c>
      <c r="C90" s="47" t="str">
        <f t="shared" si="318"/>
        <v>nm</v>
      </c>
      <c r="D90" s="47">
        <f t="shared" si="318"/>
        <v>0.14950634696755993</v>
      </c>
      <c r="E90" s="47">
        <f t="shared" si="318"/>
        <v>0.13663133097762073</v>
      </c>
      <c r="F90" s="47">
        <f t="shared" si="318"/>
        <v>0.11948331539289558</v>
      </c>
      <c r="G90" s="47">
        <f t="shared" si="318"/>
        <v>0.14915254237288136</v>
      </c>
      <c r="H90" s="47">
        <f t="shared" si="318"/>
        <v>0.1384928716904277</v>
      </c>
      <c r="I90" s="47">
        <f>+IFERROR(I87/I97,"nm")</f>
        <v>0.14565217391304347</v>
      </c>
      <c r="J90" s="49">
        <f>+I90</f>
        <v>0.14565217391304347</v>
      </c>
      <c r="K90" s="49">
        <f t="shared" ref="K90" si="319">+J90</f>
        <v>0.14565217391304347</v>
      </c>
      <c r="L90" s="49">
        <f t="shared" ref="L90" si="320">+K90</f>
        <v>0.14565217391304347</v>
      </c>
      <c r="M90" s="49">
        <f t="shared" ref="M90" si="321">+L90</f>
        <v>0.14565217391304347</v>
      </c>
      <c r="N90" s="49">
        <f t="shared" ref="N90" si="322">+M90</f>
        <v>0.14565217391304347</v>
      </c>
      <c r="O90" s="49"/>
    </row>
    <row r="91" spans="1:15" x14ac:dyDescent="0.3">
      <c r="A91" s="9" t="s">
        <v>134</v>
      </c>
      <c r="B91" s="9">
        <f>+Historicals!B151</f>
        <v>0</v>
      </c>
      <c r="C91" s="9">
        <f>+Historicals!C151</f>
        <v>1787</v>
      </c>
      <c r="D91" s="9">
        <f>+Historicals!D151</f>
        <v>1507</v>
      </c>
      <c r="E91" s="9">
        <f>+Historicals!E151</f>
        <v>1587</v>
      </c>
      <c r="F91" s="9">
        <f>+Historicals!F151</f>
        <v>1995</v>
      </c>
      <c r="G91" s="9">
        <f>+Historicals!G151</f>
        <v>1541</v>
      </c>
      <c r="H91" s="9">
        <f>+Historicals!H151</f>
        <v>2435</v>
      </c>
      <c r="I91" s="9">
        <f>+Historicals!I151</f>
        <v>3293</v>
      </c>
      <c r="J91" s="9">
        <f>+J84-J87</f>
        <v>3293</v>
      </c>
      <c r="K91" s="9">
        <f t="shared" ref="K91:N91" si="323">+K84-K87</f>
        <v>3293</v>
      </c>
      <c r="L91" s="9">
        <f t="shared" si="323"/>
        <v>3293</v>
      </c>
      <c r="M91" s="9">
        <f t="shared" si="323"/>
        <v>3293</v>
      </c>
      <c r="N91" s="9">
        <f t="shared" si="323"/>
        <v>3293</v>
      </c>
      <c r="O91" s="9"/>
    </row>
    <row r="92" spans="1:15" x14ac:dyDescent="0.3">
      <c r="A92" s="46" t="s">
        <v>129</v>
      </c>
      <c r="B92" s="47" t="str">
        <f t="shared" ref="B92" si="324">+IFERROR(B91/A91-1,"nm")</f>
        <v>nm</v>
      </c>
      <c r="C92" s="47" t="str">
        <f t="shared" ref="C92" si="325">+IFERROR(C91/B91-1,"nm")</f>
        <v>nm</v>
      </c>
      <c r="D92" s="47">
        <f t="shared" ref="D92" si="326">+IFERROR(D91/C91-1,"nm")</f>
        <v>-0.15668718522663683</v>
      </c>
      <c r="E92" s="47">
        <f t="shared" ref="E92" si="327">+IFERROR(E91/D91-1,"nm")</f>
        <v>5.3085600530855981E-2</v>
      </c>
      <c r="F92" s="47">
        <f t="shared" ref="F92" si="328">+IFERROR(F91/E91-1,"nm")</f>
        <v>0.25708884688090738</v>
      </c>
      <c r="G92" s="47">
        <f t="shared" ref="G92" si="329">+IFERROR(G91/F91-1,"nm")</f>
        <v>-0.22756892230576442</v>
      </c>
      <c r="H92" s="47">
        <f t="shared" ref="H92" si="330">+IFERROR(H91/G91-1,"nm")</f>
        <v>0.58014276443867629</v>
      </c>
      <c r="I92" s="47">
        <f>+IFERROR(I91/H91-1,"nm")</f>
        <v>0.3523613963039014</v>
      </c>
      <c r="J92" s="47">
        <f t="shared" ref="J92" si="331">+IFERROR(J91/I91-1,"nm")</f>
        <v>0</v>
      </c>
      <c r="K92" s="47">
        <f t="shared" ref="K92" si="332">+IFERROR(K91/J91-1,"nm")</f>
        <v>0</v>
      </c>
      <c r="L92" s="47">
        <f t="shared" ref="L92" si="333">+IFERROR(L91/K91-1,"nm")</f>
        <v>0</v>
      </c>
      <c r="M92" s="47">
        <f t="shared" ref="M92" si="334">+IFERROR(M91/L91-1,"nm")</f>
        <v>0</v>
      </c>
      <c r="N92" s="47">
        <f t="shared" ref="N92" si="335">+IFERROR(N91/M91-1,"nm")</f>
        <v>0</v>
      </c>
      <c r="O92" s="47"/>
    </row>
    <row r="93" spans="1:15" x14ac:dyDescent="0.3">
      <c r="A93" s="46" t="s">
        <v>131</v>
      </c>
      <c r="B93" s="47">
        <f t="shared" ref="B93" si="336">+IFERROR(B91/B$21,"nm")</f>
        <v>0</v>
      </c>
      <c r="C93" s="47">
        <f t="shared" ref="C93:H93" si="337">+IFERROR(C91/C$70,"nm")</f>
        <v>0.23612579281183932</v>
      </c>
      <c r="D93" s="47">
        <f t="shared" si="337"/>
        <v>0.1890840652446675</v>
      </c>
      <c r="E93" s="47">
        <f t="shared" si="337"/>
        <v>0.17171607877082881</v>
      </c>
      <c r="F93" s="47">
        <f t="shared" si="337"/>
        <v>0.20332246229107215</v>
      </c>
      <c r="G93" s="47">
        <f t="shared" si="337"/>
        <v>0.16486573232053064</v>
      </c>
      <c r="H93" s="47">
        <f t="shared" si="337"/>
        <v>0.21255237430167598</v>
      </c>
      <c r="I93" s="47">
        <f>+IFERROR(I91/I$70,"nm")</f>
        <v>0.26388332398429359</v>
      </c>
      <c r="J93" s="47">
        <f t="shared" ref="J93:N93" si="338">+IFERROR(J91/J$21,"nm")</f>
        <v>0.17942570696888793</v>
      </c>
      <c r="K93" s="47">
        <f t="shared" si="338"/>
        <v>0.17942570696888793</v>
      </c>
      <c r="L93" s="47">
        <f t="shared" si="338"/>
        <v>0.17942570696888793</v>
      </c>
      <c r="M93" s="47">
        <f t="shared" si="338"/>
        <v>0.17942570696888793</v>
      </c>
      <c r="N93" s="47">
        <f t="shared" si="338"/>
        <v>0.17942570696888793</v>
      </c>
      <c r="O93" s="47"/>
    </row>
    <row r="94" spans="1:15" x14ac:dyDescent="0.3">
      <c r="A94" s="9" t="s">
        <v>135</v>
      </c>
      <c r="B94" s="9">
        <f>+Historicals!B181</f>
        <v>0</v>
      </c>
      <c r="C94" s="9">
        <f>+Historicals!C181</f>
        <v>234</v>
      </c>
      <c r="D94" s="9">
        <f>+Historicals!D181</f>
        <v>173</v>
      </c>
      <c r="E94" s="9">
        <f>+Historicals!E181</f>
        <v>240</v>
      </c>
      <c r="F94" s="9">
        <f>+Historicals!F181</f>
        <v>233</v>
      </c>
      <c r="G94" s="9">
        <f>+Historicals!G181</f>
        <v>139</v>
      </c>
      <c r="H94" s="9">
        <f>+Historicals!H181</f>
        <v>153</v>
      </c>
      <c r="I94" s="9">
        <f>+Historicals!I181</f>
        <v>197</v>
      </c>
      <c r="J94" s="48">
        <f>+J70*J96</f>
        <v>196.99999999999997</v>
      </c>
      <c r="K94" s="48">
        <f t="shared" ref="K94:N94" si="339">+K70*K96</f>
        <v>196.99999999999997</v>
      </c>
      <c r="L94" s="48">
        <f t="shared" si="339"/>
        <v>196.99999999999997</v>
      </c>
      <c r="M94" s="48">
        <f t="shared" si="339"/>
        <v>196.99999999999997</v>
      </c>
      <c r="N94" s="48">
        <f t="shared" si="339"/>
        <v>196.99999999999997</v>
      </c>
      <c r="O94" s="48"/>
    </row>
    <row r="95" spans="1:15" x14ac:dyDescent="0.3">
      <c r="A95" s="46" t="s">
        <v>129</v>
      </c>
      <c r="B95" s="47" t="str">
        <f t="shared" ref="B95" si="340">+IFERROR(B94/A94-1,"nm")</f>
        <v>nm</v>
      </c>
      <c r="C95" s="47" t="str">
        <f t="shared" ref="C95" si="341">+IFERROR(C94/B94-1,"nm")</f>
        <v>nm</v>
      </c>
      <c r="D95" s="47">
        <f t="shared" ref="D95" si="342">+IFERROR(D94/C94-1,"nm")</f>
        <v>-0.26068376068376065</v>
      </c>
      <c r="E95" s="47">
        <f t="shared" ref="E95" si="343">+IFERROR(E94/D94-1,"nm")</f>
        <v>0.38728323699421963</v>
      </c>
      <c r="F95" s="47">
        <f t="shared" ref="F95" si="344">+IFERROR(F94/E94-1,"nm")</f>
        <v>-2.9166666666666674E-2</v>
      </c>
      <c r="G95" s="47">
        <f t="shared" ref="G95" si="345">+IFERROR(G94/F94-1,"nm")</f>
        <v>-0.40343347639484983</v>
      </c>
      <c r="H95" s="47">
        <f t="shared" ref="H95" si="346">+IFERROR(H94/G94-1,"nm")</f>
        <v>0.10071942446043169</v>
      </c>
      <c r="I95" s="47">
        <f>+IFERROR(I94/H94-1,"nm")</f>
        <v>0.28758169934640532</v>
      </c>
      <c r="J95" s="47">
        <f t="shared" ref="J95" si="347">+IFERROR(J94/I94-1,"nm")</f>
        <v>-1.1102230246251565E-16</v>
      </c>
      <c r="K95" s="47">
        <f t="shared" ref="K95" si="348">+IFERROR(K94/J94-1,"nm")</f>
        <v>0</v>
      </c>
      <c r="L95" s="47">
        <f t="shared" ref="L95" si="349">+IFERROR(L94/K94-1,"nm")</f>
        <v>0</v>
      </c>
      <c r="M95" s="47">
        <f t="shared" ref="M95" si="350">+IFERROR(M94/L94-1,"nm")</f>
        <v>0</v>
      </c>
      <c r="N95" s="47">
        <f t="shared" ref="N95" si="351">+IFERROR(N94/M94-1,"nm")</f>
        <v>0</v>
      </c>
      <c r="O95" s="47"/>
    </row>
    <row r="96" spans="1:15" x14ac:dyDescent="0.3">
      <c r="A96" s="46" t="s">
        <v>133</v>
      </c>
      <c r="B96" s="47" t="str">
        <f t="shared" ref="B96:H96" si="352">+IFERROR(B94/B$70,"nm")</f>
        <v>nm</v>
      </c>
      <c r="C96" s="47">
        <f t="shared" si="352"/>
        <v>3.0919661733615222E-2</v>
      </c>
      <c r="D96" s="47">
        <f t="shared" si="352"/>
        <v>2.1706398996235884E-2</v>
      </c>
      <c r="E96" s="47">
        <f t="shared" si="352"/>
        <v>2.5968405107119671E-2</v>
      </c>
      <c r="F96" s="47">
        <f t="shared" si="352"/>
        <v>2.3746432939258051E-2</v>
      </c>
      <c r="G96" s="47">
        <f t="shared" si="352"/>
        <v>1.4871081630469669E-2</v>
      </c>
      <c r="H96" s="47">
        <f t="shared" si="352"/>
        <v>1.3355446927374302E-2</v>
      </c>
      <c r="I96" s="47">
        <f>+IFERROR(I94/I$70,"nm")</f>
        <v>1.5786521355877874E-2</v>
      </c>
      <c r="J96" s="49">
        <f>+I96</f>
        <v>1.5786521355877874E-2</v>
      </c>
      <c r="K96" s="49">
        <f t="shared" ref="K96" si="353">+J96</f>
        <v>1.5786521355877874E-2</v>
      </c>
      <c r="L96" s="49">
        <f t="shared" ref="L96" si="354">+K96</f>
        <v>1.5786521355877874E-2</v>
      </c>
      <c r="M96" s="49">
        <f t="shared" ref="M96" si="355">+L96</f>
        <v>1.5786521355877874E-2</v>
      </c>
      <c r="N96" s="49">
        <f t="shared" ref="N96" si="356">+M96</f>
        <v>1.5786521355877874E-2</v>
      </c>
      <c r="O96" s="49"/>
    </row>
    <row r="97" spans="1:15" x14ac:dyDescent="0.3">
      <c r="A97" s="9" t="s">
        <v>143</v>
      </c>
      <c r="B97" s="9">
        <f>+Historicals!B166</f>
        <v>0</v>
      </c>
      <c r="C97" s="9">
        <f>+Historicals!C166</f>
        <v>0</v>
      </c>
      <c r="D97" s="9">
        <f>+Historicals!D166</f>
        <v>709</v>
      </c>
      <c r="E97" s="9">
        <f>+Historicals!E166</f>
        <v>849</v>
      </c>
      <c r="F97" s="9">
        <f>+Historicals!F166</f>
        <v>929</v>
      </c>
      <c r="G97" s="9">
        <f>+Historicals!G166</f>
        <v>885</v>
      </c>
      <c r="H97" s="9">
        <f>+Historicals!H166</f>
        <v>982</v>
      </c>
      <c r="I97" s="9">
        <f>+Historicals!I166</f>
        <v>920</v>
      </c>
      <c r="J97" s="48">
        <f>+J70*J99</f>
        <v>920.00000000000011</v>
      </c>
      <c r="K97" s="48">
        <f t="shared" ref="K97:N97" si="357">+K70*K99</f>
        <v>920.00000000000011</v>
      </c>
      <c r="L97" s="48">
        <f t="shared" si="357"/>
        <v>920.00000000000011</v>
      </c>
      <c r="M97" s="48">
        <f t="shared" si="357"/>
        <v>920.00000000000011</v>
      </c>
      <c r="N97" s="48">
        <f t="shared" si="357"/>
        <v>920.00000000000011</v>
      </c>
      <c r="O97" s="48"/>
    </row>
    <row r="98" spans="1:15" x14ac:dyDescent="0.3">
      <c r="A98" s="46" t="s">
        <v>129</v>
      </c>
      <c r="B98" s="47" t="str">
        <f t="shared" ref="B98" si="358">+IFERROR(B97/A97-1,"nm")</f>
        <v>nm</v>
      </c>
      <c r="C98" s="47" t="str">
        <f t="shared" ref="C98" si="359">+IFERROR(C97/B97-1,"nm")</f>
        <v>nm</v>
      </c>
      <c r="D98" s="47" t="str">
        <f t="shared" ref="D98" si="360">+IFERROR(D97/C97-1,"nm")</f>
        <v>nm</v>
      </c>
      <c r="E98" s="47">
        <f t="shared" ref="E98" si="361">+IFERROR(E97/D97-1,"nm")</f>
        <v>0.19746121297602248</v>
      </c>
      <c r="F98" s="47">
        <f t="shared" ref="F98" si="362">+IFERROR(F97/E97-1,"nm")</f>
        <v>9.4228504122497059E-2</v>
      </c>
      <c r="G98" s="47">
        <f t="shared" ref="G98" si="363">+IFERROR(G97/F97-1,"nm")</f>
        <v>-4.7362755651237931E-2</v>
      </c>
      <c r="H98" s="47">
        <f t="shared" ref="H98" si="364">+IFERROR(H97/G97-1,"nm")</f>
        <v>0.1096045197740112</v>
      </c>
      <c r="I98" s="47">
        <f>+IFERROR(I97/H97-1,"nm")</f>
        <v>-6.313645621181263E-2</v>
      </c>
      <c r="J98" s="47">
        <f>+J99+J100</f>
        <v>7.37238560782114E-2</v>
      </c>
      <c r="K98" s="47">
        <f t="shared" ref="K98:N98" si="365">+K99+K100</f>
        <v>7.37238560782114E-2</v>
      </c>
      <c r="L98" s="47">
        <f t="shared" si="365"/>
        <v>7.37238560782114E-2</v>
      </c>
      <c r="M98" s="47">
        <f t="shared" si="365"/>
        <v>7.37238560782114E-2</v>
      </c>
      <c r="N98" s="47">
        <f t="shared" si="365"/>
        <v>7.37238560782114E-2</v>
      </c>
      <c r="O98" s="47"/>
    </row>
    <row r="99" spans="1:15" x14ac:dyDescent="0.3">
      <c r="A99" s="46" t="s">
        <v>133</v>
      </c>
      <c r="B99" s="47">
        <f t="shared" ref="B99" si="366">+IFERROR(B97/B$101,"nm")</f>
        <v>0</v>
      </c>
      <c r="C99" s="47">
        <f t="shared" ref="C99:H99" si="367">+IFERROR(C97/C$70,"nm")</f>
        <v>0</v>
      </c>
      <c r="D99" s="47">
        <f t="shared" si="367"/>
        <v>8.8958594730238399E-2</v>
      </c>
      <c r="E99" s="47">
        <f t="shared" si="367"/>
        <v>9.1863233066435832E-2</v>
      </c>
      <c r="F99" s="47">
        <f t="shared" si="367"/>
        <v>9.4679983693436609E-2</v>
      </c>
      <c r="G99" s="47">
        <f t="shared" si="367"/>
        <v>9.4682785920616241E-2</v>
      </c>
      <c r="H99" s="47">
        <f t="shared" si="367"/>
        <v>8.5719273743016758E-2</v>
      </c>
      <c r="I99" s="47">
        <f>+IFERROR(I97/I$70,"nm")</f>
        <v>7.37238560782114E-2</v>
      </c>
      <c r="J99" s="49">
        <f>+I99</f>
        <v>7.37238560782114E-2</v>
      </c>
      <c r="K99" s="49">
        <f t="shared" ref="K99" si="368">+J99</f>
        <v>7.37238560782114E-2</v>
      </c>
      <c r="L99" s="49">
        <f t="shared" ref="L99" si="369">+K99</f>
        <v>7.37238560782114E-2</v>
      </c>
      <c r="M99" s="49">
        <f t="shared" ref="M99" si="370">+L99</f>
        <v>7.37238560782114E-2</v>
      </c>
      <c r="N99" s="49">
        <f t="shared" ref="N99" si="371">+M99</f>
        <v>7.37238560782114E-2</v>
      </c>
      <c r="O99" s="49"/>
    </row>
    <row r="100" spans="1:15" x14ac:dyDescent="0.3">
      <c r="A100" s="43" t="s">
        <v>102</v>
      </c>
      <c r="B100" s="43"/>
      <c r="C100" s="43"/>
      <c r="D100" s="43"/>
      <c r="E100" s="43"/>
      <c r="F100" s="43"/>
      <c r="G100" s="43"/>
      <c r="H100" s="43"/>
      <c r="I100" s="43"/>
      <c r="J100" s="39"/>
      <c r="K100" s="39"/>
      <c r="L100" s="39"/>
      <c r="M100" s="39"/>
      <c r="N100" s="39"/>
      <c r="O100" s="39"/>
    </row>
    <row r="101" spans="1:15" x14ac:dyDescent="0.3">
      <c r="A101" s="9" t="s">
        <v>136</v>
      </c>
      <c r="B101" s="9">
        <f>+Historicals!B115</f>
        <v>3067</v>
      </c>
      <c r="C101" s="9">
        <f>+Historicals!C115</f>
        <v>3785</v>
      </c>
      <c r="D101" s="9">
        <f>+Historicals!D115</f>
        <v>4237</v>
      </c>
      <c r="E101" s="9">
        <f>+Historicals!E115</f>
        <v>5134</v>
      </c>
      <c r="F101" s="9">
        <f>+Historicals!F115</f>
        <v>6208</v>
      </c>
      <c r="G101" s="9">
        <f>+Historicals!G115</f>
        <v>6679</v>
      </c>
      <c r="H101" s="9">
        <f>+Historicals!H115</f>
        <v>8290</v>
      </c>
      <c r="I101" s="9">
        <f>+Historicals!I115</f>
        <v>7547</v>
      </c>
      <c r="J101" s="9">
        <f>+SUM(J103+J107+J111)</f>
        <v>7547</v>
      </c>
      <c r="K101" s="9">
        <f t="shared" ref="K101:N101" si="372">+SUM(K103+K107+K111)</f>
        <v>7547</v>
      </c>
      <c r="L101" s="9">
        <f t="shared" si="372"/>
        <v>7547</v>
      </c>
      <c r="M101" s="9">
        <f t="shared" si="372"/>
        <v>7547</v>
      </c>
      <c r="N101" s="9">
        <f t="shared" si="372"/>
        <v>7547</v>
      </c>
      <c r="O101" s="9"/>
    </row>
    <row r="102" spans="1:15" x14ac:dyDescent="0.3">
      <c r="A102" s="44" t="s">
        <v>129</v>
      </c>
      <c r="B102" s="47" t="str">
        <f t="shared" ref="B102" si="373">+IFERROR(B101/A101-1,"nm")</f>
        <v>nm</v>
      </c>
      <c r="C102" s="47">
        <f t="shared" ref="C102" si="374">+IFERROR(C101/B101-1,"nm")</f>
        <v>0.23410498858819695</v>
      </c>
      <c r="D102" s="47">
        <f t="shared" ref="D102" si="375">+IFERROR(D101/C101-1,"nm")</f>
        <v>0.11941875825627468</v>
      </c>
      <c r="E102" s="47">
        <f t="shared" ref="E102" si="376">+IFERROR(E101/D101-1,"nm")</f>
        <v>0.21170639603493036</v>
      </c>
      <c r="F102" s="47">
        <f t="shared" ref="F102" si="377">+IFERROR(F101/E101-1,"nm")</f>
        <v>0.20919361121932223</v>
      </c>
      <c r="G102" s="47">
        <f t="shared" ref="G102" si="378">+IFERROR(G101/F101-1,"nm")</f>
        <v>7.5869845360824639E-2</v>
      </c>
      <c r="H102" s="47">
        <f t="shared" ref="H102" si="379">+IFERROR(H101/G101-1,"nm")</f>
        <v>0.24120377301991325</v>
      </c>
      <c r="I102" s="47">
        <f>+IFERROR(I101/H101-1,"nm")</f>
        <v>-8.9626055488540413E-2</v>
      </c>
      <c r="J102" s="47">
        <f t="shared" ref="J102" si="380">+IFERROR(J101/I101-1,"nm")</f>
        <v>0</v>
      </c>
      <c r="K102" s="47">
        <f t="shared" ref="K102" si="381">+IFERROR(K101/J101-1,"nm")</f>
        <v>0</v>
      </c>
      <c r="L102" s="47">
        <f t="shared" ref="L102" si="382">+IFERROR(L101/K101-1,"nm")</f>
        <v>0</v>
      </c>
      <c r="M102" s="47">
        <f t="shared" ref="M102" si="383">+IFERROR(M101/L101-1,"nm")</f>
        <v>0</v>
      </c>
      <c r="N102" s="47">
        <f t="shared" ref="N102" si="384">+IFERROR(N101/M101-1,"nm")</f>
        <v>0</v>
      </c>
      <c r="O102" s="47"/>
    </row>
    <row r="103" spans="1:15" x14ac:dyDescent="0.3">
      <c r="A103" s="45" t="s">
        <v>113</v>
      </c>
      <c r="B103" s="3">
        <f>+Historicals!B116</f>
        <v>2016</v>
      </c>
      <c r="C103" s="3">
        <f>+Historicals!C116</f>
        <v>2599</v>
      </c>
      <c r="D103" s="3">
        <f>+Historicals!D116</f>
        <v>2920</v>
      </c>
      <c r="E103" s="3">
        <f>+Historicals!E116</f>
        <v>3496</v>
      </c>
      <c r="F103" s="3">
        <f>+Historicals!F116</f>
        <v>4262</v>
      </c>
      <c r="G103" s="3">
        <f>+Historicals!G116</f>
        <v>4635</v>
      </c>
      <c r="H103" s="3">
        <f>+Historicals!H116</f>
        <v>5748</v>
      </c>
      <c r="I103" s="3">
        <f>+Historicals!I116</f>
        <v>5416</v>
      </c>
      <c r="J103" s="3">
        <f>+I103*(1+J104)</f>
        <v>5416</v>
      </c>
      <c r="K103" s="3">
        <f t="shared" ref="K103" si="385">+J103*(1+K104)</f>
        <v>5416</v>
      </c>
      <c r="L103" s="3">
        <f t="shared" ref="L103" si="386">+K103*(1+L104)</f>
        <v>5416</v>
      </c>
      <c r="M103" s="3">
        <f t="shared" ref="M103" si="387">+L103*(1+M104)</f>
        <v>5416</v>
      </c>
      <c r="N103" s="3">
        <f t="shared" ref="N103" si="388">+M103*(1+N104)</f>
        <v>5416</v>
      </c>
      <c r="O103" s="3"/>
    </row>
    <row r="104" spans="1:15" x14ac:dyDescent="0.3">
      <c r="A104" s="44" t="s">
        <v>129</v>
      </c>
      <c r="B104" s="47" t="str">
        <f>+IFERROR(B103/A103-1,"nm")</f>
        <v>nm</v>
      </c>
      <c r="C104" s="47">
        <f>+IFERROR(C103/B103-1,"nm")</f>
        <v>0.28918650793650791</v>
      </c>
      <c r="D104" s="47">
        <f t="shared" ref="D104" si="389">+IFERROR(D103/C103-1,"nm")</f>
        <v>0.12350904193920731</v>
      </c>
      <c r="E104" s="47">
        <f t="shared" ref="E104" si="390">+IFERROR(E103/D103-1,"nm")</f>
        <v>0.19726027397260282</v>
      </c>
      <c r="F104" s="47">
        <f t="shared" ref="F104" si="391">+IFERROR(F103/E103-1,"nm")</f>
        <v>0.21910755148741412</v>
      </c>
      <c r="G104" s="47">
        <f t="shared" ref="G104" si="392">+IFERROR(G103/F103-1,"nm")</f>
        <v>8.7517597372125833E-2</v>
      </c>
      <c r="H104" s="47">
        <f t="shared" ref="H104" si="393">+IFERROR(H103/G103-1,"nm")</f>
        <v>0.24012944983818763</v>
      </c>
      <c r="I104" s="47">
        <f>+IFERROR(I103/H103-1,"nm")</f>
        <v>-5.7759220598469052E-2</v>
      </c>
      <c r="J104" s="47">
        <f>+J105+J106</f>
        <v>0</v>
      </c>
      <c r="K104" s="47">
        <f t="shared" ref="K104:N104" si="394">+K105+K106</f>
        <v>0</v>
      </c>
      <c r="L104" s="47">
        <f t="shared" si="394"/>
        <v>0</v>
      </c>
      <c r="M104" s="47">
        <f t="shared" si="394"/>
        <v>0</v>
      </c>
      <c r="N104" s="47">
        <f t="shared" si="394"/>
        <v>0</v>
      </c>
      <c r="O104" s="47"/>
    </row>
    <row r="105" spans="1:15" x14ac:dyDescent="0.3">
      <c r="A105" s="44" t="s">
        <v>137</v>
      </c>
      <c r="B105" s="47">
        <f>+Historicals!B289</f>
        <v>0</v>
      </c>
      <c r="C105" s="47">
        <f>+Historicals!C289</f>
        <v>0</v>
      </c>
      <c r="D105" s="47">
        <f>+Historicals!D289</f>
        <v>0</v>
      </c>
      <c r="E105" s="47">
        <f>+Historicals!E289</f>
        <v>0</v>
      </c>
      <c r="F105" s="47">
        <f>+Historicals!F289</f>
        <v>0</v>
      </c>
      <c r="G105" s="47">
        <f>+Historicals!G289</f>
        <v>0</v>
      </c>
      <c r="H105" s="47">
        <f>+Historicals!H289</f>
        <v>0</v>
      </c>
      <c r="I105" s="47">
        <f>+Historicals!I289</f>
        <v>0</v>
      </c>
      <c r="J105" s="49">
        <v>0</v>
      </c>
      <c r="K105" s="49">
        <f t="shared" ref="K105:K106" si="395">+J105</f>
        <v>0</v>
      </c>
      <c r="L105" s="49">
        <f t="shared" ref="L105:L106" si="396">+K105</f>
        <v>0</v>
      </c>
      <c r="M105" s="49">
        <f t="shared" ref="M105:M106" si="397">+L105</f>
        <v>0</v>
      </c>
      <c r="N105" s="49">
        <f t="shared" ref="N105:N106" si="398">+M105</f>
        <v>0</v>
      </c>
      <c r="O105" s="49"/>
    </row>
    <row r="106" spans="1:15" x14ac:dyDescent="0.3">
      <c r="A106" s="44" t="s">
        <v>138</v>
      </c>
      <c r="B106" s="47" t="str">
        <f>+IFERROR(B104-B105,"nm")</f>
        <v>nm</v>
      </c>
      <c r="C106" s="47">
        <f t="shared" ref="C106:H106" si="399">+IFERROR(C104-C105,"nm")</f>
        <v>0.28918650793650791</v>
      </c>
      <c r="D106" s="47">
        <f t="shared" si="399"/>
        <v>0.12350904193920731</v>
      </c>
      <c r="E106" s="47">
        <f t="shared" si="399"/>
        <v>0.19726027397260282</v>
      </c>
      <c r="F106" s="47">
        <f t="shared" si="399"/>
        <v>0.21910755148741412</v>
      </c>
      <c r="G106" s="47">
        <f t="shared" si="399"/>
        <v>8.7517597372125833E-2</v>
      </c>
      <c r="H106" s="47">
        <f t="shared" si="399"/>
        <v>0.24012944983818763</v>
      </c>
      <c r="I106" s="47">
        <f>+IFERROR(I104-I105,"nm")</f>
        <v>-5.7759220598469052E-2</v>
      </c>
      <c r="J106" s="49">
        <v>0</v>
      </c>
      <c r="K106" s="49">
        <f t="shared" si="395"/>
        <v>0</v>
      </c>
      <c r="L106" s="49">
        <f t="shared" si="396"/>
        <v>0</v>
      </c>
      <c r="M106" s="49">
        <f t="shared" si="397"/>
        <v>0</v>
      </c>
      <c r="N106" s="49">
        <f t="shared" si="398"/>
        <v>0</v>
      </c>
      <c r="O106" s="49"/>
    </row>
    <row r="107" spans="1:15" x14ac:dyDescent="0.3">
      <c r="A107" s="45" t="s">
        <v>114</v>
      </c>
      <c r="B107" s="3">
        <f>+Historicals!B117</f>
        <v>925</v>
      </c>
      <c r="C107" s="3">
        <f>+Historicals!C117</f>
        <v>1055</v>
      </c>
      <c r="D107" s="3">
        <f>+Historicals!D117</f>
        <v>1188</v>
      </c>
      <c r="E107" s="3">
        <f>+Historicals!E117</f>
        <v>1508</v>
      </c>
      <c r="F107" s="3">
        <f>+Historicals!F117</f>
        <v>1808</v>
      </c>
      <c r="G107" s="3">
        <f>+Historicals!G117</f>
        <v>1896</v>
      </c>
      <c r="H107" s="3">
        <f>+Historicals!H117</f>
        <v>2347</v>
      </c>
      <c r="I107" s="3">
        <f>+Historicals!I117</f>
        <v>1938</v>
      </c>
      <c r="J107" s="3">
        <f>+I107*(1+J108)</f>
        <v>1938</v>
      </c>
      <c r="K107" s="3">
        <f t="shared" ref="K107" si="400">+J107*(1+K108)</f>
        <v>1938</v>
      </c>
      <c r="L107" s="3">
        <f t="shared" ref="L107" si="401">+K107*(1+L108)</f>
        <v>1938</v>
      </c>
      <c r="M107" s="3">
        <f t="shared" ref="M107" si="402">+L107*(1+M108)</f>
        <v>1938</v>
      </c>
      <c r="N107" s="3">
        <f t="shared" ref="N107" si="403">+M107*(1+N108)</f>
        <v>1938</v>
      </c>
      <c r="O107" s="3"/>
    </row>
    <row r="108" spans="1:15" x14ac:dyDescent="0.3">
      <c r="A108" s="44" t="s">
        <v>129</v>
      </c>
      <c r="B108" s="47" t="str">
        <f t="shared" ref="B108" si="404">+IFERROR(B107/A107-1,"nm")</f>
        <v>nm</v>
      </c>
      <c r="C108" s="47">
        <f t="shared" ref="C108" si="405">+IFERROR(C107/B107-1,"nm")</f>
        <v>0.14054054054054044</v>
      </c>
      <c r="D108" s="47">
        <f t="shared" ref="D108" si="406">+IFERROR(D107/C107-1,"nm")</f>
        <v>0.12606635071090055</v>
      </c>
      <c r="E108" s="47">
        <f t="shared" ref="E108" si="407">+IFERROR(E107/D107-1,"nm")</f>
        <v>0.26936026936026947</v>
      </c>
      <c r="F108" s="47">
        <f t="shared" ref="F108" si="408">+IFERROR(F107/E107-1,"nm")</f>
        <v>0.19893899204244025</v>
      </c>
      <c r="G108" s="47">
        <f t="shared" ref="G108" si="409">+IFERROR(G107/F107-1,"nm")</f>
        <v>4.8672566371681381E-2</v>
      </c>
      <c r="H108" s="47">
        <f t="shared" ref="H108" si="410">+IFERROR(H107/G107-1,"nm")</f>
        <v>0.2378691983122363</v>
      </c>
      <c r="I108" s="47">
        <f>+IFERROR(I107/H107-1,"nm")</f>
        <v>-0.17426501917341286</v>
      </c>
      <c r="J108" s="47">
        <f>+J109+J110</f>
        <v>0</v>
      </c>
      <c r="K108" s="47">
        <f t="shared" ref="K108:N108" si="411">+K109+K110</f>
        <v>0</v>
      </c>
      <c r="L108" s="47">
        <f t="shared" si="411"/>
        <v>0</v>
      </c>
      <c r="M108" s="47">
        <f t="shared" si="411"/>
        <v>0</v>
      </c>
      <c r="N108" s="47">
        <f t="shared" si="411"/>
        <v>0</v>
      </c>
      <c r="O108" s="47"/>
    </row>
    <row r="109" spans="1:15" x14ac:dyDescent="0.3">
      <c r="A109" s="44" t="s">
        <v>137</v>
      </c>
      <c r="B109" s="47">
        <f>+Historicals!B293</f>
        <v>0</v>
      </c>
      <c r="C109" s="47">
        <f>+Historicals!C293</f>
        <v>0</v>
      </c>
      <c r="D109" s="47">
        <f>+Historicals!D293</f>
        <v>0</v>
      </c>
      <c r="E109" s="47">
        <f>+Historicals!E293</f>
        <v>0</v>
      </c>
      <c r="F109" s="47">
        <f>+Historicals!F293</f>
        <v>0</v>
      </c>
      <c r="G109" s="47">
        <f>+Historicals!G293</f>
        <v>0</v>
      </c>
      <c r="H109" s="47">
        <f>+Historicals!H293</f>
        <v>0</v>
      </c>
      <c r="I109" s="47">
        <f>+Historicals!I293</f>
        <v>0</v>
      </c>
      <c r="J109" s="49">
        <v>0</v>
      </c>
      <c r="K109" s="49">
        <f t="shared" ref="K109:K110" si="412">+J109</f>
        <v>0</v>
      </c>
      <c r="L109" s="49">
        <f t="shared" ref="L109:L110" si="413">+K109</f>
        <v>0</v>
      </c>
      <c r="M109" s="49">
        <f t="shared" ref="M109:M110" si="414">+L109</f>
        <v>0</v>
      </c>
      <c r="N109" s="49">
        <f t="shared" ref="N109:N110" si="415">+M109</f>
        <v>0</v>
      </c>
      <c r="O109" s="49"/>
    </row>
    <row r="110" spans="1:15" x14ac:dyDescent="0.3">
      <c r="A110" s="44" t="s">
        <v>138</v>
      </c>
      <c r="B110" s="47" t="str">
        <f t="shared" ref="B110:H110" si="416">+IFERROR(B108-B109,"nm")</f>
        <v>nm</v>
      </c>
      <c r="C110" s="47">
        <f t="shared" si="416"/>
        <v>0.14054054054054044</v>
      </c>
      <c r="D110" s="47">
        <f t="shared" si="416"/>
        <v>0.12606635071090055</v>
      </c>
      <c r="E110" s="47">
        <f t="shared" si="416"/>
        <v>0.26936026936026947</v>
      </c>
      <c r="F110" s="47">
        <f t="shared" si="416"/>
        <v>0.19893899204244025</v>
      </c>
      <c r="G110" s="47">
        <f t="shared" si="416"/>
        <v>4.8672566371681381E-2</v>
      </c>
      <c r="H110" s="47">
        <f t="shared" si="416"/>
        <v>0.2378691983122363</v>
      </c>
      <c r="I110" s="47">
        <f>+IFERROR(I108-I109,"nm")</f>
        <v>-0.17426501917341286</v>
      </c>
      <c r="J110" s="49">
        <v>0</v>
      </c>
      <c r="K110" s="49">
        <f t="shared" si="412"/>
        <v>0</v>
      </c>
      <c r="L110" s="49">
        <f t="shared" si="413"/>
        <v>0</v>
      </c>
      <c r="M110" s="49">
        <f t="shared" si="414"/>
        <v>0</v>
      </c>
      <c r="N110" s="49">
        <f t="shared" si="415"/>
        <v>0</v>
      </c>
      <c r="O110" s="49"/>
    </row>
    <row r="111" spans="1:15" x14ac:dyDescent="0.3">
      <c r="A111" s="45" t="s">
        <v>115</v>
      </c>
      <c r="B111" s="3">
        <f>+Historicals!B118</f>
        <v>126</v>
      </c>
      <c r="C111" s="3">
        <f>+Historicals!C118</f>
        <v>131</v>
      </c>
      <c r="D111" s="3">
        <f>+Historicals!D118</f>
        <v>129</v>
      </c>
      <c r="E111" s="3">
        <f>+Historicals!E118</f>
        <v>130</v>
      </c>
      <c r="F111" s="3">
        <f>+Historicals!F118</f>
        <v>138</v>
      </c>
      <c r="G111" s="3">
        <f>+Historicals!G118</f>
        <v>148</v>
      </c>
      <c r="H111" s="3">
        <f>+Historicals!H118</f>
        <v>195</v>
      </c>
      <c r="I111" s="3">
        <f>+Historicals!I118</f>
        <v>193</v>
      </c>
      <c r="J111" s="3">
        <f>+I111*(1+J112)</f>
        <v>193</v>
      </c>
      <c r="K111" s="3">
        <f t="shared" ref="K111" si="417">+J111*(1+K112)</f>
        <v>193</v>
      </c>
      <c r="L111" s="3">
        <f t="shared" ref="L111" si="418">+K111*(1+L112)</f>
        <v>193</v>
      </c>
      <c r="M111" s="3">
        <f t="shared" ref="M111" si="419">+L111*(1+M112)</f>
        <v>193</v>
      </c>
      <c r="N111" s="3">
        <f t="shared" ref="N111" si="420">+M111*(1+N112)</f>
        <v>193</v>
      </c>
      <c r="O111" s="3"/>
    </row>
    <row r="112" spans="1:15" x14ac:dyDescent="0.3">
      <c r="A112" s="44" t="s">
        <v>129</v>
      </c>
      <c r="B112" s="47" t="str">
        <f t="shared" ref="B112" si="421">+IFERROR(B111/A111-1,"nm")</f>
        <v>nm</v>
      </c>
      <c r="C112" s="47">
        <f t="shared" ref="C112" si="422">+IFERROR(C111/B111-1,"nm")</f>
        <v>3.9682539682539764E-2</v>
      </c>
      <c r="D112" s="47">
        <f t="shared" ref="D112" si="423">+IFERROR(D111/C111-1,"nm")</f>
        <v>-1.5267175572519109E-2</v>
      </c>
      <c r="E112" s="47">
        <f t="shared" ref="E112" si="424">+IFERROR(E111/D111-1,"nm")</f>
        <v>7.7519379844961378E-3</v>
      </c>
      <c r="F112" s="47">
        <f t="shared" ref="F112" si="425">+IFERROR(F111/E111-1,"nm")</f>
        <v>6.1538461538461542E-2</v>
      </c>
      <c r="G112" s="47">
        <f t="shared" ref="G112" si="426">+IFERROR(G111/F111-1,"nm")</f>
        <v>7.2463768115942129E-2</v>
      </c>
      <c r="H112" s="47">
        <f t="shared" ref="H112" si="427">+IFERROR(H111/G111-1,"nm")</f>
        <v>0.31756756756756754</v>
      </c>
      <c r="I112" s="47">
        <f>+IFERROR(I111/H111-1,"nm")</f>
        <v>-1.025641025641022E-2</v>
      </c>
      <c r="J112" s="47">
        <f>+J113+J114</f>
        <v>0</v>
      </c>
      <c r="K112" s="47">
        <f t="shared" ref="K112:N112" si="428">+K113+K114</f>
        <v>0</v>
      </c>
      <c r="L112" s="47">
        <f t="shared" si="428"/>
        <v>0</v>
      </c>
      <c r="M112" s="47">
        <f t="shared" si="428"/>
        <v>0</v>
      </c>
      <c r="N112" s="47">
        <f t="shared" si="428"/>
        <v>0</v>
      </c>
      <c r="O112" s="47"/>
    </row>
    <row r="113" spans="1:15" x14ac:dyDescent="0.3">
      <c r="A113" s="44" t="s">
        <v>137</v>
      </c>
      <c r="B113" s="47">
        <f>+Historicals!B291</f>
        <v>0</v>
      </c>
      <c r="C113" s="47">
        <f>+Historicals!C291</f>
        <v>0</v>
      </c>
      <c r="D113" s="47">
        <f>+Historicals!D291</f>
        <v>0</v>
      </c>
      <c r="E113" s="47">
        <f>+Historicals!E291</f>
        <v>0</v>
      </c>
      <c r="F113" s="47">
        <f>+Historicals!F291</f>
        <v>0</v>
      </c>
      <c r="G113" s="47">
        <f>+Historicals!G291</f>
        <v>0</v>
      </c>
      <c r="H113" s="47">
        <f>+Historicals!H291</f>
        <v>0</v>
      </c>
      <c r="I113" s="47">
        <f>+Historicals!I291</f>
        <v>0</v>
      </c>
      <c r="J113" s="49">
        <v>0</v>
      </c>
      <c r="K113" s="49">
        <f t="shared" ref="K113:K114" si="429">+J113</f>
        <v>0</v>
      </c>
      <c r="L113" s="49">
        <f t="shared" ref="L113:L114" si="430">+K113</f>
        <v>0</v>
      </c>
      <c r="M113" s="49">
        <f t="shared" ref="M113:M114" si="431">+L113</f>
        <v>0</v>
      </c>
      <c r="N113" s="49">
        <f t="shared" ref="N113:N114" si="432">+M113</f>
        <v>0</v>
      </c>
      <c r="O113" s="49"/>
    </row>
    <row r="114" spans="1:15" x14ac:dyDescent="0.3">
      <c r="A114" s="44" t="s">
        <v>138</v>
      </c>
      <c r="B114" s="47" t="str">
        <f t="shared" ref="B114:H114" si="433">+IFERROR(B112-B113,"nm")</f>
        <v>nm</v>
      </c>
      <c r="C114" s="47">
        <f t="shared" si="433"/>
        <v>3.9682539682539764E-2</v>
      </c>
      <c r="D114" s="47">
        <f t="shared" si="433"/>
        <v>-1.5267175572519109E-2</v>
      </c>
      <c r="E114" s="47">
        <f t="shared" si="433"/>
        <v>7.7519379844961378E-3</v>
      </c>
      <c r="F114" s="47">
        <f t="shared" si="433"/>
        <v>6.1538461538461542E-2</v>
      </c>
      <c r="G114" s="47">
        <f t="shared" si="433"/>
        <v>7.2463768115942129E-2</v>
      </c>
      <c r="H114" s="47">
        <f t="shared" si="433"/>
        <v>0.31756756756756754</v>
      </c>
      <c r="I114" s="47">
        <f>+IFERROR(I112-I113,"nm")</f>
        <v>-1.025641025641022E-2</v>
      </c>
      <c r="J114" s="49">
        <v>0</v>
      </c>
      <c r="K114" s="49">
        <f t="shared" si="429"/>
        <v>0</v>
      </c>
      <c r="L114" s="49">
        <f t="shared" si="430"/>
        <v>0</v>
      </c>
      <c r="M114" s="49">
        <f t="shared" si="431"/>
        <v>0</v>
      </c>
      <c r="N114" s="49">
        <f t="shared" si="432"/>
        <v>0</v>
      </c>
      <c r="O114" s="49"/>
    </row>
    <row r="115" spans="1:15" x14ac:dyDescent="0.3">
      <c r="A115" s="9" t="s">
        <v>130</v>
      </c>
      <c r="B115" s="48">
        <f t="shared" ref="B115:H115" si="434">+B122+B118</f>
        <v>1039</v>
      </c>
      <c r="C115" s="48">
        <f t="shared" si="434"/>
        <v>1420</v>
      </c>
      <c r="D115" s="48">
        <f t="shared" si="434"/>
        <v>1561</v>
      </c>
      <c r="E115" s="48">
        <f t="shared" si="434"/>
        <v>1863</v>
      </c>
      <c r="F115" s="48">
        <f t="shared" si="434"/>
        <v>2426</v>
      </c>
      <c r="G115" s="48">
        <f t="shared" si="434"/>
        <v>2534</v>
      </c>
      <c r="H115" s="48">
        <f t="shared" si="434"/>
        <v>3289</v>
      </c>
      <c r="I115" s="48">
        <f>+I122+I118</f>
        <v>2406</v>
      </c>
      <c r="J115" s="48">
        <f>+J101*J117</f>
        <v>2406</v>
      </c>
      <c r="K115" s="48">
        <f t="shared" ref="K115:N115" si="435">+K101*K117</f>
        <v>2406</v>
      </c>
      <c r="L115" s="48">
        <f t="shared" si="435"/>
        <v>2406</v>
      </c>
      <c r="M115" s="48">
        <f t="shared" si="435"/>
        <v>2406</v>
      </c>
      <c r="N115" s="48">
        <f t="shared" si="435"/>
        <v>2406</v>
      </c>
      <c r="O115" s="48"/>
    </row>
    <row r="116" spans="1:15" x14ac:dyDescent="0.3">
      <c r="A116" s="46" t="s">
        <v>129</v>
      </c>
      <c r="B116" s="47" t="str">
        <f t="shared" ref="B116" si="436">+IFERROR(B115/A115-1,"nm")</f>
        <v>nm</v>
      </c>
      <c r="C116" s="47">
        <f t="shared" ref="C116" si="437">+IFERROR(C115/B115-1,"nm")</f>
        <v>0.36669874879692022</v>
      </c>
      <c r="D116" s="47">
        <f t="shared" ref="D116" si="438">+IFERROR(D115/C115-1,"nm")</f>
        <v>9.9295774647887303E-2</v>
      </c>
      <c r="E116" s="47">
        <f t="shared" ref="E116" si="439">+IFERROR(E115/D115-1,"nm")</f>
        <v>0.19346572709801402</v>
      </c>
      <c r="F116" s="47">
        <f t="shared" ref="F116" si="440">+IFERROR(F115/E115-1,"nm")</f>
        <v>0.3022007514761138</v>
      </c>
      <c r="G116" s="47">
        <f t="shared" ref="G116" si="441">+IFERROR(G115/F115-1,"nm")</f>
        <v>4.4517724649629109E-2</v>
      </c>
      <c r="H116" s="47">
        <f t="shared" ref="H116" si="442">+IFERROR(H115/G115-1,"nm")</f>
        <v>0.29794790844514596</v>
      </c>
      <c r="I116" s="47">
        <f>+IFERROR(I115/H115-1,"nm")</f>
        <v>-0.26847065977500761</v>
      </c>
      <c r="J116" s="47">
        <f t="shared" ref="J116" si="443">+IFERROR(J115/I115-1,"nm")</f>
        <v>0</v>
      </c>
      <c r="K116" s="47">
        <f t="shared" ref="K116" si="444">+IFERROR(K115/J115-1,"nm")</f>
        <v>0</v>
      </c>
      <c r="L116" s="47">
        <f t="shared" ref="L116" si="445">+IFERROR(L115/K115-1,"nm")</f>
        <v>0</v>
      </c>
      <c r="M116" s="47">
        <f t="shared" ref="M116" si="446">+IFERROR(M115/L115-1,"nm")</f>
        <v>0</v>
      </c>
      <c r="N116" s="47">
        <f t="shared" ref="N116" si="447">+IFERROR(N115/M115-1,"nm")</f>
        <v>0</v>
      </c>
      <c r="O116" s="47"/>
    </row>
    <row r="117" spans="1:15" x14ac:dyDescent="0.3">
      <c r="A117" s="46" t="s">
        <v>131</v>
      </c>
      <c r="B117" s="47">
        <f t="shared" ref="B117:H117" si="448">+IFERROR(B115/B$101,"nm")</f>
        <v>0.33876752526899251</v>
      </c>
      <c r="C117" s="47">
        <f t="shared" si="448"/>
        <v>0.37516512549537651</v>
      </c>
      <c r="D117" s="47">
        <f t="shared" si="448"/>
        <v>0.36842105263157893</v>
      </c>
      <c r="E117" s="47">
        <f t="shared" si="448"/>
        <v>0.36287495130502534</v>
      </c>
      <c r="F117" s="47">
        <f t="shared" si="448"/>
        <v>0.3907860824742268</v>
      </c>
      <c r="G117" s="47">
        <f t="shared" si="448"/>
        <v>0.37939811349004343</v>
      </c>
      <c r="H117" s="47">
        <f t="shared" si="448"/>
        <v>0.39674306393244874</v>
      </c>
      <c r="I117" s="47">
        <f>+IFERROR(I115/I$101,"nm")</f>
        <v>0.31880217304889358</v>
      </c>
      <c r="J117" s="49">
        <f>+I117</f>
        <v>0.31880217304889358</v>
      </c>
      <c r="K117" s="49">
        <f t="shared" ref="K117" si="449">+J117</f>
        <v>0.31880217304889358</v>
      </c>
      <c r="L117" s="49">
        <f t="shared" ref="L117" si="450">+K117</f>
        <v>0.31880217304889358</v>
      </c>
      <c r="M117" s="49">
        <f t="shared" ref="M117" si="451">+L117</f>
        <v>0.31880217304889358</v>
      </c>
      <c r="N117" s="49">
        <f t="shared" ref="N117" si="452">+M117</f>
        <v>0.31880217304889358</v>
      </c>
      <c r="O117" s="49"/>
    </row>
    <row r="118" spans="1:15" x14ac:dyDescent="0.3">
      <c r="A118" s="9" t="s">
        <v>132</v>
      </c>
      <c r="B118" s="9">
        <f>+Historicals!B197</f>
        <v>46</v>
      </c>
      <c r="C118" s="9">
        <f>+Historicals!C197</f>
        <v>48</v>
      </c>
      <c r="D118" s="9">
        <f>+Historicals!D197</f>
        <v>54</v>
      </c>
      <c r="E118" s="9">
        <f>+Historicals!E197</f>
        <v>56</v>
      </c>
      <c r="F118" s="9">
        <f>+Historicals!F197</f>
        <v>50</v>
      </c>
      <c r="G118" s="9">
        <f>+Historicals!G197</f>
        <v>44</v>
      </c>
      <c r="H118" s="9">
        <f>+Historicals!H197</f>
        <v>46</v>
      </c>
      <c r="I118" s="9">
        <f>+Historicals!I197</f>
        <v>41</v>
      </c>
      <c r="J118" s="48">
        <f>+J121*J128</f>
        <v>41</v>
      </c>
      <c r="K118" s="48">
        <f t="shared" ref="K118:N118" si="453">+K121*K128</f>
        <v>41</v>
      </c>
      <c r="L118" s="48">
        <f t="shared" si="453"/>
        <v>41</v>
      </c>
      <c r="M118" s="48">
        <f t="shared" si="453"/>
        <v>41</v>
      </c>
      <c r="N118" s="48">
        <f t="shared" si="453"/>
        <v>41</v>
      </c>
      <c r="O118" s="48"/>
    </row>
    <row r="119" spans="1:15" x14ac:dyDescent="0.3">
      <c r="A119" s="46" t="s">
        <v>129</v>
      </c>
      <c r="B119" s="47" t="str">
        <f t="shared" ref="B119" si="454">+IFERROR(B118/A118-1,"nm")</f>
        <v>nm</v>
      </c>
      <c r="C119" s="47">
        <f t="shared" ref="C119" si="455">+IFERROR(C118/B118-1,"nm")</f>
        <v>4.3478260869565188E-2</v>
      </c>
      <c r="D119" s="47">
        <f t="shared" ref="D119" si="456">+IFERROR(D118/C118-1,"nm")</f>
        <v>0.125</v>
      </c>
      <c r="E119" s="47">
        <f t="shared" ref="E119" si="457">+IFERROR(E118/D118-1,"nm")</f>
        <v>3.7037037037036979E-2</v>
      </c>
      <c r="F119" s="47">
        <f t="shared" ref="F119" si="458">+IFERROR(F118/E118-1,"nm")</f>
        <v>-0.1071428571428571</v>
      </c>
      <c r="G119" s="47">
        <f t="shared" ref="G119" si="459">+IFERROR(G118/F118-1,"nm")</f>
        <v>-0.12</v>
      </c>
      <c r="H119" s="47">
        <f t="shared" ref="H119" si="460">+IFERROR(H118/G118-1,"nm")</f>
        <v>4.5454545454545414E-2</v>
      </c>
      <c r="I119" s="47">
        <f>+IFERROR(I118/H118-1,"nm")</f>
        <v>-0.10869565217391308</v>
      </c>
      <c r="J119" s="47">
        <f t="shared" ref="J119" si="461">+IFERROR(J118/I118-1,"nm")</f>
        <v>0</v>
      </c>
      <c r="K119" s="47">
        <f t="shared" ref="K119" si="462">+IFERROR(K118/J118-1,"nm")</f>
        <v>0</v>
      </c>
      <c r="L119" s="47">
        <f t="shared" ref="L119" si="463">+IFERROR(L118/K118-1,"nm")</f>
        <v>0</v>
      </c>
      <c r="M119" s="47">
        <f t="shared" ref="M119" si="464">+IFERROR(M118/L118-1,"nm")</f>
        <v>0</v>
      </c>
      <c r="N119" s="47">
        <f t="shared" ref="N119" si="465">+IFERROR(N118/M118-1,"nm")</f>
        <v>0</v>
      </c>
      <c r="O119" s="47"/>
    </row>
    <row r="120" spans="1:15" x14ac:dyDescent="0.3">
      <c r="A120" s="46" t="s">
        <v>133</v>
      </c>
      <c r="B120" s="47">
        <f t="shared" ref="B120:H120" si="466">+IFERROR(B118/B$101,"nm")</f>
        <v>1.4998369742419302E-2</v>
      </c>
      <c r="C120" s="47">
        <f t="shared" si="466"/>
        <v>1.2681638044914135E-2</v>
      </c>
      <c r="D120" s="47">
        <f t="shared" si="466"/>
        <v>1.2744866650932263E-2</v>
      </c>
      <c r="E120" s="47">
        <f t="shared" si="466"/>
        <v>1.090767432800935E-2</v>
      </c>
      <c r="F120" s="47">
        <f t="shared" si="466"/>
        <v>8.0541237113402053E-3</v>
      </c>
      <c r="G120" s="47">
        <f t="shared" si="466"/>
        <v>6.5878125467884411E-3</v>
      </c>
      <c r="H120" s="47">
        <f t="shared" si="466"/>
        <v>5.5488540410132689E-3</v>
      </c>
      <c r="I120" s="47">
        <f>+IFERROR(I118/I$101,"nm")</f>
        <v>5.4326222340002651E-3</v>
      </c>
      <c r="J120" s="47">
        <f t="shared" ref="J120:N120" si="467">+IFERROR(J118/J$21,"nm")</f>
        <v>2.2339671988230807E-3</v>
      </c>
      <c r="K120" s="47">
        <f t="shared" si="467"/>
        <v>2.2339671988230807E-3</v>
      </c>
      <c r="L120" s="47">
        <f t="shared" si="467"/>
        <v>2.2339671988230807E-3</v>
      </c>
      <c r="M120" s="47">
        <f t="shared" si="467"/>
        <v>2.2339671988230807E-3</v>
      </c>
      <c r="N120" s="47">
        <f t="shared" si="467"/>
        <v>2.2339671988230807E-3</v>
      </c>
      <c r="O120" s="47"/>
    </row>
    <row r="121" spans="1:15" x14ac:dyDescent="0.3">
      <c r="A121" s="46" t="s">
        <v>142</v>
      </c>
      <c r="B121" s="47">
        <f t="shared" ref="B121:H121" si="468">+IFERROR(B118/B128,"nm")</f>
        <v>0.18110236220472442</v>
      </c>
      <c r="C121" s="47">
        <f t="shared" si="468"/>
        <v>0.20512820512820512</v>
      </c>
      <c r="D121" s="47">
        <f t="shared" si="468"/>
        <v>0.24</v>
      </c>
      <c r="E121" s="47">
        <f t="shared" si="468"/>
        <v>0.21875</v>
      </c>
      <c r="F121" s="47">
        <f t="shared" si="468"/>
        <v>0.2109704641350211</v>
      </c>
      <c r="G121" s="47">
        <f t="shared" si="468"/>
        <v>0.20560747663551401</v>
      </c>
      <c r="H121" s="47">
        <f t="shared" si="468"/>
        <v>0.15972222222222221</v>
      </c>
      <c r="I121" s="47">
        <f>+IFERROR(I118/I128,"nm")</f>
        <v>0.13531353135313531</v>
      </c>
      <c r="J121" s="49">
        <f>+I121</f>
        <v>0.13531353135313531</v>
      </c>
      <c r="K121" s="49">
        <f t="shared" ref="K121" si="469">+J121</f>
        <v>0.13531353135313531</v>
      </c>
      <c r="L121" s="49">
        <f t="shared" ref="L121" si="470">+K121</f>
        <v>0.13531353135313531</v>
      </c>
      <c r="M121" s="49">
        <f t="shared" ref="M121" si="471">+L121</f>
        <v>0.13531353135313531</v>
      </c>
      <c r="N121" s="49">
        <f t="shared" ref="N121" si="472">+M121</f>
        <v>0.13531353135313531</v>
      </c>
      <c r="O121" s="49"/>
    </row>
    <row r="122" spans="1:15" x14ac:dyDescent="0.3">
      <c r="A122" s="9" t="s">
        <v>134</v>
      </c>
      <c r="B122" s="9">
        <f>+Historicals!B152</f>
        <v>993</v>
      </c>
      <c r="C122" s="9">
        <f>+Historicals!C152</f>
        <v>1372</v>
      </c>
      <c r="D122" s="9">
        <f>+Historicals!D152</f>
        <v>1507</v>
      </c>
      <c r="E122" s="9">
        <f>+Historicals!E152</f>
        <v>1807</v>
      </c>
      <c r="F122" s="9">
        <f>+Historicals!F152</f>
        <v>2376</v>
      </c>
      <c r="G122" s="9">
        <f>+Historicals!G152</f>
        <v>2490</v>
      </c>
      <c r="H122" s="9">
        <f>+Historicals!H152</f>
        <v>3243</v>
      </c>
      <c r="I122" s="9">
        <f>+Historicals!I152</f>
        <v>2365</v>
      </c>
      <c r="J122" s="9">
        <f>+J115-J118</f>
        <v>2365</v>
      </c>
      <c r="K122" s="9">
        <f t="shared" ref="K122:N122" si="473">+K115-K118</f>
        <v>2365</v>
      </c>
      <c r="L122" s="9">
        <f t="shared" si="473"/>
        <v>2365</v>
      </c>
      <c r="M122" s="9">
        <f t="shared" si="473"/>
        <v>2365</v>
      </c>
      <c r="N122" s="9">
        <f t="shared" si="473"/>
        <v>2365</v>
      </c>
      <c r="O122" s="9"/>
    </row>
    <row r="123" spans="1:15" x14ac:dyDescent="0.3">
      <c r="A123" s="46" t="s">
        <v>129</v>
      </c>
      <c r="B123" s="47" t="str">
        <f t="shared" ref="B123" si="474">+IFERROR(B122/A122-1,"nm")</f>
        <v>nm</v>
      </c>
      <c r="C123" s="47">
        <f t="shared" ref="C123" si="475">+IFERROR(C122/B122-1,"nm")</f>
        <v>0.38167170191339372</v>
      </c>
      <c r="D123" s="47">
        <f t="shared" ref="D123" si="476">+IFERROR(D122/C122-1,"nm")</f>
        <v>9.8396501457725938E-2</v>
      </c>
      <c r="E123" s="47">
        <f t="shared" ref="E123" si="477">+IFERROR(E122/D122-1,"nm")</f>
        <v>0.19907100199071004</v>
      </c>
      <c r="F123" s="47">
        <f t="shared" ref="F123" si="478">+IFERROR(F122/E122-1,"nm")</f>
        <v>0.31488655229662421</v>
      </c>
      <c r="G123" s="47">
        <f t="shared" ref="G123" si="479">+IFERROR(G122/F122-1,"nm")</f>
        <v>4.7979797979798011E-2</v>
      </c>
      <c r="H123" s="47">
        <f t="shared" ref="H123" si="480">+IFERROR(H122/G122-1,"nm")</f>
        <v>0.30240963855421676</v>
      </c>
      <c r="I123" s="47">
        <f>+IFERROR(I122/H122-1,"nm")</f>
        <v>-0.27073697193956214</v>
      </c>
      <c r="J123" s="47">
        <f t="shared" ref="J123" si="481">+IFERROR(J122/I122-1,"nm")</f>
        <v>0</v>
      </c>
      <c r="K123" s="47">
        <f t="shared" ref="K123" si="482">+IFERROR(K122/J122-1,"nm")</f>
        <v>0</v>
      </c>
      <c r="L123" s="47">
        <f t="shared" ref="L123" si="483">+IFERROR(L122/K122-1,"nm")</f>
        <v>0</v>
      </c>
      <c r="M123" s="47">
        <f t="shared" ref="M123" si="484">+IFERROR(M122/L122-1,"nm")</f>
        <v>0</v>
      </c>
      <c r="N123" s="47">
        <f t="shared" ref="N123" si="485">+IFERROR(N122/M122-1,"nm")</f>
        <v>0</v>
      </c>
      <c r="O123" s="47"/>
    </row>
    <row r="124" spans="1:15" x14ac:dyDescent="0.3">
      <c r="A124" s="46" t="s">
        <v>131</v>
      </c>
      <c r="B124" s="47">
        <f t="shared" ref="B124" si="486">+IFERROR(B122/B$21,"nm")</f>
        <v>7.2270742358078607E-2</v>
      </c>
      <c r="C124" s="47">
        <f t="shared" ref="C124:H124" si="487">+IFERROR(C122/C$101,"nm")</f>
        <v>0.36248348745046233</v>
      </c>
      <c r="D124" s="47">
        <f t="shared" si="487"/>
        <v>0.35567618598064671</v>
      </c>
      <c r="E124" s="47">
        <f t="shared" si="487"/>
        <v>0.35196727697701596</v>
      </c>
      <c r="F124" s="47">
        <f t="shared" si="487"/>
        <v>0.38273195876288657</v>
      </c>
      <c r="G124" s="47">
        <f t="shared" si="487"/>
        <v>0.37281030094325496</v>
      </c>
      <c r="H124" s="47">
        <f t="shared" si="487"/>
        <v>0.39119420989143544</v>
      </c>
      <c r="I124" s="47">
        <f>+IFERROR(I122/I$101,"nm")</f>
        <v>0.31336955081489332</v>
      </c>
      <c r="J124" s="47">
        <f>+IFERROR(J122/J$101,"nm")</f>
        <v>0.31336955081489332</v>
      </c>
      <c r="K124" s="47">
        <f t="shared" ref="K124:N124" si="488">+IFERROR(K122/K$21,"nm")</f>
        <v>0.12886176646869721</v>
      </c>
      <c r="L124" s="47">
        <f t="shared" si="488"/>
        <v>0.12886176646869721</v>
      </c>
      <c r="M124" s="47">
        <f t="shared" si="488"/>
        <v>0.12886176646869721</v>
      </c>
      <c r="N124" s="47">
        <f t="shared" si="488"/>
        <v>0.12886176646869721</v>
      </c>
      <c r="O124" s="47"/>
    </row>
    <row r="125" spans="1:15" x14ac:dyDescent="0.3">
      <c r="A125" s="9" t="s">
        <v>135</v>
      </c>
      <c r="B125" s="9">
        <f>+Historicals!B182</f>
        <v>69</v>
      </c>
      <c r="C125" s="9">
        <f>+Historicals!C182</f>
        <v>44</v>
      </c>
      <c r="D125" s="9">
        <f>+Historicals!D182</f>
        <v>51</v>
      </c>
      <c r="E125" s="9">
        <f>+Historicals!E182</f>
        <v>76</v>
      </c>
      <c r="F125" s="9">
        <f>+Historicals!F182</f>
        <v>49</v>
      </c>
      <c r="G125" s="9">
        <f>+Historicals!G182</f>
        <v>28</v>
      </c>
      <c r="H125" s="9">
        <f>+Historicals!H182</f>
        <v>94</v>
      </c>
      <c r="I125" s="9">
        <f>+Historicals!I182</f>
        <v>78</v>
      </c>
      <c r="J125" s="48">
        <f>+J101*J127</f>
        <v>78</v>
      </c>
      <c r="K125" s="48">
        <f t="shared" ref="K125:N125" si="489">+K101*K127</f>
        <v>78</v>
      </c>
      <c r="L125" s="48">
        <f t="shared" si="489"/>
        <v>78</v>
      </c>
      <c r="M125" s="48">
        <f t="shared" si="489"/>
        <v>78</v>
      </c>
      <c r="N125" s="48">
        <f t="shared" si="489"/>
        <v>78</v>
      </c>
      <c r="O125" s="48"/>
    </row>
    <row r="126" spans="1:15" x14ac:dyDescent="0.3">
      <c r="A126" s="46" t="s">
        <v>129</v>
      </c>
      <c r="B126" s="47" t="str">
        <f t="shared" ref="B126" si="490">+IFERROR(B125/A125-1,"nm")</f>
        <v>nm</v>
      </c>
      <c r="C126" s="47">
        <f t="shared" ref="C126" si="491">+IFERROR(C125/B125-1,"nm")</f>
        <v>-0.3623188405797102</v>
      </c>
      <c r="D126" s="47">
        <f t="shared" ref="D126" si="492">+IFERROR(D125/C125-1,"nm")</f>
        <v>0.15909090909090917</v>
      </c>
      <c r="E126" s="47">
        <f t="shared" ref="E126" si="493">+IFERROR(E125/D125-1,"nm")</f>
        <v>0.49019607843137258</v>
      </c>
      <c r="F126" s="47">
        <f t="shared" ref="F126" si="494">+IFERROR(F125/E125-1,"nm")</f>
        <v>-0.35526315789473684</v>
      </c>
      <c r="G126" s="47">
        <f t="shared" ref="G126" si="495">+IFERROR(G125/F125-1,"nm")</f>
        <v>-0.4285714285714286</v>
      </c>
      <c r="H126" s="47">
        <f t="shared" ref="H126" si="496">+IFERROR(H125/G125-1,"nm")</f>
        <v>2.3571428571428572</v>
      </c>
      <c r="I126" s="47">
        <f>+IFERROR(I125/H125-1,"nm")</f>
        <v>-0.17021276595744683</v>
      </c>
      <c r="J126" s="47">
        <f t="shared" ref="J126" si="497">+IFERROR(J125/I125-1,"nm")</f>
        <v>0</v>
      </c>
      <c r="K126" s="47">
        <f t="shared" ref="K126" si="498">+IFERROR(K125/J125-1,"nm")</f>
        <v>0</v>
      </c>
      <c r="L126" s="47">
        <f t="shared" ref="L126" si="499">+IFERROR(L125/K125-1,"nm")</f>
        <v>0</v>
      </c>
      <c r="M126" s="47">
        <f t="shared" ref="M126" si="500">+IFERROR(M125/L125-1,"nm")</f>
        <v>0</v>
      </c>
      <c r="N126" s="47">
        <f t="shared" ref="N126" si="501">+IFERROR(N125/M125-1,"nm")</f>
        <v>0</v>
      </c>
      <c r="O126" s="47"/>
    </row>
    <row r="127" spans="1:15" x14ac:dyDescent="0.3">
      <c r="A127" s="46" t="s">
        <v>133</v>
      </c>
      <c r="B127" s="47">
        <f t="shared" ref="B127:H127" si="502">+IFERROR(B125/B$21,"nm")</f>
        <v>5.0218340611353713E-3</v>
      </c>
      <c r="C127" s="47">
        <f t="shared" si="502"/>
        <v>2.980222162015714E-3</v>
      </c>
      <c r="D127" s="47">
        <f t="shared" si="502"/>
        <v>3.3517350157728706E-3</v>
      </c>
      <c r="E127" s="47">
        <f t="shared" si="502"/>
        <v>5.1161225176708175E-3</v>
      </c>
      <c r="F127" s="47">
        <f t="shared" si="502"/>
        <v>3.081373412149415E-3</v>
      </c>
      <c r="G127" s="47">
        <f t="shared" si="502"/>
        <v>1.9331676332504833E-3</v>
      </c>
      <c r="H127" s="47">
        <f t="shared" si="502"/>
        <v>5.4717969614063678E-3</v>
      </c>
      <c r="I127" s="47">
        <f>+IFERROR(I125/I$101,"nm")</f>
        <v>1.0335232542732211E-2</v>
      </c>
      <c r="J127" s="49">
        <f>+I127</f>
        <v>1.0335232542732211E-2</v>
      </c>
      <c r="K127" s="49">
        <f t="shared" ref="K127" si="503">+J127</f>
        <v>1.0335232542732211E-2</v>
      </c>
      <c r="L127" s="49">
        <f t="shared" ref="L127" si="504">+K127</f>
        <v>1.0335232542732211E-2</v>
      </c>
      <c r="M127" s="49">
        <f t="shared" ref="M127" si="505">+L127</f>
        <v>1.0335232542732211E-2</v>
      </c>
      <c r="N127" s="49">
        <f t="shared" ref="N127" si="506">+M127</f>
        <v>1.0335232542732211E-2</v>
      </c>
      <c r="O127" s="49"/>
    </row>
    <row r="128" spans="1:15" x14ac:dyDescent="0.3">
      <c r="A128" s="9" t="s">
        <v>143</v>
      </c>
      <c r="B128" s="9">
        <f>+Historicals!B167</f>
        <v>254</v>
      </c>
      <c r="C128" s="9">
        <f>+Historicals!C167</f>
        <v>234</v>
      </c>
      <c r="D128" s="9">
        <f>+Historicals!D167</f>
        <v>225</v>
      </c>
      <c r="E128" s="9">
        <f>+Historicals!E167</f>
        <v>256</v>
      </c>
      <c r="F128" s="9">
        <f>+Historicals!F167</f>
        <v>237</v>
      </c>
      <c r="G128" s="9">
        <f>+Historicals!G167</f>
        <v>214</v>
      </c>
      <c r="H128" s="9">
        <f>+Historicals!H167</f>
        <v>288</v>
      </c>
      <c r="I128" s="9">
        <f>+Historicals!I167</f>
        <v>303</v>
      </c>
      <c r="J128" s="48">
        <f>+J101*J130</f>
        <v>303</v>
      </c>
      <c r="K128" s="48">
        <f t="shared" ref="K128:N128" si="507">+K101*K130</f>
        <v>303</v>
      </c>
      <c r="L128" s="48">
        <f t="shared" si="507"/>
        <v>303</v>
      </c>
      <c r="M128" s="48">
        <f t="shared" si="507"/>
        <v>303</v>
      </c>
      <c r="N128" s="48">
        <f t="shared" si="507"/>
        <v>303</v>
      </c>
      <c r="O128" s="48"/>
    </row>
    <row r="129" spans="1:15" x14ac:dyDescent="0.3">
      <c r="A129" s="46" t="s">
        <v>129</v>
      </c>
      <c r="B129" s="47" t="str">
        <f t="shared" ref="B129" si="508">+IFERROR(B128/A128-1,"nm")</f>
        <v>nm</v>
      </c>
      <c r="C129" s="47">
        <f t="shared" ref="C129" si="509">+IFERROR(C128/B128-1,"nm")</f>
        <v>-7.8740157480314932E-2</v>
      </c>
      <c r="D129" s="47">
        <f t="shared" ref="D129" si="510">+IFERROR(D128/C128-1,"nm")</f>
        <v>-3.8461538461538436E-2</v>
      </c>
      <c r="E129" s="47">
        <f t="shared" ref="E129" si="511">+IFERROR(E128/D128-1,"nm")</f>
        <v>0.13777777777777778</v>
      </c>
      <c r="F129" s="47">
        <f t="shared" ref="F129" si="512">+IFERROR(F128/E128-1,"nm")</f>
        <v>-7.421875E-2</v>
      </c>
      <c r="G129" s="47">
        <f t="shared" ref="G129" si="513">+IFERROR(G128/F128-1,"nm")</f>
        <v>-9.7046413502109741E-2</v>
      </c>
      <c r="H129" s="47">
        <f t="shared" ref="H129" si="514">+IFERROR(H128/G128-1,"nm")</f>
        <v>0.34579439252336441</v>
      </c>
      <c r="I129" s="47">
        <f>+IFERROR(I128/H128-1,"nm")</f>
        <v>5.2083333333333259E-2</v>
      </c>
      <c r="J129" s="47">
        <f>+J130+J131</f>
        <v>4.0148403339075128E-2</v>
      </c>
      <c r="K129" s="47">
        <f t="shared" ref="K129:N129" si="515">+K130+K131</f>
        <v>4.0148403339075128E-2</v>
      </c>
      <c r="L129" s="47">
        <f t="shared" si="515"/>
        <v>4.0148403339075128E-2</v>
      </c>
      <c r="M129" s="47">
        <f t="shared" si="515"/>
        <v>4.0148403339075128E-2</v>
      </c>
      <c r="N129" s="47">
        <f t="shared" si="515"/>
        <v>4.0148403339075128E-2</v>
      </c>
      <c r="O129" s="47"/>
    </row>
    <row r="130" spans="1:15" x14ac:dyDescent="0.3">
      <c r="A130" s="46" t="s">
        <v>133</v>
      </c>
      <c r="B130" s="47">
        <f t="shared" ref="B130:H130" si="516">+IFERROR(B128/B$101,"nm")</f>
        <v>8.2817085099445714E-2</v>
      </c>
      <c r="C130" s="47">
        <f t="shared" si="516"/>
        <v>6.1822985468956405E-2</v>
      </c>
      <c r="D130" s="47">
        <f t="shared" si="516"/>
        <v>5.31036110455511E-2</v>
      </c>
      <c r="E130" s="47">
        <f t="shared" si="516"/>
        <v>4.9863654070899883E-2</v>
      </c>
      <c r="F130" s="47">
        <f t="shared" si="516"/>
        <v>3.817654639175258E-2</v>
      </c>
      <c r="G130" s="47">
        <f t="shared" si="516"/>
        <v>3.2040724659380147E-2</v>
      </c>
      <c r="H130" s="47">
        <f t="shared" si="516"/>
        <v>3.4740651387213509E-2</v>
      </c>
      <c r="I130" s="47">
        <f>+IFERROR(I128/I$101,"nm")</f>
        <v>4.0148403339075128E-2</v>
      </c>
      <c r="J130" s="49">
        <f>+I130</f>
        <v>4.0148403339075128E-2</v>
      </c>
      <c r="K130" s="49">
        <f t="shared" ref="K130" si="517">+J130</f>
        <v>4.0148403339075128E-2</v>
      </c>
      <c r="L130" s="49">
        <f t="shared" ref="L130" si="518">+K130</f>
        <v>4.0148403339075128E-2</v>
      </c>
      <c r="M130" s="49">
        <f t="shared" ref="M130" si="519">+L130</f>
        <v>4.0148403339075128E-2</v>
      </c>
      <c r="N130" s="49">
        <f t="shared" ref="N130" si="520">+M130</f>
        <v>4.0148403339075128E-2</v>
      </c>
      <c r="O130" s="49"/>
    </row>
    <row r="131" spans="1:15" x14ac:dyDescent="0.3">
      <c r="A131" s="43" t="s">
        <v>106</v>
      </c>
      <c r="B131" s="43"/>
      <c r="C131" s="43"/>
      <c r="D131" s="43"/>
      <c r="E131" s="43"/>
      <c r="F131" s="43"/>
      <c r="G131" s="43"/>
      <c r="H131" s="43"/>
      <c r="I131" s="43"/>
      <c r="J131" s="39"/>
      <c r="K131" s="39"/>
      <c r="L131" s="39"/>
      <c r="M131" s="39"/>
      <c r="N131" s="39"/>
      <c r="O131" s="39"/>
    </row>
    <row r="132" spans="1:15" x14ac:dyDescent="0.3">
      <c r="A132" s="9" t="s">
        <v>136</v>
      </c>
      <c r="B132" s="9">
        <f>+Historicals!B119</f>
        <v>0</v>
      </c>
      <c r="C132" s="9">
        <f>+Historicals!C119</f>
        <v>4317</v>
      </c>
      <c r="D132" s="9">
        <f>+Historicals!D119</f>
        <v>4737</v>
      </c>
      <c r="E132" s="9">
        <f>+Historicals!E119</f>
        <v>5166</v>
      </c>
      <c r="F132" s="9">
        <f>+Historicals!F119</f>
        <v>5254</v>
      </c>
      <c r="G132" s="9">
        <f>+Historicals!G119</f>
        <v>5028</v>
      </c>
      <c r="H132" s="9">
        <f>+Historicals!H119</f>
        <v>5343</v>
      </c>
      <c r="I132" s="9">
        <f>+Historicals!I119</f>
        <v>5955</v>
      </c>
      <c r="J132" s="9">
        <f>+SUM(J134+J138+J142)</f>
        <v>5955</v>
      </c>
      <c r="K132" s="9">
        <f t="shared" ref="K132:N132" si="521">+SUM(K134+K138+K142)</f>
        <v>5955</v>
      </c>
      <c r="L132" s="9">
        <f t="shared" si="521"/>
        <v>5955</v>
      </c>
      <c r="M132" s="9">
        <f t="shared" si="521"/>
        <v>5955</v>
      </c>
      <c r="N132" s="9">
        <f t="shared" si="521"/>
        <v>5955</v>
      </c>
      <c r="O132" s="9"/>
    </row>
    <row r="133" spans="1:15" x14ac:dyDescent="0.3">
      <c r="A133" s="44" t="s">
        <v>129</v>
      </c>
      <c r="B133" s="47" t="str">
        <f t="shared" ref="B133" si="522">+IFERROR(B132/A132-1,"nm")</f>
        <v>nm</v>
      </c>
      <c r="C133" s="47" t="str">
        <f t="shared" ref="C133" si="523">+IFERROR(C132/B132-1,"nm")</f>
        <v>nm</v>
      </c>
      <c r="D133" s="47">
        <f t="shared" ref="D133" si="524">+IFERROR(D132/C132-1,"nm")</f>
        <v>9.7289784572619942E-2</v>
      </c>
      <c r="E133" s="47">
        <f t="shared" ref="E133" si="525">+IFERROR(E132/D132-1,"nm")</f>
        <v>9.0563647878403986E-2</v>
      </c>
      <c r="F133" s="47">
        <f t="shared" ref="F133" si="526">+IFERROR(F132/E132-1,"nm")</f>
        <v>1.7034456058846237E-2</v>
      </c>
      <c r="G133" s="47">
        <f t="shared" ref="G133" si="527">+IFERROR(G132/F132-1,"nm")</f>
        <v>-4.3014845831747195E-2</v>
      </c>
      <c r="H133" s="47">
        <f t="shared" ref="H133" si="528">+IFERROR(H132/G132-1,"nm")</f>
        <v>6.2649164677804237E-2</v>
      </c>
      <c r="I133" s="47">
        <f>+IFERROR(I132/H132-1,"nm")</f>
        <v>0.11454239191465465</v>
      </c>
      <c r="J133" s="47">
        <f t="shared" ref="J133" si="529">+IFERROR(J132/I132-1,"nm")</f>
        <v>0</v>
      </c>
      <c r="K133" s="47">
        <f t="shared" ref="K133" si="530">+IFERROR(K132/J132-1,"nm")</f>
        <v>0</v>
      </c>
      <c r="L133" s="47">
        <f t="shared" ref="L133" si="531">+IFERROR(L132/K132-1,"nm")</f>
        <v>0</v>
      </c>
      <c r="M133" s="47">
        <f t="shared" ref="M133" si="532">+IFERROR(M132/L132-1,"nm")</f>
        <v>0</v>
      </c>
      <c r="N133" s="47">
        <f t="shared" ref="N133" si="533">+IFERROR(N132/M132-1,"nm")</f>
        <v>0</v>
      </c>
      <c r="O133" s="47"/>
    </row>
    <row r="134" spans="1:15" x14ac:dyDescent="0.3">
      <c r="A134" s="45" t="s">
        <v>113</v>
      </c>
      <c r="B134" s="3">
        <f>+Historicals!B120</f>
        <v>0</v>
      </c>
      <c r="C134" s="3">
        <f>+Historicals!C120</f>
        <v>2930</v>
      </c>
      <c r="D134" s="3">
        <f>+Historicals!D120</f>
        <v>3285</v>
      </c>
      <c r="E134" s="3">
        <f>+Historicals!E120</f>
        <v>3575</v>
      </c>
      <c r="F134" s="3">
        <f>+Historicals!F120</f>
        <v>3622</v>
      </c>
      <c r="G134" s="3">
        <f>+Historicals!G120</f>
        <v>3449</v>
      </c>
      <c r="H134" s="3">
        <f>+Historicals!H120</f>
        <v>3659</v>
      </c>
      <c r="I134" s="3">
        <f>+Historicals!I120</f>
        <v>4111</v>
      </c>
      <c r="J134" s="3">
        <f>+I134*(1+J135)</f>
        <v>4111</v>
      </c>
      <c r="K134" s="3">
        <f t="shared" ref="K134" si="534">+J134*(1+K135)</f>
        <v>4111</v>
      </c>
      <c r="L134" s="3">
        <f t="shared" ref="L134" si="535">+K134*(1+L135)</f>
        <v>4111</v>
      </c>
      <c r="M134" s="3">
        <f t="shared" ref="M134" si="536">+L134*(1+M135)</f>
        <v>4111</v>
      </c>
      <c r="N134" s="3">
        <f t="shared" ref="N134" si="537">+M134*(1+N135)</f>
        <v>4111</v>
      </c>
      <c r="O134" s="3"/>
    </row>
    <row r="135" spans="1:15" x14ac:dyDescent="0.3">
      <c r="A135" s="44" t="s">
        <v>129</v>
      </c>
      <c r="B135" s="47" t="str">
        <f>+IFERROR(B134/A134-1,"nm")</f>
        <v>nm</v>
      </c>
      <c r="C135" s="47" t="str">
        <f>+IFERROR(C134/B134-1,"nm")</f>
        <v>nm</v>
      </c>
      <c r="D135" s="47">
        <f t="shared" ref="D135" si="538">+IFERROR(D134/C134-1,"nm")</f>
        <v>0.12116040955631391</v>
      </c>
      <c r="E135" s="47">
        <f t="shared" ref="E135" si="539">+IFERROR(E134/D134-1,"nm")</f>
        <v>8.8280060882800715E-2</v>
      </c>
      <c r="F135" s="47">
        <f t="shared" ref="F135" si="540">+IFERROR(F134/E134-1,"nm")</f>
        <v>1.3146853146853044E-2</v>
      </c>
      <c r="G135" s="47">
        <f t="shared" ref="G135" si="541">+IFERROR(G134/F134-1,"nm")</f>
        <v>-4.7763666482606326E-2</v>
      </c>
      <c r="H135" s="47">
        <f t="shared" ref="H135" si="542">+IFERROR(H134/G134-1,"nm")</f>
        <v>6.0887213685126174E-2</v>
      </c>
      <c r="I135" s="47">
        <f>+IFERROR(I134/H134-1,"nm")</f>
        <v>0.12353101940420874</v>
      </c>
      <c r="J135" s="47">
        <f>+J136+J137</f>
        <v>0</v>
      </c>
      <c r="K135" s="47">
        <f t="shared" ref="K135:N135" si="543">+K136+K137</f>
        <v>0</v>
      </c>
      <c r="L135" s="47">
        <f t="shared" si="543"/>
        <v>0</v>
      </c>
      <c r="M135" s="47">
        <f t="shared" si="543"/>
        <v>0</v>
      </c>
      <c r="N135" s="47">
        <f t="shared" si="543"/>
        <v>0</v>
      </c>
      <c r="O135" s="47"/>
    </row>
    <row r="136" spans="1:15" x14ac:dyDescent="0.3">
      <c r="A136" s="44" t="s">
        <v>137</v>
      </c>
      <c r="B136" s="47">
        <f>+Historicals!B320</f>
        <v>0</v>
      </c>
      <c r="C136" s="47">
        <f>+Historicals!C320</f>
        <v>0</v>
      </c>
      <c r="D136" s="47">
        <f>+Historicals!D320</f>
        <v>0</v>
      </c>
      <c r="E136" s="47">
        <f>+Historicals!E320</f>
        <v>0</v>
      </c>
      <c r="F136" s="47">
        <f>+Historicals!F320</f>
        <v>0</v>
      </c>
      <c r="G136" s="47">
        <f>+Historicals!G320</f>
        <v>0</v>
      </c>
      <c r="H136" s="47">
        <f>+Historicals!H320</f>
        <v>0</v>
      </c>
      <c r="I136" s="47">
        <f>+Historicals!I320</f>
        <v>0</v>
      </c>
      <c r="J136" s="49">
        <v>0</v>
      </c>
      <c r="K136" s="49">
        <f t="shared" ref="K136:K137" si="544">+J136</f>
        <v>0</v>
      </c>
      <c r="L136" s="49">
        <f t="shared" ref="L136:L137" si="545">+K136</f>
        <v>0</v>
      </c>
      <c r="M136" s="49">
        <f t="shared" ref="M136:M137" si="546">+L136</f>
        <v>0</v>
      </c>
      <c r="N136" s="49">
        <f t="shared" ref="N136:N137" si="547">+M136</f>
        <v>0</v>
      </c>
      <c r="O136" s="49"/>
    </row>
    <row r="137" spans="1:15" x14ac:dyDescent="0.3">
      <c r="A137" s="44" t="s">
        <v>138</v>
      </c>
      <c r="B137" s="47" t="str">
        <f>+IFERROR(B135-B136,"nm")</f>
        <v>nm</v>
      </c>
      <c r="C137" s="47" t="str">
        <f t="shared" ref="C137:H137" si="548">+IFERROR(C135-C136,"nm")</f>
        <v>nm</v>
      </c>
      <c r="D137" s="47">
        <f t="shared" si="548"/>
        <v>0.12116040955631391</v>
      </c>
      <c r="E137" s="47">
        <f t="shared" si="548"/>
        <v>8.8280060882800715E-2</v>
      </c>
      <c r="F137" s="47">
        <f t="shared" si="548"/>
        <v>1.3146853146853044E-2</v>
      </c>
      <c r="G137" s="47">
        <f t="shared" si="548"/>
        <v>-4.7763666482606326E-2</v>
      </c>
      <c r="H137" s="47">
        <f t="shared" si="548"/>
        <v>6.0887213685126174E-2</v>
      </c>
      <c r="I137" s="47">
        <f>+IFERROR(I135-I136,"nm")</f>
        <v>0.12353101940420874</v>
      </c>
      <c r="J137" s="49">
        <v>0</v>
      </c>
      <c r="K137" s="49">
        <f t="shared" si="544"/>
        <v>0</v>
      </c>
      <c r="L137" s="49">
        <f t="shared" si="545"/>
        <v>0</v>
      </c>
      <c r="M137" s="49">
        <f t="shared" si="546"/>
        <v>0</v>
      </c>
      <c r="N137" s="49">
        <f t="shared" si="547"/>
        <v>0</v>
      </c>
      <c r="O137" s="49"/>
    </row>
    <row r="138" spans="1:15" x14ac:dyDescent="0.3">
      <c r="A138" s="45" t="s">
        <v>114</v>
      </c>
      <c r="B138" s="3">
        <f>+Historicals!B121</f>
        <v>0</v>
      </c>
      <c r="C138" s="3">
        <f>+Historicals!C121</f>
        <v>1117</v>
      </c>
      <c r="D138" s="3">
        <f>+Historicals!D121</f>
        <v>1185</v>
      </c>
      <c r="E138" s="3">
        <f>+Historicals!E121</f>
        <v>1347</v>
      </c>
      <c r="F138" s="3">
        <f>+Historicals!F121</f>
        <v>1395</v>
      </c>
      <c r="G138" s="3">
        <f>+Historicals!G121</f>
        <v>1365</v>
      </c>
      <c r="H138" s="3">
        <f>+Historicals!H121</f>
        <v>1494</v>
      </c>
      <c r="I138" s="3">
        <f>+Historicals!I121</f>
        <v>1610</v>
      </c>
      <c r="J138" s="3">
        <f>+I138*(1+J139)</f>
        <v>1610</v>
      </c>
      <c r="K138" s="3">
        <f t="shared" ref="K138" si="549">+J138*(1+K139)</f>
        <v>1610</v>
      </c>
      <c r="L138" s="3">
        <f t="shared" ref="L138" si="550">+K138*(1+L139)</f>
        <v>1610</v>
      </c>
      <c r="M138" s="3">
        <f t="shared" ref="M138" si="551">+L138*(1+M139)</f>
        <v>1610</v>
      </c>
      <c r="N138" s="3">
        <f t="shared" ref="N138" si="552">+M138*(1+N139)</f>
        <v>1610</v>
      </c>
      <c r="O138" s="3"/>
    </row>
    <row r="139" spans="1:15" x14ac:dyDescent="0.3">
      <c r="A139" s="44" t="s">
        <v>129</v>
      </c>
      <c r="B139" s="47" t="str">
        <f t="shared" ref="B139" si="553">+IFERROR(B138/A138-1,"nm")</f>
        <v>nm</v>
      </c>
      <c r="C139" s="47" t="str">
        <f t="shared" ref="C139" si="554">+IFERROR(C138/B138-1,"nm")</f>
        <v>nm</v>
      </c>
      <c r="D139" s="47">
        <f t="shared" ref="D139" si="555">+IFERROR(D138/C138-1,"nm")</f>
        <v>6.0877350044762801E-2</v>
      </c>
      <c r="E139" s="47">
        <f t="shared" ref="E139" si="556">+IFERROR(E138/D138-1,"nm")</f>
        <v>0.13670886075949373</v>
      </c>
      <c r="F139" s="47">
        <f t="shared" ref="F139" si="557">+IFERROR(F138/E138-1,"nm")</f>
        <v>3.563474387527843E-2</v>
      </c>
      <c r="G139" s="47">
        <f t="shared" ref="G139" si="558">+IFERROR(G138/F138-1,"nm")</f>
        <v>-2.1505376344086002E-2</v>
      </c>
      <c r="H139" s="47">
        <f t="shared" ref="H139" si="559">+IFERROR(H138/G138-1,"nm")</f>
        <v>9.4505494505494614E-2</v>
      </c>
      <c r="I139" s="47">
        <f>+IFERROR(I138/H138-1,"nm")</f>
        <v>7.7643908969210251E-2</v>
      </c>
      <c r="J139" s="47">
        <f>+J140+J141</f>
        <v>0</v>
      </c>
      <c r="K139" s="47">
        <f t="shared" ref="K139:N139" si="560">+K140+K141</f>
        <v>0</v>
      </c>
      <c r="L139" s="47">
        <f t="shared" si="560"/>
        <v>0</v>
      </c>
      <c r="M139" s="47">
        <f t="shared" si="560"/>
        <v>0</v>
      </c>
      <c r="N139" s="47">
        <f t="shared" si="560"/>
        <v>0</v>
      </c>
      <c r="O139" s="47"/>
    </row>
    <row r="140" spans="1:15" x14ac:dyDescent="0.3">
      <c r="A140" s="44" t="s">
        <v>137</v>
      </c>
      <c r="B140" s="47">
        <f>+Historicals!B324</f>
        <v>0</v>
      </c>
      <c r="C140" s="47">
        <f>+Historicals!C324</f>
        <v>0</v>
      </c>
      <c r="D140" s="47">
        <f>+Historicals!D324</f>
        <v>0</v>
      </c>
      <c r="E140" s="47">
        <f>+Historicals!E324</f>
        <v>0</v>
      </c>
      <c r="F140" s="47">
        <f>+Historicals!F324</f>
        <v>0</v>
      </c>
      <c r="G140" s="47">
        <f>+Historicals!G324</f>
        <v>0</v>
      </c>
      <c r="H140" s="47">
        <f>+Historicals!H324</f>
        <v>0</v>
      </c>
      <c r="I140" s="47">
        <f>+Historicals!I324</f>
        <v>0</v>
      </c>
      <c r="J140" s="49">
        <v>0</v>
      </c>
      <c r="K140" s="49">
        <f t="shared" ref="K140:K141" si="561">+J140</f>
        <v>0</v>
      </c>
      <c r="L140" s="49">
        <f t="shared" ref="L140:L141" si="562">+K140</f>
        <v>0</v>
      </c>
      <c r="M140" s="49">
        <f t="shared" ref="M140:M141" si="563">+L140</f>
        <v>0</v>
      </c>
      <c r="N140" s="49">
        <f t="shared" ref="N140:N141" si="564">+M140</f>
        <v>0</v>
      </c>
      <c r="O140" s="49"/>
    </row>
    <row r="141" spans="1:15" x14ac:dyDescent="0.3">
      <c r="A141" s="44" t="s">
        <v>138</v>
      </c>
      <c r="B141" s="47" t="str">
        <f t="shared" ref="B141:H141" si="565">+IFERROR(B139-B140,"nm")</f>
        <v>nm</v>
      </c>
      <c r="C141" s="47" t="str">
        <f t="shared" si="565"/>
        <v>nm</v>
      </c>
      <c r="D141" s="47">
        <f t="shared" si="565"/>
        <v>6.0877350044762801E-2</v>
      </c>
      <c r="E141" s="47">
        <f t="shared" si="565"/>
        <v>0.13670886075949373</v>
      </c>
      <c r="F141" s="47">
        <f t="shared" si="565"/>
        <v>3.563474387527843E-2</v>
      </c>
      <c r="G141" s="47">
        <f t="shared" si="565"/>
        <v>-2.1505376344086002E-2</v>
      </c>
      <c r="H141" s="47">
        <f t="shared" si="565"/>
        <v>9.4505494505494614E-2</v>
      </c>
      <c r="I141" s="47">
        <f>+IFERROR(I139-I140,"nm")</f>
        <v>7.7643908969210251E-2</v>
      </c>
      <c r="J141" s="49">
        <v>0</v>
      </c>
      <c r="K141" s="49">
        <f t="shared" si="561"/>
        <v>0</v>
      </c>
      <c r="L141" s="49">
        <f t="shared" si="562"/>
        <v>0</v>
      </c>
      <c r="M141" s="49">
        <f t="shared" si="563"/>
        <v>0</v>
      </c>
      <c r="N141" s="49">
        <f t="shared" si="564"/>
        <v>0</v>
      </c>
      <c r="O141" s="49"/>
    </row>
    <row r="142" spans="1:15" x14ac:dyDescent="0.3">
      <c r="A142" s="45" t="s">
        <v>115</v>
      </c>
      <c r="B142" s="3">
        <f>+Historicals!B122</f>
        <v>0</v>
      </c>
      <c r="C142" s="3">
        <f>+Historicals!C122</f>
        <v>270</v>
      </c>
      <c r="D142" s="3">
        <f>+Historicals!D122</f>
        <v>267</v>
      </c>
      <c r="E142" s="3">
        <f>+Historicals!E122</f>
        <v>244</v>
      </c>
      <c r="F142" s="3">
        <f>+Historicals!F122</f>
        <v>237</v>
      </c>
      <c r="G142" s="3">
        <f>+Historicals!G122</f>
        <v>214</v>
      </c>
      <c r="H142" s="3">
        <f>+Historicals!H122</f>
        <v>190</v>
      </c>
      <c r="I142" s="3">
        <f>+Historicals!I122</f>
        <v>234</v>
      </c>
      <c r="J142" s="3">
        <f>+I142*(1+J143)</f>
        <v>234</v>
      </c>
      <c r="K142" s="3">
        <f t="shared" ref="K142" si="566">+J142*(1+K143)</f>
        <v>234</v>
      </c>
      <c r="L142" s="3">
        <f t="shared" ref="L142" si="567">+K142*(1+L143)</f>
        <v>234</v>
      </c>
      <c r="M142" s="3">
        <f t="shared" ref="M142" si="568">+L142*(1+M143)</f>
        <v>234</v>
      </c>
      <c r="N142" s="3">
        <f t="shared" ref="N142" si="569">+M142*(1+N143)</f>
        <v>234</v>
      </c>
      <c r="O142" s="3"/>
    </row>
    <row r="143" spans="1:15" x14ac:dyDescent="0.3">
      <c r="A143" s="44" t="s">
        <v>129</v>
      </c>
      <c r="B143" s="47" t="str">
        <f t="shared" ref="B143" si="570">+IFERROR(B142/A142-1,"nm")</f>
        <v>nm</v>
      </c>
      <c r="C143" s="47" t="str">
        <f t="shared" ref="C143" si="571">+IFERROR(C142/B142-1,"nm")</f>
        <v>nm</v>
      </c>
      <c r="D143" s="47">
        <f t="shared" ref="D143" si="572">+IFERROR(D142/C142-1,"nm")</f>
        <v>-1.1111111111111072E-2</v>
      </c>
      <c r="E143" s="47">
        <f t="shared" ref="E143" si="573">+IFERROR(E142/D142-1,"nm")</f>
        <v>-8.6142322097378266E-2</v>
      </c>
      <c r="F143" s="47">
        <f t="shared" ref="F143" si="574">+IFERROR(F142/E142-1,"nm")</f>
        <v>-2.8688524590163911E-2</v>
      </c>
      <c r="G143" s="47">
        <f t="shared" ref="G143" si="575">+IFERROR(G142/F142-1,"nm")</f>
        <v>-9.7046413502109741E-2</v>
      </c>
      <c r="H143" s="47">
        <f t="shared" ref="H143" si="576">+IFERROR(H142/G142-1,"nm")</f>
        <v>-0.11214953271028039</v>
      </c>
      <c r="I143" s="47">
        <f>+IFERROR(I142/H142-1,"nm")</f>
        <v>0.23157894736842111</v>
      </c>
      <c r="J143" s="47">
        <f>+J144+J145</f>
        <v>0</v>
      </c>
      <c r="K143" s="47">
        <f t="shared" ref="K143:N143" si="577">+K144+K145</f>
        <v>0</v>
      </c>
      <c r="L143" s="47">
        <f t="shared" si="577"/>
        <v>0</v>
      </c>
      <c r="M143" s="47">
        <f t="shared" si="577"/>
        <v>0</v>
      </c>
      <c r="N143" s="47">
        <f t="shared" si="577"/>
        <v>0</v>
      </c>
      <c r="O143" s="47"/>
    </row>
    <row r="144" spans="1:15" x14ac:dyDescent="0.3">
      <c r="A144" s="44" t="s">
        <v>137</v>
      </c>
      <c r="B144" s="47">
        <f>+Historicals!B322</f>
        <v>0</v>
      </c>
      <c r="C144" s="47">
        <f>+Historicals!C322</f>
        <v>0</v>
      </c>
      <c r="D144" s="47">
        <f>+Historicals!D322</f>
        <v>0</v>
      </c>
      <c r="E144" s="47">
        <f>+Historicals!E322</f>
        <v>0</v>
      </c>
      <c r="F144" s="47">
        <f>+Historicals!F322</f>
        <v>0</v>
      </c>
      <c r="G144" s="47">
        <f>+Historicals!G322</f>
        <v>0</v>
      </c>
      <c r="H144" s="47">
        <f>+Historicals!H322</f>
        <v>0</v>
      </c>
      <c r="I144" s="47">
        <f>+Historicals!I322</f>
        <v>0</v>
      </c>
      <c r="J144" s="49">
        <v>0</v>
      </c>
      <c r="K144" s="49">
        <f t="shared" ref="K144:K145" si="578">+J144</f>
        <v>0</v>
      </c>
      <c r="L144" s="49">
        <f t="shared" ref="L144:L145" si="579">+K144</f>
        <v>0</v>
      </c>
      <c r="M144" s="49">
        <f t="shared" ref="M144:M145" si="580">+L144</f>
        <v>0</v>
      </c>
      <c r="N144" s="49">
        <f t="shared" ref="N144:N145" si="581">+M144</f>
        <v>0</v>
      </c>
      <c r="O144" s="49"/>
    </row>
    <row r="145" spans="1:15" x14ac:dyDescent="0.3">
      <c r="A145" s="44" t="s">
        <v>138</v>
      </c>
      <c r="B145" s="47" t="str">
        <f t="shared" ref="B145:G145" si="582">+IFERROR(B143-B144,"nm")</f>
        <v>nm</v>
      </c>
      <c r="C145" s="47" t="str">
        <f t="shared" si="582"/>
        <v>nm</v>
      </c>
      <c r="D145" s="47">
        <f t="shared" si="582"/>
        <v>-1.1111111111111072E-2</v>
      </c>
      <c r="E145" s="47">
        <f t="shared" si="582"/>
        <v>-8.6142322097378266E-2</v>
      </c>
      <c r="F145" s="47">
        <f t="shared" si="582"/>
        <v>-2.8688524590163911E-2</v>
      </c>
      <c r="G145" s="47">
        <f t="shared" si="582"/>
        <v>-9.7046413502109741E-2</v>
      </c>
      <c r="H145" s="47">
        <f>+IFERROR(H143-H144,"nm")</f>
        <v>-0.11214953271028039</v>
      </c>
      <c r="I145" s="47">
        <f>+IFERROR(I143-I144,"nm")</f>
        <v>0.23157894736842111</v>
      </c>
      <c r="J145" s="49">
        <v>0</v>
      </c>
      <c r="K145" s="49">
        <f t="shared" si="578"/>
        <v>0</v>
      </c>
      <c r="L145" s="49">
        <f t="shared" si="579"/>
        <v>0</v>
      </c>
      <c r="M145" s="49">
        <f t="shared" si="580"/>
        <v>0</v>
      </c>
      <c r="N145" s="49">
        <f t="shared" si="581"/>
        <v>0</v>
      </c>
      <c r="O145" s="49"/>
    </row>
    <row r="146" spans="1:15" x14ac:dyDescent="0.3">
      <c r="A146" s="9" t="s">
        <v>130</v>
      </c>
      <c r="B146" s="48">
        <f t="shared" ref="B146:H146" si="583">+B153+B149</f>
        <v>0</v>
      </c>
      <c r="C146" s="48">
        <f t="shared" si="583"/>
        <v>1044</v>
      </c>
      <c r="D146" s="48">
        <f t="shared" si="583"/>
        <v>1034</v>
      </c>
      <c r="E146" s="48">
        <f t="shared" si="583"/>
        <v>1244</v>
      </c>
      <c r="F146" s="48">
        <f t="shared" si="583"/>
        <v>1376</v>
      </c>
      <c r="G146" s="48">
        <f t="shared" si="583"/>
        <v>1230</v>
      </c>
      <c r="H146" s="48">
        <f t="shared" si="583"/>
        <v>1573</v>
      </c>
      <c r="I146" s="48">
        <f>+I153+I149</f>
        <v>1938</v>
      </c>
      <c r="J146" s="48">
        <f>+J132*J148</f>
        <v>1938</v>
      </c>
      <c r="K146" s="48">
        <f t="shared" ref="K146:N146" si="584">+K132*K148</f>
        <v>1938</v>
      </c>
      <c r="L146" s="48">
        <f t="shared" si="584"/>
        <v>1938</v>
      </c>
      <c r="M146" s="48">
        <f t="shared" si="584"/>
        <v>1938</v>
      </c>
      <c r="N146" s="48">
        <f t="shared" si="584"/>
        <v>1938</v>
      </c>
      <c r="O146" s="48"/>
    </row>
    <row r="147" spans="1:15" x14ac:dyDescent="0.3">
      <c r="A147" s="46" t="s">
        <v>129</v>
      </c>
      <c r="B147" s="47" t="str">
        <f t="shared" ref="B147" si="585">+IFERROR(B146/A146-1,"nm")</f>
        <v>nm</v>
      </c>
      <c r="C147" s="47" t="str">
        <f t="shared" ref="C147" si="586">+IFERROR(C146/B146-1,"nm")</f>
        <v>nm</v>
      </c>
      <c r="D147" s="47">
        <f t="shared" ref="D147" si="587">+IFERROR(D146/C146-1,"nm")</f>
        <v>-9.5785440613026518E-3</v>
      </c>
      <c r="E147" s="47">
        <f t="shared" ref="E147" si="588">+IFERROR(E146/D146-1,"nm")</f>
        <v>0.20309477756286265</v>
      </c>
      <c r="F147" s="47">
        <f t="shared" ref="F147" si="589">+IFERROR(F146/E146-1,"nm")</f>
        <v>0.10610932475884249</v>
      </c>
      <c r="G147" s="47">
        <f t="shared" ref="G147" si="590">+IFERROR(G146/F146-1,"nm")</f>
        <v>-0.10610465116279066</v>
      </c>
      <c r="H147" s="47">
        <f t="shared" ref="H147" si="591">+IFERROR(H146/G146-1,"nm")</f>
        <v>0.27886178861788613</v>
      </c>
      <c r="I147" s="47">
        <f>+IFERROR(I146/H146-1,"nm")</f>
        <v>0.23204068658614108</v>
      </c>
      <c r="J147" s="47">
        <f t="shared" ref="J147" si="592">+IFERROR(J146/I146-1,"nm")</f>
        <v>0</v>
      </c>
      <c r="K147" s="47">
        <f t="shared" ref="K147" si="593">+IFERROR(K146/J146-1,"nm")</f>
        <v>0</v>
      </c>
      <c r="L147" s="47">
        <f t="shared" ref="L147" si="594">+IFERROR(L146/K146-1,"nm")</f>
        <v>0</v>
      </c>
      <c r="M147" s="47">
        <f t="shared" ref="M147" si="595">+IFERROR(M146/L146-1,"nm")</f>
        <v>0</v>
      </c>
      <c r="N147" s="47">
        <f t="shared" ref="N147" si="596">+IFERROR(N146/M146-1,"nm")</f>
        <v>0</v>
      </c>
      <c r="O147" s="47"/>
    </row>
    <row r="148" spans="1:15" x14ac:dyDescent="0.3">
      <c r="A148" s="46" t="s">
        <v>131</v>
      </c>
      <c r="B148" s="47">
        <f t="shared" ref="B148" si="597">+IFERROR(B146/B$101,"nm")</f>
        <v>0</v>
      </c>
      <c r="C148" s="47">
        <f t="shared" ref="C148:H148" si="598">+IFERROR(C146/C$132,"nm")</f>
        <v>0.24183460736622656</v>
      </c>
      <c r="D148" s="47">
        <f t="shared" si="598"/>
        <v>0.21828161283512773</v>
      </c>
      <c r="E148" s="47">
        <f t="shared" si="598"/>
        <v>0.2408052651955091</v>
      </c>
      <c r="F148" s="47">
        <f t="shared" si="598"/>
        <v>0.26189569851541683</v>
      </c>
      <c r="G148" s="47">
        <f t="shared" si="598"/>
        <v>0.24463007159904535</v>
      </c>
      <c r="H148" s="47">
        <f t="shared" si="598"/>
        <v>0.2944038929440389</v>
      </c>
      <c r="I148" s="47">
        <f>+IFERROR(I146/I$132,"nm")</f>
        <v>0.32544080604534004</v>
      </c>
      <c r="J148" s="49">
        <f>+I148</f>
        <v>0.32544080604534004</v>
      </c>
      <c r="K148" s="49">
        <f t="shared" ref="K148" si="599">+J148</f>
        <v>0.32544080604534004</v>
      </c>
      <c r="L148" s="49">
        <f t="shared" ref="L148" si="600">+K148</f>
        <v>0.32544080604534004</v>
      </c>
      <c r="M148" s="49">
        <f t="shared" ref="M148" si="601">+L148</f>
        <v>0.32544080604534004</v>
      </c>
      <c r="N148" s="49">
        <f t="shared" ref="N148" si="602">+M148</f>
        <v>0.32544080604534004</v>
      </c>
      <c r="O148" s="49"/>
    </row>
    <row r="149" spans="1:15" x14ac:dyDescent="0.3">
      <c r="A149" s="9" t="s">
        <v>132</v>
      </c>
      <c r="B149" s="9">
        <f>+Historicals!B198</f>
        <v>0</v>
      </c>
      <c r="C149" s="9">
        <f>+Historicals!C198</f>
        <v>42</v>
      </c>
      <c r="D149" s="9">
        <f>+Historicals!D198</f>
        <v>54</v>
      </c>
      <c r="E149" s="9">
        <f>+Historicals!E198</f>
        <v>55</v>
      </c>
      <c r="F149" s="9">
        <f>+Historicals!F198</f>
        <v>53</v>
      </c>
      <c r="G149" s="9">
        <f>+Historicals!G198</f>
        <v>46</v>
      </c>
      <c r="H149" s="9">
        <f>+Historicals!H198</f>
        <v>43</v>
      </c>
      <c r="I149" s="9">
        <f>+Historicals!I198</f>
        <v>42</v>
      </c>
      <c r="J149" s="48">
        <f>+J152*J159</f>
        <v>42</v>
      </c>
      <c r="K149" s="48">
        <f t="shared" ref="K149:N149" si="603">+K152*K159</f>
        <v>42</v>
      </c>
      <c r="L149" s="48">
        <f t="shared" si="603"/>
        <v>42</v>
      </c>
      <c r="M149" s="48">
        <f t="shared" si="603"/>
        <v>42</v>
      </c>
      <c r="N149" s="48">
        <f t="shared" si="603"/>
        <v>42</v>
      </c>
      <c r="O149" s="48"/>
    </row>
    <row r="150" spans="1:15" x14ac:dyDescent="0.3">
      <c r="A150" s="46" t="s">
        <v>129</v>
      </c>
      <c r="B150" s="47" t="str">
        <f t="shared" ref="B150" si="604">+IFERROR(B149/A149-1,"nm")</f>
        <v>nm</v>
      </c>
      <c r="C150" s="47" t="str">
        <f t="shared" ref="C150" si="605">+IFERROR(C149/B149-1,"nm")</f>
        <v>nm</v>
      </c>
      <c r="D150" s="47">
        <f t="shared" ref="D150" si="606">+IFERROR(D149/C149-1,"nm")</f>
        <v>0.28571428571428581</v>
      </c>
      <c r="E150" s="47">
        <f t="shared" ref="E150" si="607">+IFERROR(E149/D149-1,"nm")</f>
        <v>1.8518518518518601E-2</v>
      </c>
      <c r="F150" s="47">
        <f t="shared" ref="F150" si="608">+IFERROR(F149/E149-1,"nm")</f>
        <v>-3.6363636363636376E-2</v>
      </c>
      <c r="G150" s="47">
        <f t="shared" ref="G150" si="609">+IFERROR(G149/F149-1,"nm")</f>
        <v>-0.13207547169811318</v>
      </c>
      <c r="H150" s="47">
        <f t="shared" ref="H150" si="610">+IFERROR(H149/G149-1,"nm")</f>
        <v>-6.5217391304347783E-2</v>
      </c>
      <c r="I150" s="47">
        <f>+IFERROR(I149/H149-1,"nm")</f>
        <v>-2.3255813953488413E-2</v>
      </c>
      <c r="J150" s="47">
        <f t="shared" ref="J150" si="611">+IFERROR(J149/I149-1,"nm")</f>
        <v>0</v>
      </c>
      <c r="K150" s="47">
        <f t="shared" ref="K150" si="612">+IFERROR(K149/J149-1,"nm")</f>
        <v>0</v>
      </c>
      <c r="L150" s="47">
        <f t="shared" ref="L150" si="613">+IFERROR(L149/K149-1,"nm")</f>
        <v>0</v>
      </c>
      <c r="M150" s="47">
        <f t="shared" ref="M150" si="614">+IFERROR(M149/L149-1,"nm")</f>
        <v>0</v>
      </c>
      <c r="N150" s="47">
        <f t="shared" ref="N150" si="615">+IFERROR(N149/M149-1,"nm")</f>
        <v>0</v>
      </c>
      <c r="O150" s="47"/>
    </row>
    <row r="151" spans="1:15" x14ac:dyDescent="0.3">
      <c r="A151" s="46" t="s">
        <v>133</v>
      </c>
      <c r="B151" s="47">
        <f t="shared" ref="B151:H151" si="616">+IFERROR(B149/B$101,"nm")</f>
        <v>0</v>
      </c>
      <c r="C151" s="47">
        <f t="shared" si="616"/>
        <v>1.1096433289299868E-2</v>
      </c>
      <c r="D151" s="47">
        <f t="shared" si="616"/>
        <v>1.2744866650932263E-2</v>
      </c>
      <c r="E151" s="47">
        <f t="shared" si="616"/>
        <v>1.0712894429294897E-2</v>
      </c>
      <c r="F151" s="47">
        <f t="shared" si="616"/>
        <v>8.5373711340206177E-3</v>
      </c>
      <c r="G151" s="47">
        <f t="shared" si="616"/>
        <v>6.8872585716424611E-3</v>
      </c>
      <c r="H151" s="47">
        <f t="shared" si="616"/>
        <v>5.1869722557297947E-3</v>
      </c>
      <c r="I151" s="47">
        <f>+IFERROR(I149/I$132,"nm")</f>
        <v>7.0528967254408059E-3</v>
      </c>
      <c r="J151" s="47">
        <f t="shared" ref="J151:N151" si="617">+IFERROR(J149/J$21,"nm")</f>
        <v>2.2884542036724241E-3</v>
      </c>
      <c r="K151" s="47">
        <f t="shared" si="617"/>
        <v>2.2884542036724241E-3</v>
      </c>
      <c r="L151" s="47">
        <f t="shared" si="617"/>
        <v>2.2884542036724241E-3</v>
      </c>
      <c r="M151" s="47">
        <f t="shared" si="617"/>
        <v>2.2884542036724241E-3</v>
      </c>
      <c r="N151" s="47">
        <f t="shared" si="617"/>
        <v>2.2884542036724241E-3</v>
      </c>
      <c r="O151" s="47"/>
    </row>
    <row r="152" spans="1:15" x14ac:dyDescent="0.3">
      <c r="A152" s="46" t="s">
        <v>142</v>
      </c>
      <c r="B152" s="47" t="str">
        <f t="shared" ref="B152:H152" si="618">+IFERROR(B149/B159,"nm")</f>
        <v>nm</v>
      </c>
      <c r="C152" s="47" t="str">
        <f t="shared" si="618"/>
        <v>nm</v>
      </c>
      <c r="D152" s="47">
        <f t="shared" si="618"/>
        <v>0.1588235294117647</v>
      </c>
      <c r="E152" s="47">
        <f t="shared" si="618"/>
        <v>0.16224188790560473</v>
      </c>
      <c r="F152" s="47">
        <f t="shared" si="618"/>
        <v>0.16257668711656442</v>
      </c>
      <c r="G152" s="47">
        <f t="shared" si="618"/>
        <v>0.1554054054054054</v>
      </c>
      <c r="H152" s="47">
        <f t="shared" si="618"/>
        <v>0.14144736842105263</v>
      </c>
      <c r="I152" s="47">
        <f>+IFERROR(I149/I159,"nm")</f>
        <v>0.15328467153284672</v>
      </c>
      <c r="J152" s="49">
        <f>+I152</f>
        <v>0.15328467153284672</v>
      </c>
      <c r="K152" s="49">
        <f t="shared" ref="K152" si="619">+J152</f>
        <v>0.15328467153284672</v>
      </c>
      <c r="L152" s="49">
        <f t="shared" ref="L152" si="620">+K152</f>
        <v>0.15328467153284672</v>
      </c>
      <c r="M152" s="49">
        <f t="shared" ref="M152" si="621">+L152</f>
        <v>0.15328467153284672</v>
      </c>
      <c r="N152" s="49">
        <f t="shared" ref="N152" si="622">+M152</f>
        <v>0.15328467153284672</v>
      </c>
      <c r="O152" s="49"/>
    </row>
    <row r="153" spans="1:15" x14ac:dyDescent="0.3">
      <c r="A153" s="9" t="s">
        <v>134</v>
      </c>
      <c r="B153" s="9">
        <f>+Historicals!B153</f>
        <v>0</v>
      </c>
      <c r="C153" s="9">
        <f>+Historicals!C153</f>
        <v>1002</v>
      </c>
      <c r="D153" s="9">
        <f>+Historicals!D153</f>
        <v>980</v>
      </c>
      <c r="E153" s="9">
        <f>+Historicals!E153</f>
        <v>1189</v>
      </c>
      <c r="F153" s="9">
        <f>+Historicals!F153</f>
        <v>1323</v>
      </c>
      <c r="G153" s="9">
        <f>+Historicals!G153</f>
        <v>1184</v>
      </c>
      <c r="H153" s="9">
        <f>+Historicals!H153</f>
        <v>1530</v>
      </c>
      <c r="I153" s="9">
        <f>+Historicals!I153</f>
        <v>1896</v>
      </c>
      <c r="J153" s="9">
        <f>+J146-J149</f>
        <v>1896</v>
      </c>
      <c r="K153" s="9">
        <f t="shared" ref="K153:N153" si="623">+K146-K149</f>
        <v>1896</v>
      </c>
      <c r="L153" s="9">
        <f t="shared" si="623"/>
        <v>1896</v>
      </c>
      <c r="M153" s="9">
        <f t="shared" si="623"/>
        <v>1896</v>
      </c>
      <c r="N153" s="9">
        <f t="shared" si="623"/>
        <v>1896</v>
      </c>
      <c r="O153" s="9"/>
    </row>
    <row r="154" spans="1:15" x14ac:dyDescent="0.3">
      <c r="A154" s="46" t="s">
        <v>129</v>
      </c>
      <c r="B154" s="47" t="str">
        <f t="shared" ref="B154" si="624">+IFERROR(B153/A153-1,"nm")</f>
        <v>nm</v>
      </c>
      <c r="C154" s="47" t="str">
        <f t="shared" ref="C154" si="625">+IFERROR(C153/B153-1,"nm")</f>
        <v>nm</v>
      </c>
      <c r="D154" s="47">
        <f t="shared" ref="D154" si="626">+IFERROR(D153/C153-1,"nm")</f>
        <v>-2.1956087824351322E-2</v>
      </c>
      <c r="E154" s="47">
        <f t="shared" ref="E154" si="627">+IFERROR(E153/D153-1,"nm")</f>
        <v>0.21326530612244898</v>
      </c>
      <c r="F154" s="47">
        <f t="shared" ref="F154" si="628">+IFERROR(F153/E153-1,"nm")</f>
        <v>0.11269974768713209</v>
      </c>
      <c r="G154" s="47">
        <f t="shared" ref="G154" si="629">+IFERROR(G153/F153-1,"nm")</f>
        <v>-0.1050642479213908</v>
      </c>
      <c r="H154" s="47">
        <f t="shared" ref="H154" si="630">+IFERROR(H153/G153-1,"nm")</f>
        <v>0.29222972972972983</v>
      </c>
      <c r="I154" s="47">
        <f>+IFERROR(I153/H153-1,"nm")</f>
        <v>0.23921568627450984</v>
      </c>
      <c r="J154" s="47">
        <f t="shared" ref="J154" si="631">+IFERROR(J153/I153-1,"nm")</f>
        <v>0</v>
      </c>
      <c r="K154" s="47">
        <f t="shared" ref="K154" si="632">+IFERROR(K153/J153-1,"nm")</f>
        <v>0</v>
      </c>
      <c r="L154" s="47">
        <f t="shared" ref="L154" si="633">+IFERROR(L153/K153-1,"nm")</f>
        <v>0</v>
      </c>
      <c r="M154" s="47">
        <f t="shared" ref="M154" si="634">+IFERROR(M153/L153-1,"nm")</f>
        <v>0</v>
      </c>
      <c r="N154" s="47">
        <f t="shared" ref="N154" si="635">+IFERROR(N153/M153-1,"nm")</f>
        <v>0</v>
      </c>
      <c r="O154" s="47"/>
    </row>
    <row r="155" spans="1:15" x14ac:dyDescent="0.3">
      <c r="A155" s="46" t="s">
        <v>131</v>
      </c>
      <c r="B155" s="47" t="str">
        <f t="shared" ref="B155:H155" si="636">+IFERROR(B153/B$132,"nm")</f>
        <v>nm</v>
      </c>
      <c r="C155" s="47">
        <f t="shared" si="636"/>
        <v>0.23210562890896455</v>
      </c>
      <c r="D155" s="47">
        <f t="shared" si="636"/>
        <v>0.20688199282246147</v>
      </c>
      <c r="E155" s="47">
        <f t="shared" si="636"/>
        <v>0.23015873015873015</v>
      </c>
      <c r="F155" s="47">
        <f t="shared" si="636"/>
        <v>0.25180814617434338</v>
      </c>
      <c r="G155" s="47">
        <f t="shared" si="636"/>
        <v>0.2354813046937152</v>
      </c>
      <c r="H155" s="47">
        <f t="shared" si="636"/>
        <v>0.28635597978663674</v>
      </c>
      <c r="I155" s="47">
        <f>+IFERROR(I153/I$132,"nm")</f>
        <v>0.31838790931989924</v>
      </c>
      <c r="J155" s="47">
        <f t="shared" ref="J155:N155" si="637">+IFERROR(J153/J$132,"nm")</f>
        <v>0.31838790931989924</v>
      </c>
      <c r="K155" s="47">
        <f t="shared" si="637"/>
        <v>0.31838790931989924</v>
      </c>
      <c r="L155" s="47">
        <f t="shared" si="637"/>
        <v>0.31838790931989924</v>
      </c>
      <c r="M155" s="47">
        <f t="shared" si="637"/>
        <v>0.31838790931989924</v>
      </c>
      <c r="N155" s="47">
        <f t="shared" si="637"/>
        <v>0.31838790931989924</v>
      </c>
      <c r="O155" s="47"/>
    </row>
    <row r="156" spans="1:15" x14ac:dyDescent="0.3">
      <c r="A156" s="9" t="s">
        <v>135</v>
      </c>
      <c r="B156" s="9">
        <f>+Historicals!B183</f>
        <v>0</v>
      </c>
      <c r="C156" s="9">
        <f>+Historicals!C183</f>
        <v>62</v>
      </c>
      <c r="D156" s="9">
        <f>+Historicals!D183</f>
        <v>59</v>
      </c>
      <c r="E156" s="9">
        <f>+Historicals!E183</f>
        <v>49</v>
      </c>
      <c r="F156" s="9">
        <f>+Historicals!F183</f>
        <v>47</v>
      </c>
      <c r="G156" s="9">
        <f>+Historicals!G183</f>
        <v>41</v>
      </c>
      <c r="H156" s="9">
        <f>+Historicals!H183</f>
        <v>54</v>
      </c>
      <c r="I156" s="9">
        <f>+Historicals!I183</f>
        <v>56</v>
      </c>
      <c r="J156" s="48">
        <f>+J132*J158</f>
        <v>56</v>
      </c>
      <c r="K156" s="48">
        <f t="shared" ref="K156:N156" si="638">+K132*K158</f>
        <v>56</v>
      </c>
      <c r="L156" s="48">
        <f t="shared" si="638"/>
        <v>56</v>
      </c>
      <c r="M156" s="48">
        <f t="shared" si="638"/>
        <v>56</v>
      </c>
      <c r="N156" s="48">
        <f t="shared" si="638"/>
        <v>56</v>
      </c>
      <c r="O156" s="48"/>
    </row>
    <row r="157" spans="1:15" x14ac:dyDescent="0.3">
      <c r="A157" s="46" t="s">
        <v>129</v>
      </c>
      <c r="B157" s="47" t="str">
        <f t="shared" ref="B157" si="639">+IFERROR(B156/A156-1,"nm")</f>
        <v>nm</v>
      </c>
      <c r="C157" s="47" t="str">
        <f t="shared" ref="C157" si="640">+IFERROR(C156/B156-1,"nm")</f>
        <v>nm</v>
      </c>
      <c r="D157" s="47">
        <f t="shared" ref="D157" si="641">+IFERROR(D156/C156-1,"nm")</f>
        <v>-4.8387096774193505E-2</v>
      </c>
      <c r="E157" s="47">
        <f t="shared" ref="E157" si="642">+IFERROR(E156/D156-1,"nm")</f>
        <v>-0.16949152542372881</v>
      </c>
      <c r="F157" s="47">
        <f t="shared" ref="F157" si="643">+IFERROR(F156/E156-1,"nm")</f>
        <v>-4.081632653061229E-2</v>
      </c>
      <c r="G157" s="47">
        <f t="shared" ref="G157" si="644">+IFERROR(G156/F156-1,"nm")</f>
        <v>-0.12765957446808507</v>
      </c>
      <c r="H157" s="47">
        <f t="shared" ref="H157" si="645">+IFERROR(H156/G156-1,"nm")</f>
        <v>0.31707317073170738</v>
      </c>
      <c r="I157" s="47">
        <f>+IFERROR(I156/H156-1,"nm")</f>
        <v>3.7037037037036979E-2</v>
      </c>
      <c r="J157" s="47">
        <f t="shared" ref="J157" si="646">+IFERROR(J156/I156-1,"nm")</f>
        <v>0</v>
      </c>
      <c r="K157" s="47">
        <f t="shared" ref="K157" si="647">+IFERROR(K156/J156-1,"nm")</f>
        <v>0</v>
      </c>
      <c r="L157" s="47">
        <f t="shared" ref="L157" si="648">+IFERROR(L156/K156-1,"nm")</f>
        <v>0</v>
      </c>
      <c r="M157" s="47">
        <f t="shared" ref="M157" si="649">+IFERROR(M156/L156-1,"nm")</f>
        <v>0</v>
      </c>
      <c r="N157" s="47">
        <f t="shared" ref="N157" si="650">+IFERROR(N156/M156-1,"nm")</f>
        <v>0</v>
      </c>
      <c r="O157" s="47"/>
    </row>
    <row r="158" spans="1:15" x14ac:dyDescent="0.3">
      <c r="A158" s="46" t="s">
        <v>133</v>
      </c>
      <c r="B158" s="47">
        <f t="shared" ref="B158" si="651">+IFERROR(B156/B$21,"nm")</f>
        <v>0</v>
      </c>
      <c r="C158" s="47">
        <f t="shared" ref="C158:H158" si="652">+IFERROR(C156/C$132,"nm")</f>
        <v>1.4361825341672458E-2</v>
      </c>
      <c r="D158" s="47">
        <f t="shared" si="652"/>
        <v>1.2455140384209416E-2</v>
      </c>
      <c r="E158" s="47">
        <f t="shared" si="652"/>
        <v>9.485094850948509E-3</v>
      </c>
      <c r="F158" s="47">
        <f t="shared" si="652"/>
        <v>8.9455652835934533E-3</v>
      </c>
      <c r="G158" s="47">
        <f t="shared" si="652"/>
        <v>8.1543357199681775E-3</v>
      </c>
      <c r="H158" s="47">
        <f t="shared" si="652"/>
        <v>1.0106681639528355E-2</v>
      </c>
      <c r="I158" s="47">
        <f>+IFERROR(I156/I$132,"nm")</f>
        <v>9.4038623005877411E-3</v>
      </c>
      <c r="J158" s="49">
        <f>+I158</f>
        <v>9.4038623005877411E-3</v>
      </c>
      <c r="K158" s="49">
        <f t="shared" ref="K158" si="653">+J158</f>
        <v>9.4038623005877411E-3</v>
      </c>
      <c r="L158" s="49">
        <f t="shared" ref="L158" si="654">+K158</f>
        <v>9.4038623005877411E-3</v>
      </c>
      <c r="M158" s="49">
        <f t="shared" ref="M158" si="655">+L158</f>
        <v>9.4038623005877411E-3</v>
      </c>
      <c r="N158" s="49">
        <f t="shared" ref="N158" si="656">+M158</f>
        <v>9.4038623005877411E-3</v>
      </c>
      <c r="O158" s="49"/>
    </row>
    <row r="159" spans="1:15" x14ac:dyDescent="0.3">
      <c r="A159" s="9" t="s">
        <v>143</v>
      </c>
      <c r="B159" s="9">
        <f>Historicals!B168</f>
        <v>0</v>
      </c>
      <c r="C159" s="9">
        <f>Historicals!C168</f>
        <v>0</v>
      </c>
      <c r="D159" s="9">
        <f>Historicals!D168</f>
        <v>340</v>
      </c>
      <c r="E159" s="9">
        <f>Historicals!E168</f>
        <v>339</v>
      </c>
      <c r="F159" s="9">
        <f>Historicals!F168</f>
        <v>326</v>
      </c>
      <c r="G159" s="9">
        <f>Historicals!G168</f>
        <v>296</v>
      </c>
      <c r="H159" s="9">
        <f>Historicals!H168</f>
        <v>304</v>
      </c>
      <c r="I159" s="9">
        <f>Historicals!I168</f>
        <v>274</v>
      </c>
      <c r="J159" s="48">
        <f>+J132*J161</f>
        <v>274</v>
      </c>
      <c r="K159" s="48">
        <f t="shared" ref="K159:N159" si="657">+K132*K161</f>
        <v>274</v>
      </c>
      <c r="L159" s="48">
        <f t="shared" si="657"/>
        <v>274</v>
      </c>
      <c r="M159" s="48">
        <f t="shared" si="657"/>
        <v>274</v>
      </c>
      <c r="N159" s="48">
        <f t="shared" si="657"/>
        <v>274</v>
      </c>
      <c r="O159" s="48"/>
    </row>
    <row r="160" spans="1:15" x14ac:dyDescent="0.3">
      <c r="A160" s="46" t="s">
        <v>129</v>
      </c>
      <c r="B160" s="47" t="str">
        <f t="shared" ref="B160" si="658">+IFERROR(B159/A159-1,"nm")</f>
        <v>nm</v>
      </c>
      <c r="C160" s="47" t="str">
        <f t="shared" ref="C160" si="659">+IFERROR(C159/B159-1,"nm")</f>
        <v>nm</v>
      </c>
      <c r="D160" s="47" t="str">
        <f t="shared" ref="D160" si="660">+IFERROR(D159/C159-1,"nm")</f>
        <v>nm</v>
      </c>
      <c r="E160" s="47">
        <f t="shared" ref="E160" si="661">+IFERROR(E159/D159-1,"nm")</f>
        <v>-2.9411764705882248E-3</v>
      </c>
      <c r="F160" s="47">
        <f t="shared" ref="F160" si="662">+IFERROR(F159/E159-1,"nm")</f>
        <v>-3.8348082595870192E-2</v>
      </c>
      <c r="G160" s="47">
        <f t="shared" ref="G160" si="663">+IFERROR(G159/F159-1,"nm")</f>
        <v>-9.2024539877300637E-2</v>
      </c>
      <c r="H160" s="47">
        <f t="shared" ref="H160" si="664">+IFERROR(H159/G159-1,"nm")</f>
        <v>2.7027027027026973E-2</v>
      </c>
      <c r="I160" s="47">
        <f>+IFERROR(I159/H159-1,"nm")</f>
        <v>-9.8684210526315819E-2</v>
      </c>
      <c r="J160" s="47">
        <f>+J161+D162</f>
        <v>4.6011754827875735E-2</v>
      </c>
      <c r="K160" s="47">
        <f>+K161+E162</f>
        <v>4.6011754827875735E-2</v>
      </c>
      <c r="L160" s="47">
        <f>+L161+F162</f>
        <v>4.6011754827875735E-2</v>
      </c>
      <c r="M160" s="47">
        <f>+M161+G162</f>
        <v>4.6011754827875735E-2</v>
      </c>
      <c r="N160" s="47">
        <f>+N161+H162</f>
        <v>4.6011754827875735E-2</v>
      </c>
      <c r="O160" s="47"/>
    </row>
    <row r="161" spans="1:15" x14ac:dyDescent="0.3">
      <c r="A161" s="46" t="s">
        <v>133</v>
      </c>
      <c r="B161" s="47" t="str">
        <f t="shared" ref="B161:H161" si="665">+IFERROR(B159/B$132,"nm")</f>
        <v>nm</v>
      </c>
      <c r="C161" s="47">
        <f t="shared" si="665"/>
        <v>0</v>
      </c>
      <c r="D161" s="47">
        <f t="shared" si="665"/>
        <v>7.1775385264935612E-2</v>
      </c>
      <c r="E161" s="47">
        <f t="shared" si="665"/>
        <v>6.5621370499419282E-2</v>
      </c>
      <c r="F161" s="47">
        <f t="shared" si="665"/>
        <v>6.2047963456414161E-2</v>
      </c>
      <c r="G161" s="47">
        <f t="shared" si="665"/>
        <v>5.88703261734288E-2</v>
      </c>
      <c r="H161" s="47">
        <f t="shared" si="665"/>
        <v>5.6896874415122589E-2</v>
      </c>
      <c r="I161" s="47">
        <f>+IFERROR(I159/I$132,"nm")</f>
        <v>4.6011754827875735E-2</v>
      </c>
      <c r="J161" s="49">
        <f>+I161</f>
        <v>4.6011754827875735E-2</v>
      </c>
      <c r="K161" s="49">
        <f t="shared" ref="K161" si="666">+J161</f>
        <v>4.6011754827875735E-2</v>
      </c>
      <c r="L161" s="49">
        <f t="shared" ref="L161" si="667">+K161</f>
        <v>4.6011754827875735E-2</v>
      </c>
      <c r="M161" s="49">
        <f t="shared" ref="M161" si="668">+L161</f>
        <v>4.6011754827875735E-2</v>
      </c>
      <c r="N161" s="49">
        <f t="shared" ref="N161" si="669">+M161</f>
        <v>4.6011754827875735E-2</v>
      </c>
      <c r="O161" s="49"/>
    </row>
    <row r="162" spans="1:15" x14ac:dyDescent="0.3">
      <c r="A162" s="43" t="s">
        <v>153</v>
      </c>
      <c r="B162" s="43"/>
      <c r="C162" s="43"/>
    </row>
    <row r="163" spans="1:15" x14ac:dyDescent="0.3">
      <c r="A163" s="9" t="s">
        <v>136</v>
      </c>
      <c r="B163" s="9">
        <f>+Historicals!B123</f>
        <v>5709</v>
      </c>
      <c r="C163" s="9">
        <f>+Historicals!C123</f>
        <v>0</v>
      </c>
    </row>
    <row r="164" spans="1:15" x14ac:dyDescent="0.3">
      <c r="A164" s="44" t="s">
        <v>129</v>
      </c>
      <c r="B164" s="47" t="str">
        <f t="shared" ref="B164" si="670">+IFERROR(B163/A163-1,"nm")</f>
        <v>nm</v>
      </c>
      <c r="C164" s="47">
        <f t="shared" ref="C164" si="671">+IFERROR(C163/B163-1,"nm")</f>
        <v>-1</v>
      </c>
    </row>
    <row r="165" spans="1:15" x14ac:dyDescent="0.3">
      <c r="A165" s="45" t="s">
        <v>113</v>
      </c>
      <c r="B165" s="3">
        <f>+Historicals!B124</f>
        <v>3876</v>
      </c>
      <c r="C165" s="3">
        <f>+Historicals!C124</f>
        <v>0</v>
      </c>
    </row>
    <row r="166" spans="1:15" x14ac:dyDescent="0.3">
      <c r="A166" s="44" t="s">
        <v>129</v>
      </c>
      <c r="B166" s="47" t="str">
        <f>+IFERROR(B165/A165-1,"nm")</f>
        <v>nm</v>
      </c>
      <c r="C166" s="47">
        <f>+IFERROR(C165/B165-1,"nm")</f>
        <v>-1</v>
      </c>
    </row>
    <row r="167" spans="1:15" x14ac:dyDescent="0.3">
      <c r="A167" s="44" t="s">
        <v>137</v>
      </c>
      <c r="B167" s="47">
        <f>+Historicals!B351</f>
        <v>0</v>
      </c>
      <c r="C167" s="47">
        <f>+Historicals!C351</f>
        <v>0</v>
      </c>
    </row>
    <row r="168" spans="1:15" x14ac:dyDescent="0.3">
      <c r="A168" s="44" t="s">
        <v>138</v>
      </c>
      <c r="B168" s="47" t="str">
        <f>+IFERROR(B166-B167,"nm")</f>
        <v>nm</v>
      </c>
      <c r="C168" s="47">
        <f t="shared" ref="C168" si="672">+IFERROR(C166-C167,"nm")</f>
        <v>-1</v>
      </c>
    </row>
    <row r="169" spans="1:15" x14ac:dyDescent="0.3">
      <c r="A169" s="45" t="s">
        <v>114</v>
      </c>
      <c r="B169" s="3">
        <f>+Historicals!B125</f>
        <v>1555</v>
      </c>
      <c r="C169" s="3">
        <f>+Historicals!C125</f>
        <v>0</v>
      </c>
    </row>
    <row r="170" spans="1:15" x14ac:dyDescent="0.3">
      <c r="A170" s="44" t="s">
        <v>129</v>
      </c>
      <c r="B170" s="47" t="str">
        <f t="shared" ref="B170" si="673">+IFERROR(B169/A169-1,"nm")</f>
        <v>nm</v>
      </c>
      <c r="C170" s="47">
        <f t="shared" ref="C170" si="674">+IFERROR(C169/B169-1,"nm")</f>
        <v>-1</v>
      </c>
    </row>
    <row r="171" spans="1:15" x14ac:dyDescent="0.3">
      <c r="A171" s="44" t="s">
        <v>137</v>
      </c>
      <c r="B171" s="47">
        <f>+Historicals!B355</f>
        <v>0</v>
      </c>
      <c r="C171" s="47">
        <f>+Historicals!C355</f>
        <v>0</v>
      </c>
    </row>
    <row r="172" spans="1:15" x14ac:dyDescent="0.3">
      <c r="A172" s="44" t="s">
        <v>138</v>
      </c>
      <c r="B172" s="47" t="str">
        <f t="shared" ref="B172:C172" si="675">+IFERROR(B170-B171,"nm")</f>
        <v>nm</v>
      </c>
      <c r="C172" s="47">
        <f t="shared" si="675"/>
        <v>-1</v>
      </c>
    </row>
    <row r="173" spans="1:15" x14ac:dyDescent="0.3">
      <c r="A173" s="45" t="s">
        <v>115</v>
      </c>
      <c r="B173" s="3">
        <f>+Historicals!B126</f>
        <v>278</v>
      </c>
      <c r="C173" s="3">
        <f>+Historicals!C126</f>
        <v>0</v>
      </c>
    </row>
    <row r="174" spans="1:15" x14ac:dyDescent="0.3">
      <c r="A174" s="44" t="s">
        <v>129</v>
      </c>
      <c r="B174" s="47" t="str">
        <f t="shared" ref="B174" si="676">+IFERROR(B173/A173-1,"nm")</f>
        <v>nm</v>
      </c>
      <c r="C174" s="47">
        <f t="shared" ref="C174" si="677">+IFERROR(C173/B173-1,"nm")</f>
        <v>-1</v>
      </c>
    </row>
    <row r="175" spans="1:15" x14ac:dyDescent="0.3">
      <c r="A175" s="44" t="s">
        <v>137</v>
      </c>
      <c r="B175" s="47">
        <f>+Historicals!B353</f>
        <v>0</v>
      </c>
      <c r="C175" s="47">
        <f>+Historicals!C353</f>
        <v>0</v>
      </c>
    </row>
    <row r="176" spans="1:15" x14ac:dyDescent="0.3">
      <c r="A176" s="44" t="s">
        <v>138</v>
      </c>
      <c r="B176" s="47" t="str">
        <f t="shared" ref="B176:C176" si="678">+IFERROR(B174-B175,"nm")</f>
        <v>nm</v>
      </c>
      <c r="C176" s="47">
        <f t="shared" si="678"/>
        <v>-1</v>
      </c>
    </row>
    <row r="177" spans="1:3" x14ac:dyDescent="0.3">
      <c r="A177" s="9" t="s">
        <v>130</v>
      </c>
      <c r="B177" s="48">
        <f t="shared" ref="B177:C177" si="679">+B184+B180</f>
        <v>1352</v>
      </c>
      <c r="C177" s="48">
        <f t="shared" si="679"/>
        <v>0</v>
      </c>
    </row>
    <row r="178" spans="1:3" x14ac:dyDescent="0.3">
      <c r="A178" s="46" t="s">
        <v>129</v>
      </c>
      <c r="B178" s="47" t="str">
        <f t="shared" ref="B178" si="680">+IFERROR(B177/A177-1,"nm")</f>
        <v>nm</v>
      </c>
      <c r="C178" s="47">
        <f t="shared" ref="C178" si="681">+IFERROR(C177/B177-1,"nm")</f>
        <v>-1</v>
      </c>
    </row>
    <row r="179" spans="1:3" x14ac:dyDescent="0.3">
      <c r="A179" s="46" t="s">
        <v>131</v>
      </c>
      <c r="B179" s="47">
        <f t="shared" ref="B179" si="682">+IFERROR(B177/B$101,"nm")</f>
        <v>0.44082164982067168</v>
      </c>
      <c r="C179" s="47">
        <f t="shared" ref="C179" si="683">+IFERROR(C177/C$132,"nm")</f>
        <v>0</v>
      </c>
    </row>
    <row r="180" spans="1:3" x14ac:dyDescent="0.3">
      <c r="A180" s="9" t="s">
        <v>132</v>
      </c>
      <c r="B180" s="9">
        <f>+Historicals!B199</f>
        <v>75</v>
      </c>
      <c r="C180" s="9">
        <f>+Historicals!C199</f>
        <v>0</v>
      </c>
    </row>
    <row r="181" spans="1:3" x14ac:dyDescent="0.3">
      <c r="A181" s="46" t="s">
        <v>129</v>
      </c>
      <c r="B181" s="47" t="str">
        <f t="shared" ref="B181" si="684">+IFERROR(B180/A180-1,"nm")</f>
        <v>nm</v>
      </c>
      <c r="C181" s="47">
        <f t="shared" ref="C181" si="685">+IFERROR(C180/B180-1,"nm")</f>
        <v>-1</v>
      </c>
    </row>
    <row r="182" spans="1:3" x14ac:dyDescent="0.3">
      <c r="A182" s="46" t="s">
        <v>133</v>
      </c>
      <c r="B182" s="47">
        <f t="shared" ref="B182:C182" si="686">+IFERROR(B180/B$101,"nm")</f>
        <v>2.4453863710466255E-2</v>
      </c>
      <c r="C182" s="47">
        <f t="shared" si="686"/>
        <v>0</v>
      </c>
    </row>
    <row r="183" spans="1:3" x14ac:dyDescent="0.3">
      <c r="A183" s="46" t="s">
        <v>142</v>
      </c>
      <c r="B183" s="47">
        <f t="shared" ref="B183:C183" si="687">+IFERROR(B180/B190,"nm")</f>
        <v>0.16629711751662971</v>
      </c>
      <c r="C183" s="47">
        <f t="shared" si="687"/>
        <v>0</v>
      </c>
    </row>
    <row r="184" spans="1:3" x14ac:dyDescent="0.3">
      <c r="A184" s="9" t="s">
        <v>134</v>
      </c>
      <c r="B184" s="9">
        <f>+Historicals!B154</f>
        <v>1277</v>
      </c>
      <c r="C184" s="9">
        <f>+Historicals!C154</f>
        <v>0</v>
      </c>
    </row>
    <row r="185" spans="1:3" x14ac:dyDescent="0.3">
      <c r="A185" s="46" t="s">
        <v>129</v>
      </c>
      <c r="B185" s="47" t="str">
        <f t="shared" ref="B185" si="688">+IFERROR(B184/A184-1,"nm")</f>
        <v>nm</v>
      </c>
      <c r="C185" s="47">
        <f t="shared" ref="C185" si="689">+IFERROR(C184/B184-1,"nm")</f>
        <v>-1</v>
      </c>
    </row>
    <row r="186" spans="1:3" x14ac:dyDescent="0.3">
      <c r="A186" s="46" t="s">
        <v>131</v>
      </c>
      <c r="B186" s="47" t="str">
        <f t="shared" ref="B186:C186" si="690">+IFERROR(B184/B$132,"nm")</f>
        <v>nm</v>
      </c>
      <c r="C186" s="47">
        <f t="shared" si="690"/>
        <v>0</v>
      </c>
    </row>
    <row r="187" spans="1:3" x14ac:dyDescent="0.3">
      <c r="A187" s="9" t="s">
        <v>135</v>
      </c>
      <c r="B187" s="9">
        <f>+Historicals!B184</f>
        <v>216</v>
      </c>
      <c r="C187" s="9">
        <f>+Historicals!C184</f>
        <v>0</v>
      </c>
    </row>
    <row r="188" spans="1:3" x14ac:dyDescent="0.3">
      <c r="A188" s="46" t="s">
        <v>129</v>
      </c>
      <c r="B188" s="47" t="str">
        <f t="shared" ref="B188" si="691">+IFERROR(B187/A187-1,"nm")</f>
        <v>nm</v>
      </c>
      <c r="C188" s="47">
        <f t="shared" ref="C188" si="692">+IFERROR(C187/B187-1,"nm")</f>
        <v>-1</v>
      </c>
    </row>
    <row r="189" spans="1:3" x14ac:dyDescent="0.3">
      <c r="A189" s="46" t="s">
        <v>133</v>
      </c>
      <c r="B189" s="47">
        <f t="shared" ref="B189" si="693">+IFERROR(B187/B$21,"nm")</f>
        <v>1.5720524017467249E-2</v>
      </c>
      <c r="C189" s="47">
        <f t="shared" ref="C189" si="694">+IFERROR(C187/C$132,"nm")</f>
        <v>0</v>
      </c>
    </row>
    <row r="190" spans="1:3" x14ac:dyDescent="0.3">
      <c r="A190" s="9" t="s">
        <v>143</v>
      </c>
      <c r="B190" s="9">
        <f>Historicals!B169</f>
        <v>451</v>
      </c>
      <c r="C190" s="9">
        <f>Historicals!C169</f>
        <v>589</v>
      </c>
    </row>
    <row r="191" spans="1:3" x14ac:dyDescent="0.3">
      <c r="A191" s="46" t="s">
        <v>129</v>
      </c>
      <c r="B191" s="47" t="str">
        <f t="shared" ref="B191" si="695">+IFERROR(B190/A190-1,"nm")</f>
        <v>nm</v>
      </c>
      <c r="C191" s="47">
        <f t="shared" ref="C191" si="696">+IFERROR(C190/B190-1,"nm")</f>
        <v>0.3059866962305986</v>
      </c>
    </row>
    <row r="192" spans="1:3" x14ac:dyDescent="0.3">
      <c r="A192" s="46" t="s">
        <v>133</v>
      </c>
      <c r="B192" s="47" t="str">
        <f t="shared" ref="B192:C192" si="697">+IFERROR(B190/B$132,"nm")</f>
        <v>nm</v>
      </c>
      <c r="C192" s="47">
        <f t="shared" si="697"/>
        <v>0.13643734074588834</v>
      </c>
    </row>
    <row r="193" spans="1:3" x14ac:dyDescent="0.3">
      <c r="A193" s="43" t="s">
        <v>159</v>
      </c>
      <c r="B193" s="43"/>
      <c r="C193" s="43"/>
    </row>
    <row r="194" spans="1:3" x14ac:dyDescent="0.3">
      <c r="A194" s="9" t="s">
        <v>136</v>
      </c>
      <c r="B194" s="9">
        <f>+Historicals!B127</f>
        <v>1417</v>
      </c>
      <c r="C194" s="9">
        <f>+Historicals!C127</f>
        <v>0</v>
      </c>
    </row>
    <row r="195" spans="1:3" x14ac:dyDescent="0.3">
      <c r="A195" s="44" t="s">
        <v>129</v>
      </c>
      <c r="B195" s="47" t="str">
        <f t="shared" ref="B195" si="698">+IFERROR(B194/A194-1,"nm")</f>
        <v>nm</v>
      </c>
      <c r="C195" s="47">
        <f t="shared" ref="C195" si="699">+IFERROR(C194/B194-1,"nm")</f>
        <v>-1</v>
      </c>
    </row>
    <row r="196" spans="1:3" x14ac:dyDescent="0.3">
      <c r="A196" s="45" t="s">
        <v>113</v>
      </c>
      <c r="B196" s="3">
        <f>+Historicals!B128</f>
        <v>827</v>
      </c>
      <c r="C196" s="3">
        <f>+Historicals!C128</f>
        <v>0</v>
      </c>
    </row>
    <row r="197" spans="1:3" x14ac:dyDescent="0.3">
      <c r="A197" s="44" t="s">
        <v>129</v>
      </c>
      <c r="B197" s="47" t="str">
        <f>+IFERROR(B196/A196-1,"nm")</f>
        <v>nm</v>
      </c>
      <c r="C197" s="47">
        <f>+IFERROR(C196/B196-1,"nm")</f>
        <v>-1</v>
      </c>
    </row>
    <row r="198" spans="1:3" x14ac:dyDescent="0.3">
      <c r="A198" s="44" t="s">
        <v>137</v>
      </c>
      <c r="B198" s="47">
        <f>+Historicals!B382</f>
        <v>0</v>
      </c>
      <c r="C198" s="47">
        <f>+Historicals!C382</f>
        <v>0</v>
      </c>
    </row>
    <row r="199" spans="1:3" x14ac:dyDescent="0.3">
      <c r="A199" s="44" t="s">
        <v>138</v>
      </c>
      <c r="B199" s="47" t="str">
        <f>+IFERROR(B197-B198,"nm")</f>
        <v>nm</v>
      </c>
      <c r="C199" s="47">
        <f t="shared" ref="C199" si="700">+IFERROR(C197-C198,"nm")</f>
        <v>-1</v>
      </c>
    </row>
    <row r="200" spans="1:3" x14ac:dyDescent="0.3">
      <c r="A200" s="45" t="s">
        <v>114</v>
      </c>
      <c r="B200" s="3">
        <f>+Historicals!B129</f>
        <v>495</v>
      </c>
      <c r="C200" s="3">
        <f>+Historicals!C129</f>
        <v>0</v>
      </c>
    </row>
    <row r="201" spans="1:3" x14ac:dyDescent="0.3">
      <c r="A201" s="44" t="s">
        <v>129</v>
      </c>
      <c r="B201" s="47" t="str">
        <f t="shared" ref="B201" si="701">+IFERROR(B200/A200-1,"nm")</f>
        <v>nm</v>
      </c>
      <c r="C201" s="47">
        <f t="shared" ref="C201" si="702">+IFERROR(C200/B200-1,"nm")</f>
        <v>-1</v>
      </c>
    </row>
    <row r="202" spans="1:3" x14ac:dyDescent="0.3">
      <c r="A202" s="44" t="s">
        <v>137</v>
      </c>
      <c r="B202" s="47">
        <f>+Historicals!B386</f>
        <v>0</v>
      </c>
      <c r="C202" s="47">
        <f>+Historicals!C386</f>
        <v>0</v>
      </c>
    </row>
    <row r="203" spans="1:3" x14ac:dyDescent="0.3">
      <c r="A203" s="44" t="s">
        <v>138</v>
      </c>
      <c r="B203" s="47" t="str">
        <f t="shared" ref="B203:C203" si="703">+IFERROR(B201-B202,"nm")</f>
        <v>nm</v>
      </c>
      <c r="C203" s="47">
        <f t="shared" si="703"/>
        <v>-1</v>
      </c>
    </row>
    <row r="204" spans="1:3" x14ac:dyDescent="0.3">
      <c r="A204" s="45" t="s">
        <v>115</v>
      </c>
      <c r="B204" s="3">
        <f>+Historicals!B130</f>
        <v>95</v>
      </c>
      <c r="C204" s="3">
        <f>+Historicals!C130</f>
        <v>0</v>
      </c>
    </row>
    <row r="205" spans="1:3" x14ac:dyDescent="0.3">
      <c r="A205" s="44" t="s">
        <v>129</v>
      </c>
      <c r="B205" s="47" t="str">
        <f t="shared" ref="B205" si="704">+IFERROR(B204/A204-1,"nm")</f>
        <v>nm</v>
      </c>
      <c r="C205" s="47">
        <f t="shared" ref="C205" si="705">+IFERROR(C204/B204-1,"nm")</f>
        <v>-1</v>
      </c>
    </row>
    <row r="206" spans="1:3" x14ac:dyDescent="0.3">
      <c r="A206" s="44" t="s">
        <v>137</v>
      </c>
      <c r="B206" s="47">
        <f>+Historicals!B384</f>
        <v>0</v>
      </c>
      <c r="C206" s="47">
        <f>+Historicals!C384</f>
        <v>0</v>
      </c>
    </row>
    <row r="207" spans="1:3" x14ac:dyDescent="0.3">
      <c r="A207" s="44" t="s">
        <v>138</v>
      </c>
      <c r="B207" s="47" t="str">
        <f t="shared" ref="B207:C207" si="706">+IFERROR(B205-B206,"nm")</f>
        <v>nm</v>
      </c>
      <c r="C207" s="47">
        <f t="shared" si="706"/>
        <v>-1</v>
      </c>
    </row>
    <row r="208" spans="1:3" x14ac:dyDescent="0.3">
      <c r="A208" s="9" t="s">
        <v>130</v>
      </c>
      <c r="B208" s="48">
        <f t="shared" ref="B208:C208" si="707">+B215+B211</f>
        <v>259</v>
      </c>
      <c r="C208" s="48">
        <f t="shared" si="707"/>
        <v>0</v>
      </c>
    </row>
    <row r="209" spans="1:3" x14ac:dyDescent="0.3">
      <c r="A209" s="46" t="s">
        <v>129</v>
      </c>
      <c r="B209" s="47" t="str">
        <f t="shared" ref="B209" si="708">+IFERROR(B208/A208-1,"nm")</f>
        <v>nm</v>
      </c>
      <c r="C209" s="47">
        <f t="shared" ref="C209" si="709">+IFERROR(C208/B208-1,"nm")</f>
        <v>-1</v>
      </c>
    </row>
    <row r="210" spans="1:3" x14ac:dyDescent="0.3">
      <c r="A210" s="46" t="s">
        <v>131</v>
      </c>
      <c r="B210" s="47">
        <f t="shared" ref="B210" si="710">+IFERROR(B208/B$101,"nm")</f>
        <v>8.4447342680143464E-2</v>
      </c>
      <c r="C210" s="47">
        <f t="shared" ref="C210" si="711">+IFERROR(C208/C$132,"nm")</f>
        <v>0</v>
      </c>
    </row>
    <row r="211" spans="1:3" x14ac:dyDescent="0.3">
      <c r="A211" s="9" t="s">
        <v>132</v>
      </c>
      <c r="B211" s="9">
        <f>+Historicals!B200</f>
        <v>12</v>
      </c>
      <c r="C211" s="9">
        <f>+Historicals!C230</f>
        <v>0</v>
      </c>
    </row>
    <row r="212" spans="1:3" x14ac:dyDescent="0.3">
      <c r="A212" s="46" t="s">
        <v>129</v>
      </c>
      <c r="B212" s="47" t="str">
        <f t="shared" ref="B212" si="712">+IFERROR(B211/A211-1,"nm")</f>
        <v>nm</v>
      </c>
      <c r="C212" s="47">
        <f t="shared" ref="C212" si="713">+IFERROR(C211/B211-1,"nm")</f>
        <v>-1</v>
      </c>
    </row>
    <row r="213" spans="1:3" x14ac:dyDescent="0.3">
      <c r="A213" s="46" t="s">
        <v>133</v>
      </c>
      <c r="B213" s="47">
        <f t="shared" ref="B213:C213" si="714">+IFERROR(B211/B$101,"nm")</f>
        <v>3.9126181936746003E-3</v>
      </c>
      <c r="C213" s="47">
        <f t="shared" si="714"/>
        <v>0</v>
      </c>
    </row>
    <row r="214" spans="1:3" x14ac:dyDescent="0.3">
      <c r="A214" s="46" t="s">
        <v>142</v>
      </c>
      <c r="B214" s="47">
        <f t="shared" ref="B214:C214" si="715">+IFERROR(B211/B221,"nm")</f>
        <v>0.25531914893617019</v>
      </c>
      <c r="C214" s="47">
        <f t="shared" si="715"/>
        <v>0</v>
      </c>
    </row>
    <row r="215" spans="1:3" x14ac:dyDescent="0.3">
      <c r="A215" s="9" t="s">
        <v>134</v>
      </c>
      <c r="B215" s="9">
        <f>+Historicals!B155</f>
        <v>247</v>
      </c>
      <c r="C215" s="9">
        <f>+Historicals!C185</f>
        <v>0</v>
      </c>
    </row>
    <row r="216" spans="1:3" x14ac:dyDescent="0.3">
      <c r="A216" s="46" t="s">
        <v>129</v>
      </c>
      <c r="B216" s="47" t="str">
        <f t="shared" ref="B216" si="716">+IFERROR(B215/A215-1,"nm")</f>
        <v>nm</v>
      </c>
      <c r="C216" s="47">
        <f t="shared" ref="C216" si="717">+IFERROR(C215/B215-1,"nm")</f>
        <v>-1</v>
      </c>
    </row>
    <row r="217" spans="1:3" x14ac:dyDescent="0.3">
      <c r="A217" s="46" t="s">
        <v>131</v>
      </c>
      <c r="B217" s="47" t="str">
        <f t="shared" ref="B217:C217" si="718">+IFERROR(B215/B$132,"nm")</f>
        <v>nm</v>
      </c>
      <c r="C217" s="47">
        <f t="shared" si="718"/>
        <v>0</v>
      </c>
    </row>
    <row r="218" spans="1:3" x14ac:dyDescent="0.3">
      <c r="A218" s="9" t="s">
        <v>135</v>
      </c>
      <c r="B218" s="9">
        <f>+Historicals!B184</f>
        <v>216</v>
      </c>
      <c r="C218" s="9">
        <f>+Historicals!C184</f>
        <v>0</v>
      </c>
    </row>
    <row r="219" spans="1:3" x14ac:dyDescent="0.3">
      <c r="A219" s="46" t="s">
        <v>129</v>
      </c>
      <c r="B219" s="47" t="str">
        <f t="shared" ref="B219" si="719">+IFERROR(B218/A218-1,"nm")</f>
        <v>nm</v>
      </c>
      <c r="C219" s="47">
        <f t="shared" ref="C219" si="720">+IFERROR(C218/B218-1,"nm")</f>
        <v>-1</v>
      </c>
    </row>
    <row r="220" spans="1:3" x14ac:dyDescent="0.3">
      <c r="A220" s="46" t="s">
        <v>133</v>
      </c>
      <c r="B220" s="47">
        <f t="shared" ref="B220" si="721">+IFERROR(B218/B$21,"nm")</f>
        <v>1.5720524017467249E-2</v>
      </c>
      <c r="C220" s="47">
        <f t="shared" ref="C220" si="722">+IFERROR(C218/C$132,"nm")</f>
        <v>0</v>
      </c>
    </row>
    <row r="221" spans="1:3" x14ac:dyDescent="0.3">
      <c r="A221" s="9" t="s">
        <v>143</v>
      </c>
      <c r="B221" s="9">
        <f>Historicals!B170</f>
        <v>47</v>
      </c>
      <c r="C221" s="9">
        <f>Historicals!C170</f>
        <v>50</v>
      </c>
    </row>
    <row r="222" spans="1:3" x14ac:dyDescent="0.3">
      <c r="A222" s="46" t="s">
        <v>129</v>
      </c>
      <c r="B222" s="47" t="str">
        <f t="shared" ref="B222" si="723">+IFERROR(B221/A221-1,"nm")</f>
        <v>nm</v>
      </c>
      <c r="C222" s="47">
        <f t="shared" ref="C222" si="724">+IFERROR(C221/B221-1,"nm")</f>
        <v>6.3829787234042534E-2</v>
      </c>
    </row>
    <row r="223" spans="1:3" x14ac:dyDescent="0.3">
      <c r="A223" s="46" t="s">
        <v>133</v>
      </c>
      <c r="B223" s="47" t="str">
        <f t="shared" ref="B223:C223" si="725">+IFERROR(B221/B$132,"nm")</f>
        <v>nm</v>
      </c>
      <c r="C223" s="47">
        <f t="shared" si="725"/>
        <v>1.1582117211026175E-2</v>
      </c>
    </row>
    <row r="224" spans="1:3" x14ac:dyDescent="0.3">
      <c r="A224" s="43" t="s">
        <v>155</v>
      </c>
      <c r="B224" s="43"/>
      <c r="C224" s="43"/>
    </row>
    <row r="225" spans="1:3" x14ac:dyDescent="0.3">
      <c r="A225" s="9" t="s">
        <v>136</v>
      </c>
      <c r="B225" s="9">
        <f>+Historicals!B131</f>
        <v>755</v>
      </c>
      <c r="C225" s="9">
        <f>+Historicals!C131</f>
        <v>0</v>
      </c>
    </row>
    <row r="226" spans="1:3" x14ac:dyDescent="0.3">
      <c r="A226" s="44" t="s">
        <v>129</v>
      </c>
      <c r="B226" s="47" t="str">
        <f t="shared" ref="B226" si="726">+IFERROR(B225/A225-1,"nm")</f>
        <v>nm</v>
      </c>
      <c r="C226" s="47">
        <f t="shared" ref="C226" si="727">+IFERROR(C225/B225-1,"nm")</f>
        <v>-1</v>
      </c>
    </row>
    <row r="227" spans="1:3" x14ac:dyDescent="0.3">
      <c r="A227" s="45" t="s">
        <v>113</v>
      </c>
      <c r="B227" s="3">
        <f>+Historicals!B132</f>
        <v>452</v>
      </c>
      <c r="C227" s="3">
        <f>+Historicals!C132</f>
        <v>0</v>
      </c>
    </row>
    <row r="228" spans="1:3" x14ac:dyDescent="0.3">
      <c r="A228" s="44" t="s">
        <v>129</v>
      </c>
      <c r="B228" s="47" t="str">
        <f>+IFERROR(B227/A227-1,"nm")</f>
        <v>nm</v>
      </c>
      <c r="C228" s="47">
        <f>+IFERROR(C227/B227-1,"nm")</f>
        <v>-1</v>
      </c>
    </row>
    <row r="229" spans="1:3" x14ac:dyDescent="0.3">
      <c r="A229" s="44" t="s">
        <v>137</v>
      </c>
      <c r="B229" s="47">
        <f>+Historicals!B413</f>
        <v>0</v>
      </c>
      <c r="C229" s="47">
        <f>+Historicals!C413</f>
        <v>0</v>
      </c>
    </row>
    <row r="230" spans="1:3" x14ac:dyDescent="0.3">
      <c r="A230" s="44" t="s">
        <v>138</v>
      </c>
      <c r="B230" s="47" t="str">
        <f>+IFERROR(B228-B229,"nm")</f>
        <v>nm</v>
      </c>
      <c r="C230" s="47">
        <f t="shared" ref="C230" si="728">+IFERROR(C228-C229,"nm")</f>
        <v>-1</v>
      </c>
    </row>
    <row r="231" spans="1:3" x14ac:dyDescent="0.3">
      <c r="A231" s="45" t="s">
        <v>114</v>
      </c>
      <c r="B231" s="3">
        <f>+Historicals!B133</f>
        <v>230</v>
      </c>
      <c r="C231" s="3">
        <f>+Historicals!C133</f>
        <v>0</v>
      </c>
    </row>
    <row r="232" spans="1:3" x14ac:dyDescent="0.3">
      <c r="A232" s="44" t="s">
        <v>129</v>
      </c>
      <c r="B232" s="47" t="str">
        <f t="shared" ref="B232" si="729">+IFERROR(B231/A231-1,"nm")</f>
        <v>nm</v>
      </c>
      <c r="C232" s="47">
        <f t="shared" ref="C232" si="730">+IFERROR(C231/B231-1,"nm")</f>
        <v>-1</v>
      </c>
    </row>
    <row r="233" spans="1:3" x14ac:dyDescent="0.3">
      <c r="A233" s="44" t="s">
        <v>137</v>
      </c>
      <c r="B233" s="47">
        <f>+Historicals!B417</f>
        <v>0</v>
      </c>
      <c r="C233" s="47">
        <f>+Historicals!C417</f>
        <v>0</v>
      </c>
    </row>
    <row r="234" spans="1:3" x14ac:dyDescent="0.3">
      <c r="A234" s="44" t="s">
        <v>138</v>
      </c>
      <c r="B234" s="47" t="str">
        <f t="shared" ref="B234:C234" si="731">+IFERROR(B232-B233,"nm")</f>
        <v>nm</v>
      </c>
      <c r="C234" s="47">
        <f t="shared" si="731"/>
        <v>-1</v>
      </c>
    </row>
    <row r="235" spans="1:3" x14ac:dyDescent="0.3">
      <c r="A235" s="45" t="s">
        <v>115</v>
      </c>
      <c r="B235" s="3">
        <f>+Historicals!B134</f>
        <v>73</v>
      </c>
      <c r="C235" s="3">
        <f>+Historicals!C134</f>
        <v>0</v>
      </c>
    </row>
    <row r="236" spans="1:3" x14ac:dyDescent="0.3">
      <c r="A236" s="44" t="s">
        <v>129</v>
      </c>
      <c r="B236" s="47" t="str">
        <f t="shared" ref="B236" si="732">+IFERROR(B235/A235-1,"nm")</f>
        <v>nm</v>
      </c>
      <c r="C236" s="47">
        <f t="shared" ref="C236" si="733">+IFERROR(C235/B235-1,"nm")</f>
        <v>-1</v>
      </c>
    </row>
    <row r="237" spans="1:3" x14ac:dyDescent="0.3">
      <c r="A237" s="44" t="s">
        <v>137</v>
      </c>
      <c r="B237" s="47">
        <f>+Historicals!B415</f>
        <v>0</v>
      </c>
      <c r="C237" s="47">
        <f>+Historicals!C415</f>
        <v>0</v>
      </c>
    </row>
    <row r="238" spans="1:3" x14ac:dyDescent="0.3">
      <c r="A238" s="44" t="s">
        <v>138</v>
      </c>
      <c r="B238" s="47" t="str">
        <f t="shared" ref="B238:C238" si="734">+IFERROR(B236-B237,"nm")</f>
        <v>nm</v>
      </c>
      <c r="C238" s="47">
        <f t="shared" si="734"/>
        <v>-1</v>
      </c>
    </row>
    <row r="239" spans="1:3" x14ac:dyDescent="0.3">
      <c r="A239" s="9" t="s">
        <v>130</v>
      </c>
      <c r="B239" s="48">
        <f t="shared" ref="B239:C239" si="735">+B246+B242</f>
        <v>122</v>
      </c>
      <c r="C239" s="48">
        <f t="shared" si="735"/>
        <v>0</v>
      </c>
    </row>
    <row r="240" spans="1:3" x14ac:dyDescent="0.3">
      <c r="A240" s="46" t="s">
        <v>129</v>
      </c>
      <c r="B240" s="47" t="str">
        <f t="shared" ref="B240" si="736">+IFERROR(B239/A239-1,"nm")</f>
        <v>nm</v>
      </c>
      <c r="C240" s="47">
        <f t="shared" ref="C240" si="737">+IFERROR(C239/B239-1,"nm")</f>
        <v>-1</v>
      </c>
    </row>
    <row r="241" spans="1:3" x14ac:dyDescent="0.3">
      <c r="A241" s="46" t="s">
        <v>131</v>
      </c>
      <c r="B241" s="47">
        <f t="shared" ref="B241" si="738">+IFERROR(B239/B$101,"nm")</f>
        <v>3.9778284969025107E-2</v>
      </c>
      <c r="C241" s="47">
        <f t="shared" ref="C241" si="739">+IFERROR(C239/C$132,"nm")</f>
        <v>0</v>
      </c>
    </row>
    <row r="242" spans="1:3" x14ac:dyDescent="0.3">
      <c r="A242" s="9" t="s">
        <v>132</v>
      </c>
      <c r="B242" s="9">
        <f>+Historicals!B201</f>
        <v>22</v>
      </c>
      <c r="C242" s="9">
        <f>+Historicals!C201</f>
        <v>0</v>
      </c>
    </row>
    <row r="243" spans="1:3" x14ac:dyDescent="0.3">
      <c r="A243" s="46" t="s">
        <v>129</v>
      </c>
      <c r="B243" s="47" t="str">
        <f t="shared" ref="B243" si="740">+IFERROR(B242/A242-1,"nm")</f>
        <v>nm</v>
      </c>
      <c r="C243" s="47">
        <f t="shared" ref="C243" si="741">+IFERROR(C242/B242-1,"nm")</f>
        <v>-1</v>
      </c>
    </row>
    <row r="244" spans="1:3" x14ac:dyDescent="0.3">
      <c r="A244" s="46" t="s">
        <v>133</v>
      </c>
      <c r="B244" s="47">
        <f t="shared" ref="B244:C244" si="742">+IFERROR(B242/B$101,"nm")</f>
        <v>7.1731333550701009E-3</v>
      </c>
      <c r="C244" s="47">
        <f t="shared" si="742"/>
        <v>0</v>
      </c>
    </row>
    <row r="245" spans="1:3" x14ac:dyDescent="0.3">
      <c r="A245" s="46" t="s">
        <v>142</v>
      </c>
      <c r="B245" s="47">
        <f t="shared" ref="B245:C245" si="743">+IFERROR(B242/B252,"nm")</f>
        <v>0.10731707317073171</v>
      </c>
      <c r="C245" s="47">
        <f t="shared" si="743"/>
        <v>0</v>
      </c>
    </row>
    <row r="246" spans="1:3" x14ac:dyDescent="0.3">
      <c r="A246" s="9" t="s">
        <v>134</v>
      </c>
      <c r="B246" s="9">
        <f>+Historicals!B156</f>
        <v>100</v>
      </c>
      <c r="C246" s="9">
        <f>+Historicals!C156</f>
        <v>0</v>
      </c>
    </row>
    <row r="247" spans="1:3" x14ac:dyDescent="0.3">
      <c r="A247" s="46" t="s">
        <v>129</v>
      </c>
      <c r="B247" s="47" t="str">
        <f t="shared" ref="B247" si="744">+IFERROR(B246/A246-1,"nm")</f>
        <v>nm</v>
      </c>
      <c r="C247" s="47">
        <f t="shared" ref="C247" si="745">+IFERROR(C246/B246-1,"nm")</f>
        <v>-1</v>
      </c>
    </row>
    <row r="248" spans="1:3" x14ac:dyDescent="0.3">
      <c r="A248" s="46" t="s">
        <v>131</v>
      </c>
      <c r="B248" s="47" t="str">
        <f t="shared" ref="B248:C248" si="746">+IFERROR(B246/B$132,"nm")</f>
        <v>nm</v>
      </c>
      <c r="C248" s="47">
        <f t="shared" si="746"/>
        <v>0</v>
      </c>
    </row>
    <row r="249" spans="1:3" x14ac:dyDescent="0.3">
      <c r="A249" s="9" t="s">
        <v>135</v>
      </c>
      <c r="B249" s="9">
        <f>+Historicals!B185</f>
        <v>20</v>
      </c>
      <c r="C249" s="9">
        <f>+Historicals!C185</f>
        <v>0</v>
      </c>
    </row>
    <row r="250" spans="1:3" x14ac:dyDescent="0.3">
      <c r="A250" s="46" t="s">
        <v>129</v>
      </c>
      <c r="B250" s="47" t="str">
        <f t="shared" ref="B250" si="747">+IFERROR(B249/A249-1,"nm")</f>
        <v>nm</v>
      </c>
      <c r="C250" s="47">
        <f t="shared" ref="C250" si="748">+IFERROR(C249/B249-1,"nm")</f>
        <v>-1</v>
      </c>
    </row>
    <row r="251" spans="1:3" x14ac:dyDescent="0.3">
      <c r="A251" s="46" t="s">
        <v>133</v>
      </c>
      <c r="B251" s="47">
        <f t="shared" ref="B251" si="749">+IFERROR(B249/B$21,"nm")</f>
        <v>1.455604075691412E-3</v>
      </c>
      <c r="C251" s="47">
        <f t="shared" ref="C251" si="750">+IFERROR(C249/C$132,"nm")</f>
        <v>0</v>
      </c>
    </row>
    <row r="252" spans="1:3" x14ac:dyDescent="0.3">
      <c r="A252" s="9" t="s">
        <v>143</v>
      </c>
      <c r="B252" s="9">
        <f>Historicals!B171</f>
        <v>205</v>
      </c>
      <c r="C252" s="9">
        <f>Historicals!C171</f>
        <v>223</v>
      </c>
    </row>
    <row r="253" spans="1:3" x14ac:dyDescent="0.3">
      <c r="A253" s="46" t="s">
        <v>129</v>
      </c>
      <c r="B253" s="47" t="str">
        <f t="shared" ref="B253" si="751">+IFERROR(B252/A252-1,"nm")</f>
        <v>nm</v>
      </c>
      <c r="C253" s="47">
        <f t="shared" ref="C253" si="752">+IFERROR(C252/B252-1,"nm")</f>
        <v>8.7804878048780566E-2</v>
      </c>
    </row>
    <row r="254" spans="1:3" x14ac:dyDescent="0.3">
      <c r="A254" s="46" t="s">
        <v>133</v>
      </c>
      <c r="B254" s="47" t="str">
        <f t="shared" ref="B254:C254" si="753">+IFERROR(B252/B$132,"nm")</f>
        <v>nm</v>
      </c>
      <c r="C254" s="47">
        <f t="shared" si="753"/>
        <v>5.1656242761176745E-2</v>
      </c>
    </row>
    <row r="255" spans="1:3" x14ac:dyDescent="0.3">
      <c r="A255" s="43" t="s">
        <v>156</v>
      </c>
      <c r="B255" s="43"/>
      <c r="C255" s="43"/>
    </row>
    <row r="256" spans="1:3" x14ac:dyDescent="0.3">
      <c r="A256" s="9" t="s">
        <v>136</v>
      </c>
      <c r="B256" s="9">
        <f>+Historicals!B135</f>
        <v>3898</v>
      </c>
      <c r="C256" s="9">
        <f>+Historicals!C135</f>
        <v>0</v>
      </c>
    </row>
    <row r="257" spans="1:3" x14ac:dyDescent="0.3">
      <c r="A257" s="44" t="s">
        <v>129</v>
      </c>
      <c r="B257" s="47" t="str">
        <f t="shared" ref="B257" si="754">+IFERROR(B256/A256-1,"nm")</f>
        <v>nm</v>
      </c>
      <c r="C257" s="47">
        <f t="shared" ref="C257" si="755">+IFERROR(C256/B256-1,"nm")</f>
        <v>-1</v>
      </c>
    </row>
    <row r="258" spans="1:3" x14ac:dyDescent="0.3">
      <c r="A258" s="45" t="s">
        <v>113</v>
      </c>
      <c r="B258" s="3">
        <f>+Historicals!B136</f>
        <v>2641</v>
      </c>
      <c r="C258" s="3">
        <f>+Historicals!C136</f>
        <v>0</v>
      </c>
    </row>
    <row r="259" spans="1:3" x14ac:dyDescent="0.3">
      <c r="A259" s="44" t="s">
        <v>129</v>
      </c>
      <c r="B259" s="47" t="str">
        <f>+IFERROR(B258/A258-1,"nm")</f>
        <v>nm</v>
      </c>
      <c r="C259" s="47">
        <f>+IFERROR(C258/B258-1,"nm")</f>
        <v>-1</v>
      </c>
    </row>
    <row r="260" spans="1:3" x14ac:dyDescent="0.3">
      <c r="A260" s="44" t="s">
        <v>137</v>
      </c>
      <c r="B260" s="47">
        <f>+Historicals!B444</f>
        <v>0</v>
      </c>
      <c r="C260" s="47">
        <f>+Historicals!C444</f>
        <v>0</v>
      </c>
    </row>
    <row r="261" spans="1:3" x14ac:dyDescent="0.3">
      <c r="A261" s="44" t="s">
        <v>138</v>
      </c>
      <c r="B261" s="47" t="str">
        <f>+IFERROR(B259-B260,"nm")</f>
        <v>nm</v>
      </c>
      <c r="C261" s="47">
        <f t="shared" ref="C261" si="756">+IFERROR(C259-C260,"nm")</f>
        <v>-1</v>
      </c>
    </row>
    <row r="262" spans="1:3" x14ac:dyDescent="0.3">
      <c r="A262" s="45" t="s">
        <v>114</v>
      </c>
      <c r="B262" s="3">
        <f>+Historicals!B137</f>
        <v>1021</v>
      </c>
      <c r="C262" s="3">
        <f>+Historicals!C137</f>
        <v>0</v>
      </c>
    </row>
    <row r="263" spans="1:3" x14ac:dyDescent="0.3">
      <c r="A263" s="44" t="s">
        <v>129</v>
      </c>
      <c r="B263" s="47" t="str">
        <f t="shared" ref="B263" si="757">+IFERROR(B262/A262-1,"nm")</f>
        <v>nm</v>
      </c>
      <c r="C263" s="47">
        <f t="shared" ref="C263" si="758">+IFERROR(C262/B262-1,"nm")</f>
        <v>-1</v>
      </c>
    </row>
    <row r="264" spans="1:3" x14ac:dyDescent="0.3">
      <c r="A264" s="44" t="s">
        <v>137</v>
      </c>
      <c r="B264" s="47">
        <f>+Historicals!B448</f>
        <v>0</v>
      </c>
      <c r="C264" s="47">
        <f>+Historicals!C448</f>
        <v>0</v>
      </c>
    </row>
    <row r="265" spans="1:3" x14ac:dyDescent="0.3">
      <c r="A265" s="44" t="s">
        <v>138</v>
      </c>
      <c r="B265" s="47" t="str">
        <f t="shared" ref="B265:C265" si="759">+IFERROR(B263-B264,"nm")</f>
        <v>nm</v>
      </c>
      <c r="C265" s="47">
        <f t="shared" si="759"/>
        <v>-1</v>
      </c>
    </row>
    <row r="266" spans="1:3" x14ac:dyDescent="0.3">
      <c r="A266" s="45" t="s">
        <v>115</v>
      </c>
      <c r="B266" s="3">
        <f>+Historicals!B138</f>
        <v>236</v>
      </c>
      <c r="C266" s="3">
        <f>+Historicals!C138</f>
        <v>0</v>
      </c>
    </row>
    <row r="267" spans="1:3" x14ac:dyDescent="0.3">
      <c r="A267" s="44" t="s">
        <v>129</v>
      </c>
      <c r="B267" s="47" t="str">
        <f t="shared" ref="B267" si="760">+IFERROR(B266/A266-1,"nm")</f>
        <v>nm</v>
      </c>
      <c r="C267" s="47">
        <f t="shared" ref="C267" si="761">+IFERROR(C266/B266-1,"nm")</f>
        <v>-1</v>
      </c>
    </row>
    <row r="268" spans="1:3" x14ac:dyDescent="0.3">
      <c r="A268" s="44" t="s">
        <v>137</v>
      </c>
      <c r="B268" s="47">
        <f>+Historicals!B446</f>
        <v>0</v>
      </c>
      <c r="C268" s="47">
        <f>+Historicals!C446</f>
        <v>0</v>
      </c>
    </row>
    <row r="269" spans="1:3" x14ac:dyDescent="0.3">
      <c r="A269" s="44" t="s">
        <v>138</v>
      </c>
      <c r="B269" s="47" t="str">
        <f t="shared" ref="B269:C269" si="762">+IFERROR(B267-B268,"nm")</f>
        <v>nm</v>
      </c>
      <c r="C269" s="47">
        <f t="shared" si="762"/>
        <v>-1</v>
      </c>
    </row>
    <row r="270" spans="1:3" x14ac:dyDescent="0.3">
      <c r="A270" s="9" t="s">
        <v>130</v>
      </c>
      <c r="B270" s="48">
        <f t="shared" ref="B270:C270" si="763">+B277+B273</f>
        <v>845</v>
      </c>
      <c r="C270" s="48">
        <f t="shared" si="763"/>
        <v>0</v>
      </c>
    </row>
    <row r="271" spans="1:3" x14ac:dyDescent="0.3">
      <c r="A271" s="46" t="s">
        <v>129</v>
      </c>
      <c r="B271" s="47" t="str">
        <f t="shared" ref="B271" si="764">+IFERROR(B270/A270-1,"nm")</f>
        <v>nm</v>
      </c>
      <c r="C271" s="47">
        <f t="shared" ref="C271" si="765">+IFERROR(C270/B270-1,"nm")</f>
        <v>-1</v>
      </c>
    </row>
    <row r="272" spans="1:3" x14ac:dyDescent="0.3">
      <c r="A272" s="46" t="s">
        <v>131</v>
      </c>
      <c r="B272" s="47">
        <f t="shared" ref="B272" si="766">+IFERROR(B270/B$101,"nm")</f>
        <v>0.27551353113791976</v>
      </c>
      <c r="C272" s="47">
        <f t="shared" ref="C272" si="767">+IFERROR(C270/C$132,"nm")</f>
        <v>0</v>
      </c>
    </row>
    <row r="273" spans="1:15" x14ac:dyDescent="0.3">
      <c r="A273" s="9" t="s">
        <v>132</v>
      </c>
      <c r="B273" s="9">
        <f>+Historicals!B202</f>
        <v>27</v>
      </c>
      <c r="C273" s="9">
        <f>+Historicals!C202</f>
        <v>0</v>
      </c>
    </row>
    <row r="274" spans="1:15" x14ac:dyDescent="0.3">
      <c r="A274" s="46" t="s">
        <v>129</v>
      </c>
      <c r="B274" s="47" t="str">
        <f t="shared" ref="B274" si="768">+IFERROR(B273/A273-1,"nm")</f>
        <v>nm</v>
      </c>
      <c r="C274" s="47">
        <f t="shared" ref="C274" si="769">+IFERROR(C273/B273-1,"nm")</f>
        <v>-1</v>
      </c>
    </row>
    <row r="275" spans="1:15" x14ac:dyDescent="0.3">
      <c r="A275" s="46" t="s">
        <v>133</v>
      </c>
      <c r="B275" s="47">
        <f t="shared" ref="B275:C275" si="770">+IFERROR(B273/B$101,"nm")</f>
        <v>8.8033909357678516E-3</v>
      </c>
      <c r="C275" s="47">
        <f t="shared" si="770"/>
        <v>0</v>
      </c>
    </row>
    <row r="276" spans="1:15" x14ac:dyDescent="0.3">
      <c r="A276" s="46" t="s">
        <v>142</v>
      </c>
      <c r="B276" s="47">
        <f t="shared" ref="B276:C276" si="771">+IFERROR(B273/B283,"nm")</f>
        <v>0.26213592233009708</v>
      </c>
      <c r="C276" s="47">
        <f t="shared" si="771"/>
        <v>0</v>
      </c>
    </row>
    <row r="277" spans="1:15" x14ac:dyDescent="0.3">
      <c r="A277" s="9" t="s">
        <v>134</v>
      </c>
      <c r="B277" s="9">
        <f>+Historicals!B157</f>
        <v>818</v>
      </c>
      <c r="C277" s="9">
        <f>+Historicals!C157</f>
        <v>0</v>
      </c>
    </row>
    <row r="278" spans="1:15" x14ac:dyDescent="0.3">
      <c r="A278" s="46" t="s">
        <v>129</v>
      </c>
      <c r="B278" s="47" t="str">
        <f t="shared" ref="B278" si="772">+IFERROR(B277/A277-1,"nm")</f>
        <v>nm</v>
      </c>
      <c r="C278" s="47">
        <f t="shared" ref="C278" si="773">+IFERROR(C277/B277-1,"nm")</f>
        <v>-1</v>
      </c>
    </row>
    <row r="279" spans="1:15" x14ac:dyDescent="0.3">
      <c r="A279" s="46" t="s">
        <v>131</v>
      </c>
      <c r="B279" s="47" t="str">
        <f t="shared" ref="B279:C279" si="774">+IFERROR(B277/B$132,"nm")</f>
        <v>nm</v>
      </c>
      <c r="C279" s="47">
        <f t="shared" si="774"/>
        <v>0</v>
      </c>
    </row>
    <row r="280" spans="1:15" x14ac:dyDescent="0.3">
      <c r="A280" s="9" t="s">
        <v>135</v>
      </c>
      <c r="B280" s="9">
        <f>+Historicals!B186</f>
        <v>15</v>
      </c>
      <c r="C280" s="9">
        <f>+Historicals!C186</f>
        <v>0</v>
      </c>
    </row>
    <row r="281" spans="1:15" x14ac:dyDescent="0.3">
      <c r="A281" s="46" t="s">
        <v>129</v>
      </c>
      <c r="B281" s="47" t="str">
        <f t="shared" ref="B281" si="775">+IFERROR(B280/A280-1,"nm")</f>
        <v>nm</v>
      </c>
      <c r="C281" s="47">
        <f t="shared" ref="C281" si="776">+IFERROR(C280/B280-1,"nm")</f>
        <v>-1</v>
      </c>
    </row>
    <row r="282" spans="1:15" x14ac:dyDescent="0.3">
      <c r="A282" s="46" t="s">
        <v>133</v>
      </c>
      <c r="B282" s="47">
        <f t="shared" ref="B282" si="777">+IFERROR(B280/B$21,"nm")</f>
        <v>1.0917030567685589E-3</v>
      </c>
      <c r="C282" s="47">
        <f t="shared" ref="C282" si="778">+IFERROR(C280/C$132,"nm")</f>
        <v>0</v>
      </c>
    </row>
    <row r="283" spans="1:15" x14ac:dyDescent="0.3">
      <c r="A283" s="9" t="s">
        <v>143</v>
      </c>
      <c r="B283" s="9">
        <f>Historicals!B172</f>
        <v>103</v>
      </c>
      <c r="C283" s="9">
        <f>Historicals!C172</f>
        <v>109</v>
      </c>
    </row>
    <row r="284" spans="1:15" x14ac:dyDescent="0.3">
      <c r="A284" s="46" t="s">
        <v>129</v>
      </c>
      <c r="B284" s="47" t="str">
        <f t="shared" ref="B284" si="779">+IFERROR(B283/A283-1,"nm")</f>
        <v>nm</v>
      </c>
      <c r="C284" s="47">
        <f t="shared" ref="C284" si="780">+IFERROR(C283/B283-1,"nm")</f>
        <v>5.8252427184465994E-2</v>
      </c>
    </row>
    <row r="285" spans="1:15" x14ac:dyDescent="0.3">
      <c r="A285" s="46" t="s">
        <v>133</v>
      </c>
      <c r="B285" s="47" t="str">
        <f t="shared" ref="B285:C285" si="781">+IFERROR(B283/B$132,"nm")</f>
        <v>nm</v>
      </c>
      <c r="C285" s="47">
        <f t="shared" si="781"/>
        <v>2.5249015520037062E-2</v>
      </c>
    </row>
    <row r="286" spans="1:15" x14ac:dyDescent="0.3">
      <c r="A286" s="43" t="s">
        <v>104</v>
      </c>
      <c r="B286" s="43"/>
      <c r="C286" s="43"/>
      <c r="D286" s="43"/>
      <c r="E286" s="43"/>
      <c r="F286" s="43"/>
      <c r="G286" s="43"/>
      <c r="H286" s="43"/>
      <c r="I286" s="43"/>
      <c r="J286" s="39"/>
      <c r="K286" s="39"/>
      <c r="L286" s="39"/>
      <c r="M286" s="39"/>
      <c r="N286" s="39"/>
      <c r="O286" s="39"/>
    </row>
    <row r="287" spans="1:15" x14ac:dyDescent="0.3">
      <c r="A287" s="9" t="s">
        <v>136</v>
      </c>
      <c r="B287" s="9">
        <f>+Historicals!B141</f>
        <v>1982</v>
      </c>
      <c r="C287" s="9">
        <f>+Historicals!C141</f>
        <v>1955</v>
      </c>
      <c r="D287" s="9">
        <f>+Historicals!D141</f>
        <v>2042</v>
      </c>
      <c r="E287" s="9">
        <f>+Historicals!E141</f>
        <v>1886</v>
      </c>
      <c r="F287" s="9">
        <f>+Historicals!F141</f>
        <v>1906</v>
      </c>
      <c r="G287" s="9">
        <f>+Historicals!G141</f>
        <v>1846</v>
      </c>
      <c r="H287" s="9">
        <f>+Historicals!H141</f>
        <v>2205</v>
      </c>
      <c r="I287" s="9">
        <f>+Historicals!I141</f>
        <v>2346</v>
      </c>
      <c r="J287" s="9">
        <f>+SUM(J289+J293+J297+J301)</f>
        <v>2346</v>
      </c>
      <c r="K287" s="9">
        <f t="shared" ref="K287:N287" si="782">+SUM(K289+K293+K297+K301)</f>
        <v>2346</v>
      </c>
      <c r="L287" s="9">
        <f t="shared" si="782"/>
        <v>2346</v>
      </c>
      <c r="M287" s="9">
        <f t="shared" si="782"/>
        <v>2346</v>
      </c>
      <c r="N287" s="9">
        <f t="shared" si="782"/>
        <v>2346</v>
      </c>
      <c r="O287" s="9"/>
    </row>
    <row r="288" spans="1:15" x14ac:dyDescent="0.3">
      <c r="A288" s="44" t="s">
        <v>129</v>
      </c>
      <c r="B288" s="47" t="str">
        <f t="shared" ref="B288" si="783">+IFERROR(B287/A287-1,"nm")</f>
        <v>nm</v>
      </c>
      <c r="C288" s="47">
        <f t="shared" ref="C288" si="784">+IFERROR(C287/B287-1,"nm")</f>
        <v>-1.3622603430877955E-2</v>
      </c>
      <c r="D288" s="47">
        <f t="shared" ref="D288" si="785">+IFERROR(D287/C287-1,"nm")</f>
        <v>4.4501278772378416E-2</v>
      </c>
      <c r="E288" s="47">
        <f t="shared" ref="E288" si="786">+IFERROR(E287/D287-1,"nm")</f>
        <v>-7.6395690499510338E-2</v>
      </c>
      <c r="F288" s="47">
        <f t="shared" ref="F288" si="787">+IFERROR(F287/E287-1,"nm")</f>
        <v>1.0604453870625585E-2</v>
      </c>
      <c r="G288" s="47">
        <f t="shared" ref="G288" si="788">+IFERROR(G287/F287-1,"nm")</f>
        <v>-3.147953830010497E-2</v>
      </c>
      <c r="H288" s="47">
        <f t="shared" ref="H288" si="789">+IFERROR(H287/G287-1,"nm")</f>
        <v>0.19447453954496208</v>
      </c>
      <c r="I288" s="47">
        <f>+IFERROR(I287/H287-1,"nm")</f>
        <v>6.3945578231292544E-2</v>
      </c>
      <c r="J288" s="47">
        <f t="shared" ref="J288" si="790">+IFERROR(J287/I287-1,"nm")</f>
        <v>0</v>
      </c>
      <c r="K288" s="47">
        <f t="shared" ref="K288" si="791">+IFERROR(K287/J287-1,"nm")</f>
        <v>0</v>
      </c>
      <c r="L288" s="47">
        <f t="shared" ref="L288" si="792">+IFERROR(L287/K287-1,"nm")</f>
        <v>0</v>
      </c>
      <c r="M288" s="47">
        <f t="shared" ref="M288" si="793">+IFERROR(M287/L287-1,"nm")</f>
        <v>0</v>
      </c>
      <c r="N288" s="47">
        <f t="shared" ref="N288" si="794">+IFERROR(N287/M287-1,"nm")</f>
        <v>0</v>
      </c>
      <c r="O288" s="47"/>
    </row>
    <row r="289" spans="1:15" x14ac:dyDescent="0.3">
      <c r="A289" s="45" t="s">
        <v>113</v>
      </c>
      <c r="B289" s="3">
        <f>+Historicals!B142</f>
        <v>0</v>
      </c>
      <c r="C289" s="3">
        <f>+Historicals!C142</f>
        <v>0</v>
      </c>
      <c r="D289" s="3">
        <f>+Historicals!D142</f>
        <v>0</v>
      </c>
      <c r="E289" s="3">
        <f>+Historicals!E142</f>
        <v>1611</v>
      </c>
      <c r="F289" s="3">
        <f>+Historicals!F142</f>
        <v>1658</v>
      </c>
      <c r="G289" s="3">
        <f>+Historicals!G142</f>
        <v>1642</v>
      </c>
      <c r="H289" s="3">
        <f>+Historicals!H142</f>
        <v>1986</v>
      </c>
      <c r="I289" s="3">
        <f>+Historicals!I142</f>
        <v>2094</v>
      </c>
      <c r="J289" s="3">
        <f>+I289*(1+J290)</f>
        <v>2094</v>
      </c>
      <c r="K289" s="3">
        <f t="shared" ref="K289" si="795">+J289*(1+K290)</f>
        <v>2094</v>
      </c>
      <c r="L289" s="3">
        <f t="shared" ref="L289" si="796">+K289*(1+L290)</f>
        <v>2094</v>
      </c>
      <c r="M289" s="3">
        <f t="shared" ref="M289" si="797">+L289*(1+M290)</f>
        <v>2094</v>
      </c>
      <c r="N289" s="3">
        <f t="shared" ref="N289" si="798">+M289*(1+N290)</f>
        <v>2094</v>
      </c>
      <c r="O289" s="3"/>
    </row>
    <row r="290" spans="1:15" x14ac:dyDescent="0.3">
      <c r="A290" s="44" t="s">
        <v>129</v>
      </c>
      <c r="B290" s="47" t="str">
        <f>+IFERROR(B289/A289-1,"nm")</f>
        <v>nm</v>
      </c>
      <c r="C290" s="47" t="str">
        <f>+IFERROR(C289/B289-1,"nm")</f>
        <v>nm</v>
      </c>
      <c r="D290" s="47" t="str">
        <f t="shared" ref="D290" si="799">+IFERROR(D289/C289-1,"nm")</f>
        <v>nm</v>
      </c>
      <c r="E290" s="47" t="str">
        <f t="shared" ref="E290" si="800">+IFERROR(E289/D289-1,"nm")</f>
        <v>nm</v>
      </c>
      <c r="F290" s="47">
        <f t="shared" ref="F290" si="801">+IFERROR(F289/E289-1,"nm")</f>
        <v>2.9174425822470429E-2</v>
      </c>
      <c r="G290" s="47">
        <f t="shared" ref="G290" si="802">+IFERROR(G289/F289-1,"nm")</f>
        <v>-9.6501809408926498E-3</v>
      </c>
      <c r="H290" s="47">
        <f t="shared" ref="H290" si="803">+IFERROR(H289/G289-1,"nm")</f>
        <v>0.2095006090133984</v>
      </c>
      <c r="I290" s="47">
        <f>+IFERROR(I289/H289-1,"nm")</f>
        <v>5.4380664652567967E-2</v>
      </c>
      <c r="J290" s="47">
        <f>+J291+J292</f>
        <v>0</v>
      </c>
      <c r="K290" s="47">
        <f t="shared" ref="K290:N290" si="804">+K291+K292</f>
        <v>0</v>
      </c>
      <c r="L290" s="47">
        <f t="shared" si="804"/>
        <v>0</v>
      </c>
      <c r="M290" s="47">
        <f t="shared" si="804"/>
        <v>0</v>
      </c>
      <c r="N290" s="47">
        <f t="shared" si="804"/>
        <v>0</v>
      </c>
      <c r="O290" s="47"/>
    </row>
    <row r="291" spans="1:15" x14ac:dyDescent="0.3">
      <c r="A291" s="44" t="s">
        <v>137</v>
      </c>
      <c r="B291" s="47">
        <f>+Historicals!B475</f>
        <v>0</v>
      </c>
      <c r="C291" s="47">
        <f>+Historicals!C475</f>
        <v>0</v>
      </c>
      <c r="D291" s="47">
        <f>+Historicals!D475</f>
        <v>0</v>
      </c>
      <c r="E291" s="47">
        <f>+Historicals!E475</f>
        <v>0</v>
      </c>
      <c r="F291" s="47">
        <f>+Historicals!F475</f>
        <v>0</v>
      </c>
      <c r="G291" s="47">
        <f>+Historicals!G475</f>
        <v>0</v>
      </c>
      <c r="H291" s="47">
        <f>+Historicals!H475</f>
        <v>0</v>
      </c>
      <c r="I291" s="47">
        <f>+Historicals!I475</f>
        <v>0</v>
      </c>
      <c r="J291" s="49">
        <v>0</v>
      </c>
      <c r="K291" s="49">
        <f t="shared" ref="K291:K292" si="805">+J291</f>
        <v>0</v>
      </c>
      <c r="L291" s="49">
        <f t="shared" ref="L291:L292" si="806">+K291</f>
        <v>0</v>
      </c>
      <c r="M291" s="49">
        <f t="shared" ref="M291:M292" si="807">+L291</f>
        <v>0</v>
      </c>
      <c r="N291" s="49">
        <f t="shared" ref="N291:N292" si="808">+M291</f>
        <v>0</v>
      </c>
      <c r="O291" s="49"/>
    </row>
    <row r="292" spans="1:15" x14ac:dyDescent="0.3">
      <c r="A292" s="44" t="s">
        <v>138</v>
      </c>
      <c r="B292" s="47" t="str">
        <f>+IFERROR(B290-B291,"nm")</f>
        <v>nm</v>
      </c>
      <c r="C292" s="47" t="str">
        <f t="shared" ref="C292:H292" si="809">+IFERROR(C290-C291,"nm")</f>
        <v>nm</v>
      </c>
      <c r="D292" s="47" t="str">
        <f t="shared" si="809"/>
        <v>nm</v>
      </c>
      <c r="E292" s="47" t="str">
        <f t="shared" si="809"/>
        <v>nm</v>
      </c>
      <c r="F292" s="47">
        <f t="shared" si="809"/>
        <v>2.9174425822470429E-2</v>
      </c>
      <c r="G292" s="47">
        <f t="shared" si="809"/>
        <v>-9.6501809408926498E-3</v>
      </c>
      <c r="H292" s="47">
        <f t="shared" si="809"/>
        <v>0.2095006090133984</v>
      </c>
      <c r="I292" s="47">
        <f>+IFERROR(I290-I291,"nm")</f>
        <v>5.4380664652567967E-2</v>
      </c>
      <c r="J292" s="49">
        <v>0</v>
      </c>
      <c r="K292" s="49">
        <f t="shared" si="805"/>
        <v>0</v>
      </c>
      <c r="L292" s="49">
        <f t="shared" si="806"/>
        <v>0</v>
      </c>
      <c r="M292" s="49">
        <f t="shared" si="807"/>
        <v>0</v>
      </c>
      <c r="N292" s="49">
        <f t="shared" si="808"/>
        <v>0</v>
      </c>
      <c r="O292" s="49"/>
    </row>
    <row r="293" spans="1:15" x14ac:dyDescent="0.3">
      <c r="A293" s="45" t="s">
        <v>114</v>
      </c>
      <c r="B293" s="3">
        <f>+Historicals!B142</f>
        <v>0</v>
      </c>
      <c r="C293" s="3">
        <f>+Historicals!C142</f>
        <v>0</v>
      </c>
      <c r="D293" s="3">
        <f>+Historicals!D142</f>
        <v>0</v>
      </c>
      <c r="E293" s="3">
        <f>+Historicals!E143</f>
        <v>144</v>
      </c>
      <c r="F293" s="3">
        <f>+Historicals!F143</f>
        <v>89</v>
      </c>
      <c r="G293" s="3">
        <f>+Historicals!G143</f>
        <v>89</v>
      </c>
      <c r="H293" s="3">
        <f>+Historicals!H143</f>
        <v>104</v>
      </c>
      <c r="I293" s="3">
        <f>+Historicals!I143</f>
        <v>103</v>
      </c>
      <c r="J293" s="3">
        <f>+I293*(1+J294)</f>
        <v>103</v>
      </c>
      <c r="K293" s="3">
        <f t="shared" ref="K293" si="810">+J293*(1+K294)</f>
        <v>103</v>
      </c>
      <c r="L293" s="3">
        <f t="shared" ref="L293" si="811">+K293*(1+L294)</f>
        <v>103</v>
      </c>
      <c r="M293" s="3">
        <f t="shared" ref="M293" si="812">+L293*(1+M294)</f>
        <v>103</v>
      </c>
      <c r="N293" s="3">
        <f t="shared" ref="N293" si="813">+M293*(1+N294)</f>
        <v>103</v>
      </c>
      <c r="O293" s="3"/>
    </row>
    <row r="294" spans="1:15" x14ac:dyDescent="0.3">
      <c r="A294" s="44" t="s">
        <v>129</v>
      </c>
      <c r="B294" s="47" t="str">
        <f t="shared" ref="B294" si="814">+IFERROR(B293/A293-1,"nm")</f>
        <v>nm</v>
      </c>
      <c r="C294" s="47" t="str">
        <f t="shared" ref="C294" si="815">+IFERROR(C293/B293-1,"nm")</f>
        <v>nm</v>
      </c>
      <c r="D294" s="47" t="str">
        <f t="shared" ref="D294" si="816">+IFERROR(D293/C293-1,"nm")</f>
        <v>nm</v>
      </c>
      <c r="E294" s="47" t="str">
        <f t="shared" ref="E294" si="817">+IFERROR(E293/D293-1,"nm")</f>
        <v>nm</v>
      </c>
      <c r="F294" s="47">
        <f t="shared" ref="F294" si="818">+IFERROR(F293/E293-1,"nm")</f>
        <v>-0.38194444444444442</v>
      </c>
      <c r="G294" s="47">
        <f t="shared" ref="G294" si="819">+IFERROR(G293/F293-1,"nm")</f>
        <v>0</v>
      </c>
      <c r="H294" s="47">
        <f t="shared" ref="H294" si="820">+IFERROR(H293/G293-1,"nm")</f>
        <v>0.1685393258426966</v>
      </c>
      <c r="I294" s="47">
        <f>+IFERROR(I293/H293-1,"nm")</f>
        <v>-9.6153846153845812E-3</v>
      </c>
      <c r="J294" s="47">
        <f>+J295+J296</f>
        <v>0</v>
      </c>
      <c r="K294" s="47">
        <f t="shared" ref="K294:N294" si="821">+K295+K296</f>
        <v>0</v>
      </c>
      <c r="L294" s="47">
        <f t="shared" si="821"/>
        <v>0</v>
      </c>
      <c r="M294" s="47">
        <f t="shared" si="821"/>
        <v>0</v>
      </c>
      <c r="N294" s="47">
        <f t="shared" si="821"/>
        <v>0</v>
      </c>
      <c r="O294" s="47"/>
    </row>
    <row r="295" spans="1:15" x14ac:dyDescent="0.3">
      <c r="A295" s="44" t="s">
        <v>137</v>
      </c>
      <c r="B295" s="47">
        <f>+Historicals!B479</f>
        <v>0</v>
      </c>
      <c r="C295" s="47">
        <f>+Historicals!C479</f>
        <v>0</v>
      </c>
      <c r="D295" s="47">
        <f>+Historicals!D479</f>
        <v>0</v>
      </c>
      <c r="E295" s="47">
        <f>+Historicals!E479</f>
        <v>0</v>
      </c>
      <c r="F295" s="47">
        <f>+Historicals!F479</f>
        <v>0</v>
      </c>
      <c r="G295" s="47">
        <f>+Historicals!G479</f>
        <v>0</v>
      </c>
      <c r="H295" s="47">
        <f>+Historicals!H479</f>
        <v>0</v>
      </c>
      <c r="I295" s="47">
        <f>+Historicals!I479</f>
        <v>0</v>
      </c>
      <c r="J295" s="49">
        <v>0</v>
      </c>
      <c r="K295" s="49">
        <f t="shared" ref="K295:K296" si="822">+J295</f>
        <v>0</v>
      </c>
      <c r="L295" s="49">
        <f t="shared" ref="L295:L296" si="823">+K295</f>
        <v>0</v>
      </c>
      <c r="M295" s="49">
        <f t="shared" ref="M295:M296" si="824">+L295</f>
        <v>0</v>
      </c>
      <c r="N295" s="49">
        <f t="shared" ref="N295:N296" si="825">+M295</f>
        <v>0</v>
      </c>
      <c r="O295" s="49"/>
    </row>
    <row r="296" spans="1:15" x14ac:dyDescent="0.3">
      <c r="A296" s="44" t="s">
        <v>138</v>
      </c>
      <c r="B296" s="47" t="str">
        <f t="shared" ref="B296:H296" si="826">+IFERROR(B294-B295,"nm")</f>
        <v>nm</v>
      </c>
      <c r="C296" s="47" t="str">
        <f t="shared" si="826"/>
        <v>nm</v>
      </c>
      <c r="D296" s="47" t="str">
        <f t="shared" si="826"/>
        <v>nm</v>
      </c>
      <c r="E296" s="47" t="str">
        <f t="shared" si="826"/>
        <v>nm</v>
      </c>
      <c r="F296" s="47">
        <f t="shared" si="826"/>
        <v>-0.38194444444444442</v>
      </c>
      <c r="G296" s="47">
        <f t="shared" si="826"/>
        <v>0</v>
      </c>
      <c r="H296" s="47">
        <f t="shared" si="826"/>
        <v>0.1685393258426966</v>
      </c>
      <c r="I296" s="47">
        <f>+IFERROR(I294-I295,"nm")</f>
        <v>-9.6153846153845812E-3</v>
      </c>
      <c r="J296" s="49">
        <v>0</v>
      </c>
      <c r="K296" s="49">
        <f t="shared" si="822"/>
        <v>0</v>
      </c>
      <c r="L296" s="49">
        <f t="shared" si="823"/>
        <v>0</v>
      </c>
      <c r="M296" s="49">
        <f t="shared" si="824"/>
        <v>0</v>
      </c>
      <c r="N296" s="49">
        <f t="shared" si="825"/>
        <v>0</v>
      </c>
      <c r="O296" s="49"/>
    </row>
    <row r="297" spans="1:15" x14ac:dyDescent="0.3">
      <c r="A297" s="45" t="s">
        <v>115</v>
      </c>
      <c r="B297" s="3">
        <f>+Historicals!B143</f>
        <v>0</v>
      </c>
      <c r="C297" s="3">
        <f>+Historicals!C143</f>
        <v>0</v>
      </c>
      <c r="D297" s="3">
        <f>+Historicals!D143</f>
        <v>0</v>
      </c>
      <c r="E297" s="3">
        <f>+Historicals!E144</f>
        <v>28</v>
      </c>
      <c r="F297" s="3">
        <f>+Historicals!F144</f>
        <v>25</v>
      </c>
      <c r="G297" s="3">
        <f>+Historicals!G144</f>
        <v>25</v>
      </c>
      <c r="H297" s="3">
        <f>+Historicals!H144</f>
        <v>29</v>
      </c>
      <c r="I297" s="3">
        <f>+Historicals!I144</f>
        <v>26</v>
      </c>
      <c r="J297" s="3">
        <f>+I297*(1+J298)</f>
        <v>26</v>
      </c>
      <c r="K297" s="3">
        <f t="shared" ref="K297" si="827">+J297*(1+K298)</f>
        <v>26</v>
      </c>
      <c r="L297" s="3">
        <f t="shared" ref="L297" si="828">+K297*(1+L298)</f>
        <v>26</v>
      </c>
      <c r="M297" s="3">
        <f t="shared" ref="M297" si="829">+L297*(1+M298)</f>
        <v>26</v>
      </c>
      <c r="N297" s="3">
        <f t="shared" ref="N297" si="830">+M297*(1+N298)</f>
        <v>26</v>
      </c>
      <c r="O297" s="3"/>
    </row>
    <row r="298" spans="1:15" x14ac:dyDescent="0.3">
      <c r="A298" s="44" t="s">
        <v>129</v>
      </c>
      <c r="B298" s="47" t="str">
        <f t="shared" ref="B298" si="831">+IFERROR(B297/A297-1,"nm")</f>
        <v>nm</v>
      </c>
      <c r="C298" s="47" t="str">
        <f t="shared" ref="C298" si="832">+IFERROR(C297/B297-1,"nm")</f>
        <v>nm</v>
      </c>
      <c r="D298" s="47" t="str">
        <f t="shared" ref="D298" si="833">+IFERROR(D297/C297-1,"nm")</f>
        <v>nm</v>
      </c>
      <c r="E298" s="47" t="str">
        <f t="shared" ref="E298" si="834">+IFERROR(E297/D297-1,"nm")</f>
        <v>nm</v>
      </c>
      <c r="F298" s="47">
        <f t="shared" ref="F298" si="835">+IFERROR(F297/E297-1,"nm")</f>
        <v>-0.1071428571428571</v>
      </c>
      <c r="G298" s="47">
        <f t="shared" ref="G298" si="836">+IFERROR(G297/F297-1,"nm")</f>
        <v>0</v>
      </c>
      <c r="H298" s="47">
        <f t="shared" ref="H298" si="837">+IFERROR(H297/G297-1,"nm")</f>
        <v>0.15999999999999992</v>
      </c>
      <c r="I298" s="47">
        <f>+IFERROR(I297/H297-1,"nm")</f>
        <v>-0.10344827586206895</v>
      </c>
      <c r="J298" s="47">
        <f>+J299+J300</f>
        <v>0</v>
      </c>
      <c r="K298" s="47">
        <f t="shared" ref="K298:N298" si="838">+K299+K300</f>
        <v>0</v>
      </c>
      <c r="L298" s="47">
        <f t="shared" si="838"/>
        <v>0</v>
      </c>
      <c r="M298" s="47">
        <f t="shared" si="838"/>
        <v>0</v>
      </c>
      <c r="N298" s="47">
        <f t="shared" si="838"/>
        <v>0</v>
      </c>
      <c r="O298" s="47"/>
    </row>
    <row r="299" spans="1:15" x14ac:dyDescent="0.3">
      <c r="A299" s="44" t="s">
        <v>137</v>
      </c>
      <c r="B299" s="47">
        <f>+Historicals!B477</f>
        <v>0</v>
      </c>
      <c r="C299" s="47">
        <f>+Historicals!C477</f>
        <v>0</v>
      </c>
      <c r="D299" s="47">
        <f>+Historicals!D477</f>
        <v>0</v>
      </c>
      <c r="E299" s="47">
        <f>+Historicals!E477</f>
        <v>0</v>
      </c>
      <c r="F299" s="47">
        <f>+Historicals!F477</f>
        <v>0</v>
      </c>
      <c r="G299" s="47">
        <f>+Historicals!G477</f>
        <v>0</v>
      </c>
      <c r="H299" s="47">
        <f>+Historicals!H477</f>
        <v>0</v>
      </c>
      <c r="I299" s="47">
        <f>+Historicals!I477</f>
        <v>0</v>
      </c>
      <c r="J299" s="49">
        <v>0</v>
      </c>
      <c r="K299" s="49">
        <f t="shared" ref="K299:K300" si="839">+J299</f>
        <v>0</v>
      </c>
      <c r="L299" s="49">
        <f t="shared" ref="L299:L300" si="840">+K299</f>
        <v>0</v>
      </c>
      <c r="M299" s="49">
        <f t="shared" ref="M299:M300" si="841">+L299</f>
        <v>0</v>
      </c>
      <c r="N299" s="49">
        <f t="shared" ref="N299:N300" si="842">+M299</f>
        <v>0</v>
      </c>
      <c r="O299" s="49"/>
    </row>
    <row r="300" spans="1:15" x14ac:dyDescent="0.3">
      <c r="A300" s="44" t="s">
        <v>138</v>
      </c>
      <c r="B300" s="47" t="str">
        <f t="shared" ref="B300:G300" si="843">+IFERROR(B298-B299,"nm")</f>
        <v>nm</v>
      </c>
      <c r="C300" s="47" t="str">
        <f t="shared" si="843"/>
        <v>nm</v>
      </c>
      <c r="D300" s="47" t="str">
        <f t="shared" si="843"/>
        <v>nm</v>
      </c>
      <c r="E300" s="47" t="str">
        <f t="shared" si="843"/>
        <v>nm</v>
      </c>
      <c r="F300" s="47">
        <f t="shared" si="843"/>
        <v>-0.1071428571428571</v>
      </c>
      <c r="G300" s="47">
        <f t="shared" si="843"/>
        <v>0</v>
      </c>
      <c r="H300" s="47">
        <f>+IFERROR(H298-H299,"nm")</f>
        <v>0.15999999999999992</v>
      </c>
      <c r="I300" s="47">
        <f>+IFERROR(I298-I299,"nm")</f>
        <v>-0.10344827586206895</v>
      </c>
      <c r="J300" s="49">
        <v>0</v>
      </c>
      <c r="K300" s="49">
        <f t="shared" si="839"/>
        <v>0</v>
      </c>
      <c r="L300" s="49">
        <f t="shared" si="840"/>
        <v>0</v>
      </c>
      <c r="M300" s="49">
        <f t="shared" si="841"/>
        <v>0</v>
      </c>
      <c r="N300" s="49">
        <f t="shared" si="842"/>
        <v>0</v>
      </c>
      <c r="O300" s="49"/>
    </row>
    <row r="301" spans="1:15" x14ac:dyDescent="0.3">
      <c r="A301" s="45" t="s">
        <v>121</v>
      </c>
      <c r="B301" s="3">
        <f>+Historicals!B145</f>
        <v>0</v>
      </c>
      <c r="C301" s="3">
        <f>+Historicals!C145</f>
        <v>0</v>
      </c>
      <c r="D301" s="3">
        <f>+Historicals!D145</f>
        <v>0</v>
      </c>
      <c r="E301" s="3">
        <f>+Historicals!E145</f>
        <v>103</v>
      </c>
      <c r="F301" s="3">
        <f>+Historicals!F145</f>
        <v>90</v>
      </c>
      <c r="G301" s="3">
        <f>+Historicals!G145</f>
        <v>90</v>
      </c>
      <c r="H301" s="3">
        <f>+Historicals!H145</f>
        <v>86</v>
      </c>
      <c r="I301" s="3">
        <f>+Historicals!I145</f>
        <v>123</v>
      </c>
      <c r="J301" s="3">
        <f>+I301*(1+J302)</f>
        <v>123</v>
      </c>
      <c r="K301" s="3">
        <f t="shared" ref="K301" si="844">+J301*(1+K302)</f>
        <v>123</v>
      </c>
      <c r="L301" s="3">
        <f t="shared" ref="L301" si="845">+K301*(1+L302)</f>
        <v>123</v>
      </c>
      <c r="M301" s="3">
        <f t="shared" ref="M301" si="846">+L301*(1+M302)</f>
        <v>123</v>
      </c>
      <c r="N301" s="3">
        <f t="shared" ref="N301" si="847">+M301*(1+N302)</f>
        <v>123</v>
      </c>
      <c r="O301" s="3"/>
    </row>
    <row r="302" spans="1:15" x14ac:dyDescent="0.3">
      <c r="A302" s="44" t="s">
        <v>129</v>
      </c>
      <c r="B302" s="47" t="str">
        <f t="shared" ref="B302" si="848">+IFERROR(B301/A301-1,"nm")</f>
        <v>nm</v>
      </c>
      <c r="C302" s="47" t="str">
        <f t="shared" ref="C302" si="849">+IFERROR(C301/B301-1,"nm")</f>
        <v>nm</v>
      </c>
      <c r="D302" s="47" t="str">
        <f t="shared" ref="D302" si="850">+IFERROR(D301/C301-1,"nm")</f>
        <v>nm</v>
      </c>
      <c r="E302" s="47" t="str">
        <f t="shared" ref="E302" si="851">+IFERROR(E301/D301-1,"nm")</f>
        <v>nm</v>
      </c>
      <c r="F302" s="47">
        <f t="shared" ref="F302" si="852">+IFERROR(F301/E301-1,"nm")</f>
        <v>-0.12621359223300976</v>
      </c>
      <c r="G302" s="47">
        <f t="shared" ref="G302" si="853">+IFERROR(G301/F301-1,"nm")</f>
        <v>0</v>
      </c>
      <c r="H302" s="47">
        <f t="shared" ref="H302" si="854">+IFERROR(H301/G301-1,"nm")</f>
        <v>-4.4444444444444398E-2</v>
      </c>
      <c r="I302" s="47">
        <f>+IFERROR(I301/H301-1,"nm")</f>
        <v>0.43023255813953498</v>
      </c>
      <c r="J302" s="47">
        <f>+J303+J304</f>
        <v>0</v>
      </c>
      <c r="K302" s="47">
        <f t="shared" ref="K302:N302" si="855">+K303+K304</f>
        <v>0</v>
      </c>
      <c r="L302" s="47">
        <f t="shared" si="855"/>
        <v>0</v>
      </c>
      <c r="M302" s="47">
        <f t="shared" si="855"/>
        <v>0</v>
      </c>
      <c r="N302" s="47">
        <f t="shared" si="855"/>
        <v>0</v>
      </c>
      <c r="O302" s="47"/>
    </row>
    <row r="303" spans="1:15" x14ac:dyDescent="0.3">
      <c r="A303" s="44" t="s">
        <v>137</v>
      </c>
      <c r="B303" s="47">
        <f>+Historicals!B481</f>
        <v>0</v>
      </c>
      <c r="C303" s="47">
        <f>+Historicals!C481</f>
        <v>0</v>
      </c>
      <c r="D303" s="47">
        <f>+Historicals!D481</f>
        <v>0</v>
      </c>
      <c r="E303" s="47">
        <f>+Historicals!E481</f>
        <v>0</v>
      </c>
      <c r="F303" s="47">
        <f>+Historicals!F481</f>
        <v>0</v>
      </c>
      <c r="G303" s="47">
        <f>+Historicals!G481</f>
        <v>0</v>
      </c>
      <c r="H303" s="47">
        <f>+Historicals!H481</f>
        <v>0</v>
      </c>
      <c r="I303" s="47">
        <f>+Historicals!I481</f>
        <v>0</v>
      </c>
      <c r="J303" s="49">
        <v>0</v>
      </c>
      <c r="K303" s="49">
        <f t="shared" ref="K303:K304" si="856">+J303</f>
        <v>0</v>
      </c>
      <c r="L303" s="49">
        <f t="shared" ref="L303:L304" si="857">+K303</f>
        <v>0</v>
      </c>
      <c r="M303" s="49">
        <f t="shared" ref="M303:M304" si="858">+L303</f>
        <v>0</v>
      </c>
      <c r="N303" s="49">
        <f t="shared" ref="N303:N304" si="859">+M303</f>
        <v>0</v>
      </c>
      <c r="O303" s="49"/>
    </row>
    <row r="304" spans="1:15" x14ac:dyDescent="0.3">
      <c r="A304" s="44" t="s">
        <v>138</v>
      </c>
      <c r="B304" s="47" t="str">
        <f t="shared" ref="B304:G304" si="860">+IFERROR(B302-B303,"nm")</f>
        <v>nm</v>
      </c>
      <c r="C304" s="47" t="str">
        <f t="shared" si="860"/>
        <v>nm</v>
      </c>
      <c r="D304" s="47" t="str">
        <f t="shared" si="860"/>
        <v>nm</v>
      </c>
      <c r="E304" s="47" t="str">
        <f t="shared" si="860"/>
        <v>nm</v>
      </c>
      <c r="F304" s="47">
        <f t="shared" si="860"/>
        <v>-0.12621359223300976</v>
      </c>
      <c r="G304" s="47">
        <f t="shared" si="860"/>
        <v>0</v>
      </c>
      <c r="H304" s="47">
        <f>+IFERROR(H302-H303,"nm")</f>
        <v>-4.4444444444444398E-2</v>
      </c>
      <c r="I304" s="47">
        <f>+IFERROR(I302-I303,"nm")</f>
        <v>0.43023255813953498</v>
      </c>
      <c r="J304" s="49">
        <v>0</v>
      </c>
      <c r="K304" s="49">
        <f t="shared" si="856"/>
        <v>0</v>
      </c>
      <c r="L304" s="49">
        <f t="shared" si="857"/>
        <v>0</v>
      </c>
      <c r="M304" s="49">
        <f t="shared" si="858"/>
        <v>0</v>
      </c>
      <c r="N304" s="49">
        <f t="shared" si="859"/>
        <v>0</v>
      </c>
      <c r="O304" s="49"/>
    </row>
    <row r="305" spans="1:15" x14ac:dyDescent="0.3">
      <c r="A305" s="9" t="s">
        <v>130</v>
      </c>
      <c r="B305" s="48">
        <f t="shared" ref="B305:H305" si="861">+B312+B308</f>
        <v>535</v>
      </c>
      <c r="C305" s="48">
        <f t="shared" si="861"/>
        <v>514</v>
      </c>
      <c r="D305" s="48">
        <f t="shared" si="861"/>
        <v>505</v>
      </c>
      <c r="E305" s="48">
        <f t="shared" si="861"/>
        <v>343</v>
      </c>
      <c r="F305" s="48">
        <f t="shared" si="861"/>
        <v>334</v>
      </c>
      <c r="G305" s="48">
        <f t="shared" si="861"/>
        <v>322</v>
      </c>
      <c r="H305" s="48">
        <f t="shared" si="861"/>
        <v>569</v>
      </c>
      <c r="I305" s="48">
        <f>+I312+I308</f>
        <v>691</v>
      </c>
      <c r="J305" s="48">
        <f>+J287*J307</f>
        <v>691</v>
      </c>
      <c r="K305" s="48">
        <f t="shared" ref="K305:N305" si="862">+K287*K307</f>
        <v>691</v>
      </c>
      <c r="L305" s="48">
        <f t="shared" si="862"/>
        <v>691</v>
      </c>
      <c r="M305" s="48">
        <f t="shared" si="862"/>
        <v>691</v>
      </c>
      <c r="N305" s="48">
        <f t="shared" si="862"/>
        <v>691</v>
      </c>
      <c r="O305" s="48"/>
    </row>
    <row r="306" spans="1:15" x14ac:dyDescent="0.3">
      <c r="A306" s="46" t="s">
        <v>129</v>
      </c>
      <c r="B306" s="47" t="str">
        <f t="shared" ref="B306:H306" si="863">+IFERROR(B305/A305-1,"nm")</f>
        <v>nm</v>
      </c>
      <c r="C306" s="47">
        <f t="shared" si="863"/>
        <v>-3.9252336448598157E-2</v>
      </c>
      <c r="D306" s="47">
        <f t="shared" si="863"/>
        <v>-1.7509727626459193E-2</v>
      </c>
      <c r="E306" s="47">
        <f t="shared" si="863"/>
        <v>-0.32079207920792074</v>
      </c>
      <c r="F306" s="47">
        <f t="shared" si="863"/>
        <v>-2.6239067055393583E-2</v>
      </c>
      <c r="G306" s="47">
        <f t="shared" si="863"/>
        <v>-3.59281437125748E-2</v>
      </c>
      <c r="H306" s="47">
        <f t="shared" si="863"/>
        <v>0.76708074534161486</v>
      </c>
      <c r="I306" s="47">
        <f>+IFERROR(I305/H305-1,"nm")</f>
        <v>0.21441124780316345</v>
      </c>
      <c r="J306" s="47">
        <f t="shared" ref="J306:N306" si="864">+IFERROR(J305/I305-1,"nm")</f>
        <v>0</v>
      </c>
      <c r="K306" s="47">
        <f t="shared" si="864"/>
        <v>0</v>
      </c>
      <c r="L306" s="47">
        <f t="shared" si="864"/>
        <v>0</v>
      </c>
      <c r="M306" s="47">
        <f t="shared" si="864"/>
        <v>0</v>
      </c>
      <c r="N306" s="47">
        <f t="shared" si="864"/>
        <v>0</v>
      </c>
      <c r="O306" s="47"/>
    </row>
    <row r="307" spans="1:15" x14ac:dyDescent="0.3">
      <c r="A307" s="46" t="s">
        <v>131</v>
      </c>
      <c r="B307" s="47">
        <f t="shared" ref="B307" si="865">+IFERROR(B305/B$101,"nm")</f>
        <v>0.17443756113465927</v>
      </c>
      <c r="C307" s="47">
        <f t="shared" ref="C307:H307" si="866">+IFERROR(C305/C$132,"nm")</f>
        <v>0.11906416492934908</v>
      </c>
      <c r="D307" s="47">
        <f t="shared" si="866"/>
        <v>0.10660755752586025</v>
      </c>
      <c r="E307" s="47">
        <f t="shared" si="866"/>
        <v>6.6395663956639567E-2</v>
      </c>
      <c r="F307" s="47">
        <f t="shared" si="866"/>
        <v>6.3570612866387516E-2</v>
      </c>
      <c r="G307" s="47">
        <f t="shared" si="866"/>
        <v>6.4041368337311055E-2</v>
      </c>
      <c r="H307" s="47">
        <f t="shared" si="866"/>
        <v>0.10649447875725249</v>
      </c>
      <c r="I307" s="47">
        <f>+IFERROR(I305/I$287,"nm")</f>
        <v>0.29454390451832907</v>
      </c>
      <c r="J307" s="49">
        <f>+I307</f>
        <v>0.29454390451832907</v>
      </c>
      <c r="K307" s="49">
        <f t="shared" ref="K307" si="867">+J307</f>
        <v>0.29454390451832907</v>
      </c>
      <c r="L307" s="49">
        <f t="shared" ref="L307" si="868">+K307</f>
        <v>0.29454390451832907</v>
      </c>
      <c r="M307" s="49">
        <f t="shared" ref="M307" si="869">+L307</f>
        <v>0.29454390451832907</v>
      </c>
      <c r="N307" s="49">
        <f t="shared" ref="N307" si="870">+M307</f>
        <v>0.29454390451832907</v>
      </c>
      <c r="O307" s="49"/>
    </row>
    <row r="308" spans="1:15" x14ac:dyDescent="0.3">
      <c r="A308" s="9" t="s">
        <v>132</v>
      </c>
      <c r="B308" s="9">
        <f>+Historicals!B205</f>
        <v>18</v>
      </c>
      <c r="C308" s="9">
        <f>+Historicals!C205</f>
        <v>27</v>
      </c>
      <c r="D308" s="9">
        <f>+Historicals!D205</f>
        <v>28</v>
      </c>
      <c r="E308" s="9">
        <f>+Historicals!E205</f>
        <v>33</v>
      </c>
      <c r="F308" s="9">
        <f>+Historicals!F205</f>
        <v>31</v>
      </c>
      <c r="G308" s="9">
        <f>+Historicals!G205</f>
        <v>25</v>
      </c>
      <c r="H308" s="9">
        <f>+Historicals!H205</f>
        <v>26</v>
      </c>
      <c r="I308" s="9">
        <f>+Historicals!I205</f>
        <v>22</v>
      </c>
      <c r="J308" s="48">
        <f>+J311*J318</f>
        <v>22</v>
      </c>
      <c r="K308" s="48">
        <f t="shared" ref="K308:N308" si="871">+K311*K318</f>
        <v>22</v>
      </c>
      <c r="L308" s="48">
        <f t="shared" si="871"/>
        <v>22</v>
      </c>
      <c r="M308" s="48">
        <f t="shared" si="871"/>
        <v>22</v>
      </c>
      <c r="N308" s="48">
        <f t="shared" si="871"/>
        <v>22</v>
      </c>
      <c r="O308" s="48"/>
    </row>
    <row r="309" spans="1:15" x14ac:dyDescent="0.3">
      <c r="A309" s="46" t="s">
        <v>129</v>
      </c>
      <c r="B309" s="47" t="str">
        <f t="shared" ref="B309" si="872">+IFERROR(B308/A308-1,"nm")</f>
        <v>nm</v>
      </c>
      <c r="C309" s="47">
        <f t="shared" ref="C309" si="873">+IFERROR(C308/B308-1,"nm")</f>
        <v>0.5</v>
      </c>
      <c r="D309" s="47">
        <f t="shared" ref="D309" si="874">+IFERROR(D308/C308-1,"nm")</f>
        <v>3.7037037037036979E-2</v>
      </c>
      <c r="E309" s="47">
        <f t="shared" ref="E309" si="875">+IFERROR(E308/D308-1,"nm")</f>
        <v>0.1785714285714286</v>
      </c>
      <c r="F309" s="47">
        <f t="shared" ref="F309" si="876">+IFERROR(F308/E308-1,"nm")</f>
        <v>-6.0606060606060552E-2</v>
      </c>
      <c r="G309" s="47">
        <f t="shared" ref="G309" si="877">+IFERROR(G308/F308-1,"nm")</f>
        <v>-0.19354838709677424</v>
      </c>
      <c r="H309" s="47">
        <f t="shared" ref="H309" si="878">+IFERROR(H308/G308-1,"nm")</f>
        <v>4.0000000000000036E-2</v>
      </c>
      <c r="I309" s="47">
        <f>+IFERROR(I308/H308-1,"nm")</f>
        <v>-0.15384615384615385</v>
      </c>
      <c r="J309" s="47">
        <f t="shared" ref="J309" si="879">+IFERROR(J308/I308-1,"nm")</f>
        <v>0</v>
      </c>
      <c r="K309" s="47">
        <f t="shared" ref="K309" si="880">+IFERROR(K308/J308-1,"nm")</f>
        <v>0</v>
      </c>
      <c r="L309" s="47">
        <f t="shared" ref="L309" si="881">+IFERROR(L308/K308-1,"nm")</f>
        <v>0</v>
      </c>
      <c r="M309" s="47">
        <f t="shared" ref="M309" si="882">+IFERROR(M308/L308-1,"nm")</f>
        <v>0</v>
      </c>
      <c r="N309" s="47">
        <f t="shared" ref="N309" si="883">+IFERROR(N308/M308-1,"nm")</f>
        <v>0</v>
      </c>
      <c r="O309" s="47"/>
    </row>
    <row r="310" spans="1:15" x14ac:dyDescent="0.3">
      <c r="A310" s="46" t="s">
        <v>133</v>
      </c>
      <c r="B310" s="47">
        <f t="shared" ref="B310" si="884">+IFERROR(B308/B$101,"nm")</f>
        <v>5.8689272905119005E-3</v>
      </c>
      <c r="C310" s="47">
        <f t="shared" ref="C310:H310" si="885">+IFERROR(C308/C$287,"nm")</f>
        <v>1.3810741687979539E-2</v>
      </c>
      <c r="D310" s="47">
        <f t="shared" si="885"/>
        <v>1.3712047012732615E-2</v>
      </c>
      <c r="E310" s="47">
        <f t="shared" si="885"/>
        <v>1.7497348886532343E-2</v>
      </c>
      <c r="F310" s="47">
        <f t="shared" si="885"/>
        <v>1.6264428121720881E-2</v>
      </c>
      <c r="G310" s="47">
        <f t="shared" si="885"/>
        <v>1.3542795232936078E-2</v>
      </c>
      <c r="H310" s="47">
        <f t="shared" si="885"/>
        <v>1.1791383219954649E-2</v>
      </c>
      <c r="I310" s="47">
        <f>+IFERROR(I308/I$287,"nm")</f>
        <v>9.3776641091219103E-3</v>
      </c>
      <c r="J310" s="47">
        <f t="shared" ref="J310:N310" si="886">+IFERROR(J308/J$21,"nm")</f>
        <v>1.1987141066855556E-3</v>
      </c>
      <c r="K310" s="47">
        <f t="shared" si="886"/>
        <v>1.1987141066855556E-3</v>
      </c>
      <c r="L310" s="47">
        <f t="shared" si="886"/>
        <v>1.1987141066855556E-3</v>
      </c>
      <c r="M310" s="47">
        <f t="shared" si="886"/>
        <v>1.1987141066855556E-3</v>
      </c>
      <c r="N310" s="47">
        <f t="shared" si="886"/>
        <v>1.1987141066855556E-3</v>
      </c>
      <c r="O310" s="47"/>
    </row>
    <row r="311" spans="1:15" x14ac:dyDescent="0.3">
      <c r="A311" s="46" t="s">
        <v>142</v>
      </c>
      <c r="B311" s="47">
        <f t="shared" ref="B311:H311" si="887">+IFERROR(B308/B318,"nm")</f>
        <v>0.14754098360655737</v>
      </c>
      <c r="C311" s="47">
        <f t="shared" si="887"/>
        <v>0.216</v>
      </c>
      <c r="D311" s="47">
        <f t="shared" si="887"/>
        <v>0.224</v>
      </c>
      <c r="E311" s="47">
        <f t="shared" si="887"/>
        <v>0.28695652173913044</v>
      </c>
      <c r="F311" s="47">
        <f t="shared" si="887"/>
        <v>0.31</v>
      </c>
      <c r="G311" s="47">
        <f t="shared" si="887"/>
        <v>0.3125</v>
      </c>
      <c r="H311" s="47">
        <f t="shared" si="887"/>
        <v>0.41269841269841268</v>
      </c>
      <c r="I311" s="47">
        <f>+IFERROR(I308/I318,"nm")</f>
        <v>0.44897959183673469</v>
      </c>
      <c r="J311" s="49">
        <f>+I311</f>
        <v>0.44897959183673469</v>
      </c>
      <c r="K311" s="49">
        <f t="shared" ref="K311" si="888">+J311</f>
        <v>0.44897959183673469</v>
      </c>
      <c r="L311" s="49">
        <f t="shared" ref="L311" si="889">+K311</f>
        <v>0.44897959183673469</v>
      </c>
      <c r="M311" s="49">
        <f t="shared" ref="M311" si="890">+L311</f>
        <v>0.44897959183673469</v>
      </c>
      <c r="N311" s="49">
        <f t="shared" ref="N311" si="891">+M311</f>
        <v>0.44897959183673469</v>
      </c>
      <c r="O311" s="49"/>
    </row>
    <row r="312" spans="1:15" x14ac:dyDescent="0.3">
      <c r="A312" s="9" t="s">
        <v>134</v>
      </c>
      <c r="B312" s="9">
        <f>+Historicals!B160</f>
        <v>517</v>
      </c>
      <c r="C312" s="9">
        <f>+Historicals!C160</f>
        <v>487</v>
      </c>
      <c r="D312" s="9">
        <f>+Historicals!D160</f>
        <v>477</v>
      </c>
      <c r="E312" s="9">
        <f>+Historicals!E160</f>
        <v>310</v>
      </c>
      <c r="F312" s="9">
        <f>+Historicals!F160</f>
        <v>303</v>
      </c>
      <c r="G312" s="9">
        <f>+Historicals!G160</f>
        <v>297</v>
      </c>
      <c r="H312" s="9">
        <f>+Historicals!H160</f>
        <v>543</v>
      </c>
      <c r="I312" s="9">
        <f>+Historicals!I160</f>
        <v>669</v>
      </c>
      <c r="J312" s="9">
        <f>+J305-J308</f>
        <v>669</v>
      </c>
      <c r="K312" s="9">
        <f t="shared" ref="K312:N312" si="892">+K305-K308</f>
        <v>669</v>
      </c>
      <c r="L312" s="9">
        <f t="shared" si="892"/>
        <v>669</v>
      </c>
      <c r="M312" s="9">
        <f t="shared" si="892"/>
        <v>669</v>
      </c>
      <c r="N312" s="9">
        <f t="shared" si="892"/>
        <v>669</v>
      </c>
      <c r="O312" s="9"/>
    </row>
    <row r="313" spans="1:15" x14ac:dyDescent="0.3">
      <c r="A313" s="46" t="s">
        <v>129</v>
      </c>
      <c r="B313" s="47" t="str">
        <f t="shared" ref="B313" si="893">+IFERROR(B312/A312-1,"nm")</f>
        <v>nm</v>
      </c>
      <c r="C313" s="47">
        <f t="shared" ref="C313" si="894">+IFERROR(C312/B312-1,"nm")</f>
        <v>-5.8027079303675011E-2</v>
      </c>
      <c r="D313" s="47">
        <f t="shared" ref="D313" si="895">+IFERROR(D312/C312-1,"nm")</f>
        <v>-2.0533880903490731E-2</v>
      </c>
      <c r="E313" s="47">
        <f t="shared" ref="E313" si="896">+IFERROR(E312/D312-1,"nm")</f>
        <v>-0.35010482180293501</v>
      </c>
      <c r="F313" s="47">
        <f t="shared" ref="F313" si="897">+IFERROR(F312/E312-1,"nm")</f>
        <v>-2.2580645161290325E-2</v>
      </c>
      <c r="G313" s="47">
        <f t="shared" ref="G313" si="898">+IFERROR(G312/F312-1,"nm")</f>
        <v>-1.980198019801982E-2</v>
      </c>
      <c r="H313" s="47">
        <f t="shared" ref="H313" si="899">+IFERROR(H312/G312-1,"nm")</f>
        <v>0.82828282828282829</v>
      </c>
      <c r="I313" s="47">
        <f>+IFERROR(I312/H312-1,"nm")</f>
        <v>0.2320441988950277</v>
      </c>
      <c r="J313" s="47">
        <f t="shared" ref="J313" si="900">+IFERROR(J312/I312-1,"nm")</f>
        <v>0</v>
      </c>
      <c r="K313" s="47">
        <f t="shared" ref="K313" si="901">+IFERROR(K312/J312-1,"nm")</f>
        <v>0</v>
      </c>
      <c r="L313" s="47">
        <f t="shared" ref="L313" si="902">+IFERROR(L312/K312-1,"nm")</f>
        <v>0</v>
      </c>
      <c r="M313" s="47">
        <f t="shared" ref="M313" si="903">+IFERROR(M312/L312-1,"nm")</f>
        <v>0</v>
      </c>
      <c r="N313" s="47">
        <f t="shared" ref="N313" si="904">+IFERROR(N312/M312-1,"nm")</f>
        <v>0</v>
      </c>
      <c r="O313" s="47"/>
    </row>
    <row r="314" spans="1:15" x14ac:dyDescent="0.3">
      <c r="A314" s="46" t="s">
        <v>131</v>
      </c>
      <c r="B314" s="47" t="str">
        <f t="shared" ref="B314:H314" si="905">+IFERROR(B312/B$132,"nm")</f>
        <v>nm</v>
      </c>
      <c r="C314" s="47">
        <f t="shared" si="905"/>
        <v>0.11280982163539495</v>
      </c>
      <c r="D314" s="47">
        <f t="shared" si="905"/>
        <v>0.10069664344521849</v>
      </c>
      <c r="E314" s="47">
        <f t="shared" si="905"/>
        <v>6.00077429345722E-2</v>
      </c>
      <c r="F314" s="47">
        <f t="shared" si="905"/>
        <v>5.7670346402740769E-2</v>
      </c>
      <c r="G314" s="47">
        <f t="shared" si="905"/>
        <v>5.9069212410501191E-2</v>
      </c>
      <c r="H314" s="47">
        <f t="shared" si="905"/>
        <v>0.10162829870859068</v>
      </c>
      <c r="I314" s="47">
        <f>+IFERROR(I312/I$287,"nm")</f>
        <v>0.28516624040920718</v>
      </c>
      <c r="J314" s="47">
        <f t="shared" ref="J314:N314" si="906">+IFERROR(J312/J$132,"nm")</f>
        <v>0.11234256926952141</v>
      </c>
      <c r="K314" s="47">
        <f t="shared" si="906"/>
        <v>0.11234256926952141</v>
      </c>
      <c r="L314" s="47">
        <f t="shared" si="906"/>
        <v>0.11234256926952141</v>
      </c>
      <c r="M314" s="47">
        <f t="shared" si="906"/>
        <v>0.11234256926952141</v>
      </c>
      <c r="N314" s="47">
        <f t="shared" si="906"/>
        <v>0.11234256926952141</v>
      </c>
      <c r="O314" s="47"/>
    </row>
    <row r="315" spans="1:15" x14ac:dyDescent="0.3">
      <c r="A315" s="9" t="s">
        <v>135</v>
      </c>
      <c r="B315" s="9">
        <f>+Historicals!B190</f>
        <v>69</v>
      </c>
      <c r="C315" s="9">
        <f>+Historicals!C190</f>
        <v>39</v>
      </c>
      <c r="D315" s="9">
        <f>+Historicals!D190</f>
        <v>30</v>
      </c>
      <c r="E315" s="9">
        <f>+Historicals!E190</f>
        <v>22</v>
      </c>
      <c r="F315" s="9">
        <f>+Historicals!F190</f>
        <v>18</v>
      </c>
      <c r="G315" s="9">
        <f>+Historicals!G190</f>
        <v>12</v>
      </c>
      <c r="H315" s="9">
        <f>+Historicals!H190</f>
        <v>7</v>
      </c>
      <c r="I315" s="9">
        <f>+Historicals!I190</f>
        <v>9</v>
      </c>
      <c r="J315" s="48">
        <f>+J287*J317</f>
        <v>9</v>
      </c>
      <c r="K315" s="48">
        <f t="shared" ref="K315:N315" si="907">+K287*K317</f>
        <v>9</v>
      </c>
      <c r="L315" s="48">
        <f t="shared" si="907"/>
        <v>9</v>
      </c>
      <c r="M315" s="48">
        <f t="shared" si="907"/>
        <v>9</v>
      </c>
      <c r="N315" s="48">
        <f t="shared" si="907"/>
        <v>9</v>
      </c>
      <c r="O315" s="48"/>
    </row>
    <row r="316" spans="1:15" x14ac:dyDescent="0.3">
      <c r="A316" s="46" t="s">
        <v>129</v>
      </c>
      <c r="B316" s="47" t="str">
        <f t="shared" ref="B316" si="908">+IFERROR(B315/A315-1,"nm")</f>
        <v>nm</v>
      </c>
      <c r="C316" s="47">
        <f t="shared" ref="C316" si="909">+IFERROR(C315/B315-1,"nm")</f>
        <v>-0.43478260869565222</v>
      </c>
      <c r="D316" s="47">
        <f t="shared" ref="D316" si="910">+IFERROR(D315/C315-1,"nm")</f>
        <v>-0.23076923076923073</v>
      </c>
      <c r="E316" s="47">
        <f t="shared" ref="E316" si="911">+IFERROR(E315/D315-1,"nm")</f>
        <v>-0.26666666666666672</v>
      </c>
      <c r="F316" s="47">
        <f t="shared" ref="F316" si="912">+IFERROR(F315/E315-1,"nm")</f>
        <v>-0.18181818181818177</v>
      </c>
      <c r="G316" s="47">
        <f t="shared" ref="G316" si="913">+IFERROR(G315/F315-1,"nm")</f>
        <v>-0.33333333333333337</v>
      </c>
      <c r="H316" s="47">
        <f t="shared" ref="H316" si="914">+IFERROR(H315/G315-1,"nm")</f>
        <v>-0.41666666666666663</v>
      </c>
      <c r="I316" s="47">
        <f>+IFERROR(I315/H315-1,"nm")</f>
        <v>0.28571428571428581</v>
      </c>
      <c r="J316" s="47">
        <f t="shared" ref="J316" si="915">+IFERROR(J315/I315-1,"nm")</f>
        <v>0</v>
      </c>
      <c r="K316" s="47">
        <f t="shared" ref="K316" si="916">+IFERROR(K315/J315-1,"nm")</f>
        <v>0</v>
      </c>
      <c r="L316" s="47">
        <f t="shared" ref="L316" si="917">+IFERROR(L315/K315-1,"nm")</f>
        <v>0</v>
      </c>
      <c r="M316" s="47">
        <f t="shared" ref="M316" si="918">+IFERROR(M315/L315-1,"nm")</f>
        <v>0</v>
      </c>
      <c r="N316" s="47">
        <f t="shared" ref="N316" si="919">+IFERROR(N315/M315-1,"nm")</f>
        <v>0</v>
      </c>
      <c r="O316" s="47"/>
    </row>
    <row r="317" spans="1:15" x14ac:dyDescent="0.3">
      <c r="A317" s="46" t="s">
        <v>133</v>
      </c>
      <c r="B317" s="47">
        <f t="shared" ref="B317" si="920">+IFERROR(B315/B$21,"nm")</f>
        <v>5.0218340611353713E-3</v>
      </c>
      <c r="C317" s="47">
        <f t="shared" ref="C317:H317" si="921">+IFERROR(C315/C$287,"nm")</f>
        <v>1.9948849104859334E-2</v>
      </c>
      <c r="D317" s="47">
        <f t="shared" si="921"/>
        <v>1.4691478942213516E-2</v>
      </c>
      <c r="E317" s="47">
        <f t="shared" si="921"/>
        <v>1.166489925768823E-2</v>
      </c>
      <c r="F317" s="47">
        <f t="shared" si="921"/>
        <v>9.4438614900314802E-3</v>
      </c>
      <c r="G317" s="47">
        <f t="shared" si="921"/>
        <v>6.5005417118093175E-3</v>
      </c>
      <c r="H317" s="47">
        <f t="shared" si="921"/>
        <v>3.1746031746031746E-3</v>
      </c>
      <c r="I317" s="47">
        <f>+IFERROR(I315/I$287,"nm")</f>
        <v>3.8363171355498722E-3</v>
      </c>
      <c r="J317" s="49">
        <f>+I317</f>
        <v>3.8363171355498722E-3</v>
      </c>
      <c r="K317" s="49">
        <f t="shared" ref="K317" si="922">+J317</f>
        <v>3.8363171355498722E-3</v>
      </c>
      <c r="L317" s="49">
        <f t="shared" ref="L317" si="923">+K317</f>
        <v>3.8363171355498722E-3</v>
      </c>
      <c r="M317" s="49">
        <f t="shared" ref="M317" si="924">+L317</f>
        <v>3.8363171355498722E-3</v>
      </c>
      <c r="N317" s="49">
        <f t="shared" ref="N317" si="925">+M317</f>
        <v>3.8363171355498722E-3</v>
      </c>
      <c r="O317" s="49"/>
    </row>
    <row r="318" spans="1:15" x14ac:dyDescent="0.3">
      <c r="A318" s="9" t="s">
        <v>143</v>
      </c>
      <c r="B318" s="9">
        <f>Historicals!B175</f>
        <v>122</v>
      </c>
      <c r="C318" s="9">
        <f>Historicals!C175</f>
        <v>125</v>
      </c>
      <c r="D318" s="9">
        <f>Historicals!D175</f>
        <v>125</v>
      </c>
      <c r="E318" s="9">
        <f>Historicals!E175</f>
        <v>115</v>
      </c>
      <c r="F318" s="9">
        <f>Historicals!F175</f>
        <v>100</v>
      </c>
      <c r="G318" s="9">
        <f>Historicals!G175</f>
        <v>80</v>
      </c>
      <c r="H318" s="9">
        <f>Historicals!H175</f>
        <v>63</v>
      </c>
      <c r="I318" s="9">
        <f>Historicals!I175</f>
        <v>49</v>
      </c>
      <c r="J318" s="48">
        <f>+J287*J320</f>
        <v>49</v>
      </c>
      <c r="K318" s="48">
        <f t="shared" ref="K318:N318" si="926">+K287*K320</f>
        <v>49</v>
      </c>
      <c r="L318" s="48">
        <f t="shared" si="926"/>
        <v>49</v>
      </c>
      <c r="M318" s="48">
        <f t="shared" si="926"/>
        <v>49</v>
      </c>
      <c r="N318" s="48">
        <f t="shared" si="926"/>
        <v>49</v>
      </c>
      <c r="O318" s="48"/>
    </row>
    <row r="319" spans="1:15" x14ac:dyDescent="0.3">
      <c r="A319" s="46" t="s">
        <v>129</v>
      </c>
      <c r="B319" s="47" t="str">
        <f t="shared" ref="B319" si="927">+IFERROR(B318/A318-1,"nm")</f>
        <v>nm</v>
      </c>
      <c r="C319" s="47">
        <f t="shared" ref="C319" si="928">+IFERROR(C318/B318-1,"nm")</f>
        <v>2.4590163934426146E-2</v>
      </c>
      <c r="D319" s="47">
        <f t="shared" ref="D319" si="929">+IFERROR(D318/C318-1,"nm")</f>
        <v>0</v>
      </c>
      <c r="E319" s="47">
        <f t="shared" ref="E319" si="930">+IFERROR(E318/D318-1,"nm")</f>
        <v>-7.999999999999996E-2</v>
      </c>
      <c r="F319" s="47">
        <f t="shared" ref="F319" si="931">+IFERROR(F318/E318-1,"nm")</f>
        <v>-0.13043478260869568</v>
      </c>
      <c r="G319" s="47">
        <f t="shared" ref="G319" si="932">+IFERROR(G318/F318-1,"nm")</f>
        <v>-0.19999999999999996</v>
      </c>
      <c r="H319" s="47">
        <f t="shared" ref="H319" si="933">+IFERROR(H318/G318-1,"nm")</f>
        <v>-0.21250000000000002</v>
      </c>
      <c r="I319" s="47">
        <f>+IFERROR(I318/H318-1,"nm")</f>
        <v>-0.22222222222222221</v>
      </c>
      <c r="J319" s="47">
        <f>+J320+D321</f>
        <v>2.0886615515771527E-2</v>
      </c>
      <c r="K319" s="47">
        <f>+K320+E321</f>
        <v>2.0886615515771527E-2</v>
      </c>
      <c r="L319" s="47">
        <f>+L320+F321</f>
        <v>2.0886615515771527E-2</v>
      </c>
      <c r="M319" s="47">
        <f>+M320+G321</f>
        <v>2.0886615515771527E-2</v>
      </c>
      <c r="N319" s="47">
        <f>+N320+H321</f>
        <v>2.0886615515771527E-2</v>
      </c>
      <c r="O319" s="47"/>
    </row>
    <row r="320" spans="1:15" x14ac:dyDescent="0.3">
      <c r="A320" s="46" t="s">
        <v>133</v>
      </c>
      <c r="B320" s="47">
        <f t="shared" ref="B320:H320" si="934">+IFERROR(B318/B$287,"nm")</f>
        <v>6.1553985872855703E-2</v>
      </c>
      <c r="C320" s="47">
        <f t="shared" si="934"/>
        <v>6.3938618925831206E-2</v>
      </c>
      <c r="D320" s="47">
        <f t="shared" si="934"/>
        <v>6.1214495592556317E-2</v>
      </c>
      <c r="E320" s="47">
        <f t="shared" si="934"/>
        <v>6.097560975609756E-2</v>
      </c>
      <c r="F320" s="47">
        <f t="shared" si="934"/>
        <v>5.2465897166841552E-2</v>
      </c>
      <c r="G320" s="47">
        <f t="shared" si="934"/>
        <v>4.3336944745395449E-2</v>
      </c>
      <c r="H320" s="47">
        <f t="shared" si="934"/>
        <v>2.8571428571428571E-2</v>
      </c>
      <c r="I320" s="47">
        <f>+IFERROR(I318/I$287,"nm")</f>
        <v>2.0886615515771527E-2</v>
      </c>
      <c r="J320" s="49">
        <f>+I320</f>
        <v>2.0886615515771527E-2</v>
      </c>
      <c r="K320" s="49">
        <f t="shared" ref="K320" si="935">+J320</f>
        <v>2.0886615515771527E-2</v>
      </c>
      <c r="L320" s="49">
        <f t="shared" ref="L320" si="936">+K320</f>
        <v>2.0886615515771527E-2</v>
      </c>
      <c r="M320" s="49">
        <f t="shared" ref="M320" si="937">+L320</f>
        <v>2.0886615515771527E-2</v>
      </c>
      <c r="N320" s="49">
        <f t="shared" ref="N320" si="938">+M320</f>
        <v>2.0886615515771527E-2</v>
      </c>
      <c r="O320" s="49"/>
    </row>
    <row r="321" spans="1:16" x14ac:dyDescent="0.3">
      <c r="A321" s="43" t="s">
        <v>108</v>
      </c>
      <c r="B321" s="43"/>
      <c r="C321" s="43"/>
      <c r="D321" s="43"/>
      <c r="E321" s="43"/>
      <c r="F321" s="43"/>
      <c r="G321" s="43"/>
      <c r="H321" s="43"/>
      <c r="I321" s="43"/>
      <c r="J321" s="39"/>
      <c r="K321" s="39"/>
      <c r="L321" s="39"/>
      <c r="M321" s="39"/>
      <c r="N321" s="39"/>
      <c r="O321" s="39"/>
    </row>
    <row r="322" spans="1:16" x14ac:dyDescent="0.3">
      <c r="A322" s="41" t="s">
        <v>157</v>
      </c>
      <c r="B322" s="3">
        <f>Historicals!B146</f>
        <v>-82</v>
      </c>
      <c r="C322" s="3">
        <f>Historicals!C146</f>
        <v>-86</v>
      </c>
      <c r="D322" s="3">
        <f>Historicals!D146</f>
        <v>75</v>
      </c>
      <c r="E322" s="3">
        <f>Historicals!E146</f>
        <v>26</v>
      </c>
      <c r="F322" s="3">
        <f>Historicals!F146</f>
        <v>-7</v>
      </c>
      <c r="G322" s="3">
        <f>Historicals!G146</f>
        <v>-11</v>
      </c>
      <c r="H322" s="3">
        <f>Historicals!H146</f>
        <v>40</v>
      </c>
      <c r="I322" s="3">
        <f>Historicals!I146</f>
        <v>-72</v>
      </c>
      <c r="J322" s="58">
        <f>I322</f>
        <v>-72</v>
      </c>
      <c r="K322" s="58">
        <f t="shared" ref="K322:N322" si="939">J322</f>
        <v>-72</v>
      </c>
      <c r="L322" s="58">
        <f t="shared" si="939"/>
        <v>-72</v>
      </c>
      <c r="M322" s="58">
        <f t="shared" si="939"/>
        <v>-72</v>
      </c>
      <c r="N322" s="58">
        <f t="shared" si="939"/>
        <v>-72</v>
      </c>
      <c r="O322" s="58"/>
    </row>
    <row r="323" spans="1:16" x14ac:dyDescent="0.3">
      <c r="A323" s="42" t="s">
        <v>129</v>
      </c>
      <c r="C323" s="57">
        <f>C322/B322-1</f>
        <v>4.8780487804878092E-2</v>
      </c>
      <c r="D323" s="57">
        <f t="shared" ref="D323" si="940">D322/C322-1</f>
        <v>-1.8720930232558139</v>
      </c>
      <c r="E323" s="57">
        <f t="shared" ref="E323" si="941">E322/D322-1</f>
        <v>-0.65333333333333332</v>
      </c>
      <c r="F323" s="57">
        <f t="shared" ref="F323" si="942">F322/E322-1</f>
        <v>-1.2692307692307692</v>
      </c>
      <c r="G323" s="57">
        <f t="shared" ref="G323" si="943">G322/F322-1</f>
        <v>0.5714285714285714</v>
      </c>
      <c r="H323" s="57">
        <f t="shared" ref="H323" si="944">H322/G322-1</f>
        <v>-4.6363636363636367</v>
      </c>
      <c r="I323" s="57">
        <f t="shared" ref="I323" si="945">I322/H322-1</f>
        <v>-2.8</v>
      </c>
      <c r="J323" s="47">
        <f t="shared" ref="J323" si="946">+IFERROR(J322/I322-1,"nm")</f>
        <v>0</v>
      </c>
      <c r="K323" s="47">
        <f t="shared" ref="K323" si="947">+IFERROR(K322/J322-1,"nm")</f>
        <v>0</v>
      </c>
      <c r="L323" s="47">
        <f t="shared" ref="L323" si="948">+IFERROR(L322/K322-1,"nm")</f>
        <v>0</v>
      </c>
      <c r="M323" s="47">
        <f t="shared" ref="M323" si="949">+IFERROR(M322/L322-1,"nm")</f>
        <v>0</v>
      </c>
      <c r="N323" s="47">
        <f t="shared" ref="N323" si="950">+IFERROR(N322/M322-1,"nm")</f>
        <v>0</v>
      </c>
      <c r="O323" s="47"/>
    </row>
    <row r="324" spans="1:16" x14ac:dyDescent="0.3">
      <c r="A324" s="41" t="s">
        <v>130</v>
      </c>
      <c r="B324" s="1">
        <f>B327+B330</f>
        <v>-1026</v>
      </c>
      <c r="C324" s="1">
        <f t="shared" ref="C324:I324" si="951">C327+C330</f>
        <v>-1089</v>
      </c>
      <c r="D324" s="1">
        <f t="shared" si="951"/>
        <v>-633</v>
      </c>
      <c r="E324" s="1">
        <f t="shared" si="951"/>
        <v>-1346</v>
      </c>
      <c r="F324" s="1">
        <f t="shared" si="951"/>
        <v>-1694</v>
      </c>
      <c r="G324" s="1">
        <f t="shared" si="951"/>
        <v>-1855</v>
      </c>
      <c r="H324" s="1">
        <f t="shared" si="951"/>
        <v>-2120</v>
      </c>
      <c r="I324" s="1">
        <f t="shared" si="951"/>
        <v>-2085</v>
      </c>
      <c r="J324" s="48">
        <f>+J322*J326</f>
        <v>-2085</v>
      </c>
      <c r="K324" s="48">
        <f t="shared" ref="K324:N324" si="952">+K322*K326</f>
        <v>-2085</v>
      </c>
      <c r="L324" s="48">
        <f t="shared" si="952"/>
        <v>-2085</v>
      </c>
      <c r="M324" s="48">
        <f t="shared" si="952"/>
        <v>-2085</v>
      </c>
      <c r="N324" s="48">
        <f t="shared" si="952"/>
        <v>-2085</v>
      </c>
      <c r="O324" s="48"/>
    </row>
    <row r="325" spans="1:16" x14ac:dyDescent="0.3">
      <c r="A325" s="42" t="s">
        <v>129</v>
      </c>
      <c r="C325" s="57">
        <f>C324/B324-1</f>
        <v>6.1403508771929793E-2</v>
      </c>
      <c r="D325" s="57">
        <f t="shared" ref="D325" si="953">D324/C324-1</f>
        <v>-0.41873278236914602</v>
      </c>
      <c r="E325" s="57">
        <f t="shared" ref="E325" si="954">E324/D324-1</f>
        <v>1.126382306477093</v>
      </c>
      <c r="F325" s="57">
        <f t="shared" ref="F325" si="955">F324/E324-1</f>
        <v>0.25854383358098065</v>
      </c>
      <c r="G325" s="57">
        <f t="shared" ref="G325" si="956">G324/F324-1</f>
        <v>9.5041322314049603E-2</v>
      </c>
      <c r="H325" s="57">
        <f t="shared" ref="H325" si="957">H324/G324-1</f>
        <v>0.14285714285714279</v>
      </c>
      <c r="I325" s="57">
        <f t="shared" ref="I325" si="958">I324/H324-1</f>
        <v>-1.650943396226412E-2</v>
      </c>
      <c r="J325" s="47">
        <f t="shared" ref="J325" si="959">+IFERROR(J324/I324-1,"nm")</f>
        <v>0</v>
      </c>
      <c r="K325" s="47">
        <f t="shared" ref="K325" si="960">+IFERROR(K324/J324-1,"nm")</f>
        <v>0</v>
      </c>
      <c r="L325" s="47">
        <f t="shared" ref="L325" si="961">+IFERROR(L324/K324-1,"nm")</f>
        <v>0</v>
      </c>
      <c r="M325" s="47">
        <f t="shared" ref="M325" si="962">+IFERROR(M324/L324-1,"nm")</f>
        <v>0</v>
      </c>
      <c r="N325" s="47">
        <f t="shared" ref="N325" si="963">+IFERROR(N324/M324-1,"nm")</f>
        <v>0</v>
      </c>
      <c r="O325" s="47"/>
    </row>
    <row r="326" spans="1:16" x14ac:dyDescent="0.3">
      <c r="A326" s="42" t="s">
        <v>131</v>
      </c>
      <c r="B326" s="57">
        <f>B324/B322</f>
        <v>12.512195121951219</v>
      </c>
      <c r="C326" s="57">
        <f t="shared" ref="C326:I326" si="964">C324/C322</f>
        <v>12.662790697674419</v>
      </c>
      <c r="D326" s="57">
        <f t="shared" si="964"/>
        <v>-8.44</v>
      </c>
      <c r="E326" s="57">
        <f t="shared" si="964"/>
        <v>-51.769230769230766</v>
      </c>
      <c r="F326" s="57">
        <f t="shared" si="964"/>
        <v>242</v>
      </c>
      <c r="G326" s="57">
        <f t="shared" si="964"/>
        <v>168.63636363636363</v>
      </c>
      <c r="H326" s="57">
        <f t="shared" si="964"/>
        <v>-53</v>
      </c>
      <c r="I326" s="57">
        <f t="shared" si="964"/>
        <v>28.958333333333332</v>
      </c>
      <c r="J326" s="49">
        <f>+I326</f>
        <v>28.958333333333332</v>
      </c>
      <c r="K326" s="49">
        <f t="shared" ref="K326:N326" si="965">+J326</f>
        <v>28.958333333333332</v>
      </c>
      <c r="L326" s="49">
        <f t="shared" si="965"/>
        <v>28.958333333333332</v>
      </c>
      <c r="M326" s="49">
        <f t="shared" si="965"/>
        <v>28.958333333333332</v>
      </c>
      <c r="N326" s="49">
        <f t="shared" si="965"/>
        <v>28.958333333333332</v>
      </c>
      <c r="O326" s="49"/>
    </row>
    <row r="327" spans="1:16" x14ac:dyDescent="0.3">
      <c r="A327" s="41" t="s">
        <v>132</v>
      </c>
      <c r="B327" s="1">
        <f>Historicals!B206</f>
        <v>75</v>
      </c>
      <c r="C327" s="1">
        <f>Historicals!C206</f>
        <v>84</v>
      </c>
      <c r="D327" s="1">
        <f>Historicals!D206</f>
        <v>91</v>
      </c>
      <c r="E327" s="1">
        <f>Historicals!E206</f>
        <v>110</v>
      </c>
      <c r="F327" s="1">
        <f>Historicals!F206</f>
        <v>116</v>
      </c>
      <c r="G327" s="1">
        <f>Historicals!G206</f>
        <v>112</v>
      </c>
      <c r="H327" s="1">
        <f>Historicals!H206</f>
        <v>141</v>
      </c>
      <c r="I327" s="1">
        <f>Historicals!I206</f>
        <v>134</v>
      </c>
      <c r="J327" s="48">
        <f>+J$322*J329</f>
        <v>134</v>
      </c>
      <c r="K327" s="48">
        <f t="shared" ref="K327:N327" si="966">+K$322*K329</f>
        <v>134</v>
      </c>
      <c r="L327" s="48">
        <f t="shared" si="966"/>
        <v>134</v>
      </c>
      <c r="M327" s="48">
        <f t="shared" si="966"/>
        <v>134</v>
      </c>
      <c r="N327" s="48">
        <f t="shared" si="966"/>
        <v>134</v>
      </c>
      <c r="O327" s="48"/>
    </row>
    <row r="328" spans="1:16" x14ac:dyDescent="0.3">
      <c r="A328" s="42" t="s">
        <v>129</v>
      </c>
      <c r="C328" s="57">
        <f>C327/B327-1</f>
        <v>0.12000000000000011</v>
      </c>
      <c r="D328" s="57">
        <f t="shared" ref="D328" si="967">D327/C327-1</f>
        <v>8.3333333333333259E-2</v>
      </c>
      <c r="E328" s="57">
        <f t="shared" ref="E328" si="968">E327/D327-1</f>
        <v>0.20879120879120872</v>
      </c>
      <c r="F328" s="57">
        <f t="shared" ref="F328" si="969">F327/E327-1</f>
        <v>5.4545454545454453E-2</v>
      </c>
      <c r="G328" s="57">
        <f t="shared" ref="G328" si="970">G327/F327-1</f>
        <v>-3.4482758620689613E-2</v>
      </c>
      <c r="H328" s="57">
        <f t="shared" ref="H328" si="971">H327/G327-1</f>
        <v>0.2589285714285714</v>
      </c>
      <c r="I328" s="57">
        <f t="shared" ref="I328" si="972">I327/H327-1</f>
        <v>-4.9645390070921946E-2</v>
      </c>
      <c r="J328" s="47">
        <f t="shared" ref="J328" si="973">+IFERROR(J327/I327-1,"nm")</f>
        <v>0</v>
      </c>
      <c r="K328" s="47">
        <f t="shared" ref="K328" si="974">+IFERROR(K327/J327-1,"nm")</f>
        <v>0</v>
      </c>
      <c r="L328" s="47">
        <f t="shared" ref="L328" si="975">+IFERROR(L327/K327-1,"nm")</f>
        <v>0</v>
      </c>
      <c r="M328" s="47">
        <f t="shared" ref="M328" si="976">+IFERROR(M327/L327-1,"nm")</f>
        <v>0</v>
      </c>
      <c r="N328" s="47">
        <f t="shared" ref="N328" si="977">+IFERROR(N327/M327-1,"nm")</f>
        <v>0</v>
      </c>
      <c r="O328" s="47"/>
    </row>
    <row r="329" spans="1:16" x14ac:dyDescent="0.3">
      <c r="A329" s="42" t="s">
        <v>133</v>
      </c>
      <c r="B329" s="57">
        <f>B327/B322</f>
        <v>-0.91463414634146345</v>
      </c>
      <c r="C329" s="57">
        <f t="shared" ref="C329:I329" si="978">C327/C322</f>
        <v>-0.97674418604651159</v>
      </c>
      <c r="D329" s="57">
        <f t="shared" si="978"/>
        <v>1.2133333333333334</v>
      </c>
      <c r="E329" s="57">
        <f t="shared" si="978"/>
        <v>4.2307692307692308</v>
      </c>
      <c r="F329" s="57">
        <f t="shared" si="978"/>
        <v>-16.571428571428573</v>
      </c>
      <c r="G329" s="57">
        <f t="shared" si="978"/>
        <v>-10.181818181818182</v>
      </c>
      <c r="H329" s="57">
        <f t="shared" si="978"/>
        <v>3.5249999999999999</v>
      </c>
      <c r="I329" s="57">
        <f t="shared" si="978"/>
        <v>-1.8611111111111112</v>
      </c>
      <c r="J329" s="49">
        <f>+I329</f>
        <v>-1.8611111111111112</v>
      </c>
      <c r="K329" s="49">
        <f t="shared" ref="K329:N329" si="979">+J329</f>
        <v>-1.8611111111111112</v>
      </c>
      <c r="L329" s="49">
        <f t="shared" si="979"/>
        <v>-1.8611111111111112</v>
      </c>
      <c r="M329" s="49">
        <f t="shared" si="979"/>
        <v>-1.8611111111111112</v>
      </c>
      <c r="N329" s="49">
        <f t="shared" si="979"/>
        <v>-1.8611111111111112</v>
      </c>
      <c r="O329" s="49"/>
    </row>
    <row r="330" spans="1:16" x14ac:dyDescent="0.3">
      <c r="A330" s="41" t="s">
        <v>134</v>
      </c>
      <c r="B330" s="1">
        <f>Historicals!B161</f>
        <v>-1101</v>
      </c>
      <c r="C330" s="1">
        <f>Historicals!C161</f>
        <v>-1173</v>
      </c>
      <c r="D330" s="1">
        <f>Historicals!D161</f>
        <v>-724</v>
      </c>
      <c r="E330" s="1">
        <f>Historicals!E161</f>
        <v>-1456</v>
      </c>
      <c r="F330" s="1">
        <f>Historicals!F161</f>
        <v>-1810</v>
      </c>
      <c r="G330" s="1">
        <f>Historicals!G161</f>
        <v>-1967</v>
      </c>
      <c r="H330" s="1">
        <f>Historicals!H161</f>
        <v>-2261</v>
      </c>
      <c r="I330" s="1">
        <f>Historicals!I161</f>
        <v>-2219</v>
      </c>
      <c r="J330" s="48">
        <f>+J$322*J332</f>
        <v>-2219</v>
      </c>
      <c r="K330" s="48">
        <f t="shared" ref="K330:N330" si="980">+K$322*K332</f>
        <v>-2219</v>
      </c>
      <c r="L330" s="48">
        <f t="shared" si="980"/>
        <v>-2219</v>
      </c>
      <c r="M330" s="48">
        <f t="shared" si="980"/>
        <v>-2219</v>
      </c>
      <c r="N330" s="48">
        <f t="shared" si="980"/>
        <v>-2219</v>
      </c>
      <c r="O330" s="48"/>
    </row>
    <row r="331" spans="1:16" x14ac:dyDescent="0.3">
      <c r="A331" s="42" t="s">
        <v>129</v>
      </c>
      <c r="C331" s="57">
        <f>C330/B330-1</f>
        <v>6.5395095367847489E-2</v>
      </c>
      <c r="D331" s="57">
        <f t="shared" ref="D331" si="981">D330/C330-1</f>
        <v>-0.38277919863597609</v>
      </c>
      <c r="E331" s="57">
        <f t="shared" ref="E331" si="982">E330/D330-1</f>
        <v>1.0110497237569063</v>
      </c>
      <c r="F331" s="57">
        <f t="shared" ref="F331" si="983">F330/E330-1</f>
        <v>0.24313186813186816</v>
      </c>
      <c r="G331" s="57">
        <f t="shared" ref="G331" si="984">G330/F330-1</f>
        <v>8.6740331491712785E-2</v>
      </c>
      <c r="H331" s="57">
        <f t="shared" ref="H331" si="985">H330/G330-1</f>
        <v>0.14946619217081847</v>
      </c>
      <c r="I331" s="57">
        <f t="shared" ref="I331" si="986">I330/H330-1</f>
        <v>-1.8575851393188847E-2</v>
      </c>
      <c r="J331" s="47">
        <f t="shared" ref="J331" si="987">+IFERROR(J330/I330-1,"nm")</f>
        <v>0</v>
      </c>
      <c r="K331" s="47">
        <f t="shared" ref="K331" si="988">+IFERROR(K330/J330-1,"nm")</f>
        <v>0</v>
      </c>
      <c r="L331" s="47">
        <f t="shared" ref="L331" si="989">+IFERROR(L330/K330-1,"nm")</f>
        <v>0</v>
      </c>
      <c r="M331" s="47">
        <f t="shared" ref="M331" si="990">+IFERROR(M330/L330-1,"nm")</f>
        <v>0</v>
      </c>
      <c r="N331" s="47">
        <f t="shared" ref="N331" si="991">+IFERROR(N330/M330-1,"nm")</f>
        <v>0</v>
      </c>
      <c r="O331" s="47"/>
    </row>
    <row r="332" spans="1:16" x14ac:dyDescent="0.3">
      <c r="A332" s="42" t="s">
        <v>131</v>
      </c>
      <c r="B332" s="57">
        <f>B330/B322</f>
        <v>13.426829268292684</v>
      </c>
      <c r="C332" s="57">
        <f t="shared" ref="C332:I332" si="992">C330/C322</f>
        <v>13.63953488372093</v>
      </c>
      <c r="D332" s="57">
        <f t="shared" si="992"/>
        <v>-9.6533333333333342</v>
      </c>
      <c r="E332" s="57">
        <f t="shared" si="992"/>
        <v>-56</v>
      </c>
      <c r="F332" s="57">
        <f t="shared" si="992"/>
        <v>258.57142857142856</v>
      </c>
      <c r="G332" s="57">
        <f t="shared" si="992"/>
        <v>178.81818181818181</v>
      </c>
      <c r="H332" s="57">
        <f t="shared" si="992"/>
        <v>-56.524999999999999</v>
      </c>
      <c r="I332" s="57">
        <f t="shared" si="992"/>
        <v>30.819444444444443</v>
      </c>
      <c r="J332" s="49">
        <f>+I332</f>
        <v>30.819444444444443</v>
      </c>
      <c r="K332" s="49">
        <f t="shared" ref="K332:N332" si="993">+J332</f>
        <v>30.819444444444443</v>
      </c>
      <c r="L332" s="49">
        <f t="shared" si="993"/>
        <v>30.819444444444443</v>
      </c>
      <c r="M332" s="49">
        <f t="shared" si="993"/>
        <v>30.819444444444443</v>
      </c>
      <c r="N332" s="49">
        <f t="shared" si="993"/>
        <v>30.819444444444443</v>
      </c>
      <c r="O332" s="49"/>
    </row>
    <row r="333" spans="1:16" x14ac:dyDescent="0.3">
      <c r="A333" s="41" t="s">
        <v>135</v>
      </c>
      <c r="B333" s="1">
        <f>Historicals!B191</f>
        <v>104</v>
      </c>
      <c r="C333" s="1">
        <f>Historicals!C191</f>
        <v>264</v>
      </c>
      <c r="D333" s="1">
        <f>Historicals!D191</f>
        <v>291</v>
      </c>
      <c r="E333" s="1">
        <f>Historicals!E191</f>
        <v>159</v>
      </c>
      <c r="F333" s="1">
        <f>Historicals!F191</f>
        <v>377</v>
      </c>
      <c r="G333" s="1">
        <f>Historicals!G191</f>
        <v>318</v>
      </c>
      <c r="H333" s="1">
        <f>Historicals!H191</f>
        <v>11</v>
      </c>
      <c r="I333" s="1">
        <f>Historicals!I191</f>
        <v>50</v>
      </c>
      <c r="J333" s="48">
        <f>+J$322*J335</f>
        <v>50</v>
      </c>
      <c r="K333" s="48">
        <f t="shared" ref="K333:N333" si="994">+K$322*K335</f>
        <v>50</v>
      </c>
      <c r="L333" s="48">
        <f t="shared" si="994"/>
        <v>50</v>
      </c>
      <c r="M333" s="48">
        <f t="shared" si="994"/>
        <v>50</v>
      </c>
      <c r="N333" s="48">
        <f t="shared" si="994"/>
        <v>50</v>
      </c>
      <c r="O333" s="48"/>
    </row>
    <row r="334" spans="1:16" x14ac:dyDescent="0.3">
      <c r="A334" s="42" t="s">
        <v>129</v>
      </c>
      <c r="C334" s="57">
        <f>C333/B333-1</f>
        <v>1.5384615384615383</v>
      </c>
      <c r="D334" s="57">
        <f t="shared" ref="D334" si="995">D333/C333-1</f>
        <v>0.10227272727272729</v>
      </c>
      <c r="E334" s="57">
        <f t="shared" ref="E334" si="996">E333/D333-1</f>
        <v>-0.45360824742268047</v>
      </c>
      <c r="F334" s="57">
        <f t="shared" ref="F334" si="997">F333/E333-1</f>
        <v>1.3710691823899372</v>
      </c>
      <c r="G334" s="57">
        <f t="shared" ref="G334" si="998">G333/F333-1</f>
        <v>-0.156498673740053</v>
      </c>
      <c r="H334" s="57">
        <f t="shared" ref="H334" si="999">H333/G333-1</f>
        <v>-0.96540880503144655</v>
      </c>
      <c r="I334" s="57">
        <f t="shared" ref="I334" si="1000">I333/H333-1</f>
        <v>3.5454545454545459</v>
      </c>
      <c r="J334" s="47">
        <f t="shared" ref="J334" si="1001">+IFERROR(J333/I333-1,"nm")</f>
        <v>0</v>
      </c>
      <c r="K334" s="47">
        <f t="shared" ref="K334" si="1002">+IFERROR(K333/J333-1,"nm")</f>
        <v>0</v>
      </c>
      <c r="L334" s="47">
        <f t="shared" ref="L334" si="1003">+IFERROR(L333/K333-1,"nm")</f>
        <v>0</v>
      </c>
      <c r="M334" s="47">
        <f t="shared" ref="M334" si="1004">+IFERROR(M333/L333-1,"nm")</f>
        <v>0</v>
      </c>
      <c r="N334" s="47">
        <f t="shared" ref="N334" si="1005">+IFERROR(N333/M333-1,"nm")</f>
        <v>0</v>
      </c>
      <c r="O334" s="47"/>
    </row>
    <row r="335" spans="1:16" x14ac:dyDescent="0.3">
      <c r="A335" s="42" t="s">
        <v>133</v>
      </c>
      <c r="B335" s="57">
        <f>B333/B322</f>
        <v>-1.2682926829268293</v>
      </c>
      <c r="C335" s="57">
        <f t="shared" ref="C335:I335" si="1006">C333/C322</f>
        <v>-3.0697674418604652</v>
      </c>
      <c r="D335" s="57">
        <f t="shared" si="1006"/>
        <v>3.88</v>
      </c>
      <c r="E335" s="57">
        <f t="shared" si="1006"/>
        <v>6.115384615384615</v>
      </c>
      <c r="F335" s="57">
        <f t="shared" si="1006"/>
        <v>-53.857142857142854</v>
      </c>
      <c r="G335" s="57">
        <f t="shared" si="1006"/>
        <v>-28.90909090909091</v>
      </c>
      <c r="H335" s="57">
        <f t="shared" si="1006"/>
        <v>0.27500000000000002</v>
      </c>
      <c r="I335" s="57">
        <f t="shared" si="1006"/>
        <v>-0.69444444444444442</v>
      </c>
      <c r="J335" s="49">
        <f>+I335</f>
        <v>-0.69444444444444442</v>
      </c>
      <c r="K335" s="49">
        <f t="shared" ref="K335:N335" si="1007">+J335</f>
        <v>-0.69444444444444442</v>
      </c>
      <c r="L335" s="49">
        <f t="shared" si="1007"/>
        <v>-0.69444444444444442</v>
      </c>
      <c r="M335" s="49">
        <f t="shared" si="1007"/>
        <v>-0.69444444444444442</v>
      </c>
      <c r="N335" s="49">
        <f t="shared" si="1007"/>
        <v>-0.69444444444444442</v>
      </c>
      <c r="O335" s="49"/>
    </row>
    <row r="336" spans="1:16" x14ac:dyDescent="0.3">
      <c r="A336" s="9" t="s">
        <v>143</v>
      </c>
      <c r="B336" s="1">
        <f>Historicals!B176</f>
        <v>713</v>
      </c>
      <c r="C336" s="1">
        <f>Historicals!C176</f>
        <v>937</v>
      </c>
      <c r="D336" s="1">
        <f>Historicals!D176</f>
        <v>1238</v>
      </c>
      <c r="E336" s="1">
        <f>Historicals!E176</f>
        <v>1450</v>
      </c>
      <c r="F336" s="1">
        <f>Historicals!F176</f>
        <v>1673</v>
      </c>
      <c r="G336" s="1">
        <f>Historicals!G176</f>
        <v>1916</v>
      </c>
      <c r="H336" s="1">
        <f>Historicals!H176</f>
        <v>1870</v>
      </c>
      <c r="I336" s="1">
        <f>Historicals!I176</f>
        <v>1817</v>
      </c>
      <c r="J336" s="59">
        <f ca="1">+J$322*J338</f>
        <v>7924196.5714285867</v>
      </c>
      <c r="K336" s="59">
        <f t="shared" ref="K336:N336" ca="1" si="1008">+K$322*K338</f>
        <v>7924196.5714285867</v>
      </c>
      <c r="L336" s="59">
        <f t="shared" ca="1" si="1008"/>
        <v>7924196.5714285867</v>
      </c>
      <c r="M336" s="59">
        <f t="shared" ca="1" si="1008"/>
        <v>7924196.5714285867</v>
      </c>
      <c r="N336" s="59">
        <f t="shared" ca="1" si="1008"/>
        <v>7924196.5714285867</v>
      </c>
      <c r="O336" s="59"/>
      <c r="P336" t="s">
        <v>160</v>
      </c>
    </row>
    <row r="337" spans="1:15" x14ac:dyDescent="0.3">
      <c r="A337" s="42" t="s">
        <v>129</v>
      </c>
      <c r="C337" s="57">
        <f>C336/B336-1</f>
        <v>0.31416549789621318</v>
      </c>
      <c r="D337" s="57">
        <f t="shared" ref="D337" si="1009">D336/C336-1</f>
        <v>0.32123799359658478</v>
      </c>
      <c r="E337" s="57">
        <f t="shared" ref="E337" si="1010">E336/D336-1</f>
        <v>0.17124394184168024</v>
      </c>
      <c r="F337" s="57">
        <f t="shared" ref="F337" si="1011">F336/E336-1</f>
        <v>0.15379310344827579</v>
      </c>
      <c r="G337" s="57">
        <f t="shared" ref="G337" si="1012">G336/F336-1</f>
        <v>0.14524805738194857</v>
      </c>
      <c r="H337" s="57">
        <f t="shared" ref="H337" si="1013">H336/G336-1</f>
        <v>-2.4008350730688965E-2</v>
      </c>
      <c r="I337" s="57">
        <f t="shared" ref="I337" si="1014">I336/H336-1</f>
        <v>-2.8342245989304793E-2</v>
      </c>
      <c r="J337" s="47">
        <f t="shared" ref="J337" ca="1" si="1015">+IFERROR(J336/I336-1,"nm")</f>
        <v>4360.142857142866</v>
      </c>
      <c r="K337" s="47">
        <f t="shared" ref="K337" ca="1" si="1016">+IFERROR(K336/J336-1,"nm")</f>
        <v>0</v>
      </c>
      <c r="L337" s="47">
        <f t="shared" ref="L337" ca="1" si="1017">+IFERROR(L336/K336-1,"nm")</f>
        <v>0</v>
      </c>
      <c r="M337" s="47">
        <f t="shared" ref="M337" ca="1" si="1018">+IFERROR(M336/L336-1,"nm")</f>
        <v>0</v>
      </c>
      <c r="N337" s="47">
        <f t="shared" ref="N337" ca="1" si="1019">+IFERROR(N336/M336-1,"nm")</f>
        <v>0</v>
      </c>
      <c r="O337" s="47"/>
    </row>
    <row r="338" spans="1:15" x14ac:dyDescent="0.3">
      <c r="A338" s="42" t="s">
        <v>133</v>
      </c>
      <c r="B338" s="57" t="e">
        <f>B336/B325</f>
        <v>#DIV/0!</v>
      </c>
      <c r="C338" s="57">
        <f t="shared" ref="C338:N338" si="1020">C336/C325</f>
        <v>15259.714285714294</v>
      </c>
      <c r="D338" s="57">
        <f t="shared" si="1020"/>
        <v>-2956.5394736842104</v>
      </c>
      <c r="E338" s="57">
        <f t="shared" si="1020"/>
        <v>1287.3071528751755</v>
      </c>
      <c r="F338" s="57">
        <f t="shared" si="1020"/>
        <v>6470.8563218390809</v>
      </c>
      <c r="G338" s="57">
        <f t="shared" si="1020"/>
        <v>20159.65217391304</v>
      </c>
      <c r="H338" s="57">
        <f t="shared" si="1020"/>
        <v>13090.000000000005</v>
      </c>
      <c r="I338" s="57">
        <f t="shared" si="1020"/>
        <v>-110058.28571428593</v>
      </c>
      <c r="J338" s="57">
        <f t="shared" ca="1" si="1020"/>
        <v>15259.714285714294</v>
      </c>
      <c r="K338" s="57">
        <f t="shared" ca="1" si="1020"/>
        <v>15259.714285714294</v>
      </c>
      <c r="L338" s="57">
        <f t="shared" ca="1" si="1020"/>
        <v>15259.714285714294</v>
      </c>
      <c r="M338" s="57">
        <f t="shared" ca="1" si="1020"/>
        <v>15259.714285714294</v>
      </c>
      <c r="N338" s="57">
        <f t="shared" ca="1" si="1020"/>
        <v>15259.714285714294</v>
      </c>
      <c r="O338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2024-01-22T16:47:22Z</dcterms:modified>
</cp:coreProperties>
</file>