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6B8F98C2-2092-4E96-9BBA-03A0EBF38FCF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9" i="3" l="1"/>
  <c r="J182" i="3"/>
  <c r="C17" i="3"/>
  <c r="B17" i="3"/>
  <c r="C195" i="3"/>
  <c r="D195" i="3"/>
  <c r="E195" i="3"/>
  <c r="E197" i="3" s="1"/>
  <c r="F195" i="3"/>
  <c r="G195" i="3"/>
  <c r="H195" i="3"/>
  <c r="I195" i="3"/>
  <c r="B195" i="3"/>
  <c r="C176" i="3"/>
  <c r="C177" i="3" s="1"/>
  <c r="D176" i="3"/>
  <c r="E176" i="3"/>
  <c r="E178" i="3" s="1"/>
  <c r="F176" i="3"/>
  <c r="G176" i="3"/>
  <c r="H176" i="3"/>
  <c r="I176" i="3"/>
  <c r="I178" i="3" s="1"/>
  <c r="J178" i="3" s="1"/>
  <c r="J177" i="3" s="1"/>
  <c r="B176" i="3"/>
  <c r="E141" i="3"/>
  <c r="F141" i="3"/>
  <c r="F143" i="3" s="1"/>
  <c r="G141" i="3"/>
  <c r="H141" i="3"/>
  <c r="I141" i="3"/>
  <c r="I143" i="3" s="1"/>
  <c r="D141" i="3"/>
  <c r="C110" i="3"/>
  <c r="D110" i="3"/>
  <c r="E110" i="3"/>
  <c r="F110" i="3"/>
  <c r="G110" i="3"/>
  <c r="H110" i="3"/>
  <c r="I110" i="3"/>
  <c r="B110" i="3"/>
  <c r="E79" i="3"/>
  <c r="F79" i="3"/>
  <c r="G79" i="3"/>
  <c r="H79" i="3"/>
  <c r="I79" i="3"/>
  <c r="D79" i="3"/>
  <c r="C48" i="3"/>
  <c r="D48" i="3"/>
  <c r="E48" i="3"/>
  <c r="F48" i="3"/>
  <c r="G48" i="3"/>
  <c r="H48" i="3"/>
  <c r="I48" i="3"/>
  <c r="B48" i="3"/>
  <c r="K162" i="3"/>
  <c r="L162" i="3" s="1"/>
  <c r="M162" i="3" s="1"/>
  <c r="N162" i="3" s="1"/>
  <c r="K161" i="3"/>
  <c r="L161" i="3" s="1"/>
  <c r="J160" i="3"/>
  <c r="C14" i="3"/>
  <c r="B14" i="3"/>
  <c r="B3" i="3"/>
  <c r="B143" i="3"/>
  <c r="B178" i="3"/>
  <c r="C197" i="3"/>
  <c r="H197" i="3"/>
  <c r="I197" i="3"/>
  <c r="J197" i="3" s="1"/>
  <c r="B197" i="3"/>
  <c r="C192" i="3"/>
  <c r="C194" i="3" s="1"/>
  <c r="D192" i="3"/>
  <c r="D193" i="3" s="1"/>
  <c r="E192" i="3"/>
  <c r="E193" i="3" s="1"/>
  <c r="F192" i="3"/>
  <c r="F194" i="3" s="1"/>
  <c r="G192" i="3"/>
  <c r="H192" i="3"/>
  <c r="H194" i="3" s="1"/>
  <c r="I192" i="3"/>
  <c r="I193" i="3" s="1"/>
  <c r="B192" i="3"/>
  <c r="C191" i="3"/>
  <c r="H191" i="3"/>
  <c r="I191" i="3"/>
  <c r="B191" i="3"/>
  <c r="C189" i="3"/>
  <c r="D189" i="3"/>
  <c r="D191" i="3" s="1"/>
  <c r="E189" i="3"/>
  <c r="E191" i="3" s="1"/>
  <c r="F189" i="3"/>
  <c r="G189" i="3"/>
  <c r="H189" i="3"/>
  <c r="I189" i="3"/>
  <c r="B189" i="3"/>
  <c r="C187" i="3"/>
  <c r="D187" i="3"/>
  <c r="I187" i="3"/>
  <c r="C185" i="3"/>
  <c r="C188" i="3" s="1"/>
  <c r="D185" i="3"/>
  <c r="D188" i="3" s="1"/>
  <c r="E185" i="3"/>
  <c r="F185" i="3"/>
  <c r="F186" i="3" s="1"/>
  <c r="G185" i="3"/>
  <c r="G188" i="3" s="1"/>
  <c r="H185" i="3"/>
  <c r="H182" i="3" s="1"/>
  <c r="H184" i="3" s="1"/>
  <c r="I185" i="3"/>
  <c r="I188" i="3" s="1"/>
  <c r="J188" i="3" s="1"/>
  <c r="K188" i="3" s="1"/>
  <c r="B185" i="3"/>
  <c r="B188" i="3" s="1"/>
  <c r="B182" i="3"/>
  <c r="B184" i="3" s="1"/>
  <c r="F188" i="3"/>
  <c r="B190" i="3"/>
  <c r="C190" i="3"/>
  <c r="D190" i="3"/>
  <c r="H190" i="3"/>
  <c r="B193" i="3"/>
  <c r="C180" i="3"/>
  <c r="D180" i="3"/>
  <c r="D181" i="3" s="1"/>
  <c r="E180" i="3"/>
  <c r="E181" i="3" s="1"/>
  <c r="F180" i="3"/>
  <c r="F181" i="3" s="1"/>
  <c r="G180" i="3"/>
  <c r="G194" i="3" s="1"/>
  <c r="H180" i="3"/>
  <c r="H181" i="3" s="1"/>
  <c r="I180" i="3"/>
  <c r="B180" i="3"/>
  <c r="B194" i="3" s="1"/>
  <c r="C175" i="3"/>
  <c r="I175" i="3"/>
  <c r="J175" i="3" s="1"/>
  <c r="J173" i="3" s="1"/>
  <c r="J174" i="3" s="1"/>
  <c r="B175" i="3"/>
  <c r="C173" i="3"/>
  <c r="D174" i="3" s="1"/>
  <c r="D173" i="3"/>
  <c r="D175" i="3" s="1"/>
  <c r="E173" i="3"/>
  <c r="F173" i="3"/>
  <c r="F174" i="3" s="1"/>
  <c r="G173" i="3"/>
  <c r="G175" i="3" s="1"/>
  <c r="H173" i="3"/>
  <c r="I173" i="3"/>
  <c r="I174" i="3" s="1"/>
  <c r="B173" i="3"/>
  <c r="F172" i="3"/>
  <c r="G172" i="3"/>
  <c r="C170" i="3"/>
  <c r="C172" i="3" s="1"/>
  <c r="D170" i="3"/>
  <c r="E170" i="3"/>
  <c r="E171" i="3" s="1"/>
  <c r="F170" i="3"/>
  <c r="G170" i="3"/>
  <c r="H170" i="3"/>
  <c r="H163" i="3" s="1"/>
  <c r="H165" i="3" s="1"/>
  <c r="I170" i="3"/>
  <c r="I163" i="3" s="1"/>
  <c r="I165" i="3" s="1"/>
  <c r="J165" i="3" s="1"/>
  <c r="K165" i="3" s="1"/>
  <c r="L165" i="3" s="1"/>
  <c r="B170" i="3"/>
  <c r="B171" i="3" s="1"/>
  <c r="G168" i="3"/>
  <c r="C166" i="3"/>
  <c r="D166" i="3"/>
  <c r="D163" i="3" s="1"/>
  <c r="D165" i="3" s="1"/>
  <c r="E166" i="3"/>
  <c r="E163" i="3" s="1"/>
  <c r="E165" i="3" s="1"/>
  <c r="F166" i="3"/>
  <c r="F163" i="3" s="1"/>
  <c r="F165" i="3" s="1"/>
  <c r="G166" i="3"/>
  <c r="G163" i="3" s="1"/>
  <c r="G165" i="3" s="1"/>
  <c r="H166" i="3"/>
  <c r="H168" i="3" s="1"/>
  <c r="I166" i="3"/>
  <c r="B166" i="3"/>
  <c r="B168" i="3" s="1"/>
  <c r="C163" i="3"/>
  <c r="C165" i="3" s="1"/>
  <c r="I169" i="3"/>
  <c r="J169" i="3" s="1"/>
  <c r="K169" i="3" s="1"/>
  <c r="L169" i="3" s="1"/>
  <c r="M169" i="3" s="1"/>
  <c r="H169" i="3"/>
  <c r="G169" i="3"/>
  <c r="C169" i="3"/>
  <c r="B169" i="3"/>
  <c r="G171" i="3"/>
  <c r="H171" i="3"/>
  <c r="B174" i="3"/>
  <c r="D177" i="3"/>
  <c r="E177" i="3"/>
  <c r="H177" i="3"/>
  <c r="I177" i="3"/>
  <c r="B177" i="3"/>
  <c r="B181" i="3"/>
  <c r="C181" i="3"/>
  <c r="I181" i="3"/>
  <c r="D186" i="3"/>
  <c r="C186" i="3"/>
  <c r="E186" i="3"/>
  <c r="E161" i="3"/>
  <c r="F161" i="3"/>
  <c r="G161" i="3"/>
  <c r="H161" i="3"/>
  <c r="I161" i="3"/>
  <c r="D161" i="3"/>
  <c r="F159" i="3"/>
  <c r="F160" i="3" s="1"/>
  <c r="F162" i="3" s="1"/>
  <c r="G159" i="3"/>
  <c r="G160" i="3" s="1"/>
  <c r="H159" i="3"/>
  <c r="I159" i="3"/>
  <c r="E159" i="3"/>
  <c r="E160" i="3" s="1"/>
  <c r="E162" i="3" s="1"/>
  <c r="F157" i="3"/>
  <c r="G157" i="3"/>
  <c r="H157" i="3"/>
  <c r="I157" i="3"/>
  <c r="E157" i="3"/>
  <c r="F155" i="3"/>
  <c r="G155" i="3"/>
  <c r="G156" i="3" s="1"/>
  <c r="G158" i="3" s="1"/>
  <c r="H155" i="3"/>
  <c r="H156" i="3" s="1"/>
  <c r="I155" i="3"/>
  <c r="E155" i="3"/>
  <c r="E156" i="3" s="1"/>
  <c r="E158" i="3" s="1"/>
  <c r="F153" i="3"/>
  <c r="G153" i="3"/>
  <c r="H153" i="3"/>
  <c r="I153" i="3"/>
  <c r="E153" i="3"/>
  <c r="F151" i="3"/>
  <c r="G151" i="3"/>
  <c r="H151" i="3"/>
  <c r="I151" i="3"/>
  <c r="E151" i="3"/>
  <c r="C149" i="3"/>
  <c r="D149" i="3"/>
  <c r="E149" i="3"/>
  <c r="F149" i="3"/>
  <c r="G149" i="3"/>
  <c r="H149" i="3"/>
  <c r="I149" i="3"/>
  <c r="B149" i="3"/>
  <c r="F147" i="3"/>
  <c r="G147" i="3"/>
  <c r="H147" i="3"/>
  <c r="H148" i="3" s="1"/>
  <c r="H150" i="3" s="1"/>
  <c r="I147" i="3"/>
  <c r="E147" i="3"/>
  <c r="C145" i="3"/>
  <c r="C168" i="3" s="1"/>
  <c r="D145" i="3"/>
  <c r="D172" i="3" s="1"/>
  <c r="E145" i="3"/>
  <c r="E175" i="3" s="1"/>
  <c r="F145" i="3"/>
  <c r="G145" i="3"/>
  <c r="G178" i="3" s="1"/>
  <c r="H145" i="3"/>
  <c r="H175" i="3" s="1"/>
  <c r="I145" i="3"/>
  <c r="I168" i="3" s="1"/>
  <c r="B145" i="3"/>
  <c r="C161" i="3"/>
  <c r="B161" i="3"/>
  <c r="D160" i="3"/>
  <c r="D162" i="3" s="1"/>
  <c r="C160" i="3"/>
  <c r="B160" i="3"/>
  <c r="B162" i="3" s="1"/>
  <c r="I160" i="3"/>
  <c r="H160" i="3"/>
  <c r="D157" i="3"/>
  <c r="C157" i="3"/>
  <c r="B157" i="3"/>
  <c r="D156" i="3"/>
  <c r="D158" i="3" s="1"/>
  <c r="C156" i="3"/>
  <c r="C158" i="3" s="1"/>
  <c r="B156" i="3"/>
  <c r="F156" i="3"/>
  <c r="F158" i="3" s="1"/>
  <c r="D153" i="3"/>
  <c r="C153" i="3"/>
  <c r="B153" i="3"/>
  <c r="D152" i="3"/>
  <c r="D154" i="3" s="1"/>
  <c r="C152" i="3"/>
  <c r="B152" i="3"/>
  <c r="B154" i="3" s="1"/>
  <c r="I152" i="3"/>
  <c r="I154" i="3" s="1"/>
  <c r="G152" i="3"/>
  <c r="D148" i="3"/>
  <c r="D150" i="3" s="1"/>
  <c r="C148" i="3"/>
  <c r="C150" i="3" s="1"/>
  <c r="B148" i="3"/>
  <c r="B150" i="3" s="1"/>
  <c r="G148" i="3"/>
  <c r="G150" i="3" s="1"/>
  <c r="F148" i="3"/>
  <c r="D146" i="3"/>
  <c r="C146" i="3"/>
  <c r="B146" i="3"/>
  <c r="D140" i="3"/>
  <c r="B140" i="3"/>
  <c r="E138" i="3"/>
  <c r="F138" i="3"/>
  <c r="F140" i="3" s="1"/>
  <c r="G138" i="3"/>
  <c r="G140" i="3" s="1"/>
  <c r="H138" i="3"/>
  <c r="I138" i="3"/>
  <c r="I140" i="3" s="1"/>
  <c r="D138" i="3"/>
  <c r="G137" i="3"/>
  <c r="B137" i="3"/>
  <c r="D135" i="3"/>
  <c r="D128" i="3" s="1"/>
  <c r="D130" i="3" s="1"/>
  <c r="E135" i="3"/>
  <c r="E137" i="3" s="1"/>
  <c r="F135" i="3"/>
  <c r="G135" i="3"/>
  <c r="G128" i="3" s="1"/>
  <c r="G130" i="3" s="1"/>
  <c r="H135" i="3"/>
  <c r="I135" i="3"/>
  <c r="I137" i="3" s="1"/>
  <c r="C135" i="3"/>
  <c r="C128" i="3" s="1"/>
  <c r="E133" i="3"/>
  <c r="G133" i="3"/>
  <c r="I133" i="3"/>
  <c r="B133" i="3"/>
  <c r="E131" i="3"/>
  <c r="F131" i="3"/>
  <c r="F133" i="3" s="1"/>
  <c r="G131" i="3"/>
  <c r="H131" i="3"/>
  <c r="H128" i="3" s="1"/>
  <c r="I131" i="3"/>
  <c r="D131" i="3"/>
  <c r="D133" i="3" s="1"/>
  <c r="E128" i="3"/>
  <c r="E130" i="3" s="1"/>
  <c r="I128" i="3"/>
  <c r="B128" i="3"/>
  <c r="B130" i="3" s="1"/>
  <c r="C126" i="3"/>
  <c r="D126" i="3"/>
  <c r="E126" i="3"/>
  <c r="F126" i="3"/>
  <c r="G126" i="3"/>
  <c r="H126" i="3"/>
  <c r="I126" i="3"/>
  <c r="B126" i="3"/>
  <c r="E124" i="3"/>
  <c r="F124" i="3"/>
  <c r="F125" i="3" s="1"/>
  <c r="G124" i="3"/>
  <c r="H124" i="3"/>
  <c r="I124" i="3"/>
  <c r="D124" i="3"/>
  <c r="C122" i="3"/>
  <c r="D122" i="3"/>
  <c r="E122" i="3"/>
  <c r="F122" i="3"/>
  <c r="G122" i="3"/>
  <c r="H122" i="3"/>
  <c r="I122" i="3"/>
  <c r="B122" i="3"/>
  <c r="E120" i="3"/>
  <c r="E121" i="3" s="1"/>
  <c r="F120" i="3"/>
  <c r="F121" i="3" s="1"/>
  <c r="G120" i="3"/>
  <c r="H120" i="3"/>
  <c r="I120" i="3"/>
  <c r="D120" i="3"/>
  <c r="D118" i="3"/>
  <c r="E118" i="3"/>
  <c r="F118" i="3"/>
  <c r="G118" i="3"/>
  <c r="H118" i="3"/>
  <c r="I118" i="3"/>
  <c r="C118" i="3"/>
  <c r="E116" i="3"/>
  <c r="F116" i="3"/>
  <c r="G117" i="3" s="1"/>
  <c r="G116" i="3"/>
  <c r="H116" i="3"/>
  <c r="H117" i="3" s="1"/>
  <c r="H119" i="3" s="1"/>
  <c r="I116" i="3"/>
  <c r="D116" i="3"/>
  <c r="D114" i="3"/>
  <c r="D143" i="3" s="1"/>
  <c r="E114" i="3"/>
  <c r="E143" i="3" s="1"/>
  <c r="F114" i="3"/>
  <c r="F115" i="3" s="1"/>
  <c r="G114" i="3"/>
  <c r="G143" i="3" s="1"/>
  <c r="H114" i="3"/>
  <c r="H137" i="3" s="1"/>
  <c r="I114" i="3"/>
  <c r="C114" i="3"/>
  <c r="F139" i="3"/>
  <c r="C139" i="3"/>
  <c r="B139" i="3"/>
  <c r="B136" i="3"/>
  <c r="C132" i="3"/>
  <c r="B132" i="3"/>
  <c r="C125" i="3"/>
  <c r="B125" i="3"/>
  <c r="B127" i="3" s="1"/>
  <c r="E125" i="3"/>
  <c r="E127" i="3" s="1"/>
  <c r="D125" i="3"/>
  <c r="D127" i="3" s="1"/>
  <c r="C121" i="3"/>
  <c r="C123" i="3" s="1"/>
  <c r="B121" i="3"/>
  <c r="D121" i="3"/>
  <c r="D123" i="3" s="1"/>
  <c r="B118" i="3"/>
  <c r="C117" i="3"/>
  <c r="C119" i="3" s="1"/>
  <c r="B117" i="3"/>
  <c r="B119" i="3" s="1"/>
  <c r="F117" i="3"/>
  <c r="F119" i="3" s="1"/>
  <c r="D117" i="3"/>
  <c r="D119" i="3" s="1"/>
  <c r="B115" i="3"/>
  <c r="H109" i="3"/>
  <c r="B109" i="3"/>
  <c r="D102" i="3"/>
  <c r="E102" i="3"/>
  <c r="F102" i="3"/>
  <c r="I81" i="3"/>
  <c r="B78" i="3"/>
  <c r="B75" i="3"/>
  <c r="I71" i="3"/>
  <c r="B68" i="3"/>
  <c r="C107" i="3"/>
  <c r="C109" i="3" s="1"/>
  <c r="D107" i="3"/>
  <c r="D109" i="3" s="1"/>
  <c r="E107" i="3"/>
  <c r="E109" i="3" s="1"/>
  <c r="F107" i="3"/>
  <c r="G107" i="3"/>
  <c r="G109" i="3" s="1"/>
  <c r="H107" i="3"/>
  <c r="I107" i="3"/>
  <c r="B107" i="3"/>
  <c r="C104" i="3"/>
  <c r="C106" i="3" s="1"/>
  <c r="D104" i="3"/>
  <c r="E104" i="3"/>
  <c r="E106" i="3" s="1"/>
  <c r="F104" i="3"/>
  <c r="G104" i="3"/>
  <c r="H104" i="3"/>
  <c r="H106" i="3" s="1"/>
  <c r="I104" i="3"/>
  <c r="I106" i="3" s="1"/>
  <c r="B104" i="3"/>
  <c r="C100" i="3"/>
  <c r="C102" i="3" s="1"/>
  <c r="D100" i="3"/>
  <c r="E100" i="3"/>
  <c r="F100" i="3"/>
  <c r="G100" i="3"/>
  <c r="G102" i="3" s="1"/>
  <c r="H100" i="3"/>
  <c r="H102" i="3" s="1"/>
  <c r="I100" i="3"/>
  <c r="B100" i="3"/>
  <c r="C95" i="3"/>
  <c r="D95" i="3"/>
  <c r="E95" i="3"/>
  <c r="F95" i="3"/>
  <c r="G95" i="3"/>
  <c r="H95" i="3"/>
  <c r="I95" i="3"/>
  <c r="B95" i="3"/>
  <c r="E93" i="3"/>
  <c r="E94" i="3" s="1"/>
  <c r="E96" i="3" s="1"/>
  <c r="F93" i="3"/>
  <c r="G94" i="3" s="1"/>
  <c r="G93" i="3"/>
  <c r="H93" i="3"/>
  <c r="H94" i="3" s="1"/>
  <c r="H96" i="3" s="1"/>
  <c r="I93" i="3"/>
  <c r="D93" i="3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90" i="3" s="1"/>
  <c r="F89" i="3"/>
  <c r="G89" i="3"/>
  <c r="G90" i="3" s="1"/>
  <c r="H89" i="3"/>
  <c r="I89" i="3"/>
  <c r="D89" i="3"/>
  <c r="B87" i="3"/>
  <c r="E85" i="3"/>
  <c r="F85" i="3"/>
  <c r="G85" i="3"/>
  <c r="H85" i="3"/>
  <c r="I85" i="3"/>
  <c r="D85" i="3"/>
  <c r="D86" i="3" s="1"/>
  <c r="D88" i="3" s="1"/>
  <c r="C83" i="3"/>
  <c r="C112" i="3" s="1"/>
  <c r="D83" i="3"/>
  <c r="E83" i="3"/>
  <c r="E84" i="3" s="1"/>
  <c r="F83" i="3"/>
  <c r="G83" i="3"/>
  <c r="G112" i="3" s="1"/>
  <c r="H83" i="3"/>
  <c r="I83" i="3"/>
  <c r="B83" i="3"/>
  <c r="C94" i="3"/>
  <c r="B94" i="3"/>
  <c r="F94" i="3"/>
  <c r="D94" i="3"/>
  <c r="B91" i="3"/>
  <c r="C90" i="3"/>
  <c r="C92" i="3" s="1"/>
  <c r="B90" i="3"/>
  <c r="B92" i="3" s="1"/>
  <c r="D90" i="3"/>
  <c r="D92" i="3" s="1"/>
  <c r="C86" i="3"/>
  <c r="B86" i="3"/>
  <c r="H86" i="3"/>
  <c r="H88" i="3" s="1"/>
  <c r="F84" i="3"/>
  <c r="H84" i="3"/>
  <c r="D84" i="3"/>
  <c r="B84" i="3"/>
  <c r="E76" i="3"/>
  <c r="F77" i="3" s="1"/>
  <c r="F76" i="3"/>
  <c r="G76" i="3"/>
  <c r="H76" i="3"/>
  <c r="I76" i="3"/>
  <c r="D76" i="3"/>
  <c r="D73" i="3"/>
  <c r="E73" i="3"/>
  <c r="F73" i="3"/>
  <c r="G73" i="3"/>
  <c r="H73" i="3"/>
  <c r="I73" i="3"/>
  <c r="I66" i="3" s="1"/>
  <c r="I68" i="3" s="1"/>
  <c r="C73" i="3"/>
  <c r="C75" i="3" s="1"/>
  <c r="I72" i="3"/>
  <c r="B71" i="3"/>
  <c r="E69" i="3"/>
  <c r="E72" i="3" s="1"/>
  <c r="F69" i="3"/>
  <c r="F72" i="3" s="1"/>
  <c r="G69" i="3"/>
  <c r="H69" i="3"/>
  <c r="H66" i="3" s="1"/>
  <c r="I69" i="3"/>
  <c r="D69" i="3"/>
  <c r="E66" i="3"/>
  <c r="D64" i="3"/>
  <c r="E64" i="3"/>
  <c r="F64" i="3"/>
  <c r="G64" i="3"/>
  <c r="H64" i="3"/>
  <c r="I64" i="3"/>
  <c r="C64" i="3"/>
  <c r="E62" i="3"/>
  <c r="F62" i="3"/>
  <c r="F63" i="3" s="1"/>
  <c r="F65" i="3" s="1"/>
  <c r="G62" i="3"/>
  <c r="G63" i="3" s="1"/>
  <c r="H62" i="3"/>
  <c r="I62" i="3"/>
  <c r="D62" i="3"/>
  <c r="D60" i="3"/>
  <c r="E60" i="3"/>
  <c r="F60" i="3"/>
  <c r="G60" i="3"/>
  <c r="H60" i="3"/>
  <c r="I60" i="3"/>
  <c r="C60" i="3"/>
  <c r="E58" i="3"/>
  <c r="F58" i="3"/>
  <c r="F59" i="3" s="1"/>
  <c r="F61" i="3" s="1"/>
  <c r="G58" i="3"/>
  <c r="H58" i="3"/>
  <c r="I58" i="3"/>
  <c r="D58" i="3"/>
  <c r="D59" i="3" s="1"/>
  <c r="D61" i="3" s="1"/>
  <c r="B56" i="3"/>
  <c r="C56" i="3"/>
  <c r="D56" i="3"/>
  <c r="E56" i="3"/>
  <c r="F56" i="3"/>
  <c r="G56" i="3"/>
  <c r="H56" i="3"/>
  <c r="I56" i="3"/>
  <c r="E54" i="3"/>
  <c r="F54" i="3"/>
  <c r="G54" i="3"/>
  <c r="G55" i="3" s="1"/>
  <c r="G57" i="3" s="1"/>
  <c r="H54" i="3"/>
  <c r="I54" i="3"/>
  <c r="D54" i="3"/>
  <c r="D55" i="3" s="1"/>
  <c r="C52" i="3"/>
  <c r="I52" i="3"/>
  <c r="C77" i="3"/>
  <c r="B77" i="3"/>
  <c r="B74" i="3"/>
  <c r="C70" i="3"/>
  <c r="B70" i="3"/>
  <c r="C67" i="3"/>
  <c r="B67" i="3"/>
  <c r="B64" i="3"/>
  <c r="C63" i="3"/>
  <c r="B63" i="3"/>
  <c r="B65" i="3" s="1"/>
  <c r="I63" i="3"/>
  <c r="I65" i="3" s="1"/>
  <c r="D63" i="3"/>
  <c r="D65" i="3" s="1"/>
  <c r="B60" i="3"/>
  <c r="C59" i="3"/>
  <c r="C61" i="3" s="1"/>
  <c r="B59" i="3"/>
  <c r="B61" i="3" s="1"/>
  <c r="H59" i="3"/>
  <c r="H61" i="3" s="1"/>
  <c r="C55" i="3"/>
  <c r="B55" i="3"/>
  <c r="B57" i="3" s="1"/>
  <c r="H55" i="3"/>
  <c r="H57" i="3" s="1"/>
  <c r="E52" i="3"/>
  <c r="E78" i="3" s="1"/>
  <c r="B53" i="3"/>
  <c r="C45" i="3"/>
  <c r="C47" i="3" s="1"/>
  <c r="D45" i="3"/>
  <c r="E45" i="3"/>
  <c r="F45" i="3"/>
  <c r="F14" i="3" s="1"/>
  <c r="G45" i="3"/>
  <c r="H45" i="3"/>
  <c r="I45" i="3"/>
  <c r="I14" i="3" s="1"/>
  <c r="B45" i="3"/>
  <c r="D41" i="3"/>
  <c r="G41" i="3"/>
  <c r="C44" i="3"/>
  <c r="C42" i="3"/>
  <c r="D42" i="3"/>
  <c r="D11" i="3" s="1"/>
  <c r="D5" i="3" s="1"/>
  <c r="E42" i="3"/>
  <c r="E35" i="3" s="1"/>
  <c r="E37" i="3" s="1"/>
  <c r="F42" i="3"/>
  <c r="G42" i="3"/>
  <c r="G11" i="3" s="1"/>
  <c r="H42" i="3"/>
  <c r="I42" i="3"/>
  <c r="B42" i="3"/>
  <c r="G35" i="3"/>
  <c r="B38" i="3"/>
  <c r="C38" i="3"/>
  <c r="D38" i="3"/>
  <c r="D8" i="3" s="1"/>
  <c r="E38" i="3"/>
  <c r="E8" i="3" s="1"/>
  <c r="F38" i="3"/>
  <c r="G38" i="3"/>
  <c r="G8" i="3" s="1"/>
  <c r="H38" i="3"/>
  <c r="I38" i="3"/>
  <c r="I8" i="3" s="1"/>
  <c r="D33" i="3"/>
  <c r="E33" i="3"/>
  <c r="F33" i="3"/>
  <c r="G33" i="3"/>
  <c r="H33" i="3"/>
  <c r="I33" i="3"/>
  <c r="C33" i="3"/>
  <c r="D31" i="3"/>
  <c r="D32" i="3" s="1"/>
  <c r="D34" i="3" s="1"/>
  <c r="E31" i="3"/>
  <c r="E32" i="3" s="1"/>
  <c r="E34" i="3" s="1"/>
  <c r="F31" i="3"/>
  <c r="G31" i="3"/>
  <c r="H31" i="3"/>
  <c r="I31" i="3"/>
  <c r="I32" i="3" s="1"/>
  <c r="D29" i="3"/>
  <c r="E29" i="3"/>
  <c r="F29" i="3"/>
  <c r="G29" i="3"/>
  <c r="H29" i="3"/>
  <c r="I29" i="3"/>
  <c r="C29" i="3"/>
  <c r="E27" i="3"/>
  <c r="F28" i="3" s="1"/>
  <c r="F30" i="3" s="1"/>
  <c r="F27" i="3"/>
  <c r="G27" i="3"/>
  <c r="H27" i="3"/>
  <c r="I27" i="3"/>
  <c r="D27" i="3"/>
  <c r="E25" i="3"/>
  <c r="F25" i="3"/>
  <c r="G25" i="3"/>
  <c r="H25" i="3"/>
  <c r="I25" i="3"/>
  <c r="C25" i="3"/>
  <c r="D25" i="3"/>
  <c r="B11" i="3"/>
  <c r="C8" i="3"/>
  <c r="B8" i="3"/>
  <c r="B4" i="3"/>
  <c r="D23" i="3"/>
  <c r="E23" i="3"/>
  <c r="E24" i="3" s="1"/>
  <c r="E26" i="3" s="1"/>
  <c r="F23" i="3"/>
  <c r="G23" i="3"/>
  <c r="G24" i="3" s="1"/>
  <c r="H23" i="3"/>
  <c r="I23" i="3"/>
  <c r="B21" i="3"/>
  <c r="B44" i="3" s="1"/>
  <c r="C21" i="3"/>
  <c r="C3" i="3" s="1"/>
  <c r="B33" i="3"/>
  <c r="G32" i="3"/>
  <c r="C31" i="3"/>
  <c r="B31" i="3"/>
  <c r="B32" i="3" s="1"/>
  <c r="B34" i="3" s="1"/>
  <c r="B29" i="3"/>
  <c r="G28" i="3"/>
  <c r="C27" i="3"/>
  <c r="C28" i="3" s="1"/>
  <c r="B27" i="3"/>
  <c r="B28" i="3" s="1"/>
  <c r="B25" i="3"/>
  <c r="H24" i="3"/>
  <c r="B24" i="3"/>
  <c r="E21" i="3"/>
  <c r="E3" i="3" s="1"/>
  <c r="E40" i="3" s="1"/>
  <c r="C30" i="3" l="1"/>
  <c r="C40" i="3"/>
  <c r="C41" i="3"/>
  <c r="C35" i="3"/>
  <c r="C37" i="3" s="1"/>
  <c r="D66" i="3"/>
  <c r="G75" i="3"/>
  <c r="F78" i="3"/>
  <c r="F39" i="3"/>
  <c r="F40" i="3"/>
  <c r="F8" i="3"/>
  <c r="F9" i="3" s="1"/>
  <c r="E68" i="3"/>
  <c r="C97" i="3"/>
  <c r="C99" i="3" s="1"/>
  <c r="F152" i="3"/>
  <c r="F154" i="3" s="1"/>
  <c r="E152" i="3"/>
  <c r="E154" i="3" s="1"/>
  <c r="G71" i="3"/>
  <c r="I84" i="3"/>
  <c r="I109" i="3"/>
  <c r="I102" i="3"/>
  <c r="I112" i="3"/>
  <c r="E86" i="3"/>
  <c r="E88" i="3" s="1"/>
  <c r="B97" i="3"/>
  <c r="B99" i="3" s="1"/>
  <c r="B102" i="3"/>
  <c r="F106" i="3"/>
  <c r="F97" i="3"/>
  <c r="F99" i="3" s="1"/>
  <c r="I75" i="3"/>
  <c r="F35" i="3"/>
  <c r="F37" i="3" s="1"/>
  <c r="F44" i="3"/>
  <c r="F11" i="3"/>
  <c r="H47" i="3"/>
  <c r="E44" i="3"/>
  <c r="E11" i="3"/>
  <c r="E5" i="3" s="1"/>
  <c r="G47" i="3"/>
  <c r="I21" i="3"/>
  <c r="I24" i="3"/>
  <c r="I26" i="3" s="1"/>
  <c r="C11" i="3"/>
  <c r="C5" i="3" s="1"/>
  <c r="E28" i="3"/>
  <c r="E30" i="3" s="1"/>
  <c r="B47" i="3"/>
  <c r="H121" i="3"/>
  <c r="H123" i="3" s="1"/>
  <c r="G121" i="3"/>
  <c r="G123" i="3" s="1"/>
  <c r="I35" i="3"/>
  <c r="I37" i="3" s="1"/>
  <c r="I44" i="3"/>
  <c r="I11" i="3"/>
  <c r="I5" i="3" s="1"/>
  <c r="F52" i="3"/>
  <c r="I78" i="3"/>
  <c r="G96" i="3"/>
  <c r="D106" i="3"/>
  <c r="D97" i="3"/>
  <c r="D99" i="3" s="1"/>
  <c r="C143" i="3"/>
  <c r="C133" i="3"/>
  <c r="C140" i="3"/>
  <c r="C115" i="3"/>
  <c r="I125" i="3"/>
  <c r="I127" i="3" s="1"/>
  <c r="H140" i="3"/>
  <c r="E71" i="3"/>
  <c r="E81" i="3"/>
  <c r="F128" i="3"/>
  <c r="F130" i="3" s="1"/>
  <c r="F137" i="3"/>
  <c r="E14" i="3"/>
  <c r="E47" i="3"/>
  <c r="B40" i="3"/>
  <c r="B41" i="3"/>
  <c r="F75" i="3"/>
  <c r="F66" i="3"/>
  <c r="F68" i="3" s="1"/>
  <c r="B106" i="3"/>
  <c r="C84" i="3"/>
  <c r="G106" i="3"/>
  <c r="G97" i="3"/>
  <c r="G99" i="3" s="1"/>
  <c r="E41" i="3"/>
  <c r="E75" i="3"/>
  <c r="B22" i="3"/>
  <c r="H35" i="3"/>
  <c r="H11" i="3"/>
  <c r="C53" i="3"/>
  <c r="C71" i="3"/>
  <c r="C68" i="3"/>
  <c r="C78" i="3"/>
  <c r="E90" i="3"/>
  <c r="E92" i="3" s="1"/>
  <c r="F109" i="3"/>
  <c r="F112" i="3"/>
  <c r="G125" i="3"/>
  <c r="G127" i="3" s="1"/>
  <c r="E194" i="3"/>
  <c r="H178" i="3"/>
  <c r="G81" i="3"/>
  <c r="D137" i="3"/>
  <c r="I162" i="3"/>
  <c r="F168" i="3"/>
  <c r="B172" i="3"/>
  <c r="G193" i="3"/>
  <c r="G182" i="3"/>
  <c r="G184" i="3" s="1"/>
  <c r="H187" i="3"/>
  <c r="D194" i="3"/>
  <c r="H143" i="3"/>
  <c r="B186" i="3"/>
  <c r="E174" i="3"/>
  <c r="D169" i="3"/>
  <c r="E168" i="3"/>
  <c r="I172" i="3"/>
  <c r="C193" i="3"/>
  <c r="C182" i="3"/>
  <c r="C184" i="3" s="1"/>
  <c r="G187" i="3"/>
  <c r="D14" i="3"/>
  <c r="I17" i="3"/>
  <c r="H130" i="3"/>
  <c r="C130" i="3"/>
  <c r="I28" i="3"/>
  <c r="I30" i="3" s="1"/>
  <c r="D35" i="3"/>
  <c r="H32" i="3"/>
  <c r="H34" i="3" s="1"/>
  <c r="F55" i="3"/>
  <c r="F57" i="3" s="1"/>
  <c r="I59" i="3"/>
  <c r="I61" i="3" s="1"/>
  <c r="B88" i="3"/>
  <c r="B96" i="3"/>
  <c r="I86" i="3"/>
  <c r="I88" i="3" s="1"/>
  <c r="E97" i="3"/>
  <c r="E99" i="3" s="1"/>
  <c r="C137" i="3"/>
  <c r="B30" i="3"/>
  <c r="F32" i="3"/>
  <c r="B35" i="3"/>
  <c r="B37" i="3" s="1"/>
  <c r="G59" i="3"/>
  <c r="H63" i="3"/>
  <c r="H65" i="3" s="1"/>
  <c r="C88" i="3"/>
  <c r="C96" i="3"/>
  <c r="I121" i="3"/>
  <c r="I123" i="3" s="1"/>
  <c r="E140" i="3"/>
  <c r="B158" i="3"/>
  <c r="C162" i="3"/>
  <c r="I156" i="3"/>
  <c r="E169" i="3"/>
  <c r="D168" i="3"/>
  <c r="H172" i="3"/>
  <c r="F187" i="3"/>
  <c r="D178" i="3"/>
  <c r="E112" i="3"/>
  <c r="H8" i="3"/>
  <c r="H9" i="3" s="1"/>
  <c r="B112" i="3"/>
  <c r="E187" i="3"/>
  <c r="C178" i="3"/>
  <c r="H14" i="3"/>
  <c r="G14" i="3"/>
  <c r="F41" i="3"/>
  <c r="H112" i="3"/>
  <c r="F197" i="3"/>
  <c r="I130" i="3"/>
  <c r="H133" i="3"/>
  <c r="C154" i="3"/>
  <c r="E172" i="3"/>
  <c r="G191" i="3"/>
  <c r="G197" i="3"/>
  <c r="D171" i="3"/>
  <c r="B163" i="3"/>
  <c r="B165" i="3" s="1"/>
  <c r="F191" i="3"/>
  <c r="G115" i="3"/>
  <c r="F150" i="3"/>
  <c r="C171" i="3"/>
  <c r="E188" i="3"/>
  <c r="I190" i="3"/>
  <c r="I194" i="3"/>
  <c r="J194" i="3" s="1"/>
  <c r="K194" i="3" s="1"/>
  <c r="L194" i="3" s="1"/>
  <c r="D197" i="3"/>
  <c r="F175" i="3"/>
  <c r="H193" i="3"/>
  <c r="D182" i="3"/>
  <c r="D184" i="3" s="1"/>
  <c r="J159" i="3"/>
  <c r="K159" i="3" s="1"/>
  <c r="I182" i="3"/>
  <c r="D112" i="3"/>
  <c r="F17" i="3"/>
  <c r="I171" i="3"/>
  <c r="K160" i="3"/>
  <c r="C65" i="3"/>
  <c r="I90" i="3"/>
  <c r="I92" i="3" s="1"/>
  <c r="G101" i="3"/>
  <c r="B26" i="3"/>
  <c r="C32" i="3"/>
  <c r="C34" i="3" s="1"/>
  <c r="C57" i="3"/>
  <c r="I97" i="3"/>
  <c r="I99" i="3" s="1"/>
  <c r="C127" i="3"/>
  <c r="D28" i="3"/>
  <c r="D30" i="3" s="1"/>
  <c r="H108" i="3"/>
  <c r="H97" i="3"/>
  <c r="H99" i="3" s="1"/>
  <c r="I186" i="3"/>
  <c r="H174" i="3"/>
  <c r="H188" i="3"/>
  <c r="B187" i="3"/>
  <c r="F190" i="3"/>
  <c r="J196" i="3"/>
  <c r="K197" i="3"/>
  <c r="K196" i="3" s="1"/>
  <c r="F196" i="3"/>
  <c r="E17" i="3"/>
  <c r="F178" i="3"/>
  <c r="K178" i="3"/>
  <c r="G177" i="3"/>
  <c r="F177" i="3"/>
  <c r="D17" i="3"/>
  <c r="H17" i="3"/>
  <c r="G72" i="3"/>
  <c r="H81" i="3"/>
  <c r="G17" i="3"/>
  <c r="H72" i="3"/>
  <c r="D72" i="3"/>
  <c r="L184" i="3"/>
  <c r="L188" i="3"/>
  <c r="M161" i="3"/>
  <c r="L160" i="3"/>
  <c r="N169" i="3"/>
  <c r="M165" i="3"/>
  <c r="K175" i="3"/>
  <c r="L178" i="3"/>
  <c r="G5" i="3"/>
  <c r="F193" i="3"/>
  <c r="G190" i="3"/>
  <c r="E190" i="3"/>
  <c r="F182" i="3"/>
  <c r="F184" i="3" s="1"/>
  <c r="G186" i="3"/>
  <c r="I184" i="3"/>
  <c r="J184" i="3" s="1"/>
  <c r="K184" i="3" s="1"/>
  <c r="E182" i="3"/>
  <c r="E184" i="3" s="1"/>
  <c r="H186" i="3"/>
  <c r="C196" i="3"/>
  <c r="G196" i="3"/>
  <c r="B196" i="3"/>
  <c r="D196" i="3"/>
  <c r="H196" i="3"/>
  <c r="E196" i="3"/>
  <c r="I196" i="3"/>
  <c r="G181" i="3"/>
  <c r="F167" i="3"/>
  <c r="F169" i="3"/>
  <c r="B183" i="3"/>
  <c r="G174" i="3"/>
  <c r="C174" i="3"/>
  <c r="F171" i="3"/>
  <c r="G162" i="3"/>
  <c r="H162" i="3"/>
  <c r="H158" i="3"/>
  <c r="I158" i="3"/>
  <c r="G154" i="3"/>
  <c r="E146" i="3"/>
  <c r="I146" i="3"/>
  <c r="F164" i="3"/>
  <c r="F146" i="3"/>
  <c r="I148" i="3"/>
  <c r="I150" i="3" s="1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D96" i="3"/>
  <c r="I94" i="3"/>
  <c r="I96" i="3" s="1"/>
  <c r="G92" i="3"/>
  <c r="F92" i="3"/>
  <c r="H90" i="3"/>
  <c r="H92" i="3" s="1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6" i="3"/>
  <c r="G68" i="3" s="1"/>
  <c r="G65" i="3"/>
  <c r="E63" i="3"/>
  <c r="E65" i="3" s="1"/>
  <c r="G61" i="3"/>
  <c r="E59" i="3"/>
  <c r="E61" i="3" s="1"/>
  <c r="D57" i="3"/>
  <c r="F53" i="3"/>
  <c r="G52" i="3"/>
  <c r="G53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71" i="3" s="1"/>
  <c r="H52" i="3"/>
  <c r="H68" i="3" s="1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F3" i="3" s="1"/>
  <c r="G30" i="3"/>
  <c r="H21" i="3"/>
  <c r="H28" i="3"/>
  <c r="H30" i="3" s="1"/>
  <c r="D21" i="3"/>
  <c r="D47" i="3" s="1"/>
  <c r="H26" i="3"/>
  <c r="G26" i="3"/>
  <c r="B5" i="3"/>
  <c r="B6" i="3" s="1"/>
  <c r="F5" i="3"/>
  <c r="F6" i="3" s="1"/>
  <c r="B13" i="3"/>
  <c r="B10" i="3"/>
  <c r="G21" i="3"/>
  <c r="C24" i="3"/>
  <c r="C26" i="3" s="1"/>
  <c r="D24" i="3"/>
  <c r="D26" i="3" s="1"/>
  <c r="F22" i="3"/>
  <c r="F24" i="3"/>
  <c r="F26" i="3" s="1"/>
  <c r="C22" i="3"/>
  <c r="B12" i="3"/>
  <c r="F12" i="3"/>
  <c r="C9" i="3"/>
  <c r="G9" i="3"/>
  <c r="D6" i="3"/>
  <c r="D9" i="3"/>
  <c r="D12" i="3"/>
  <c r="B9" i="3"/>
  <c r="C12" i="3"/>
  <c r="G12" i="3"/>
  <c r="E6" i="3"/>
  <c r="E9" i="3"/>
  <c r="L159" i="3" l="1"/>
  <c r="H5" i="3"/>
  <c r="H6" i="3" s="1"/>
  <c r="H12" i="3"/>
  <c r="I22" i="3"/>
  <c r="H3" i="3"/>
  <c r="H40" i="3" s="1"/>
  <c r="H44" i="3"/>
  <c r="H37" i="3"/>
  <c r="I12" i="3"/>
  <c r="I9" i="3"/>
  <c r="G22" i="3"/>
  <c r="G3" i="3"/>
  <c r="G40" i="3" s="1"/>
  <c r="G44" i="3"/>
  <c r="G50" i="3"/>
  <c r="H78" i="3"/>
  <c r="H75" i="3"/>
  <c r="H71" i="3"/>
  <c r="D37" i="3"/>
  <c r="D68" i="3"/>
  <c r="D183" i="3"/>
  <c r="F183" i="3"/>
  <c r="F47" i="3"/>
  <c r="G37" i="3"/>
  <c r="G6" i="3"/>
  <c r="D22" i="3"/>
  <c r="D3" i="3"/>
  <c r="D40" i="3" s="1"/>
  <c r="D44" i="3"/>
  <c r="D53" i="3"/>
  <c r="D78" i="3"/>
  <c r="D81" i="3"/>
  <c r="D75" i="3"/>
  <c r="B164" i="3"/>
  <c r="L197" i="3"/>
  <c r="M197" i="3" s="1"/>
  <c r="E12" i="3"/>
  <c r="G78" i="3"/>
  <c r="I47" i="3"/>
  <c r="I3" i="3"/>
  <c r="I40" i="3" s="1"/>
  <c r="F71" i="3"/>
  <c r="F81" i="3"/>
  <c r="K177" i="3"/>
  <c r="M194" i="3"/>
  <c r="M188" i="3"/>
  <c r="M184" i="3"/>
  <c r="N161" i="3"/>
  <c r="N160" i="3" s="1"/>
  <c r="M160" i="3"/>
  <c r="M159" i="3" s="1"/>
  <c r="N165" i="3"/>
  <c r="L175" i="3"/>
  <c r="M178" i="3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L196" i="3" l="1"/>
  <c r="N159" i="3"/>
  <c r="I6" i="3"/>
  <c r="N188" i="3"/>
  <c r="N194" i="3"/>
  <c r="N197" i="3"/>
  <c r="M196" i="3"/>
  <c r="N184" i="3"/>
  <c r="N178" i="3"/>
  <c r="M177" i="3"/>
  <c r="M175" i="3"/>
  <c r="N196" i="3" l="1"/>
  <c r="N177" i="3"/>
  <c r="N175" i="3"/>
  <c r="J117" i="3" l="1"/>
  <c r="J116" i="3" s="1"/>
  <c r="K118" i="3"/>
  <c r="K117" i="3" s="1"/>
  <c r="L118" i="3"/>
  <c r="L117" i="3" s="1"/>
  <c r="M118" i="3"/>
  <c r="N118" i="3" s="1"/>
  <c r="K119" i="3"/>
  <c r="L119" i="3"/>
  <c r="M119" i="3"/>
  <c r="N119" i="3" s="1"/>
  <c r="J121" i="3"/>
  <c r="K122" i="3"/>
  <c r="K123" i="3"/>
  <c r="L123" i="3" s="1"/>
  <c r="M123" i="3" s="1"/>
  <c r="N123" i="3"/>
  <c r="J125" i="3"/>
  <c r="J124" i="3" s="1"/>
  <c r="K126" i="3"/>
  <c r="L126" i="3"/>
  <c r="L125" i="3" s="1"/>
  <c r="K127" i="3"/>
  <c r="L127" i="3"/>
  <c r="M127" i="3"/>
  <c r="N127" i="3" s="1"/>
  <c r="B134" i="3"/>
  <c r="J140" i="3"/>
  <c r="K140" i="3" s="1"/>
  <c r="L140" i="3" s="1"/>
  <c r="M140" i="3" s="1"/>
  <c r="N140" i="3" s="1"/>
  <c r="E142" i="3"/>
  <c r="I142" i="3"/>
  <c r="J148" i="3"/>
  <c r="K149" i="3"/>
  <c r="L149" i="3"/>
  <c r="L173" i="3" s="1"/>
  <c r="K150" i="3"/>
  <c r="L150" i="3" s="1"/>
  <c r="M150" i="3" s="1"/>
  <c r="N150" i="3" s="1"/>
  <c r="J152" i="3"/>
  <c r="J151" i="3" s="1"/>
  <c r="K153" i="3"/>
  <c r="K154" i="3"/>
  <c r="L154" i="3" s="1"/>
  <c r="M154" i="3"/>
  <c r="N154" i="3"/>
  <c r="J156" i="3"/>
  <c r="K157" i="3"/>
  <c r="L157" i="3" s="1"/>
  <c r="M157" i="3" s="1"/>
  <c r="K158" i="3"/>
  <c r="L158" i="3"/>
  <c r="M158" i="3" s="1"/>
  <c r="N158" i="3" s="1"/>
  <c r="A82" i="3"/>
  <c r="J85" i="3"/>
  <c r="J86" i="3"/>
  <c r="K87" i="3"/>
  <c r="L87" i="3"/>
  <c r="M87" i="3"/>
  <c r="N87" i="3" s="1"/>
  <c r="K88" i="3"/>
  <c r="L88" i="3" s="1"/>
  <c r="M88" i="3" s="1"/>
  <c r="N88" i="3" s="1"/>
  <c r="J90" i="3"/>
  <c r="J89" i="3" s="1"/>
  <c r="K91" i="3"/>
  <c r="L91" i="3" s="1"/>
  <c r="K92" i="3"/>
  <c r="L92" i="3" s="1"/>
  <c r="M92" i="3" s="1"/>
  <c r="N92" i="3" s="1"/>
  <c r="J94" i="3"/>
  <c r="J93" i="3" s="1"/>
  <c r="K95" i="3"/>
  <c r="L95" i="3"/>
  <c r="M95" i="3"/>
  <c r="N95" i="3" s="1"/>
  <c r="K96" i="3"/>
  <c r="L96" i="3"/>
  <c r="M96" i="3" s="1"/>
  <c r="N96" i="3" s="1"/>
  <c r="E103" i="3"/>
  <c r="I103" i="3"/>
  <c r="C19" i="3"/>
  <c r="E111" i="3"/>
  <c r="F111" i="3"/>
  <c r="I111" i="3"/>
  <c r="J55" i="3"/>
  <c r="J54" i="3" s="1"/>
  <c r="K56" i="3"/>
  <c r="K55" i="3" s="1"/>
  <c r="L56" i="3"/>
  <c r="L55" i="3" s="1"/>
  <c r="M56" i="3"/>
  <c r="N56" i="3" s="1"/>
  <c r="K57" i="3"/>
  <c r="L57" i="3"/>
  <c r="M57" i="3" s="1"/>
  <c r="N57" i="3" s="1"/>
  <c r="J59" i="3"/>
  <c r="J58" i="3" s="1"/>
  <c r="K60" i="3"/>
  <c r="L60" i="3" s="1"/>
  <c r="K61" i="3"/>
  <c r="L61" i="3" s="1"/>
  <c r="M61" i="3" s="1"/>
  <c r="N61" i="3" s="1"/>
  <c r="J62" i="3"/>
  <c r="J63" i="3"/>
  <c r="K64" i="3"/>
  <c r="L64" i="3"/>
  <c r="M64" i="3"/>
  <c r="N64" i="3" s="1"/>
  <c r="K65" i="3"/>
  <c r="L65" i="3" s="1"/>
  <c r="M65" i="3" s="1"/>
  <c r="N65" i="3" s="1"/>
  <c r="J78" i="3"/>
  <c r="K78" i="3" s="1"/>
  <c r="L78" i="3" s="1"/>
  <c r="M78" i="3" s="1"/>
  <c r="N78" i="3" s="1"/>
  <c r="B79" i="3"/>
  <c r="B81" i="3" s="1"/>
  <c r="C79" i="3"/>
  <c r="E80" i="3"/>
  <c r="I80" i="3"/>
  <c r="I50" i="3"/>
  <c r="J50" i="3" s="1"/>
  <c r="K50" i="3" s="1"/>
  <c r="K49" i="3" s="1"/>
  <c r="E49" i="3"/>
  <c r="I49" i="3"/>
  <c r="F50" i="3"/>
  <c r="E50" i="3"/>
  <c r="B50" i="3"/>
  <c r="I41" i="3"/>
  <c r="J41" i="3" s="1"/>
  <c r="K34" i="3"/>
  <c r="L34" i="3" s="1"/>
  <c r="L32" i="3" s="1"/>
  <c r="K33" i="3"/>
  <c r="L33" i="3" s="1"/>
  <c r="M33" i="3" s="1"/>
  <c r="N33" i="3" s="1"/>
  <c r="J32" i="3"/>
  <c r="J31" i="3"/>
  <c r="K30" i="3"/>
  <c r="L30" i="3" s="1"/>
  <c r="M30" i="3" s="1"/>
  <c r="N30" i="3" s="1"/>
  <c r="K29" i="3"/>
  <c r="L29" i="3" s="1"/>
  <c r="J28" i="3"/>
  <c r="K26" i="3"/>
  <c r="L26" i="3" s="1"/>
  <c r="M26" i="3" s="1"/>
  <c r="N26" i="3" s="1"/>
  <c r="K25" i="3"/>
  <c r="L25" i="3" s="1"/>
  <c r="M25" i="3" s="1"/>
  <c r="J24" i="3"/>
  <c r="J23" i="3" s="1"/>
  <c r="A20" i="3"/>
  <c r="B19" i="3"/>
  <c r="I18" i="3"/>
  <c r="H18" i="3"/>
  <c r="G18" i="3"/>
  <c r="F18" i="3"/>
  <c r="E18" i="3"/>
  <c r="D18" i="3"/>
  <c r="C18" i="3"/>
  <c r="B18" i="3"/>
  <c r="N94" i="3" l="1"/>
  <c r="K63" i="3"/>
  <c r="L94" i="3"/>
  <c r="K86" i="3"/>
  <c r="K85" i="3" s="1"/>
  <c r="K152" i="3"/>
  <c r="K24" i="3"/>
  <c r="K32" i="3"/>
  <c r="K31" i="3" s="1"/>
  <c r="L31" i="3" s="1"/>
  <c r="K94" i="3"/>
  <c r="K93" i="3" s="1"/>
  <c r="L93" i="3" s="1"/>
  <c r="K151" i="3"/>
  <c r="M126" i="3"/>
  <c r="N126" i="3" s="1"/>
  <c r="N125" i="3" s="1"/>
  <c r="L63" i="3"/>
  <c r="K125" i="3"/>
  <c r="K124" i="3" s="1"/>
  <c r="L124" i="3" s="1"/>
  <c r="M117" i="3"/>
  <c r="L86" i="3"/>
  <c r="K23" i="3"/>
  <c r="L23" i="3" s="1"/>
  <c r="M23" i="3" s="1"/>
  <c r="K156" i="3"/>
  <c r="N117" i="3"/>
  <c r="L174" i="3"/>
  <c r="C81" i="3"/>
  <c r="C72" i="3"/>
  <c r="K148" i="3"/>
  <c r="K173" i="3"/>
  <c r="K174" i="3" s="1"/>
  <c r="K28" i="3"/>
  <c r="B129" i="3"/>
  <c r="J103" i="3"/>
  <c r="K103" i="3" s="1"/>
  <c r="F36" i="3"/>
  <c r="C4" i="3"/>
  <c r="C10" i="3"/>
  <c r="C7" i="3"/>
  <c r="C13" i="3"/>
  <c r="F49" i="3"/>
  <c r="J14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M173" i="3" s="1"/>
  <c r="M174" i="3" s="1"/>
  <c r="L148" i="3"/>
  <c r="L156" i="3"/>
  <c r="I134" i="3"/>
  <c r="L122" i="3"/>
  <c r="K121" i="3"/>
  <c r="M156" i="3"/>
  <c r="N157" i="3"/>
  <c r="N156" i="3" s="1"/>
  <c r="J155" i="3"/>
  <c r="E134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J147" i="3"/>
  <c r="B142" i="3"/>
  <c r="K89" i="3"/>
  <c r="G103" i="3"/>
  <c r="G111" i="3"/>
  <c r="H111" i="3"/>
  <c r="C103" i="3"/>
  <c r="C111" i="3"/>
  <c r="D111" i="3"/>
  <c r="J83" i="3"/>
  <c r="F103" i="3"/>
  <c r="L90" i="3"/>
  <c r="M91" i="3"/>
  <c r="M86" i="3"/>
  <c r="B111" i="3"/>
  <c r="M94" i="3"/>
  <c r="K90" i="3"/>
  <c r="N86" i="3"/>
  <c r="H103" i="3"/>
  <c r="D103" i="3"/>
  <c r="B80" i="3"/>
  <c r="M55" i="3"/>
  <c r="B72" i="3"/>
  <c r="M63" i="3"/>
  <c r="K59" i="3"/>
  <c r="N55" i="3"/>
  <c r="K54" i="3"/>
  <c r="J52" i="3"/>
  <c r="K62" i="3"/>
  <c r="L62" i="3" s="1"/>
  <c r="L59" i="3"/>
  <c r="M60" i="3"/>
  <c r="F80" i="3"/>
  <c r="G80" i="3"/>
  <c r="H80" i="3"/>
  <c r="C80" i="3"/>
  <c r="D80" i="3"/>
  <c r="N63" i="3"/>
  <c r="K58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M125" i="3" l="1"/>
  <c r="N23" i="3"/>
  <c r="K120" i="3"/>
  <c r="K155" i="3"/>
  <c r="L155" i="3" s="1"/>
  <c r="M155" i="3" s="1"/>
  <c r="N155" i="3" s="1"/>
  <c r="J21" i="3"/>
  <c r="F129" i="3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N124" i="3" s="1"/>
  <c r="M148" i="3"/>
  <c r="N149" i="3"/>
  <c r="L152" i="3"/>
  <c r="L151" i="3" s="1"/>
  <c r="M153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107" i="3"/>
  <c r="J108" i="3" s="1"/>
  <c r="L89" i="3"/>
  <c r="M89" i="3" s="1"/>
  <c r="N89" i="3" s="1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J37" i="3"/>
  <c r="K37" i="3" s="1"/>
  <c r="L37" i="3" s="1"/>
  <c r="M37" i="3" s="1"/>
  <c r="N37" i="3" s="1"/>
  <c r="L27" i="3"/>
  <c r="L49" i="3"/>
  <c r="M50" i="3"/>
  <c r="L41" i="3"/>
  <c r="M31" i="3"/>
  <c r="N148" i="3" l="1"/>
  <c r="N173" i="3"/>
  <c r="N174" i="3" s="1"/>
  <c r="N31" i="3"/>
  <c r="K134" i="3"/>
  <c r="L134" i="3" s="1"/>
  <c r="J130" i="3"/>
  <c r="K130" i="3" s="1"/>
  <c r="L130" i="3" s="1"/>
  <c r="M130" i="3" s="1"/>
  <c r="N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0" i="3" s="1"/>
  <c r="N122" i="3"/>
  <c r="N121" i="3" s="1"/>
  <c r="K145" i="3"/>
  <c r="L147" i="3"/>
  <c r="M152" i="3"/>
  <c r="M151" i="3" s="1"/>
  <c r="N151" i="3" s="1"/>
  <c r="N153" i="3"/>
  <c r="N152" i="3" s="1"/>
  <c r="J128" i="3"/>
  <c r="J141" i="3"/>
  <c r="J131" i="3" s="1"/>
  <c r="J138" i="3"/>
  <c r="J139" i="3" s="1"/>
  <c r="J115" i="3"/>
  <c r="K138" i="3"/>
  <c r="K115" i="3"/>
  <c r="K141" i="3"/>
  <c r="M85" i="3"/>
  <c r="L83" i="3"/>
  <c r="M103" i="3"/>
  <c r="K107" i="3"/>
  <c r="K108" i="3" s="1"/>
  <c r="K84" i="3"/>
  <c r="K110" i="3"/>
  <c r="K100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35" i="3"/>
  <c r="J48" i="3"/>
  <c r="J22" i="3"/>
  <c r="J45" i="3"/>
  <c r="K45" i="3"/>
  <c r="K35" i="3"/>
  <c r="K48" i="3"/>
  <c r="K22" i="3"/>
  <c r="L21" i="3"/>
  <c r="K163" i="3" l="1"/>
  <c r="K176" i="3"/>
  <c r="K166" i="3" s="1"/>
  <c r="K128" i="3"/>
  <c r="K131" i="3"/>
  <c r="K135" i="3" s="1"/>
  <c r="J38" i="3"/>
  <c r="J39" i="3" s="1"/>
  <c r="J46" i="3"/>
  <c r="K38" i="3"/>
  <c r="K42" i="3" s="1"/>
  <c r="J71" i="3"/>
  <c r="J66" i="3"/>
  <c r="J73" i="3" s="1"/>
  <c r="K66" i="3"/>
  <c r="K67" i="3" s="1"/>
  <c r="K46" i="3"/>
  <c r="J97" i="3"/>
  <c r="K97" i="3"/>
  <c r="K104" i="3" s="1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K132" i="3"/>
  <c r="J132" i="3"/>
  <c r="J133" i="3"/>
  <c r="L145" i="3"/>
  <c r="M147" i="3"/>
  <c r="M134" i="3"/>
  <c r="M114" i="3"/>
  <c r="N116" i="3"/>
  <c r="N114" i="3" s="1"/>
  <c r="J135" i="3"/>
  <c r="J129" i="3"/>
  <c r="L115" i="3"/>
  <c r="L141" i="3"/>
  <c r="L131" i="3" s="1"/>
  <c r="L138" i="3"/>
  <c r="L139" i="3" s="1"/>
  <c r="L128" i="3"/>
  <c r="K129" i="3"/>
  <c r="N103" i="3"/>
  <c r="L84" i="3"/>
  <c r="L110" i="3"/>
  <c r="L100" i="3" s="1"/>
  <c r="L107" i="3"/>
  <c r="L108" i="3" s="1"/>
  <c r="L97" i="3"/>
  <c r="K101" i="3"/>
  <c r="K102" i="3"/>
  <c r="M83" i="3"/>
  <c r="N85" i="3"/>
  <c r="N83" i="3" s="1"/>
  <c r="L53" i="3"/>
  <c r="L79" i="3"/>
  <c r="L69" i="3" s="1"/>
  <c r="L76" i="3"/>
  <c r="L77" i="3" s="1"/>
  <c r="L66" i="3"/>
  <c r="K70" i="3"/>
  <c r="K71" i="3"/>
  <c r="M52" i="3"/>
  <c r="N54" i="3"/>
  <c r="N52" i="3" s="1"/>
  <c r="M72" i="3"/>
  <c r="M21" i="3"/>
  <c r="N21" i="3"/>
  <c r="J42" i="3"/>
  <c r="J36" i="3"/>
  <c r="K39" i="3"/>
  <c r="K40" i="3"/>
  <c r="L45" i="3"/>
  <c r="L48" i="3"/>
  <c r="L22" i="3"/>
  <c r="L35" i="3"/>
  <c r="K36" i="3"/>
  <c r="N41" i="3"/>
  <c r="L163" i="3" l="1"/>
  <c r="L176" i="3"/>
  <c r="L166" i="3" s="1"/>
  <c r="J40" i="3"/>
  <c r="K168" i="3"/>
  <c r="J67" i="3"/>
  <c r="K170" i="3"/>
  <c r="L46" i="3"/>
  <c r="L38" i="3"/>
  <c r="L40" i="3" s="1"/>
  <c r="K73" i="3"/>
  <c r="K74" i="3" s="1"/>
  <c r="K98" i="3"/>
  <c r="J98" i="3"/>
  <c r="J104" i="3"/>
  <c r="J106" i="3" s="1"/>
  <c r="M142" i="3"/>
  <c r="N143" i="3"/>
  <c r="N142" i="3" s="1"/>
  <c r="N81" i="3"/>
  <c r="N80" i="3" s="1"/>
  <c r="M80" i="3"/>
  <c r="N147" i="3"/>
  <c r="N145" i="3" s="1"/>
  <c r="M145" i="3"/>
  <c r="L129" i="3"/>
  <c r="L135" i="3"/>
  <c r="N128" i="3"/>
  <c r="N138" i="3"/>
  <c r="N115" i="3"/>
  <c r="L133" i="3"/>
  <c r="L132" i="3"/>
  <c r="J136" i="3"/>
  <c r="J137" i="3"/>
  <c r="M128" i="3"/>
  <c r="M115" i="3"/>
  <c r="M141" i="3"/>
  <c r="M131" i="3" s="1"/>
  <c r="M138" i="3"/>
  <c r="M139" i="3" s="1"/>
  <c r="N134" i="3"/>
  <c r="K137" i="3"/>
  <c r="K136" i="3"/>
  <c r="L146" i="3"/>
  <c r="L102" i="3"/>
  <c r="L101" i="3"/>
  <c r="N97" i="3"/>
  <c r="N84" i="3"/>
  <c r="N107" i="3"/>
  <c r="N110" i="3"/>
  <c r="N100" i="3" s="1"/>
  <c r="L98" i="3"/>
  <c r="L104" i="3"/>
  <c r="M97" i="3"/>
  <c r="M84" i="3"/>
  <c r="M110" i="3"/>
  <c r="M100" i="3" s="1"/>
  <c r="M107" i="3"/>
  <c r="M108" i="3" s="1"/>
  <c r="K106" i="3"/>
  <c r="N72" i="3"/>
  <c r="N66" i="3"/>
  <c r="N53" i="3"/>
  <c r="N76" i="3"/>
  <c r="L67" i="3"/>
  <c r="L73" i="3"/>
  <c r="L71" i="3"/>
  <c r="L70" i="3"/>
  <c r="M66" i="3"/>
  <c r="M53" i="3"/>
  <c r="M79" i="3"/>
  <c r="M69" i="3" s="1"/>
  <c r="M76" i="3"/>
  <c r="M77" i="3" s="1"/>
  <c r="J74" i="3"/>
  <c r="J75" i="3"/>
  <c r="N35" i="3"/>
  <c r="N22" i="3"/>
  <c r="N45" i="3"/>
  <c r="N48" i="3"/>
  <c r="L36" i="3"/>
  <c r="L42" i="3"/>
  <c r="M48" i="3"/>
  <c r="M22" i="3"/>
  <c r="M35" i="3"/>
  <c r="M45" i="3"/>
  <c r="K43" i="3"/>
  <c r="K44" i="3"/>
  <c r="J43" i="3"/>
  <c r="J44" i="3"/>
  <c r="N163" i="3" l="1"/>
  <c r="N176" i="3"/>
  <c r="N166" i="3" s="1"/>
  <c r="K172" i="3"/>
  <c r="L39" i="3"/>
  <c r="L168" i="3"/>
  <c r="L167" i="3"/>
  <c r="M163" i="3"/>
  <c r="M164" i="3" s="1"/>
  <c r="M176" i="3"/>
  <c r="M166" i="3" s="1"/>
  <c r="K75" i="3"/>
  <c r="L164" i="3"/>
  <c r="L170" i="3"/>
  <c r="N38" i="3"/>
  <c r="M38" i="3"/>
  <c r="M46" i="3"/>
  <c r="J105" i="3"/>
  <c r="K105" i="3"/>
  <c r="N141" i="3"/>
  <c r="N131" i="3" s="1"/>
  <c r="N135" i="3" s="1"/>
  <c r="N79" i="3"/>
  <c r="N69" i="3" s="1"/>
  <c r="N73" i="3" s="1"/>
  <c r="M132" i="3"/>
  <c r="M133" i="3"/>
  <c r="L137" i="3"/>
  <c r="L136" i="3"/>
  <c r="N139" i="3"/>
  <c r="M146" i="3"/>
  <c r="N146" i="3"/>
  <c r="M129" i="3"/>
  <c r="M135" i="3"/>
  <c r="N129" i="3"/>
  <c r="N101" i="3"/>
  <c r="N102" i="3"/>
  <c r="M98" i="3"/>
  <c r="M104" i="3"/>
  <c r="M101" i="3"/>
  <c r="M102" i="3"/>
  <c r="L106" i="3"/>
  <c r="L105" i="3"/>
  <c r="N108" i="3"/>
  <c r="N104" i="3"/>
  <c r="N98" i="3"/>
  <c r="M70" i="3"/>
  <c r="M71" i="3"/>
  <c r="L75" i="3"/>
  <c r="L74" i="3"/>
  <c r="M67" i="3"/>
  <c r="M73" i="3"/>
  <c r="N67" i="3"/>
  <c r="N77" i="3"/>
  <c r="N39" i="3"/>
  <c r="N40" i="3"/>
  <c r="N46" i="3"/>
  <c r="M36" i="3"/>
  <c r="M42" i="3"/>
  <c r="L44" i="3"/>
  <c r="L43" i="3"/>
  <c r="M40" i="3"/>
  <c r="M39" i="3"/>
  <c r="N42" i="3"/>
  <c r="N36" i="3"/>
  <c r="L172" i="3" l="1"/>
  <c r="L171" i="3"/>
  <c r="N168" i="3"/>
  <c r="N167" i="3"/>
  <c r="M170" i="3"/>
  <c r="M168" i="3"/>
  <c r="M167" i="3"/>
  <c r="N164" i="3"/>
  <c r="N170" i="3"/>
  <c r="N136" i="3"/>
  <c r="N137" i="3"/>
  <c r="M136" i="3"/>
  <c r="M137" i="3"/>
  <c r="N132" i="3"/>
  <c r="N133" i="3"/>
  <c r="N105" i="3"/>
  <c r="N106" i="3"/>
  <c r="M105" i="3"/>
  <c r="M106" i="3"/>
  <c r="N74" i="3"/>
  <c r="N75" i="3"/>
  <c r="M74" i="3"/>
  <c r="M75" i="3"/>
  <c r="N70" i="3"/>
  <c r="N71" i="3"/>
  <c r="N43" i="3"/>
  <c r="N44" i="3"/>
  <c r="M44" i="3"/>
  <c r="M43" i="3"/>
  <c r="M171" i="3" l="1"/>
  <c r="M172" i="3"/>
  <c r="N172" i="3"/>
  <c r="N171" i="3"/>
  <c r="G181" i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B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46" i="3" l="1"/>
  <c r="J163" i="3"/>
  <c r="J176" i="3"/>
  <c r="J166" i="3" s="1"/>
  <c r="K146" i="3"/>
  <c r="K182" i="3"/>
  <c r="J170" i="3" l="1"/>
  <c r="J168" i="3"/>
  <c r="J167" i="3"/>
  <c r="K167" i="3"/>
  <c r="J164" i="3"/>
  <c r="K164" i="3"/>
  <c r="K183" i="3"/>
  <c r="L182" i="3" s="1"/>
  <c r="J172" i="3" l="1"/>
  <c r="J171" i="3"/>
  <c r="K171" i="3"/>
  <c r="L183" i="3"/>
  <c r="M182" i="3" s="1"/>
  <c r="M183" i="3" l="1"/>
  <c r="N182" i="3" s="1"/>
  <c r="N183" i="3" l="1"/>
  <c r="J180" i="3" l="1"/>
  <c r="K180" i="3" s="1"/>
  <c r="J3" i="3" l="1"/>
  <c r="J4" i="3" s="1"/>
  <c r="K181" i="3"/>
  <c r="K195" i="3"/>
  <c r="K3" i="3"/>
  <c r="K4" i="3" s="1"/>
  <c r="K192" i="3"/>
  <c r="L180" i="3"/>
  <c r="J195" i="3"/>
  <c r="J192" i="3"/>
  <c r="J17" i="3" l="1"/>
  <c r="J185" i="3"/>
  <c r="K193" i="3"/>
  <c r="K14" i="3"/>
  <c r="J193" i="3"/>
  <c r="J14" i="3"/>
  <c r="L3" i="3"/>
  <c r="L4" i="3" s="1"/>
  <c r="L195" i="3"/>
  <c r="L192" i="3"/>
  <c r="L181" i="3"/>
  <c r="M180" i="3" s="1"/>
  <c r="K185" i="3"/>
  <c r="K17" i="3"/>
  <c r="M181" i="3" l="1"/>
  <c r="M192" i="3"/>
  <c r="N180" i="3"/>
  <c r="M195" i="3"/>
  <c r="M3" i="3"/>
  <c r="M4" i="3" s="1"/>
  <c r="K187" i="3"/>
  <c r="K189" i="3"/>
  <c r="K8" i="3"/>
  <c r="K186" i="3"/>
  <c r="L14" i="3"/>
  <c r="L193" i="3"/>
  <c r="L185" i="3"/>
  <c r="L17" i="3"/>
  <c r="J16" i="3"/>
  <c r="J15" i="3"/>
  <c r="J186" i="3"/>
  <c r="J187" i="3"/>
  <c r="J8" i="3"/>
  <c r="K16" i="3"/>
  <c r="K15" i="3"/>
  <c r="K18" i="3"/>
  <c r="K19" i="3"/>
  <c r="J19" i="3"/>
  <c r="J18" i="3"/>
  <c r="J10" i="3" l="1"/>
  <c r="J9" i="3"/>
  <c r="K11" i="3"/>
  <c r="K191" i="3"/>
  <c r="K190" i="3"/>
  <c r="L187" i="3"/>
  <c r="L189" i="3"/>
  <c r="L186" i="3"/>
  <c r="L8" i="3"/>
  <c r="L16" i="3"/>
  <c r="L15" i="3"/>
  <c r="K10" i="3"/>
  <c r="K9" i="3"/>
  <c r="J11" i="3"/>
  <c r="J190" i="3"/>
  <c r="J191" i="3"/>
  <c r="M185" i="3"/>
  <c r="M17" i="3"/>
  <c r="N3" i="3"/>
  <c r="N4" i="3" s="1"/>
  <c r="N181" i="3"/>
  <c r="N195" i="3"/>
  <c r="N192" i="3"/>
  <c r="M193" i="3"/>
  <c r="M14" i="3"/>
  <c r="L19" i="3"/>
  <c r="L18" i="3"/>
  <c r="N193" i="3" l="1"/>
  <c r="N14" i="3"/>
  <c r="N17" i="3"/>
  <c r="N185" i="3"/>
  <c r="L190" i="3"/>
  <c r="L11" i="3"/>
  <c r="L191" i="3"/>
  <c r="M16" i="3"/>
  <c r="M15" i="3"/>
  <c r="L9" i="3"/>
  <c r="L10" i="3"/>
  <c r="M19" i="3"/>
  <c r="M18" i="3"/>
  <c r="M8" i="3"/>
  <c r="M189" i="3"/>
  <c r="M187" i="3"/>
  <c r="M186" i="3"/>
  <c r="K13" i="3"/>
  <c r="K5" i="3"/>
  <c r="K12" i="3"/>
  <c r="J12" i="3"/>
  <c r="J5" i="3"/>
  <c r="J13" i="3"/>
  <c r="L12" i="3" l="1"/>
  <c r="L5" i="3"/>
  <c r="L13" i="3"/>
  <c r="J7" i="3"/>
  <c r="J6" i="3"/>
  <c r="K7" i="3"/>
  <c r="K6" i="3"/>
  <c r="N8" i="3"/>
  <c r="N189" i="3"/>
  <c r="N186" i="3"/>
  <c r="N187" i="3"/>
  <c r="M191" i="3"/>
  <c r="M11" i="3"/>
  <c r="M190" i="3"/>
  <c r="N19" i="3"/>
  <c r="N18" i="3"/>
  <c r="M10" i="3"/>
  <c r="M9" i="3"/>
  <c r="N15" i="3"/>
  <c r="N16" i="3"/>
  <c r="N190" i="3" l="1"/>
  <c r="N11" i="3"/>
  <c r="N191" i="3"/>
  <c r="N9" i="3"/>
  <c r="N10" i="3"/>
  <c r="L6" i="3"/>
  <c r="L7" i="3"/>
  <c r="M13" i="3"/>
  <c r="M5" i="3"/>
  <c r="M12" i="3"/>
  <c r="M6" i="3" l="1"/>
  <c r="M7" i="3"/>
  <c r="N5" i="3"/>
  <c r="N12" i="3"/>
  <c r="N13" i="3"/>
  <c r="N6" i="3" l="1"/>
  <c r="N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223" authorId="0" shapeId="0" xr:uid="{7693C5D5-00C2-496D-AC69-7BEE6EA35A9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<sst xmlns="http://schemas.openxmlformats.org/spreadsheetml/2006/main" count="449" uniqueCount="184">
  <si>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</si>
  <si>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</si>
  <si>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</si>
  <si>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</si>
  <si>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</si>
  <si>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</si>
  <si>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</si>
  <si>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</si>
  <si>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</si>
  <si>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</si>
  <si>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</si>
  <si>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</si>
  <si>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</si>
  <si>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</si>
  <si>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</si>
  <si>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</si>
  <si>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</si>
  <si>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</si>
  <si>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</si>
  <si>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</si>
  <si>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</si>
  <si>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</si>
  <si>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</si>
  <si>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</si>
  <si>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</si>
  <si>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</si>
  <si>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</si>
  <si>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</si>
  <si>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</si>
  <si>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</si>
  <si>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</si>
  <si>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</si>
  <si>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</si>
  <si>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</si>
  <si>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</si>
  <si>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</si>
  <si>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</si>
  <si>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</si>
  <si>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</si>
  <si>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</si>
  <si>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</si>
  <si>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</si>
  <si>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</si>
  <si>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</si>
  <si>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</si>
  <si>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</si>
  <si>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</si>
  <si>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</si>
  <si>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</si>
  <si>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</si>
  <si>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</si>
  <si>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</si>
  <si>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</si>
  <si>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</si>
  <si>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</si>
  <si>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</si>
  <si>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</si>
  <si>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</si>
  <si>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</si>
  <si>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</si>
  <si>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</si>
  <si>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</si>
  <si>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</si>
  <si>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</si>
  <si>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</si>
  <si>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</si>
  <si>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</si>
  <si>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</si>
  <si>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</si>
  <si>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</si>
  <si>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</si>
  <si>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</si>
  <si>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</si>
  <si>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</si>
  <si>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</si>
  <si>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</si>
  <si>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</si>
  <si>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</si>
  <si>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</si>
  <si>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</si>
  <si>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</si>
  <si>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</si>
  <si>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</si>
  <si>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</si>
  <si>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</si>
  <si>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</si>
  <si>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</si>
  <si>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</si>
  <si>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</si>
  <si>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</si>
  <si>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</si>
  <si>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</si>
  <si>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</si>
  <si>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</si>
  <si>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</si>
  <si>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</si>
  <si>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</si>
  <si>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</si>
  <si>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</si>
  <si>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</si>
  <si>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</si>
  <si>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</si>
  <si>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</si>
  <si>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</si>
  <si>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</si>
  <si>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</si>
  <si>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</si>
  <si>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</si>
  <si>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</si>
  <si>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</si>
  <si>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</si>
  <si>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</si>
  <si>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</si>
  <si>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</si>
  <si>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</si>
  <si>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</si>
  <si>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</si>
  <si>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</si>
  <si>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</si>
  <si>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</si>
  <si>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</si>
  <si>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</si>
  <si>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</si>
  <si>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</si>
  <si>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</si>
  <si>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</si>
  <si>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</si>
  <si>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</si>
  <si>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</si>
  <si>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</si>
  <si>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</si>
  <si>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</si>
  <si>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</si>
  <si>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</si>
  <si>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</si>
  <si>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</si>
  <si>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</si>
  <si>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</si>
  <si>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</si>
  <si>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</si>
  <si>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</si>
  <si>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</si>
  <si>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</si>
  <si>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</si>
  <si>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</si>
  <si>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</si>
  <si>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</si>
  <si>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</si>
  <si>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</si>
  <si>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</si>
  <si>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</si>
  <si>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</si>
  <si>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</si>
  <si>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</si>
  <si>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</si>
  <si>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</si>
  <si>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</si>
  <si>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</si>
  <si>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</si>
  <si>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</si>
  <si>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</si>
  <si>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</si>
  <si>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</si>
  <si>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</si>
  <si>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</si>
  <si>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</si>
  <si>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</si>
  <si>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</si>
  <si>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</si>
  <si>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</si>
  <si>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</si>
  <si>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</si>
  <si>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</si>
  <si>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</si>
  <si>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</si>
  <si>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</si>
  <si>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</si>
  <si>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</si>
  <si>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</si>
  <si>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</si>
  <si>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</si>
  <si>
    <t>NET PROPERTY, PLANT AND EQUIPMENT</t>
  </si>
  <si>
    <t>Net PROPERTY, PLANT AND EQUIPMENT</t>
  </si>
  <si>
    <t>Fix the formula based on the highlighted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</si>
</sst>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0" borderId="0" xfId="1" applyNumberFormat="1" applyFont="1" applyFill="1"/>
    <xf numFmtId="165" fontId="2" fillId="9" borderId="0" xfId="1" applyNumberFormat="1" applyFont="1" applyFill="1"/>
    <xf numFmtId="166" fontId="11" fillId="9" borderId="0" xfId="2" applyNumberFormat="1" applyFont="1" applyFill="1" applyAlignment="1">
      <alignment horizontal="right"/>
    </xf>
    <xf numFmtId="165" fontId="2" fillId="9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/Users/diego/Downloads/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https://d.docs.live.net/2a33a8f250b85449/Documents/Online%20Courses/Mentorship/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69">
          <cell r="A169" t="str">
            <v>Greater China</v>
          </cell>
        </row>
        <row r="176">
          <cell r="B176">
            <v>0</v>
          </cell>
          <cell r="C176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8" customWidth="1"/>
  </cols>
  <sheetData>
    <row r="1" spans="1:1" ht="23.4" x14ac:dyDescent="0.45">
      <c r="A1" s="17" t="s">
        <v>20</v>
      </c>
    </row>
    <row r="2" spans="1:1" x14ac:dyDescent="0.3">
      <c r="A2" s="34" t="s">
        <v>150</v>
      </c>
    </row>
    <row r="3" spans="1:1" x14ac:dyDescent="0.3">
      <c r="A3" s="19" t="s">
        <v>140</v>
      </c>
    </row>
    <row r="4" spans="1:1" x14ac:dyDescent="0.3">
      <c r="A4" s="19" t="s">
        <v>151</v>
      </c>
    </row>
    <row r="5" spans="1:1" x14ac:dyDescent="0.3">
      <c r="A5" s="34" t="s">
        <v>152</v>
      </c>
    </row>
    <row r="6" spans="1:1" x14ac:dyDescent="0.3">
      <c r="A6" s="18" t="s">
        <v>141</v>
      </c>
    </row>
    <row r="7" spans="1:1" x14ac:dyDescent="0.3">
      <c r="A7" s="34"/>
    </row>
    <row r="8" spans="1:1" x14ac:dyDescent="0.3">
      <c r="A8" s="34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5"/>
  <sheetViews>
    <sheetView zoomScale="70" zoomScaleNormal="70" workbookViewId="0">
      <pane ySplit="1" topLeftCell="A201" activePane="bottomLeft" state="frozen"/>
      <selection pane="bottomLeft" activeCell="B223" sqref="B22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3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3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3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3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3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3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3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3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3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3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" thickBot="1" x14ac:dyDescent="0.35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" thickTop="1" x14ac:dyDescent="0.3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3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3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3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3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3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3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3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3">
      <c r="A23" s="1" t="s">
        <v>30</v>
      </c>
    </row>
    <row r="24" spans="1:9" x14ac:dyDescent="0.3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3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3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3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3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3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3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3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3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3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3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3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" thickBot="1" x14ac:dyDescent="0.35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" thickTop="1" x14ac:dyDescent="0.3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3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3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3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3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3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3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3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3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3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3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3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3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3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3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3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3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3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3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3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3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3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" thickBot="1" x14ac:dyDescent="0.35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" thickTop="1" x14ac:dyDescent="0.3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3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3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3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3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3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3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3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3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3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3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28.8" x14ac:dyDescent="0.3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28.8" x14ac:dyDescent="0.3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3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3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3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3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3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3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3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3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3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3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3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3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3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3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3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3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3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3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3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3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3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3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" thickBot="1" x14ac:dyDescent="0.35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" thickTop="1" x14ac:dyDescent="0.3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3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3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3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3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3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3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3">
      <c r="A113" s="10" t="s">
        <v>113</v>
      </c>
      <c r="B113" s="47">
        <v>0</v>
      </c>
      <c r="C113" s="47">
        <v>0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3">
      <c r="A114" s="10" t="s">
        <v>114</v>
      </c>
      <c r="B114" s="47">
        <v>0</v>
      </c>
      <c r="C114" s="47">
        <v>0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3">
      <c r="A115" s="10" t="s">
        <v>115</v>
      </c>
      <c r="B115" s="47">
        <v>0</v>
      </c>
      <c r="C115" s="47">
        <v>0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3">
      <c r="A116" s="2" t="s">
        <v>101</v>
      </c>
      <c r="B116" s="47">
        <v>0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3">
      <c r="A117" s="10" t="s">
        <v>113</v>
      </c>
      <c r="B117" s="47">
        <v>0</v>
      </c>
      <c r="C117" s="47">
        <v>0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3">
      <c r="A118" s="10" t="s">
        <v>114</v>
      </c>
      <c r="B118" s="47">
        <v>0</v>
      </c>
      <c r="C118" s="47">
        <v>0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3">
      <c r="A119" s="10" t="s">
        <v>115</v>
      </c>
      <c r="B119" s="47">
        <v>0</v>
      </c>
      <c r="C119" s="47">
        <v>0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3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3">
      <c r="A121" s="10" t="s">
        <v>113</v>
      </c>
      <c r="B121" s="47">
        <v>0</v>
      </c>
      <c r="C121" s="47">
        <v>0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3">
      <c r="A122" s="10" t="s">
        <v>114</v>
      </c>
      <c r="B122" s="47">
        <v>0</v>
      </c>
      <c r="C122" s="47">
        <v>0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3">
      <c r="A123" s="10" t="s">
        <v>115</v>
      </c>
      <c r="B123" s="47">
        <v>0</v>
      </c>
      <c r="C123" s="47">
        <v>0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3">
      <c r="A124" s="2" t="s">
        <v>106</v>
      </c>
      <c r="B124" s="47">
        <v>0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3">
      <c r="A125" s="10" t="s">
        <v>113</v>
      </c>
      <c r="B125" s="47">
        <v>0</v>
      </c>
      <c r="C125" s="47">
        <v>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3">
      <c r="A126" s="10" t="s">
        <v>114</v>
      </c>
      <c r="B126" s="47">
        <v>0</v>
      </c>
      <c r="C126" s="47">
        <v>0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3">
      <c r="A127" s="10" t="s">
        <v>115</v>
      </c>
      <c r="B127" s="47">
        <v>0</v>
      </c>
      <c r="C127" s="47">
        <v>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3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3">
      <c r="A129" s="4" t="s">
        <v>103</v>
      </c>
      <c r="B129" s="5">
        <f t="shared" ref="B129:I129" si="27">+B112+B116+B120+B124+B128</f>
        <v>16922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3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3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3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" thickBot="1" x14ac:dyDescent="0.35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" thickTop="1" x14ac:dyDescent="0.3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3">
      <c r="A138" s="1" t="s">
        <v>110</v>
      </c>
    </row>
    <row r="139" spans="1:9" x14ac:dyDescent="0.3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3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3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3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3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3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3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3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" thickBot="1" x14ac:dyDescent="0.35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" thickTop="1" x14ac:dyDescent="0.3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3">
      <c r="A149" s="1" t="s">
        <v>117</v>
      </c>
    </row>
    <row r="150" spans="1:9" x14ac:dyDescent="0.3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3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" thickTop="1" x14ac:dyDescent="0.3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3">
      <c r="A160" s="1" t="s">
        <v>122</v>
      </c>
    </row>
    <row r="161" spans="1:9" x14ac:dyDescent="0.3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3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" thickBot="1" x14ac:dyDescent="0.35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" thickTop="1" x14ac:dyDescent="0.3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3">
      <c r="A171" s="1" t="s">
        <v>124</v>
      </c>
    </row>
    <row r="172" spans="1:9" x14ac:dyDescent="0.3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3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" thickTop="1" x14ac:dyDescent="0.3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3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4" t="s">
        <v>127</v>
      </c>
    </row>
    <row r="184" spans="1:9" x14ac:dyDescent="0.3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3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3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3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3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3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3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3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3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3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3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3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3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3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3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3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3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3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3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3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3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3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3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3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" thickBot="1" x14ac:dyDescent="0.35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0" ht="15" thickTop="1" x14ac:dyDescent="0.3"/>
    <row r="210" spans="1:10" x14ac:dyDescent="0.3">
      <c r="A210" t="s">
        <v>174</v>
      </c>
    </row>
    <row r="211" spans="1:10" x14ac:dyDescent="0.3">
      <c r="A211" t="s">
        <v>175</v>
      </c>
    </row>
    <row r="212" spans="1:10" x14ac:dyDescent="0.3">
      <c r="A212" t="s">
        <v>176</v>
      </c>
    </row>
    <row r="213" spans="1:10" x14ac:dyDescent="0.3">
      <c r="A213" t="s">
        <v>177</v>
      </c>
    </row>
    <row r="215" spans="1:10" x14ac:dyDescent="0.3">
      <c r="A215" s="1" t="s">
        <v>181</v>
      </c>
    </row>
    <row r="216" spans="1:10" x14ac:dyDescent="0.3">
      <c r="A216" s="2" t="s">
        <v>100</v>
      </c>
      <c r="B216" s="3">
        <v>632</v>
      </c>
      <c r="C216" s="3">
        <v>742</v>
      </c>
      <c r="D216" s="3">
        <v>819</v>
      </c>
      <c r="E216" s="3">
        <v>848</v>
      </c>
      <c r="F216" s="3">
        <v>814</v>
      </c>
      <c r="G216" s="3">
        <v>645</v>
      </c>
      <c r="H216" s="3">
        <v>617</v>
      </c>
      <c r="I216" s="3">
        <v>639</v>
      </c>
      <c r="J216" s="3"/>
    </row>
    <row r="217" spans="1:10" x14ac:dyDescent="0.3">
      <c r="A217" s="2" t="s">
        <v>101</v>
      </c>
      <c r="B217" s="3"/>
      <c r="C217" s="3"/>
      <c r="D217" s="3">
        <v>709</v>
      </c>
      <c r="E217" s="3">
        <v>849</v>
      </c>
      <c r="F217" s="3">
        <v>929</v>
      </c>
      <c r="G217" s="3">
        <v>885</v>
      </c>
      <c r="H217" s="3">
        <v>982</v>
      </c>
      <c r="I217" s="3">
        <v>920</v>
      </c>
      <c r="J217" s="3"/>
    </row>
    <row r="218" spans="1:10" x14ac:dyDescent="0.3">
      <c r="A218" s="2" t="s">
        <v>102</v>
      </c>
      <c r="B218" s="3">
        <v>254</v>
      </c>
      <c r="C218" s="3">
        <v>234</v>
      </c>
      <c r="D218" s="3">
        <v>225</v>
      </c>
      <c r="E218" s="3">
        <v>256</v>
      </c>
      <c r="F218" s="3">
        <v>237</v>
      </c>
      <c r="G218" s="3">
        <v>214</v>
      </c>
      <c r="H218" s="3">
        <v>288</v>
      </c>
      <c r="I218" s="3">
        <v>303</v>
      </c>
      <c r="J218" s="3"/>
    </row>
    <row r="219" spans="1:10" x14ac:dyDescent="0.3">
      <c r="A219" s="2" t="s">
        <v>118</v>
      </c>
      <c r="B219" s="3"/>
      <c r="C219" s="3"/>
      <c r="D219" s="3">
        <v>340</v>
      </c>
      <c r="E219" s="3">
        <v>339</v>
      </c>
      <c r="F219" s="3">
        <v>326</v>
      </c>
      <c r="G219" s="3">
        <v>296</v>
      </c>
      <c r="H219" s="3">
        <v>304</v>
      </c>
      <c r="I219" s="3">
        <v>274</v>
      </c>
      <c r="J219" s="3"/>
    </row>
    <row r="220" spans="1:10" x14ac:dyDescent="0.3">
      <c r="A220" s="2" t="s">
        <v>107</v>
      </c>
      <c r="B220" s="3">
        <v>484</v>
      </c>
      <c r="C220" s="3">
        <v>511</v>
      </c>
      <c r="D220" s="3">
        <v>533</v>
      </c>
      <c r="E220" s="3">
        <v>597</v>
      </c>
      <c r="F220" s="3">
        <v>665</v>
      </c>
      <c r="G220" s="3">
        <v>830</v>
      </c>
      <c r="H220" s="3">
        <v>780</v>
      </c>
      <c r="I220" s="3">
        <v>789</v>
      </c>
      <c r="J220" s="3"/>
    </row>
    <row r="221" spans="1:10" x14ac:dyDescent="0.3">
      <c r="A221" s="4" t="s">
        <v>119</v>
      </c>
      <c r="B221" s="5">
        <v>2176</v>
      </c>
      <c r="C221" s="5">
        <v>2458</v>
      </c>
      <c r="D221" s="5">
        <v>2626</v>
      </c>
      <c r="E221" s="5">
        <v>2889</v>
      </c>
      <c r="F221" s="5">
        <v>2971</v>
      </c>
      <c r="G221" s="5">
        <v>2870</v>
      </c>
      <c r="H221" s="5">
        <v>2971</v>
      </c>
      <c r="I221" s="5">
        <v>2925</v>
      </c>
      <c r="J221" s="5"/>
    </row>
    <row r="222" spans="1:10" x14ac:dyDescent="0.3">
      <c r="A222" s="2" t="s">
        <v>104</v>
      </c>
      <c r="B222" s="3">
        <v>122</v>
      </c>
      <c r="C222" s="3">
        <v>125</v>
      </c>
      <c r="D222" s="3">
        <v>125</v>
      </c>
      <c r="E222" s="3">
        <v>115</v>
      </c>
      <c r="F222" s="3">
        <v>100</v>
      </c>
      <c r="G222" s="3">
        <v>80</v>
      </c>
      <c r="H222" s="3">
        <v>63</v>
      </c>
      <c r="I222" s="3">
        <v>49</v>
      </c>
      <c r="J222" s="3"/>
    </row>
    <row r="223" spans="1:10" x14ac:dyDescent="0.3">
      <c r="A223" s="2" t="s">
        <v>108</v>
      </c>
      <c r="B223" s="3">
        <v>713</v>
      </c>
      <c r="C223" s="3">
        <v>937</v>
      </c>
      <c r="D223" s="3">
        <v>1238</v>
      </c>
      <c r="E223" s="3">
        <v>1450</v>
      </c>
      <c r="F223" s="3">
        <v>1673</v>
      </c>
      <c r="G223" s="3">
        <v>1916</v>
      </c>
      <c r="H223" s="3">
        <v>1870</v>
      </c>
      <c r="I223" s="3">
        <v>1817</v>
      </c>
      <c r="J223" s="3"/>
    </row>
    <row r="224" spans="1:10" ht="15" thickBot="1" x14ac:dyDescent="0.35">
      <c r="A224" s="6" t="s">
        <v>182</v>
      </c>
      <c r="B224" s="7">
        <v>3011</v>
      </c>
      <c r="C224" s="7">
        <v>3520</v>
      </c>
      <c r="D224" s="7">
        <v>3989</v>
      </c>
      <c r="E224" s="7">
        <v>4454</v>
      </c>
      <c r="F224" s="7">
        <v>4744</v>
      </c>
      <c r="G224" s="7">
        <v>4866</v>
      </c>
      <c r="H224" s="7">
        <v>4904</v>
      </c>
      <c r="I224" s="7">
        <v>4791</v>
      </c>
      <c r="J224" s="7"/>
    </row>
    <row r="225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7"/>
  <sheetViews>
    <sheetView tabSelected="1" topLeftCell="A141" zoomScale="69" zoomScaleNormal="69" workbookViewId="0">
      <selection activeCell="O178" sqref="O178"/>
    </sheetView>
  </sheetViews>
  <sheetFormatPr defaultRowHeight="14.4" x14ac:dyDescent="0.3"/>
  <cols>
    <col min="1" max="1" width="48.77734375" customWidth="1"/>
    <col min="2" max="9" width="11.77734375" customWidth="1"/>
    <col min="10" max="10" width="13.5546875" bestFit="1" customWidth="1"/>
    <col min="11" max="14" width="11.77734375" customWidth="1"/>
    <col min="15" max="15" width="59.44140625" customWidth="1"/>
    <col min="16" max="16" width="33.88671875" customWidth="1"/>
  </cols>
  <sheetData>
    <row r="1" spans="1:16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  <c r="O1" s="35"/>
    </row>
    <row r="2" spans="1:16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  <c r="O2" s="35"/>
    </row>
    <row r="3" spans="1:16" x14ac:dyDescent="0.3">
      <c r="A3" s="37" t="s">
        <v>139</v>
      </c>
      <c r="B3" s="8">
        <f>Historicals!B2</f>
        <v>30601</v>
      </c>
      <c r="C3" s="8">
        <f t="shared" ref="C3:F3" si="2">C21+C52+C83+C114+C145+C180</f>
        <v>32303</v>
      </c>
      <c r="D3" s="8">
        <f t="shared" si="2"/>
        <v>34277</v>
      </c>
      <c r="E3" s="8">
        <f t="shared" si="2"/>
        <v>36309</v>
      </c>
      <c r="F3" s="8">
        <f t="shared" si="2"/>
        <v>39075</v>
      </c>
      <c r="G3" s="8">
        <f>G21+G52+G83+G114+G145+G180</f>
        <v>37373</v>
      </c>
      <c r="H3" s="8">
        <f>H21+H52+H83+H114+H145+H180</f>
        <v>44513</v>
      </c>
      <c r="I3" s="8">
        <f>I21+I52+I83+I114+I145+I180</f>
        <v>46608</v>
      </c>
      <c r="J3" s="8">
        <f t="shared" ref="J3:N3" si="3">J21+J52+J83+J114+J145+J180</f>
        <v>46608</v>
      </c>
      <c r="K3" s="8">
        <f t="shared" si="3"/>
        <v>46485</v>
      </c>
      <c r="L3" s="8">
        <f t="shared" si="3"/>
        <v>46485</v>
      </c>
      <c r="M3" s="8">
        <f t="shared" si="3"/>
        <v>46485</v>
      </c>
      <c r="N3" s="8">
        <f t="shared" si="3"/>
        <v>46485</v>
      </c>
      <c r="O3" s="8"/>
      <c r="P3" t="s">
        <v>144</v>
      </c>
    </row>
    <row r="4" spans="1:16" x14ac:dyDescent="0.3">
      <c r="A4" s="38" t="s">
        <v>129</v>
      </c>
      <c r="B4" s="46" t="e">
        <f t="shared" ref="B4:H4" si="4">B3/A3-1</f>
        <v>#VALUE!</v>
      </c>
      <c r="C4" s="46">
        <f t="shared" si="4"/>
        <v>5.5619097415117169E-2</v>
      </c>
      <c r="D4" s="46">
        <f t="shared" si="4"/>
        <v>6.1108875336655988E-2</v>
      </c>
      <c r="E4" s="46">
        <f t="shared" si="4"/>
        <v>5.9281734107418993E-2</v>
      </c>
      <c r="F4" s="46">
        <f t="shared" si="4"/>
        <v>7.6179459638106239E-2</v>
      </c>
      <c r="G4" s="46">
        <f t="shared" si="4"/>
        <v>-4.3557261676263614E-2</v>
      </c>
      <c r="H4" s="46">
        <f t="shared" si="4"/>
        <v>0.19104701254916656</v>
      </c>
      <c r="I4" s="46">
        <f>I3/H3-1</f>
        <v>4.7064902388066487E-2</v>
      </c>
      <c r="J4" s="43">
        <f t="shared" ref="J4:N4" si="5">+IFERROR(J3/I3-1,"nm")</f>
        <v>0</v>
      </c>
      <c r="K4" s="43">
        <f t="shared" si="5"/>
        <v>-2.6390319258496886E-3</v>
      </c>
      <c r="L4" s="43">
        <f t="shared" si="5"/>
        <v>0</v>
      </c>
      <c r="M4" s="43">
        <f t="shared" si="5"/>
        <v>0</v>
      </c>
      <c r="N4" s="43">
        <f t="shared" si="5"/>
        <v>0</v>
      </c>
      <c r="O4" s="43"/>
    </row>
    <row r="5" spans="1:16" x14ac:dyDescent="0.3">
      <c r="A5" s="37" t="s">
        <v>130</v>
      </c>
      <c r="B5" s="8">
        <f t="shared" ref="B5:H5" si="6">B11-B8</f>
        <v>3627</v>
      </c>
      <c r="C5" s="8">
        <f t="shared" si="6"/>
        <v>6589</v>
      </c>
      <c r="D5" s="8">
        <f t="shared" si="6"/>
        <v>7149</v>
      </c>
      <c r="E5" s="8">
        <f t="shared" si="6"/>
        <v>6507</v>
      </c>
      <c r="F5" s="8">
        <f t="shared" si="6"/>
        <v>7602</v>
      </c>
      <c r="G5" s="8">
        <f t="shared" si="6"/>
        <v>5937</v>
      </c>
      <c r="H5" s="8">
        <f t="shared" si="6"/>
        <v>10057</v>
      </c>
      <c r="I5" s="8">
        <f>I11-I8</f>
        <v>10621</v>
      </c>
      <c r="J5" s="8">
        <f t="shared" ref="J5:N5" si="7">J11-J8</f>
        <v>9895</v>
      </c>
      <c r="K5" s="8">
        <f t="shared" si="7"/>
        <v>9595.3849104859328</v>
      </c>
      <c r="L5" s="8">
        <f t="shared" si="7"/>
        <v>9595.3849104859328</v>
      </c>
      <c r="M5" s="8">
        <f t="shared" si="7"/>
        <v>9595.3849104859328</v>
      </c>
      <c r="N5" s="8">
        <f t="shared" si="7"/>
        <v>9595.3849104859328</v>
      </c>
      <c r="O5" s="8"/>
      <c r="P5" t="s">
        <v>145</v>
      </c>
    </row>
    <row r="6" spans="1:16" x14ac:dyDescent="0.3">
      <c r="A6" s="38" t="s">
        <v>129</v>
      </c>
      <c r="B6" s="46" t="e">
        <f t="shared" ref="B6:H6" si="8">+B5/A5-1</f>
        <v>#VALUE!</v>
      </c>
      <c r="C6" s="46">
        <f t="shared" si="8"/>
        <v>0.81665288116901014</v>
      </c>
      <c r="D6" s="46">
        <f t="shared" si="8"/>
        <v>8.4990135073607531E-2</v>
      </c>
      <c r="E6" s="46">
        <f t="shared" si="8"/>
        <v>-8.9802769618128386E-2</v>
      </c>
      <c r="F6" s="46">
        <f t="shared" si="8"/>
        <v>0.16828031350852934</v>
      </c>
      <c r="G6" s="46">
        <f t="shared" si="8"/>
        <v>-0.21902131018153115</v>
      </c>
      <c r="H6" s="46">
        <f t="shared" si="8"/>
        <v>0.69395317500421094</v>
      </c>
      <c r="I6" s="46">
        <f>+I5/H5-1</f>
        <v>5.6080342050313314E-2</v>
      </c>
      <c r="J6" s="43">
        <f t="shared" ref="J6:N6" si="9">+IFERROR(J5/I5-1,"nm")</f>
        <v>-6.8355145466528544E-2</v>
      </c>
      <c r="K6" s="43">
        <f t="shared" si="9"/>
        <v>-3.027944310399866E-2</v>
      </c>
      <c r="L6" s="43">
        <f t="shared" si="9"/>
        <v>0</v>
      </c>
      <c r="M6" s="43">
        <f t="shared" si="9"/>
        <v>0</v>
      </c>
      <c r="N6" s="43">
        <f t="shared" si="9"/>
        <v>0</v>
      </c>
      <c r="O6" s="43"/>
    </row>
    <row r="7" spans="1:16" x14ac:dyDescent="0.3">
      <c r="A7" s="38" t="s">
        <v>131</v>
      </c>
      <c r="B7" s="46">
        <f t="shared" ref="B7:H7" si="10">B5/B3</f>
        <v>0.11852553838109865</v>
      </c>
      <c r="C7" s="46">
        <f t="shared" si="10"/>
        <v>0.20397486301581896</v>
      </c>
      <c r="D7" s="46">
        <f t="shared" si="10"/>
        <v>0.20856551040056015</v>
      </c>
      <c r="E7" s="46">
        <f t="shared" si="10"/>
        <v>0.1792117656779311</v>
      </c>
      <c r="F7" s="46">
        <f t="shared" si="10"/>
        <v>0.19454894433781189</v>
      </c>
      <c r="G7" s="46">
        <f t="shared" si="10"/>
        <v>0.15885799909025233</v>
      </c>
      <c r="H7" s="46">
        <f t="shared" si="10"/>
        <v>0.22593399680992068</v>
      </c>
      <c r="I7" s="46">
        <f>I5/I3</f>
        <v>0.22787933401991076</v>
      </c>
      <c r="J7" s="43">
        <f t="shared" ref="J7:N7" si="11">+IFERROR(J5/J$3,"nm")</f>
        <v>0.21230260899416409</v>
      </c>
      <c r="K7" s="43">
        <f t="shared" si="11"/>
        <v>0.20641895042456562</v>
      </c>
      <c r="L7" s="43">
        <f t="shared" si="11"/>
        <v>0.20641895042456562</v>
      </c>
      <c r="M7" s="43">
        <f t="shared" si="11"/>
        <v>0.20641895042456562</v>
      </c>
      <c r="N7" s="43">
        <f t="shared" si="11"/>
        <v>0.20641895042456562</v>
      </c>
      <c r="O7" s="43"/>
    </row>
    <row r="8" spans="1:16" x14ac:dyDescent="0.3">
      <c r="A8" s="37" t="s">
        <v>132</v>
      </c>
      <c r="B8" s="8">
        <f>Historicals!B67</f>
        <v>606</v>
      </c>
      <c r="C8" s="8">
        <f>Historicals!C67</f>
        <v>649</v>
      </c>
      <c r="D8" s="8">
        <f>D38+D69+D100+D131+D166+D185</f>
        <v>473</v>
      </c>
      <c r="E8" s="8">
        <f t="shared" ref="E8:N8" si="12">E38+E69+E100+E131+E166+E185</f>
        <v>530</v>
      </c>
      <c r="F8" s="8">
        <f t="shared" si="12"/>
        <v>510</v>
      </c>
      <c r="G8" s="8">
        <f t="shared" si="12"/>
        <v>507</v>
      </c>
      <c r="H8" s="8">
        <f t="shared" si="12"/>
        <v>522</v>
      </c>
      <c r="I8" s="8">
        <f t="shared" si="12"/>
        <v>497</v>
      </c>
      <c r="J8" s="8">
        <f t="shared" si="12"/>
        <v>497</v>
      </c>
      <c r="K8" s="8">
        <f t="shared" si="12"/>
        <v>495.846547314578</v>
      </c>
      <c r="L8" s="8">
        <f t="shared" si="12"/>
        <v>495.846547314578</v>
      </c>
      <c r="M8" s="8">
        <f t="shared" si="12"/>
        <v>495.846547314578</v>
      </c>
      <c r="N8" s="8">
        <f t="shared" si="12"/>
        <v>495.846547314578</v>
      </c>
      <c r="O8" s="8"/>
      <c r="P8" t="s">
        <v>146</v>
      </c>
    </row>
    <row r="9" spans="1:16" x14ac:dyDescent="0.3">
      <c r="A9" s="38" t="s">
        <v>129</v>
      </c>
      <c r="B9" s="46" t="e">
        <f t="shared" ref="B9:H9" si="13">+B8/A8-1</f>
        <v>#VALUE!</v>
      </c>
      <c r="C9" s="46">
        <f t="shared" si="13"/>
        <v>7.0957095709570872E-2</v>
      </c>
      <c r="D9" s="46">
        <f t="shared" si="13"/>
        <v>-0.27118644067796616</v>
      </c>
      <c r="E9" s="46">
        <f t="shared" si="13"/>
        <v>0.12050739957716705</v>
      </c>
      <c r="F9" s="46">
        <f t="shared" si="13"/>
        <v>-3.7735849056603765E-2</v>
      </c>
      <c r="G9" s="46">
        <f t="shared" si="13"/>
        <v>-5.8823529411764497E-3</v>
      </c>
      <c r="H9" s="46">
        <f t="shared" si="13"/>
        <v>2.9585798816567976E-2</v>
      </c>
      <c r="I9" s="46">
        <f>+I8/H8-1</f>
        <v>-4.789272030651337E-2</v>
      </c>
      <c r="J9" s="43">
        <f t="shared" ref="J9:N9" si="14">+IFERROR(J8/I8-1,"nm")</f>
        <v>0</v>
      </c>
      <c r="K9" s="43">
        <f t="shared" si="14"/>
        <v>-2.3208303529617114E-3</v>
      </c>
      <c r="L9" s="43">
        <f t="shared" si="14"/>
        <v>0</v>
      </c>
      <c r="M9" s="43">
        <f t="shared" si="14"/>
        <v>0</v>
      </c>
      <c r="N9" s="43">
        <f t="shared" si="14"/>
        <v>0</v>
      </c>
      <c r="O9" s="43"/>
    </row>
    <row r="10" spans="1:16" x14ac:dyDescent="0.3">
      <c r="A10" s="38" t="s">
        <v>133</v>
      </c>
      <c r="B10" s="46">
        <f t="shared" ref="B10:H10" si="15">B8/B3</f>
        <v>1.9803274402797295E-2</v>
      </c>
      <c r="C10" s="46">
        <f t="shared" si="15"/>
        <v>2.0091013218586508E-2</v>
      </c>
      <c r="D10" s="46">
        <f t="shared" si="15"/>
        <v>1.3799340665752545E-2</v>
      </c>
      <c r="E10" s="46">
        <f t="shared" si="15"/>
        <v>1.4596931890164973E-2</v>
      </c>
      <c r="F10" s="46">
        <f t="shared" si="15"/>
        <v>1.3051823416506719E-2</v>
      </c>
      <c r="G10" s="46">
        <f t="shared" si="15"/>
        <v>1.3565943328071067E-2</v>
      </c>
      <c r="H10" s="46">
        <f t="shared" si="15"/>
        <v>1.1726911239413206E-2</v>
      </c>
      <c r="I10" s="46">
        <f>I8/I3</f>
        <v>1.0663405423961552E-2</v>
      </c>
      <c r="J10" s="43">
        <f t="shared" ref="J10:N10" si="16">+IFERROR(J8/J$3,"nm")</f>
        <v>1.0663405423961552E-2</v>
      </c>
      <c r="K10" s="43">
        <f t="shared" si="16"/>
        <v>1.0666807514565516E-2</v>
      </c>
      <c r="L10" s="43">
        <f t="shared" si="16"/>
        <v>1.0666807514565516E-2</v>
      </c>
      <c r="M10" s="43">
        <f t="shared" si="16"/>
        <v>1.0666807514565516E-2</v>
      </c>
      <c r="N10" s="43">
        <f t="shared" si="16"/>
        <v>1.0666807514565516E-2</v>
      </c>
      <c r="O10" s="43"/>
    </row>
    <row r="11" spans="1:16" x14ac:dyDescent="0.3">
      <c r="A11" s="37" t="s">
        <v>134</v>
      </c>
      <c r="B11" s="8">
        <f>Historicals!B147</f>
        <v>4233</v>
      </c>
      <c r="C11" s="8">
        <f>C42+C73+C104+C135+C170+C189</f>
        <v>7238</v>
      </c>
      <c r="D11" s="8">
        <f>D42+D73+D104+D135+D170+D189</f>
        <v>7622</v>
      </c>
      <c r="E11" s="8">
        <f t="shared" ref="E11:N11" si="17">E42+E73+E104+E135+E170+E189</f>
        <v>7037</v>
      </c>
      <c r="F11" s="8">
        <f t="shared" si="17"/>
        <v>8112</v>
      </c>
      <c r="G11" s="8">
        <f t="shared" si="17"/>
        <v>6444</v>
      </c>
      <c r="H11" s="8">
        <f t="shared" si="17"/>
        <v>10579</v>
      </c>
      <c r="I11" s="8">
        <f t="shared" si="17"/>
        <v>11118</v>
      </c>
      <c r="J11" s="8">
        <f t="shared" si="17"/>
        <v>10392</v>
      </c>
      <c r="K11" s="8">
        <f t="shared" si="17"/>
        <v>10091.231457800512</v>
      </c>
      <c r="L11" s="8">
        <f t="shared" si="17"/>
        <v>10091.231457800512</v>
      </c>
      <c r="M11" s="8">
        <f t="shared" si="17"/>
        <v>10091.231457800512</v>
      </c>
      <c r="N11" s="8">
        <f t="shared" si="17"/>
        <v>10091.231457800512</v>
      </c>
      <c r="O11" s="8"/>
      <c r="P11" t="s">
        <v>147</v>
      </c>
    </row>
    <row r="12" spans="1:16" x14ac:dyDescent="0.3">
      <c r="A12" s="38" t="s">
        <v>129</v>
      </c>
      <c r="B12" s="46" t="e">
        <f t="shared" ref="B12:H12" si="18">+B11/A11-1</f>
        <v>#VALUE!</v>
      </c>
      <c r="C12" s="46">
        <f t="shared" si="18"/>
        <v>0.70989841719820457</v>
      </c>
      <c r="D12" s="46">
        <f t="shared" si="18"/>
        <v>5.3053329649074277E-2</v>
      </c>
      <c r="E12" s="46">
        <f t="shared" si="18"/>
        <v>-7.6751508790343759E-2</v>
      </c>
      <c r="F12" s="46">
        <f t="shared" si="18"/>
        <v>0.15276396191558894</v>
      </c>
      <c r="G12" s="46">
        <f t="shared" si="18"/>
        <v>-0.20562130177514792</v>
      </c>
      <c r="H12" s="46">
        <f t="shared" si="18"/>
        <v>0.64168218497827434</v>
      </c>
      <c r="I12" s="46">
        <f>+I11/H11-1</f>
        <v>5.0949995273655402E-2</v>
      </c>
      <c r="J12" s="43">
        <f t="shared" ref="J12:N12" si="19">+IFERROR(J11/I11-1,"nm")</f>
        <v>-6.5299514301133343E-2</v>
      </c>
      <c r="K12" s="43">
        <f t="shared" si="19"/>
        <v>-2.8942315454146272E-2</v>
      </c>
      <c r="L12" s="43">
        <f t="shared" si="19"/>
        <v>0</v>
      </c>
      <c r="M12" s="43">
        <f t="shared" si="19"/>
        <v>0</v>
      </c>
      <c r="N12" s="43">
        <f t="shared" si="19"/>
        <v>0</v>
      </c>
      <c r="O12" s="43"/>
    </row>
    <row r="13" spans="1:16" x14ac:dyDescent="0.3">
      <c r="A13" s="38" t="s">
        <v>131</v>
      </c>
      <c r="B13" s="46">
        <f t="shared" ref="B13:H13" si="20">B11/B3</f>
        <v>0.13832881278389594</v>
      </c>
      <c r="C13" s="46">
        <f t="shared" si="20"/>
        <v>0.22406587623440546</v>
      </c>
      <c r="D13" s="46">
        <f t="shared" si="20"/>
        <v>0.22236485106631268</v>
      </c>
      <c r="E13" s="46">
        <f t="shared" si="20"/>
        <v>0.19380869756809607</v>
      </c>
      <c r="F13" s="46">
        <f t="shared" si="20"/>
        <v>0.20760076775431863</v>
      </c>
      <c r="G13" s="46">
        <f t="shared" si="20"/>
        <v>0.1724239424183234</v>
      </c>
      <c r="H13" s="46">
        <f t="shared" si="20"/>
        <v>0.2376609080493339</v>
      </c>
      <c r="I13" s="46">
        <f>I11/I3</f>
        <v>0.2385427394438723</v>
      </c>
      <c r="J13" s="43">
        <f t="shared" ref="J13:N13" si="21">+IFERROR(J11/J$3,"nm")</f>
        <v>0.22296601441812564</v>
      </c>
      <c r="K13" s="43">
        <f t="shared" si="21"/>
        <v>0.21708575793913115</v>
      </c>
      <c r="L13" s="43">
        <f t="shared" si="21"/>
        <v>0.21708575793913115</v>
      </c>
      <c r="M13" s="43">
        <f t="shared" si="21"/>
        <v>0.21708575793913115</v>
      </c>
      <c r="N13" s="43">
        <f t="shared" si="21"/>
        <v>0.21708575793913115</v>
      </c>
      <c r="O13" s="43"/>
    </row>
    <row r="14" spans="1:16" x14ac:dyDescent="0.3">
      <c r="A14" s="37" t="s">
        <v>135</v>
      </c>
      <c r="B14" s="44">
        <f>Historicals!B83+Historicals!B84</f>
        <v>-960</v>
      </c>
      <c r="C14" s="44">
        <f>Historicals!C83+Historicals!C84</f>
        <v>-1133</v>
      </c>
      <c r="D14" s="44">
        <f>D45+D76+D107+D138+D173+D192</f>
        <v>827</v>
      </c>
      <c r="E14" s="44">
        <f t="shared" ref="E14:N14" si="22">E45+E76+E107+E138+E173+E192</f>
        <v>742</v>
      </c>
      <c r="F14" s="44">
        <f t="shared" si="22"/>
        <v>841</v>
      </c>
      <c r="G14" s="44">
        <f t="shared" si="22"/>
        <v>648</v>
      </c>
      <c r="H14" s="44">
        <f t="shared" si="22"/>
        <v>417</v>
      </c>
      <c r="I14" s="44">
        <f t="shared" si="22"/>
        <v>536</v>
      </c>
      <c r="J14" s="44">
        <f t="shared" si="22"/>
        <v>527</v>
      </c>
      <c r="K14" s="44">
        <f t="shared" si="22"/>
        <v>527</v>
      </c>
      <c r="L14" s="44">
        <f t="shared" si="22"/>
        <v>527</v>
      </c>
      <c r="M14" s="44">
        <f t="shared" si="22"/>
        <v>527</v>
      </c>
      <c r="N14" s="44">
        <f t="shared" si="22"/>
        <v>527</v>
      </c>
      <c r="O14" s="44"/>
      <c r="P14" t="s">
        <v>148</v>
      </c>
    </row>
    <row r="15" spans="1:16" x14ac:dyDescent="0.3">
      <c r="A15" s="38" t="s">
        <v>129</v>
      </c>
      <c r="B15" s="46" t="e">
        <f t="shared" ref="B15:H15" si="23">+B14/A14-1</f>
        <v>#VALUE!</v>
      </c>
      <c r="C15" s="46">
        <f t="shared" si="23"/>
        <v>0.1802083333333333</v>
      </c>
      <c r="D15" s="46">
        <f t="shared" si="23"/>
        <v>-1.7299205648720211</v>
      </c>
      <c r="E15" s="46">
        <f t="shared" si="23"/>
        <v>-0.10278113663845223</v>
      </c>
      <c r="F15" s="46">
        <f t="shared" si="23"/>
        <v>0.13342318059299196</v>
      </c>
      <c r="G15" s="46">
        <f t="shared" si="23"/>
        <v>-0.22948870392390008</v>
      </c>
      <c r="H15" s="46">
        <f t="shared" si="23"/>
        <v>-0.35648148148148151</v>
      </c>
      <c r="I15" s="46">
        <f>+I14/H14-1</f>
        <v>0.28537170263788969</v>
      </c>
      <c r="J15" s="43">
        <f t="shared" ref="J15:N15" si="24">+IFERROR(J14/I14-1,"nm")</f>
        <v>-1.6791044776119368E-2</v>
      </c>
      <c r="K15" s="43">
        <f t="shared" si="24"/>
        <v>0</v>
      </c>
      <c r="L15" s="43">
        <f t="shared" si="24"/>
        <v>0</v>
      </c>
      <c r="M15" s="43">
        <f t="shared" si="24"/>
        <v>0</v>
      </c>
      <c r="N15" s="43">
        <f t="shared" si="24"/>
        <v>0</v>
      </c>
      <c r="O15" s="43"/>
    </row>
    <row r="16" spans="1:16" x14ac:dyDescent="0.3">
      <c r="A16" s="38" t="s">
        <v>133</v>
      </c>
      <c r="B16" s="46">
        <f t="shared" ref="B16:H16" si="25">B14/B3</f>
        <v>-3.1371523806411554E-2</v>
      </c>
      <c r="C16" s="46">
        <f t="shared" si="25"/>
        <v>-3.5074141720583228E-2</v>
      </c>
      <c r="D16" s="46">
        <f t="shared" si="25"/>
        <v>2.4126965603757621E-2</v>
      </c>
      <c r="E16" s="46">
        <f t="shared" si="25"/>
        <v>2.0435704646230964E-2</v>
      </c>
      <c r="F16" s="46">
        <f t="shared" si="25"/>
        <v>2.1522712731925783E-2</v>
      </c>
      <c r="G16" s="46">
        <f t="shared" si="25"/>
        <v>1.7338720466647046E-2</v>
      </c>
      <c r="H16" s="46">
        <f t="shared" si="25"/>
        <v>9.3680497832093999E-3</v>
      </c>
      <c r="I16" s="46">
        <f>I14/I3</f>
        <v>1.1500171644352901E-2</v>
      </c>
      <c r="J16" s="43">
        <f t="shared" ref="J16:N16" si="26">+IFERROR(J14/J$3,"nm")</f>
        <v>1.1307071747339513E-2</v>
      </c>
      <c r="K16" s="43">
        <f t="shared" si="26"/>
        <v>1.1336990427019468E-2</v>
      </c>
      <c r="L16" s="43">
        <f t="shared" si="26"/>
        <v>1.1336990427019468E-2</v>
      </c>
      <c r="M16" s="43">
        <f t="shared" si="26"/>
        <v>1.1336990427019468E-2</v>
      </c>
      <c r="N16" s="43">
        <f t="shared" si="26"/>
        <v>1.1336990427019468E-2</v>
      </c>
      <c r="O16" s="43"/>
    </row>
    <row r="17" spans="1:16" x14ac:dyDescent="0.3">
      <c r="A17" s="8" t="s">
        <v>143</v>
      </c>
      <c r="B17" s="70">
        <f>Historicals!B224</f>
        <v>3011</v>
      </c>
      <c r="C17" s="70">
        <f>Historicals!C224</f>
        <v>3520</v>
      </c>
      <c r="D17" s="70">
        <f t="shared" ref="D17:H17" si="27">D48+D79+D110+D141+D176+D195</f>
        <v>3456</v>
      </c>
      <c r="E17" s="70">
        <f t="shared" si="27"/>
        <v>3857</v>
      </c>
      <c r="F17" s="70">
        <f t="shared" si="27"/>
        <v>4079</v>
      </c>
      <c r="G17" s="70">
        <f t="shared" si="27"/>
        <v>4036</v>
      </c>
      <c r="H17" s="70">
        <f t="shared" si="27"/>
        <v>4124</v>
      </c>
      <c r="I17" s="70">
        <f>I48+I79+I110+I141+I176+I195</f>
        <v>4002</v>
      </c>
      <c r="J17" s="70">
        <f t="shared" ref="J17:N17" si="28">J48+J79+J110+J141+J176+J195</f>
        <v>4002</v>
      </c>
      <c r="K17" s="70">
        <f t="shared" si="28"/>
        <v>3999.4309462915603</v>
      </c>
      <c r="L17" s="70">
        <f t="shared" si="28"/>
        <v>3999.4309462915603</v>
      </c>
      <c r="M17" s="70">
        <f t="shared" si="28"/>
        <v>3999.4309462915603</v>
      </c>
      <c r="N17" s="70">
        <f t="shared" si="28"/>
        <v>3999.4309462915603</v>
      </c>
      <c r="O17" s="70"/>
      <c r="P17" t="s">
        <v>149</v>
      </c>
    </row>
    <row r="18" spans="1:16" x14ac:dyDescent="0.3">
      <c r="A18" s="38" t="s">
        <v>129</v>
      </c>
      <c r="B18" s="43" t="str">
        <f t="shared" ref="B18:H18" si="29">+IFERROR(B17/A17-1,"nm")</f>
        <v>nm</v>
      </c>
      <c r="C18" s="43">
        <f t="shared" si="29"/>
        <v>0.16904682829624718</v>
      </c>
      <c r="D18" s="43">
        <f t="shared" si="29"/>
        <v>-1.8181818181818188E-2</v>
      </c>
      <c r="E18" s="43">
        <f t="shared" si="29"/>
        <v>0.11603009259259256</v>
      </c>
      <c r="F18" s="43">
        <f t="shared" si="29"/>
        <v>5.7557687321752704E-2</v>
      </c>
      <c r="G18" s="43">
        <f t="shared" si="29"/>
        <v>-1.0541799460652146E-2</v>
      </c>
      <c r="H18" s="43">
        <f t="shared" si="29"/>
        <v>2.1803766105054523E-2</v>
      </c>
      <c r="I18" s="43">
        <f>+IFERROR(I17/H17-1,"nm")</f>
        <v>-2.9582929194956309E-2</v>
      </c>
      <c r="J18" s="43">
        <f t="shared" ref="J18:N18" si="30">+IFERROR(J17/I17-1,"nm")</f>
        <v>0</v>
      </c>
      <c r="K18" s="43">
        <f t="shared" si="30"/>
        <v>-6.4194245588200527E-4</v>
      </c>
      <c r="L18" s="43">
        <f t="shared" si="30"/>
        <v>0</v>
      </c>
      <c r="M18" s="43">
        <f t="shared" si="30"/>
        <v>0</v>
      </c>
      <c r="N18" s="43">
        <f t="shared" si="30"/>
        <v>0</v>
      </c>
      <c r="O18" s="43"/>
    </row>
    <row r="19" spans="1:16" x14ac:dyDescent="0.3">
      <c r="A19" s="38" t="s">
        <v>133</v>
      </c>
      <c r="B19" s="43">
        <f>+IFERROR(B17/B$3,"nm")</f>
        <v>9.8395477271984569E-2</v>
      </c>
      <c r="C19" s="43">
        <f t="shared" ref="C19:N19" si="31">+IFERROR(C17/C$3,"nm")</f>
        <v>0.10896820728724886</v>
      </c>
      <c r="D19" s="43">
        <f t="shared" si="31"/>
        <v>0.10082562651340549</v>
      </c>
      <c r="E19" s="43">
        <f t="shared" si="31"/>
        <v>0.10622710622710622</v>
      </c>
      <c r="F19" s="43">
        <f t="shared" si="31"/>
        <v>0.10438899552143314</v>
      </c>
      <c r="G19" s="43">
        <f t="shared" si="31"/>
        <v>0.1079924009311535</v>
      </c>
      <c r="H19" s="43">
        <f t="shared" si="31"/>
        <v>9.2647091860804706E-2</v>
      </c>
      <c r="I19" s="43">
        <f t="shared" si="31"/>
        <v>8.5865087538619975E-2</v>
      </c>
      <c r="J19" s="43">
        <f t="shared" si="31"/>
        <v>8.5865087538619975E-2</v>
      </c>
      <c r="K19" s="43">
        <f t="shared" si="31"/>
        <v>8.6037021540100247E-2</v>
      </c>
      <c r="L19" s="43">
        <f t="shared" si="31"/>
        <v>8.6037021540100247E-2</v>
      </c>
      <c r="M19" s="43">
        <f t="shared" si="31"/>
        <v>8.6037021540100247E-2</v>
      </c>
      <c r="N19" s="43">
        <f t="shared" si="31"/>
        <v>8.6037021540100247E-2</v>
      </c>
      <c r="O19" s="43"/>
    </row>
    <row r="20" spans="1:16" x14ac:dyDescent="0.3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  <c r="O20" s="35"/>
    </row>
    <row r="21" spans="1:16" x14ac:dyDescent="0.3">
      <c r="A21" s="8" t="s">
        <v>136</v>
      </c>
      <c r="B21" s="8">
        <f>Historicals!B112</f>
        <v>13740</v>
      </c>
      <c r="C21" s="8">
        <f>Historicals!C112</f>
        <v>14764</v>
      </c>
      <c r="D21" s="8">
        <f>D23+D27+D31</f>
        <v>15216</v>
      </c>
      <c r="E21" s="8">
        <f t="shared" ref="E21:I21" si="32">E23+E27+E31</f>
        <v>14855</v>
      </c>
      <c r="F21" s="8">
        <f t="shared" si="32"/>
        <v>15902</v>
      </c>
      <c r="G21" s="8">
        <f t="shared" si="32"/>
        <v>14484</v>
      </c>
      <c r="H21" s="8">
        <f t="shared" si="32"/>
        <v>17179</v>
      </c>
      <c r="I21" s="8">
        <f t="shared" si="32"/>
        <v>18353</v>
      </c>
      <c r="J21" s="8">
        <f>+SUM(J23+J27+J31)</f>
        <v>18353</v>
      </c>
      <c r="K21" s="8">
        <f t="shared" ref="K21:N21" si="33">+SUM(K23+K27+K31)</f>
        <v>18353</v>
      </c>
      <c r="L21" s="8">
        <f t="shared" si="33"/>
        <v>18353</v>
      </c>
      <c r="M21" s="8">
        <f t="shared" si="33"/>
        <v>18353</v>
      </c>
      <c r="N21" s="8">
        <f t="shared" si="33"/>
        <v>18353</v>
      </c>
      <c r="O21" s="8"/>
    </row>
    <row r="22" spans="1:16" x14ac:dyDescent="0.3">
      <c r="A22" s="40" t="s">
        <v>129</v>
      </c>
      <c r="B22" s="43" t="str">
        <f t="shared" ref="B22:H22" si="34">+IFERROR(B21/A21-1,"nm")</f>
        <v>nm</v>
      </c>
      <c r="C22" s="43">
        <f t="shared" si="34"/>
        <v>7.4526928675400228E-2</v>
      </c>
      <c r="D22" s="43">
        <f t="shared" si="34"/>
        <v>3.0615009482525046E-2</v>
      </c>
      <c r="E22" s="43">
        <f t="shared" si="34"/>
        <v>-2.372502628811779E-2</v>
      </c>
      <c r="F22" s="43">
        <f t="shared" si="34"/>
        <v>7.0481319421070276E-2</v>
      </c>
      <c r="G22" s="43">
        <f t="shared" si="34"/>
        <v>-8.9171173437303519E-2</v>
      </c>
      <c r="H22" s="43">
        <f t="shared" si="34"/>
        <v>0.18606738470035911</v>
      </c>
      <c r="I22" s="43">
        <f>+IFERROR(I21/H21-1,"nm")</f>
        <v>6.8339251411607238E-2</v>
      </c>
      <c r="J22" s="43">
        <f t="shared" ref="J22:N22" si="35">+IFERROR(J21/I21-1,"nm")</f>
        <v>0</v>
      </c>
      <c r="K22" s="43">
        <f t="shared" si="35"/>
        <v>0</v>
      </c>
      <c r="L22" s="43">
        <f t="shared" si="35"/>
        <v>0</v>
      </c>
      <c r="M22" s="43">
        <f t="shared" si="35"/>
        <v>0</v>
      </c>
      <c r="N22" s="43">
        <f t="shared" si="35"/>
        <v>0</v>
      </c>
      <c r="O22" s="43"/>
    </row>
    <row r="23" spans="1:16" x14ac:dyDescent="0.3">
      <c r="A23" s="41" t="s">
        <v>113</v>
      </c>
      <c r="B23" s="3"/>
      <c r="C23" s="3"/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  <c r="O23" s="3"/>
    </row>
    <row r="24" spans="1:16" x14ac:dyDescent="0.3">
      <c r="A24" s="40" t="s">
        <v>129</v>
      </c>
      <c r="B24" s="43" t="str">
        <f t="shared" ref="B24:H24" si="37">+IFERROR(B23/A23-1,"nm")</f>
        <v>nm</v>
      </c>
      <c r="C24" s="43" t="str">
        <f t="shared" si="37"/>
        <v>nm</v>
      </c>
      <c r="D24" s="43" t="str">
        <f t="shared" si="37"/>
        <v>nm</v>
      </c>
      <c r="E24" s="43">
        <f t="shared" si="37"/>
        <v>-3.7381247418422192E-2</v>
      </c>
      <c r="F24" s="43">
        <f t="shared" si="37"/>
        <v>7.755846384895948E-2</v>
      </c>
      <c r="G24" s="43">
        <f t="shared" si="37"/>
        <v>-7.1279243404678949E-2</v>
      </c>
      <c r="H24" s="43">
        <f t="shared" si="37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8">+K25+K26</f>
        <v>0</v>
      </c>
      <c r="L24" s="43">
        <f t="shared" si="38"/>
        <v>0</v>
      </c>
      <c r="M24" s="43">
        <f t="shared" si="38"/>
        <v>0</v>
      </c>
      <c r="N24" s="43">
        <f t="shared" si="38"/>
        <v>0</v>
      </c>
      <c r="O24" s="43"/>
    </row>
    <row r="25" spans="1:16" x14ac:dyDescent="0.3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39">+J25</f>
        <v>0</v>
      </c>
      <c r="L25" s="45">
        <f t="shared" si="39"/>
        <v>0</v>
      </c>
      <c r="M25" s="45">
        <f t="shared" si="39"/>
        <v>0</v>
      </c>
      <c r="N25" s="45">
        <f t="shared" si="39"/>
        <v>0</v>
      </c>
      <c r="O25" s="45"/>
    </row>
    <row r="26" spans="1:16" x14ac:dyDescent="0.3">
      <c r="A26" s="40" t="s">
        <v>138</v>
      </c>
      <c r="B26" s="43" t="str">
        <f t="shared" ref="B26:H26" si="40">+IFERROR(B24-B25,"nm")</f>
        <v>nm</v>
      </c>
      <c r="C26" s="43" t="str">
        <f t="shared" si="40"/>
        <v>nm</v>
      </c>
      <c r="D26" s="43" t="str">
        <f t="shared" si="40"/>
        <v>nm</v>
      </c>
      <c r="E26" s="43">
        <f t="shared" si="40"/>
        <v>-0.11738124741842219</v>
      </c>
      <c r="F26" s="43">
        <f t="shared" si="40"/>
        <v>0.14755846384895949</v>
      </c>
      <c r="G26" s="43">
        <f t="shared" si="40"/>
        <v>-0.32127924340467895</v>
      </c>
      <c r="H26" s="43">
        <f t="shared" si="40"/>
        <v>0.19815092721620747</v>
      </c>
      <c r="I26" s="43">
        <f>+IFERROR(I24-I25,"nm")</f>
        <v>1.5458605290268046E-4</v>
      </c>
      <c r="J26" s="45">
        <v>0</v>
      </c>
      <c r="K26" s="45">
        <f t="shared" si="39"/>
        <v>0</v>
      </c>
      <c r="L26" s="45">
        <f t="shared" si="39"/>
        <v>0</v>
      </c>
      <c r="M26" s="45">
        <f t="shared" si="39"/>
        <v>0</v>
      </c>
      <c r="N26" s="45">
        <f t="shared" si="39"/>
        <v>0</v>
      </c>
      <c r="O26" s="45"/>
    </row>
    <row r="27" spans="1:16" x14ac:dyDescent="0.3">
      <c r="A27" s="41" t="s">
        <v>114</v>
      </c>
      <c r="B27" s="3">
        <f>+[2]Historicals!B117</f>
        <v>0</v>
      </c>
      <c r="C27" s="3">
        <f>+[2]Historicals!C117</f>
        <v>0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1">+J27*(1+K28)</f>
        <v>5492</v>
      </c>
      <c r="L27" s="3">
        <f t="shared" si="41"/>
        <v>5492</v>
      </c>
      <c r="M27" s="3">
        <f t="shared" si="41"/>
        <v>5492</v>
      </c>
      <c r="N27" s="3">
        <f t="shared" si="41"/>
        <v>5492</v>
      </c>
      <c r="O27" s="3"/>
    </row>
    <row r="28" spans="1:16" x14ac:dyDescent="0.3">
      <c r="A28" s="40" t="s">
        <v>129</v>
      </c>
      <c r="B28" s="43" t="str">
        <f t="shared" ref="B28:H28" si="42">+IFERROR(B27/A27-1,"nm")</f>
        <v>nm</v>
      </c>
      <c r="C28" s="43" t="str">
        <f t="shared" si="42"/>
        <v>nm</v>
      </c>
      <c r="D28" s="43" t="str">
        <f t="shared" si="42"/>
        <v>nm</v>
      </c>
      <c r="E28" s="43">
        <f t="shared" si="42"/>
        <v>1.0642652476463343E-2</v>
      </c>
      <c r="F28" s="43">
        <f t="shared" si="42"/>
        <v>6.5208586472256025E-2</v>
      </c>
      <c r="G28" s="43">
        <f t="shared" si="42"/>
        <v>-0.11806083650190113</v>
      </c>
      <c r="H28" s="43">
        <f t="shared" si="42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3">+K29+K30</f>
        <v>0</v>
      </c>
      <c r="L28" s="43">
        <f t="shared" si="43"/>
        <v>0</v>
      </c>
      <c r="M28" s="43">
        <f t="shared" si="43"/>
        <v>0</v>
      </c>
      <c r="N28" s="43">
        <f t="shared" si="43"/>
        <v>0</v>
      </c>
      <c r="O28" s="43"/>
    </row>
    <row r="29" spans="1:16" x14ac:dyDescent="0.3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4">+J29</f>
        <v>0</v>
      </c>
      <c r="L29" s="45">
        <f t="shared" si="44"/>
        <v>0</v>
      </c>
      <c r="M29" s="45">
        <f t="shared" si="44"/>
        <v>0</v>
      </c>
      <c r="N29" s="45">
        <f t="shared" si="44"/>
        <v>0</v>
      </c>
      <c r="O29" s="45"/>
    </row>
    <row r="30" spans="1:16" x14ac:dyDescent="0.3">
      <c r="A30" s="40" t="s">
        <v>138</v>
      </c>
      <c r="B30" s="43" t="str">
        <f t="shared" ref="B30:H30" si="45">+IFERROR(B28-B29,"nm")</f>
        <v>nm</v>
      </c>
      <c r="C30" s="43" t="str">
        <f t="shared" si="45"/>
        <v>nm</v>
      </c>
      <c r="D30" s="43" t="str">
        <f t="shared" si="45"/>
        <v>nm</v>
      </c>
      <c r="E30" s="43">
        <f t="shared" si="45"/>
        <v>-5.9357347523536663E-2</v>
      </c>
      <c r="F30" s="43">
        <f t="shared" si="45"/>
        <v>0.18520858647225602</v>
      </c>
      <c r="G30" s="43">
        <f t="shared" si="45"/>
        <v>-0.19806083650190115</v>
      </c>
      <c r="H30" s="43">
        <f t="shared" si="45"/>
        <v>-6.1457210605734558E-3</v>
      </c>
      <c r="I30" s="43">
        <f>+IFERROR(I28-I29,"nm")</f>
        <v>2.2832140015910107E-3</v>
      </c>
      <c r="J30" s="45">
        <v>0</v>
      </c>
      <c r="K30" s="45">
        <f t="shared" si="44"/>
        <v>0</v>
      </c>
      <c r="L30" s="45">
        <f t="shared" si="44"/>
        <v>0</v>
      </c>
      <c r="M30" s="45">
        <f t="shared" si="44"/>
        <v>0</v>
      </c>
      <c r="N30" s="45">
        <f t="shared" si="44"/>
        <v>0</v>
      </c>
      <c r="O30" s="45"/>
    </row>
    <row r="31" spans="1:16" x14ac:dyDescent="0.3">
      <c r="A31" s="41" t="s">
        <v>115</v>
      </c>
      <c r="B31" s="3">
        <f>+[2]Historicals!B118</f>
        <v>0</v>
      </c>
      <c r="C31" s="3">
        <f>+[2]Historicals!C118</f>
        <v>0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46">+J31*(1+K32)</f>
        <v>633</v>
      </c>
      <c r="L31" s="3">
        <f t="shared" si="46"/>
        <v>633</v>
      </c>
      <c r="M31" s="3">
        <f t="shared" si="46"/>
        <v>633</v>
      </c>
      <c r="N31" s="3">
        <f t="shared" si="46"/>
        <v>633</v>
      </c>
      <c r="O31" s="3"/>
    </row>
    <row r="32" spans="1:16" x14ac:dyDescent="0.3">
      <c r="A32" s="40" t="s">
        <v>129</v>
      </c>
      <c r="B32" s="43" t="str">
        <f t="shared" ref="B32:H32" si="47">+IFERROR(B31/A31-1,"nm")</f>
        <v>nm</v>
      </c>
      <c r="C32" s="43" t="str">
        <f t="shared" si="47"/>
        <v>nm</v>
      </c>
      <c r="D32" s="43" t="str">
        <f t="shared" si="47"/>
        <v>nm</v>
      </c>
      <c r="E32" s="43">
        <f t="shared" si="47"/>
        <v>-7.8947368421052655E-2</v>
      </c>
      <c r="F32" s="43">
        <f t="shared" si="47"/>
        <v>3.3613445378151141E-3</v>
      </c>
      <c r="G32" s="43">
        <f t="shared" si="47"/>
        <v>-0.13567839195979903</v>
      </c>
      <c r="H32" s="43">
        <f t="shared" si="47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8">+K33+K34</f>
        <v>0</v>
      </c>
      <c r="L32" s="43">
        <f t="shared" si="48"/>
        <v>0</v>
      </c>
      <c r="M32" s="43">
        <f t="shared" si="48"/>
        <v>0</v>
      </c>
      <c r="N32" s="43">
        <f t="shared" si="48"/>
        <v>0</v>
      </c>
      <c r="O32" s="43"/>
    </row>
    <row r="33" spans="1:15" x14ac:dyDescent="0.3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49">+J33</f>
        <v>0</v>
      </c>
      <c r="L33" s="45">
        <f t="shared" si="49"/>
        <v>0</v>
      </c>
      <c r="M33" s="45">
        <f t="shared" si="49"/>
        <v>0</v>
      </c>
      <c r="N33" s="45">
        <f t="shared" si="49"/>
        <v>0</v>
      </c>
      <c r="O33" s="45"/>
    </row>
    <row r="34" spans="1:15" x14ac:dyDescent="0.3">
      <c r="A34" s="40" t="s">
        <v>138</v>
      </c>
      <c r="B34" s="43" t="str">
        <f t="shared" ref="B34:H34" si="50">+IFERROR(B32-B33,"nm")</f>
        <v>nm</v>
      </c>
      <c r="C34" s="43" t="str">
        <f t="shared" si="50"/>
        <v>nm</v>
      </c>
      <c r="D34" s="43" t="str">
        <f t="shared" si="50"/>
        <v>nm</v>
      </c>
      <c r="E34" s="43">
        <f t="shared" si="50"/>
        <v>-7.8947368421052655E-2</v>
      </c>
      <c r="F34" s="43">
        <f t="shared" si="50"/>
        <v>0.14336134453781513</v>
      </c>
      <c r="G34" s="43">
        <f t="shared" si="50"/>
        <v>-0.11567839195979902</v>
      </c>
      <c r="H34" s="43">
        <f t="shared" si="50"/>
        <v>-0.26744186046511631</v>
      </c>
      <c r="I34" s="43">
        <f>+IFERROR(I32-I33,"nm")</f>
        <v>-1.4792899408284654E-3</v>
      </c>
      <c r="J34" s="45">
        <v>0</v>
      </c>
      <c r="K34" s="45">
        <f t="shared" si="49"/>
        <v>0</v>
      </c>
      <c r="L34" s="45">
        <f t="shared" si="49"/>
        <v>0</v>
      </c>
      <c r="M34" s="45">
        <f t="shared" si="49"/>
        <v>0</v>
      </c>
      <c r="N34" s="45">
        <f t="shared" si="49"/>
        <v>0</v>
      </c>
      <c r="O34" s="45"/>
    </row>
    <row r="35" spans="1:15" x14ac:dyDescent="0.3">
      <c r="A35" s="8" t="s">
        <v>130</v>
      </c>
      <c r="B35" s="44">
        <f t="shared" ref="B35:F35" si="51">+B42-B38</f>
        <v>3524</v>
      </c>
      <c r="C35" s="44">
        <f t="shared" si="51"/>
        <v>3630</v>
      </c>
      <c r="D35" s="44">
        <f t="shared" si="51"/>
        <v>3735</v>
      </c>
      <c r="E35" s="44">
        <f t="shared" si="51"/>
        <v>3440</v>
      </c>
      <c r="F35" s="44">
        <f t="shared" si="51"/>
        <v>3776</v>
      </c>
      <c r="G35" s="44">
        <f>+G42-G38</f>
        <v>2751</v>
      </c>
      <c r="H35" s="44">
        <f t="shared" ref="H35:I35" si="52">+H42-H38</f>
        <v>4959</v>
      </c>
      <c r="I35" s="44">
        <f t="shared" si="52"/>
        <v>4990</v>
      </c>
      <c r="J35" s="44">
        <f>+J21*J37</f>
        <v>4990</v>
      </c>
      <c r="K35" s="44">
        <f t="shared" ref="K35:N35" si="53">+K21*K37</f>
        <v>4990</v>
      </c>
      <c r="L35" s="44">
        <f t="shared" si="53"/>
        <v>4990</v>
      </c>
      <c r="M35" s="44">
        <f t="shared" si="53"/>
        <v>4990</v>
      </c>
      <c r="N35" s="44">
        <f t="shared" si="53"/>
        <v>4990</v>
      </c>
      <c r="O35" s="44"/>
    </row>
    <row r="36" spans="1:15" x14ac:dyDescent="0.3">
      <c r="A36" s="42" t="s">
        <v>129</v>
      </c>
      <c r="B36" s="43" t="str">
        <f t="shared" ref="B36:H36" si="54">+IFERROR(B35/A35-1,"nm")</f>
        <v>nm</v>
      </c>
      <c r="C36" s="43">
        <f t="shared" si="54"/>
        <v>3.0079455164585767E-2</v>
      </c>
      <c r="D36" s="43">
        <f t="shared" si="54"/>
        <v>2.8925619834710758E-2</v>
      </c>
      <c r="E36" s="43">
        <f t="shared" si="54"/>
        <v>-7.8982597054886194E-2</v>
      </c>
      <c r="F36" s="43">
        <f t="shared" si="54"/>
        <v>9.7674418604651203E-2</v>
      </c>
      <c r="G36" s="43">
        <f t="shared" si="54"/>
        <v>-0.27145127118644063</v>
      </c>
      <c r="H36" s="43">
        <f t="shared" si="54"/>
        <v>0.80261723009814623</v>
      </c>
      <c r="I36" s="43">
        <f>+IFERROR(I35/H35-1,"nm")</f>
        <v>6.2512603347448792E-3</v>
      </c>
      <c r="J36" s="43">
        <f t="shared" ref="J36:N36" si="55">+IFERROR(J35/I35-1,"nm")</f>
        <v>0</v>
      </c>
      <c r="K36" s="43">
        <f t="shared" si="55"/>
        <v>0</v>
      </c>
      <c r="L36" s="43">
        <f t="shared" si="55"/>
        <v>0</v>
      </c>
      <c r="M36" s="43">
        <f t="shared" si="55"/>
        <v>0</v>
      </c>
      <c r="N36" s="43">
        <f t="shared" si="55"/>
        <v>0</v>
      </c>
      <c r="O36" s="43"/>
    </row>
    <row r="37" spans="1:15" x14ac:dyDescent="0.3">
      <c r="A37" s="42" t="s">
        <v>131</v>
      </c>
      <c r="B37" s="43">
        <f>+IFERROR(B35/B$21,"nm")</f>
        <v>0.25647743813682677</v>
      </c>
      <c r="C37" s="43">
        <f t="shared" ref="C37:I37" si="56">+IFERROR(C35/C$21,"nm")</f>
        <v>0.24586832836629641</v>
      </c>
      <c r="D37" s="43">
        <f t="shared" si="56"/>
        <v>0.24546529968454259</v>
      </c>
      <c r="E37" s="43">
        <f t="shared" si="56"/>
        <v>0.23157186132615282</v>
      </c>
      <c r="F37" s="43">
        <f t="shared" si="56"/>
        <v>0.23745440825053452</v>
      </c>
      <c r="G37" s="43">
        <f t="shared" si="56"/>
        <v>0.18993371996685998</v>
      </c>
      <c r="H37" s="43">
        <f t="shared" si="56"/>
        <v>0.28866639501717212</v>
      </c>
      <c r="I37" s="43">
        <f t="shared" si="56"/>
        <v>0.27189015419822371</v>
      </c>
      <c r="J37" s="45">
        <f>+I37</f>
        <v>0.27189015419822371</v>
      </c>
      <c r="K37" s="45">
        <f t="shared" ref="K37:N37" si="57">+J37</f>
        <v>0.27189015419822371</v>
      </c>
      <c r="L37" s="45">
        <f t="shared" si="57"/>
        <v>0.27189015419822371</v>
      </c>
      <c r="M37" s="45">
        <f t="shared" si="57"/>
        <v>0.27189015419822371</v>
      </c>
      <c r="N37" s="45">
        <f t="shared" si="57"/>
        <v>0.27189015419822371</v>
      </c>
      <c r="O37" s="45"/>
    </row>
    <row r="38" spans="1:15" x14ac:dyDescent="0.3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58">+K41*K48</f>
        <v>124.00000000000001</v>
      </c>
      <c r="L38" s="44">
        <f t="shared" si="58"/>
        <v>124.00000000000001</v>
      </c>
      <c r="M38" s="44">
        <f t="shared" si="58"/>
        <v>124.00000000000001</v>
      </c>
      <c r="N38" s="44">
        <f t="shared" si="58"/>
        <v>124.00000000000001</v>
      </c>
      <c r="O38" s="44"/>
    </row>
    <row r="39" spans="1:15" x14ac:dyDescent="0.3">
      <c r="A39" s="42" t="s">
        <v>129</v>
      </c>
      <c r="B39" s="43" t="str">
        <f t="shared" ref="B39:H39" si="59">+IFERROR(B38/A38-1,"nm")</f>
        <v>nm</v>
      </c>
      <c r="C39" s="43">
        <f t="shared" si="59"/>
        <v>9.9173553719008156E-2</v>
      </c>
      <c r="D39" s="43">
        <f t="shared" si="59"/>
        <v>5.2631578947368363E-2</v>
      </c>
      <c r="E39" s="43">
        <f t="shared" si="59"/>
        <v>0.14285714285714279</v>
      </c>
      <c r="F39" s="43">
        <f t="shared" si="59"/>
        <v>-6.8749999999999978E-2</v>
      </c>
      <c r="G39" s="43">
        <f t="shared" si="59"/>
        <v>-6.7114093959731447E-3</v>
      </c>
      <c r="H39" s="43">
        <f t="shared" si="59"/>
        <v>-0.1216216216216216</v>
      </c>
      <c r="I39" s="43">
        <f>+IFERROR(I38/H38-1,"nm")</f>
        <v>-4.6153846153846101E-2</v>
      </c>
      <c r="J39" s="43">
        <f t="shared" ref="J39:N39" si="60">+IFERROR(J38/I38-1,"nm")</f>
        <v>2.2204460492503131E-16</v>
      </c>
      <c r="K39" s="43">
        <f t="shared" si="60"/>
        <v>0</v>
      </c>
      <c r="L39" s="43">
        <f t="shared" si="60"/>
        <v>0</v>
      </c>
      <c r="M39" s="43">
        <f t="shared" si="60"/>
        <v>0</v>
      </c>
      <c r="N39" s="43">
        <f t="shared" si="60"/>
        <v>0</v>
      </c>
      <c r="O39" s="43"/>
    </row>
    <row r="40" spans="1:15" x14ac:dyDescent="0.3">
      <c r="A40" s="42" t="s">
        <v>133</v>
      </c>
      <c r="B40" s="43">
        <f>+IFERROR(B38/B$21,"nm")</f>
        <v>8.8064046579330417E-3</v>
      </c>
      <c r="C40" s="43">
        <f t="shared" ref="C40:I40" si="61">+IFERROR(C38/C$3,"nm")</f>
        <v>4.1172646503420734E-3</v>
      </c>
      <c r="D40" s="43">
        <f t="shared" si="61"/>
        <v>4.0843714444087874E-3</v>
      </c>
      <c r="E40" s="43">
        <f t="shared" si="61"/>
        <v>4.4066209479743318E-3</v>
      </c>
      <c r="F40" s="43">
        <f t="shared" si="61"/>
        <v>3.8131797824696098E-3</v>
      </c>
      <c r="G40" s="43">
        <f t="shared" si="61"/>
        <v>3.9600781312712384E-3</v>
      </c>
      <c r="H40" s="43">
        <f t="shared" si="61"/>
        <v>2.920495136252331E-3</v>
      </c>
      <c r="I40" s="43">
        <f t="shared" si="61"/>
        <v>2.6604874699622384E-3</v>
      </c>
      <c r="J40" s="43">
        <f t="shared" ref="J40:N40" si="62">+IFERROR(J38/J$21,"nm")</f>
        <v>6.7563886013185864E-3</v>
      </c>
      <c r="K40" s="43">
        <f t="shared" si="62"/>
        <v>6.7563886013185864E-3</v>
      </c>
      <c r="L40" s="43">
        <f t="shared" si="62"/>
        <v>6.7563886013185864E-3</v>
      </c>
      <c r="M40" s="43">
        <f t="shared" si="62"/>
        <v>6.7563886013185864E-3</v>
      </c>
      <c r="N40" s="43">
        <f t="shared" si="62"/>
        <v>6.7563886013185864E-3</v>
      </c>
      <c r="O40" s="43"/>
    </row>
    <row r="41" spans="1:15" x14ac:dyDescent="0.3">
      <c r="A41" s="42" t="s">
        <v>142</v>
      </c>
      <c r="B41" s="43">
        <f t="shared" ref="B41:H41" si="63">+IFERROR(B38/B48,"nm")</f>
        <v>0.19145569620253164</v>
      </c>
      <c r="C41" s="43">
        <f t="shared" si="63"/>
        <v>0.17924528301886791</v>
      </c>
      <c r="D41" s="43">
        <f t="shared" si="63"/>
        <v>0.17094017094017094</v>
      </c>
      <c r="E41" s="43">
        <f t="shared" si="63"/>
        <v>0.18867924528301888</v>
      </c>
      <c r="F41" s="43">
        <f t="shared" si="63"/>
        <v>0.18304668304668303</v>
      </c>
      <c r="G41" s="43">
        <f t="shared" si="63"/>
        <v>0.22945736434108527</v>
      </c>
      <c r="H41" s="43">
        <f t="shared" si="63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4">+J41</f>
        <v>0.19405320813771518</v>
      </c>
      <c r="L41" s="45">
        <f t="shared" si="64"/>
        <v>0.19405320813771518</v>
      </c>
      <c r="M41" s="45">
        <f t="shared" si="64"/>
        <v>0.19405320813771518</v>
      </c>
      <c r="N41" s="45">
        <f t="shared" si="64"/>
        <v>0.19405320813771518</v>
      </c>
      <c r="O41" s="45"/>
    </row>
    <row r="42" spans="1:15" x14ac:dyDescent="0.3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+J35-J38</f>
        <v>4866</v>
      </c>
      <c r="K42" s="8">
        <f t="shared" ref="K42:N42" si="65">+K35-K38</f>
        <v>4866</v>
      </c>
      <c r="L42" s="8">
        <f t="shared" si="65"/>
        <v>4866</v>
      </c>
      <c r="M42" s="8">
        <f t="shared" si="65"/>
        <v>4866</v>
      </c>
      <c r="N42" s="8">
        <f t="shared" si="65"/>
        <v>4866</v>
      </c>
      <c r="O42" s="8"/>
    </row>
    <row r="43" spans="1:15" x14ac:dyDescent="0.3">
      <c r="A43" s="42" t="s">
        <v>129</v>
      </c>
      <c r="B43" s="43" t="str">
        <f t="shared" ref="B43:H43" si="66">+IFERROR(B42/A42-1,"nm")</f>
        <v>nm</v>
      </c>
      <c r="C43" s="43">
        <f t="shared" si="66"/>
        <v>3.2373113854595292E-2</v>
      </c>
      <c r="D43" s="43">
        <f t="shared" si="66"/>
        <v>2.9763486579856391E-2</v>
      </c>
      <c r="E43" s="43">
        <f t="shared" si="66"/>
        <v>-7.096774193548383E-2</v>
      </c>
      <c r="F43" s="43">
        <f t="shared" si="66"/>
        <v>9.0277777777777679E-2</v>
      </c>
      <c r="G43" s="43">
        <f t="shared" si="66"/>
        <v>-0.26140127388535028</v>
      </c>
      <c r="H43" s="43">
        <f t="shared" si="66"/>
        <v>0.75543290789927564</v>
      </c>
      <c r="I43" s="43">
        <f>+IFERROR(I42/H42-1,"nm")</f>
        <v>4.9125564943997002E-3</v>
      </c>
      <c r="J43" s="43">
        <f t="shared" ref="J43:N43" si="67">+IFERROR(J42/I42-1,"nm")</f>
        <v>-4.849432929213926E-2</v>
      </c>
      <c r="K43" s="43">
        <f t="shared" si="67"/>
        <v>0</v>
      </c>
      <c r="L43" s="43">
        <f t="shared" si="67"/>
        <v>0</v>
      </c>
      <c r="M43" s="43">
        <f t="shared" si="67"/>
        <v>0</v>
      </c>
      <c r="N43" s="43">
        <f t="shared" si="67"/>
        <v>0</v>
      </c>
      <c r="O43" s="43"/>
    </row>
    <row r="44" spans="1:15" x14ac:dyDescent="0.3">
      <c r="A44" s="42" t="s">
        <v>131</v>
      </c>
      <c r="B44" s="43">
        <f t="shared" ref="B44:H44" si="68">+IFERROR(B42/B$21,"nm")</f>
        <v>0.26528384279475981</v>
      </c>
      <c r="C44" s="43">
        <f t="shared" si="68"/>
        <v>0.25487672717420751</v>
      </c>
      <c r="D44" s="43">
        <f t="shared" si="68"/>
        <v>0.25466614090431128</v>
      </c>
      <c r="E44" s="43">
        <f t="shared" si="68"/>
        <v>0.24234264557388085</v>
      </c>
      <c r="F44" s="43">
        <f t="shared" si="68"/>
        <v>0.2468242988303358</v>
      </c>
      <c r="G44" s="43">
        <f t="shared" si="68"/>
        <v>0.20015189174261253</v>
      </c>
      <c r="H44" s="43">
        <f t="shared" si="68"/>
        <v>0.29623377379358518</v>
      </c>
      <c r="I44" s="43">
        <f>+IFERROR(I42/I$21,"nm")</f>
        <v>0.27864654279954232</v>
      </c>
      <c r="J44" s="43">
        <f t="shared" ref="J44:N44" si="69">+IFERROR(J42/J$21,"nm")</f>
        <v>0.26513376559690516</v>
      </c>
      <c r="K44" s="43">
        <f t="shared" si="69"/>
        <v>0.26513376559690516</v>
      </c>
      <c r="L44" s="43">
        <f t="shared" si="69"/>
        <v>0.26513376559690516</v>
      </c>
      <c r="M44" s="43">
        <f t="shared" si="69"/>
        <v>0.26513376559690516</v>
      </c>
      <c r="N44" s="43">
        <f t="shared" si="69"/>
        <v>0.26513376559690516</v>
      </c>
      <c r="O44" s="43"/>
    </row>
    <row r="45" spans="1:15" x14ac:dyDescent="0.3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70">+K21*K47</f>
        <v>146</v>
      </c>
      <c r="L45" s="44">
        <f t="shared" si="70"/>
        <v>146</v>
      </c>
      <c r="M45" s="44">
        <f t="shared" si="70"/>
        <v>146</v>
      </c>
      <c r="N45" s="44">
        <f t="shared" si="70"/>
        <v>146</v>
      </c>
      <c r="O45" s="44"/>
    </row>
    <row r="46" spans="1:15" x14ac:dyDescent="0.3">
      <c r="A46" s="42" t="s">
        <v>129</v>
      </c>
      <c r="B46" s="43" t="str">
        <f t="shared" ref="B46:H46" si="71">+IFERROR(B45/A45-1,"nm")</f>
        <v>nm</v>
      </c>
      <c r="C46" s="43">
        <f t="shared" si="71"/>
        <v>0.16346153846153855</v>
      </c>
      <c r="D46" s="43">
        <f t="shared" si="71"/>
        <v>-7.8512396694214837E-2</v>
      </c>
      <c r="E46" s="43">
        <f t="shared" si="71"/>
        <v>-0.12107623318385652</v>
      </c>
      <c r="F46" s="43">
        <f t="shared" si="71"/>
        <v>-0.40306122448979587</v>
      </c>
      <c r="G46" s="43">
        <f t="shared" si="71"/>
        <v>-5.9829059829059839E-2</v>
      </c>
      <c r="H46" s="43">
        <f t="shared" si="71"/>
        <v>-0.10909090909090913</v>
      </c>
      <c r="I46" s="43">
        <f>+IFERROR(I45/H45-1,"nm")</f>
        <v>0.48979591836734704</v>
      </c>
      <c r="J46" s="43">
        <f t="shared" ref="J46:N46" si="72">+IFERROR(J45/I45-1,"nm")</f>
        <v>0</v>
      </c>
      <c r="K46" s="43">
        <f t="shared" si="72"/>
        <v>0</v>
      </c>
      <c r="L46" s="43">
        <f t="shared" si="72"/>
        <v>0</v>
      </c>
      <c r="M46" s="43">
        <f t="shared" si="72"/>
        <v>0</v>
      </c>
      <c r="N46" s="43">
        <f t="shared" si="72"/>
        <v>0</v>
      </c>
      <c r="O46" s="43"/>
    </row>
    <row r="47" spans="1:15" x14ac:dyDescent="0.3">
      <c r="A47" s="42" t="s">
        <v>133</v>
      </c>
      <c r="B47" s="43">
        <f>+IFERROR(B45/B$21,"nm")</f>
        <v>1.5138282387190683E-2</v>
      </c>
      <c r="C47" s="43">
        <f t="shared" ref="C47:I47" si="73">+IFERROR(C45/C$21,"nm")</f>
        <v>1.6391221891086428E-2</v>
      </c>
      <c r="D47" s="43">
        <f t="shared" si="73"/>
        <v>1.4655625657202945E-2</v>
      </c>
      <c r="E47" s="43">
        <f t="shared" si="73"/>
        <v>1.3194210703466847E-2</v>
      </c>
      <c r="F47" s="43">
        <f t="shared" si="73"/>
        <v>7.3575650861526856E-3</v>
      </c>
      <c r="G47" s="43">
        <f t="shared" si="73"/>
        <v>7.5945871306268989E-3</v>
      </c>
      <c r="H47" s="43">
        <f t="shared" si="73"/>
        <v>5.7046393852960009E-3</v>
      </c>
      <c r="I47" s="43">
        <f t="shared" si="73"/>
        <v>7.9551027080041418E-3</v>
      </c>
      <c r="J47" s="45">
        <f>+I47</f>
        <v>7.9551027080041418E-3</v>
      </c>
      <c r="K47" s="45">
        <f t="shared" ref="K47:N47" si="74">+J47</f>
        <v>7.9551027080041418E-3</v>
      </c>
      <c r="L47" s="45">
        <f t="shared" si="74"/>
        <v>7.9551027080041418E-3</v>
      </c>
      <c r="M47" s="45">
        <f t="shared" si="74"/>
        <v>7.9551027080041418E-3</v>
      </c>
      <c r="N47" s="45">
        <f t="shared" si="74"/>
        <v>7.9551027080041418E-3</v>
      </c>
      <c r="O47" s="45"/>
    </row>
    <row r="48" spans="1:15" x14ac:dyDescent="0.3">
      <c r="A48" s="8" t="s">
        <v>143</v>
      </c>
      <c r="B48" s="8">
        <f>Historicals!B216</f>
        <v>632</v>
      </c>
      <c r="C48" s="8">
        <f>Historicals!C216</f>
        <v>742</v>
      </c>
      <c r="D48" s="8">
        <f>Historicals!D216</f>
        <v>819</v>
      </c>
      <c r="E48" s="8">
        <f>Historicals!E216</f>
        <v>848</v>
      </c>
      <c r="F48" s="8">
        <f>Historicals!F216</f>
        <v>814</v>
      </c>
      <c r="G48" s="8">
        <f>Historicals!G216</f>
        <v>645</v>
      </c>
      <c r="H48" s="8">
        <f>Historicals!H216</f>
        <v>617</v>
      </c>
      <c r="I48" s="8">
        <f>Historicals!I216</f>
        <v>639</v>
      </c>
      <c r="J48" s="44">
        <f>+J21*J50</f>
        <v>639.00000000000011</v>
      </c>
      <c r="K48" s="44">
        <f t="shared" ref="K48:N48" si="75">+K21*K50</f>
        <v>639.00000000000011</v>
      </c>
      <c r="L48" s="44">
        <f t="shared" si="75"/>
        <v>639.00000000000011</v>
      </c>
      <c r="M48" s="44">
        <f t="shared" si="75"/>
        <v>639.00000000000011</v>
      </c>
      <c r="N48" s="44">
        <f t="shared" si="75"/>
        <v>639.00000000000011</v>
      </c>
      <c r="O48" s="44"/>
    </row>
    <row r="49" spans="1:15" x14ac:dyDescent="0.3">
      <c r="A49" s="42" t="s">
        <v>129</v>
      </c>
      <c r="B49" s="43" t="str">
        <f t="shared" ref="B49:H49" si="76">+IFERROR(B48/A48-1,"nm")</f>
        <v>nm</v>
      </c>
      <c r="C49" s="43">
        <f t="shared" si="76"/>
        <v>0.17405063291139244</v>
      </c>
      <c r="D49" s="43">
        <f t="shared" si="76"/>
        <v>0.10377358490566047</v>
      </c>
      <c r="E49" s="43">
        <f t="shared" si="76"/>
        <v>3.5409035409035505E-2</v>
      </c>
      <c r="F49" s="43">
        <f t="shared" si="76"/>
        <v>-4.0094339622641528E-2</v>
      </c>
      <c r="G49" s="43">
        <f t="shared" si="76"/>
        <v>-0.20761670761670759</v>
      </c>
      <c r="H49" s="43">
        <f t="shared" si="76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7">+K50+K51</f>
        <v>3.4817196098730456E-2</v>
      </c>
      <c r="L49" s="43">
        <f t="shared" si="77"/>
        <v>3.4817196098730456E-2</v>
      </c>
      <c r="M49" s="43">
        <f t="shared" si="77"/>
        <v>3.4817196098730456E-2</v>
      </c>
      <c r="N49" s="43">
        <f t="shared" si="77"/>
        <v>3.4817196098730456E-2</v>
      </c>
      <c r="O49" s="43"/>
    </row>
    <row r="50" spans="1:15" x14ac:dyDescent="0.3">
      <c r="A50" s="42" t="s">
        <v>133</v>
      </c>
      <c r="B50" s="43">
        <f t="shared" ref="B50:H50" si="78">+IFERROR(B48/B$21,"nm")</f>
        <v>4.599708879184862E-2</v>
      </c>
      <c r="C50" s="43">
        <f t="shared" si="78"/>
        <v>5.0257382823083174E-2</v>
      </c>
      <c r="D50" s="43">
        <f t="shared" si="78"/>
        <v>5.3824921135646686E-2</v>
      </c>
      <c r="E50" s="43">
        <f t="shared" si="78"/>
        <v>5.7085156512958597E-2</v>
      </c>
      <c r="F50" s="43">
        <f t="shared" si="78"/>
        <v>5.1188529744686205E-2</v>
      </c>
      <c r="G50" s="43">
        <f>+IFERROR(G48/G$21,"nm")</f>
        <v>4.4531897265948632E-2</v>
      </c>
      <c r="H50" s="43">
        <f t="shared" si="78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9">+J50</f>
        <v>3.4817196098730456E-2</v>
      </c>
      <c r="L50" s="45">
        <f t="shared" si="79"/>
        <v>3.4817196098730456E-2</v>
      </c>
      <c r="M50" s="45">
        <f t="shared" si="79"/>
        <v>3.4817196098730456E-2</v>
      </c>
      <c r="N50" s="45">
        <f t="shared" si="79"/>
        <v>3.4817196098730456E-2</v>
      </c>
      <c r="O50" s="45"/>
    </row>
    <row r="51" spans="1:15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  <c r="O51" s="35"/>
    </row>
    <row r="52" spans="1:15" x14ac:dyDescent="0.3">
      <c r="A52" s="8" t="s">
        <v>136</v>
      </c>
      <c r="B52" s="8"/>
      <c r="C52" s="47">
        <f>Historicals!C116</f>
        <v>7568</v>
      </c>
      <c r="D52" s="47">
        <f>D54+D58+D62</f>
        <v>7970</v>
      </c>
      <c r="E52" s="47">
        <f t="shared" ref="E52:H52" si="80">E54+E58+E62</f>
        <v>9242</v>
      </c>
      <c r="F52" s="47">
        <f t="shared" si="80"/>
        <v>9812</v>
      </c>
      <c r="G52" s="47">
        <f t="shared" si="80"/>
        <v>9347</v>
      </c>
      <c r="H52" s="47">
        <f t="shared" si="80"/>
        <v>11456</v>
      </c>
      <c r="I52" s="47">
        <f>I54+I58+I62</f>
        <v>12479</v>
      </c>
      <c r="J52" s="8">
        <f>+SUM(J54+J58+J62)</f>
        <v>12479</v>
      </c>
      <c r="K52" s="8">
        <f t="shared" ref="K52:N52" si="81">+SUM(K54+K58+K62)</f>
        <v>12479</v>
      </c>
      <c r="L52" s="8">
        <f t="shared" si="81"/>
        <v>12479</v>
      </c>
      <c r="M52" s="8">
        <f t="shared" si="81"/>
        <v>12479</v>
      </c>
      <c r="N52" s="8">
        <f t="shared" si="81"/>
        <v>12479</v>
      </c>
      <c r="O52" s="8"/>
    </row>
    <row r="53" spans="1:15" x14ac:dyDescent="0.3">
      <c r="A53" s="50" t="s">
        <v>129</v>
      </c>
      <c r="B53" s="43" t="str">
        <f t="shared" ref="B53:H53" si="82">+IFERROR(B52/A52-1,"nm")</f>
        <v>nm</v>
      </c>
      <c r="C53" s="43" t="str">
        <f t="shared" si="82"/>
        <v>nm</v>
      </c>
      <c r="D53" s="43">
        <f t="shared" si="82"/>
        <v>5.3118393234672379E-2</v>
      </c>
      <c r="E53" s="43">
        <f t="shared" si="82"/>
        <v>0.15959849435382689</v>
      </c>
      <c r="F53" s="43">
        <f t="shared" si="82"/>
        <v>6.1674962129409261E-2</v>
      </c>
      <c r="G53" s="43">
        <f t="shared" si="82"/>
        <v>-4.7390949857317621E-2</v>
      </c>
      <c r="H53" s="43">
        <f t="shared" si="82"/>
        <v>0.22563389322777372</v>
      </c>
      <c r="I53" s="43">
        <f>+IFERROR(I52/H52-1,"nm")</f>
        <v>8.9298184357541999E-2</v>
      </c>
      <c r="J53" s="43">
        <f t="shared" ref="J53" si="83">+IFERROR(J52/I52-1,"nm")</f>
        <v>0</v>
      </c>
      <c r="K53" s="43">
        <f t="shared" ref="K53" si="84">+IFERROR(K52/J52-1,"nm")</f>
        <v>0</v>
      </c>
      <c r="L53" s="43">
        <f t="shared" ref="L53" si="85">+IFERROR(L52/K52-1,"nm")</f>
        <v>0</v>
      </c>
      <c r="M53" s="43">
        <f t="shared" ref="M53" si="86">+IFERROR(M52/L52-1,"nm")</f>
        <v>0</v>
      </c>
      <c r="N53" s="43">
        <f t="shared" ref="N53" si="87">+IFERROR(N52/M52-1,"nm")</f>
        <v>0</v>
      </c>
      <c r="O53" s="43"/>
    </row>
    <row r="54" spans="1:15" x14ac:dyDescent="0.3">
      <c r="A54" s="51" t="s">
        <v>113</v>
      </c>
      <c r="B54" s="3"/>
      <c r="C54" s="3"/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88">+J54*(1+K55)</f>
        <v>7388</v>
      </c>
      <c r="L54" s="3">
        <f t="shared" ref="L54" si="89">+K54*(1+L55)</f>
        <v>7388</v>
      </c>
      <c r="M54" s="3">
        <f t="shared" ref="M54" si="90">+L54*(1+M55)</f>
        <v>7388</v>
      </c>
      <c r="N54" s="3">
        <f t="shared" ref="N54" si="91">+M54*(1+N55)</f>
        <v>7388</v>
      </c>
      <c r="O54" s="3"/>
    </row>
    <row r="55" spans="1:15" x14ac:dyDescent="0.3">
      <c r="A55" s="50" t="s">
        <v>129</v>
      </c>
      <c r="B55" s="43" t="str">
        <f t="shared" ref="B55:H55" si="92">+IFERROR(B54/A54-1,"nm")</f>
        <v>nm</v>
      </c>
      <c r="C55" s="43" t="str">
        <f t="shared" si="92"/>
        <v>nm</v>
      </c>
      <c r="D55" s="43" t="str">
        <f t="shared" si="92"/>
        <v>nm</v>
      </c>
      <c r="E55" s="43">
        <f t="shared" si="92"/>
        <v>0.1315485362095532</v>
      </c>
      <c r="F55" s="43">
        <f t="shared" si="92"/>
        <v>7.1148936170212673E-2</v>
      </c>
      <c r="G55" s="43">
        <f t="shared" si="92"/>
        <v>-6.3721595423486432E-2</v>
      </c>
      <c r="H55" s="43">
        <f t="shared" si="92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3">+K56+K57</f>
        <v>0</v>
      </c>
      <c r="L55" s="43">
        <f t="shared" si="93"/>
        <v>0</v>
      </c>
      <c r="M55" s="43">
        <f t="shared" si="93"/>
        <v>0</v>
      </c>
      <c r="N55" s="43">
        <f t="shared" si="93"/>
        <v>0</v>
      </c>
      <c r="O55" s="43"/>
    </row>
    <row r="56" spans="1:15" x14ac:dyDescent="0.3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94">+J56</f>
        <v>0</v>
      </c>
      <c r="L56" s="45">
        <f t="shared" ref="L56:L57" si="95">+K56</f>
        <v>0</v>
      </c>
      <c r="M56" s="45">
        <f t="shared" ref="M56:M57" si="96">+L56</f>
        <v>0</v>
      </c>
      <c r="N56" s="45">
        <f t="shared" ref="N56:N57" si="97">+M56</f>
        <v>0</v>
      </c>
      <c r="O56" s="45"/>
    </row>
    <row r="57" spans="1:15" x14ac:dyDescent="0.3">
      <c r="A57" s="50" t="s">
        <v>138</v>
      </c>
      <c r="B57" s="43" t="str">
        <f>+IFERROR(B55-B56,"nm")</f>
        <v>nm</v>
      </c>
      <c r="C57" s="43" t="str">
        <f t="shared" ref="C57:H57" si="98">+IFERROR(C55-C56,"nm")</f>
        <v>nm</v>
      </c>
      <c r="D57" s="43" t="str">
        <f t="shared" si="98"/>
        <v>nm</v>
      </c>
      <c r="E57" s="43">
        <f t="shared" si="98"/>
        <v>1.1548536209553206E-2</v>
      </c>
      <c r="F57" s="43">
        <f t="shared" si="98"/>
        <v>0.10114893617021267</v>
      </c>
      <c r="G57" s="43">
        <f t="shared" si="98"/>
        <v>-0.19372159542348644</v>
      </c>
      <c r="H57" s="43">
        <f t="shared" si="98"/>
        <v>0.12295994568907004</v>
      </c>
      <c r="I57" s="43">
        <f>+IFERROR(I55-I56,"nm")</f>
        <v>-3.0028694404591022E-2</v>
      </c>
      <c r="J57" s="45">
        <v>0</v>
      </c>
      <c r="K57" s="45">
        <f t="shared" si="94"/>
        <v>0</v>
      </c>
      <c r="L57" s="45">
        <f t="shared" si="95"/>
        <v>0</v>
      </c>
      <c r="M57" s="45">
        <f t="shared" si="96"/>
        <v>0</v>
      </c>
      <c r="N57" s="45">
        <f t="shared" si="97"/>
        <v>0</v>
      </c>
      <c r="O57" s="45"/>
    </row>
    <row r="58" spans="1:15" x14ac:dyDescent="0.3">
      <c r="A58" s="51" t="s">
        <v>114</v>
      </c>
      <c r="B58" s="3"/>
      <c r="C58" s="3"/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99">+J58*(1+K59)</f>
        <v>4527</v>
      </c>
      <c r="L58" s="3">
        <f t="shared" ref="L58" si="100">+K58*(1+L59)</f>
        <v>4527</v>
      </c>
      <c r="M58" s="3">
        <f t="shared" ref="M58" si="101">+L58*(1+M59)</f>
        <v>4527</v>
      </c>
      <c r="N58" s="3">
        <f t="shared" ref="N58" si="102">+M58*(1+N59)</f>
        <v>4527</v>
      </c>
      <c r="O58" s="3"/>
    </row>
    <row r="59" spans="1:15" x14ac:dyDescent="0.3">
      <c r="A59" s="50" t="s">
        <v>129</v>
      </c>
      <c r="B59" s="43" t="str">
        <f t="shared" ref="B59:H59" si="103">+IFERROR(B58/A58-1,"nm")</f>
        <v>nm</v>
      </c>
      <c r="C59" s="43" t="str">
        <f t="shared" si="103"/>
        <v>nm</v>
      </c>
      <c r="D59" s="43" t="str">
        <f t="shared" si="103"/>
        <v>nm</v>
      </c>
      <c r="E59" s="43">
        <f t="shared" si="103"/>
        <v>0.22755741127348639</v>
      </c>
      <c r="F59" s="43">
        <f t="shared" si="103"/>
        <v>5.0000000000000044E-2</v>
      </c>
      <c r="G59" s="43">
        <f t="shared" si="103"/>
        <v>-1.1013929381276322E-2</v>
      </c>
      <c r="H59" s="43">
        <f t="shared" si="103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4">+K60+K61</f>
        <v>0</v>
      </c>
      <c r="L59" s="43">
        <f t="shared" si="104"/>
        <v>0</v>
      </c>
      <c r="M59" s="43">
        <f t="shared" si="104"/>
        <v>0</v>
      </c>
      <c r="N59" s="43">
        <f t="shared" si="104"/>
        <v>0</v>
      </c>
      <c r="O59" s="43"/>
    </row>
    <row r="60" spans="1:15" x14ac:dyDescent="0.3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105">+J60</f>
        <v>0</v>
      </c>
      <c r="L60" s="45">
        <f t="shared" ref="L60:L61" si="106">+K60</f>
        <v>0</v>
      </c>
      <c r="M60" s="45">
        <f t="shared" ref="M60:M61" si="107">+L60</f>
        <v>0</v>
      </c>
      <c r="N60" s="45">
        <f t="shared" ref="N60:N61" si="108">+M60</f>
        <v>0</v>
      </c>
      <c r="O60" s="45"/>
    </row>
    <row r="61" spans="1:15" x14ac:dyDescent="0.3">
      <c r="A61" s="50" t="s">
        <v>138</v>
      </c>
      <c r="B61" s="43" t="str">
        <f t="shared" ref="B61:H61" si="109">+IFERROR(B59-B60,"nm")</f>
        <v>nm</v>
      </c>
      <c r="C61" s="43" t="str">
        <f t="shared" si="109"/>
        <v>nm</v>
      </c>
      <c r="D61" s="43" t="str">
        <f t="shared" si="109"/>
        <v>nm</v>
      </c>
      <c r="E61" s="43">
        <f t="shared" si="109"/>
        <v>0.13755741127348639</v>
      </c>
      <c r="F61" s="43">
        <f t="shared" si="109"/>
        <v>3.0000000000000044E-2</v>
      </c>
      <c r="G61" s="43">
        <f t="shared" si="109"/>
        <v>-0.26101392938127632</v>
      </c>
      <c r="H61" s="43">
        <f t="shared" si="109"/>
        <v>0.17887651490337364</v>
      </c>
      <c r="I61" s="43">
        <f>+IFERROR(I59-I60,"nm")</f>
        <v>-2.7117117117117034E-2</v>
      </c>
      <c r="J61" s="45">
        <v>0</v>
      </c>
      <c r="K61" s="45">
        <f t="shared" si="105"/>
        <v>0</v>
      </c>
      <c r="L61" s="45">
        <f t="shared" si="106"/>
        <v>0</v>
      </c>
      <c r="M61" s="45">
        <f t="shared" si="107"/>
        <v>0</v>
      </c>
      <c r="N61" s="45">
        <f t="shared" si="108"/>
        <v>0</v>
      </c>
      <c r="O61" s="45"/>
    </row>
    <row r="62" spans="1:15" x14ac:dyDescent="0.3">
      <c r="A62" s="51" t="s">
        <v>115</v>
      </c>
      <c r="B62" s="3"/>
      <c r="C62" s="3"/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10">+J62*(1+K63)</f>
        <v>564</v>
      </c>
      <c r="L62" s="3">
        <f t="shared" ref="L62" si="111">+K62*(1+L63)</f>
        <v>564</v>
      </c>
      <c r="M62" s="3">
        <f t="shared" ref="M62" si="112">+L62*(1+M63)</f>
        <v>564</v>
      </c>
      <c r="N62" s="3">
        <f t="shared" ref="N62" si="113">+M62*(1+N63)</f>
        <v>564</v>
      </c>
      <c r="O62" s="3"/>
    </row>
    <row r="63" spans="1:15" x14ac:dyDescent="0.3">
      <c r="A63" s="50" t="s">
        <v>129</v>
      </c>
      <c r="B63" s="43" t="str">
        <f t="shared" ref="B63:H63" si="114">+IFERROR(B62/A62-1,"nm")</f>
        <v>nm</v>
      </c>
      <c r="C63" s="43" t="str">
        <f t="shared" si="114"/>
        <v>nm</v>
      </c>
      <c r="D63" s="43" t="str">
        <f t="shared" si="114"/>
        <v>nm</v>
      </c>
      <c r="E63" s="43">
        <f t="shared" si="114"/>
        <v>0.11488250652741505</v>
      </c>
      <c r="F63" s="43">
        <f t="shared" si="114"/>
        <v>1.1709601873536313E-2</v>
      </c>
      <c r="G63" s="43">
        <f t="shared" si="114"/>
        <v>-6.944444444444442E-2</v>
      </c>
      <c r="H63" s="43">
        <f t="shared" si="114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5">+K64+K65</f>
        <v>0</v>
      </c>
      <c r="L63" s="43">
        <f t="shared" si="115"/>
        <v>0</v>
      </c>
      <c r="M63" s="43">
        <f t="shared" si="115"/>
        <v>0</v>
      </c>
      <c r="N63" s="43">
        <f t="shared" si="115"/>
        <v>0</v>
      </c>
      <c r="O63" s="43"/>
    </row>
    <row r="64" spans="1:15" x14ac:dyDescent="0.3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16">+J64</f>
        <v>0</v>
      </c>
      <c r="L64" s="45">
        <f t="shared" ref="L64:L65" si="117">+K64</f>
        <v>0</v>
      </c>
      <c r="M64" s="45">
        <f t="shared" ref="M64:M65" si="118">+L64</f>
        <v>0</v>
      </c>
      <c r="N64" s="45">
        <f t="shared" ref="N64:N65" si="119">+M64</f>
        <v>0</v>
      </c>
      <c r="O64" s="45"/>
    </row>
    <row r="65" spans="1:16" x14ac:dyDescent="0.3">
      <c r="A65" s="50" t="s">
        <v>138</v>
      </c>
      <c r="B65" s="43" t="str">
        <f t="shared" ref="B65:H65" si="120">+IFERROR(B63-B64,"nm")</f>
        <v>nm</v>
      </c>
      <c r="C65" s="43" t="str">
        <f t="shared" si="120"/>
        <v>nm</v>
      </c>
      <c r="D65" s="43" t="str">
        <f t="shared" si="120"/>
        <v>nm</v>
      </c>
      <c r="E65" s="43">
        <f t="shared" si="120"/>
        <v>6.4882506527415049E-2</v>
      </c>
      <c r="F65" s="43">
        <f t="shared" si="120"/>
        <v>4.1709601873536312E-2</v>
      </c>
      <c r="G65" s="43">
        <f t="shared" si="120"/>
        <v>-0.25944444444444442</v>
      </c>
      <c r="H65" s="43">
        <f t="shared" si="120"/>
        <v>6.8905472636815818E-2</v>
      </c>
      <c r="I65" s="43">
        <f>+IFERROR(I63-I64,"nm")</f>
        <v>-1.8979591836734672E-2</v>
      </c>
      <c r="J65" s="45">
        <v>0</v>
      </c>
      <c r="K65" s="45">
        <f t="shared" si="116"/>
        <v>0</v>
      </c>
      <c r="L65" s="45">
        <f t="shared" si="117"/>
        <v>0</v>
      </c>
      <c r="M65" s="45">
        <f t="shared" si="118"/>
        <v>0</v>
      </c>
      <c r="N65" s="45">
        <f t="shared" si="119"/>
        <v>0</v>
      </c>
      <c r="O65" s="45"/>
    </row>
    <row r="66" spans="1:16" x14ac:dyDescent="0.3">
      <c r="A66" s="8" t="s">
        <v>130</v>
      </c>
      <c r="B66" s="44"/>
      <c r="C66" s="44"/>
      <c r="D66" s="44">
        <f>+D73-D69</f>
        <v>1401</v>
      </c>
      <c r="E66" s="44">
        <f t="shared" ref="E66:I66" si="121">+E73-E69</f>
        <v>1471</v>
      </c>
      <c r="F66" s="44">
        <f t="shared" si="121"/>
        <v>1884</v>
      </c>
      <c r="G66" s="44">
        <f t="shared" si="121"/>
        <v>1409</v>
      </c>
      <c r="H66" s="44">
        <f t="shared" si="121"/>
        <v>2299</v>
      </c>
      <c r="I66" s="44">
        <f t="shared" si="121"/>
        <v>3159</v>
      </c>
      <c r="J66" s="44">
        <f>+J52*J68</f>
        <v>3159</v>
      </c>
      <c r="K66" s="44">
        <f t="shared" ref="K66:N66" si="122">+K52*K68</f>
        <v>3159</v>
      </c>
      <c r="L66" s="44">
        <f t="shared" si="122"/>
        <v>3159</v>
      </c>
      <c r="M66" s="44">
        <f t="shared" si="122"/>
        <v>3159</v>
      </c>
      <c r="N66" s="44">
        <f t="shared" si="122"/>
        <v>3159</v>
      </c>
      <c r="O66" s="44"/>
    </row>
    <row r="67" spans="1:16" x14ac:dyDescent="0.3">
      <c r="A67" s="52" t="s">
        <v>129</v>
      </c>
      <c r="B67" s="43" t="str">
        <f t="shared" ref="B67:H67" si="123">+IFERROR(B66/A66-1,"nm")</f>
        <v>nm</v>
      </c>
      <c r="C67" s="43" t="str">
        <f t="shared" si="123"/>
        <v>nm</v>
      </c>
      <c r="D67" s="43" t="str">
        <f t="shared" si="123"/>
        <v>nm</v>
      </c>
      <c r="E67" s="43">
        <f t="shared" si="123"/>
        <v>4.9964311206281309E-2</v>
      </c>
      <c r="F67" s="43">
        <f t="shared" si="123"/>
        <v>0.28076138681169271</v>
      </c>
      <c r="G67" s="43">
        <f t="shared" si="123"/>
        <v>-0.25212314225053079</v>
      </c>
      <c r="H67" s="43">
        <f t="shared" si="123"/>
        <v>0.63165365507452087</v>
      </c>
      <c r="I67" s="43">
        <f>+IFERROR(I66/H66-1,"nm")</f>
        <v>0.37407568508046984</v>
      </c>
      <c r="J67" s="43">
        <f t="shared" ref="J67" si="124">+IFERROR(J66/I66-1,"nm")</f>
        <v>0</v>
      </c>
      <c r="K67" s="43">
        <f t="shared" ref="K67" si="125">+IFERROR(K66/J66-1,"nm")</f>
        <v>0</v>
      </c>
      <c r="L67" s="43">
        <f t="shared" ref="L67" si="126">+IFERROR(L66/K66-1,"nm")</f>
        <v>0</v>
      </c>
      <c r="M67" s="43">
        <f t="shared" ref="M67" si="127">+IFERROR(M66/L66-1,"nm")</f>
        <v>0</v>
      </c>
      <c r="N67" s="43">
        <f t="shared" ref="N67" si="128">+IFERROR(N66/M66-1,"nm")</f>
        <v>0</v>
      </c>
      <c r="O67" s="43"/>
    </row>
    <row r="68" spans="1:16" x14ac:dyDescent="0.3">
      <c r="A68" s="52" t="s">
        <v>131</v>
      </c>
      <c r="B68" s="43" t="str">
        <f>+IFERROR(B66/B$52,"nm")</f>
        <v>nm</v>
      </c>
      <c r="C68" s="43">
        <f t="shared" ref="C68:I68" si="129">+IFERROR(C66/C$52,"nm")</f>
        <v>0</v>
      </c>
      <c r="D68" s="43">
        <f t="shared" si="129"/>
        <v>0.17578419071518192</v>
      </c>
      <c r="E68" s="43">
        <f t="shared" si="129"/>
        <v>0.15916468296905431</v>
      </c>
      <c r="F68" s="43">
        <f t="shared" si="129"/>
        <v>0.19200978393803506</v>
      </c>
      <c r="G68" s="43">
        <f t="shared" si="129"/>
        <v>0.15074355408152348</v>
      </c>
      <c r="H68" s="43">
        <f t="shared" si="129"/>
        <v>0.20068086592178772</v>
      </c>
      <c r="I68" s="43">
        <f t="shared" si="129"/>
        <v>0.25314528407724979</v>
      </c>
      <c r="J68" s="45">
        <f>+I68</f>
        <v>0.25314528407724979</v>
      </c>
      <c r="K68" s="45">
        <f t="shared" ref="K68" si="130">+J68</f>
        <v>0.25314528407724979</v>
      </c>
      <c r="L68" s="45">
        <f t="shared" ref="L68" si="131">+K68</f>
        <v>0.25314528407724979</v>
      </c>
      <c r="M68" s="45">
        <f t="shared" ref="M68" si="132">+L68</f>
        <v>0.25314528407724979</v>
      </c>
      <c r="N68" s="45">
        <f t="shared" ref="N68" si="133">+M68</f>
        <v>0.25314528407724979</v>
      </c>
      <c r="O68" s="45"/>
    </row>
    <row r="69" spans="1:16" x14ac:dyDescent="0.3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4">+K72*K79</f>
        <v>134</v>
      </c>
      <c r="L69" s="44">
        <f t="shared" si="134"/>
        <v>134</v>
      </c>
      <c r="M69" s="44">
        <f t="shared" si="134"/>
        <v>134</v>
      </c>
      <c r="N69" s="44">
        <f t="shared" si="134"/>
        <v>134</v>
      </c>
      <c r="O69" s="44"/>
    </row>
    <row r="70" spans="1:16" x14ac:dyDescent="0.3">
      <c r="A70" s="52" t="s">
        <v>129</v>
      </c>
      <c r="B70" s="43" t="str">
        <f t="shared" ref="B70:H70" si="135">+IFERROR(B69/A69-1,"nm")</f>
        <v>nm</v>
      </c>
      <c r="C70" s="43" t="str">
        <f t="shared" si="135"/>
        <v>nm</v>
      </c>
      <c r="D70" s="43" t="str">
        <f t="shared" si="135"/>
        <v>nm</v>
      </c>
      <c r="E70" s="43">
        <f t="shared" si="135"/>
        <v>9.4339622641509413E-2</v>
      </c>
      <c r="F70" s="43">
        <f t="shared" si="135"/>
        <v>-4.31034482758621E-2</v>
      </c>
      <c r="G70" s="43">
        <f t="shared" si="135"/>
        <v>0.18918918918918926</v>
      </c>
      <c r="H70" s="43">
        <f t="shared" si="135"/>
        <v>3.0303030303030276E-2</v>
      </c>
      <c r="I70" s="43">
        <f>+IFERROR(I69/H69-1,"nm")</f>
        <v>-1.4705882352941124E-2</v>
      </c>
      <c r="J70" s="43">
        <f t="shared" ref="J70" si="136">+IFERROR(J69/I69-1,"nm")</f>
        <v>0</v>
      </c>
      <c r="K70" s="43">
        <f t="shared" ref="K70" si="137">+IFERROR(K69/J69-1,"nm")</f>
        <v>0</v>
      </c>
      <c r="L70" s="43">
        <f t="shared" ref="L70" si="138">+IFERROR(L69/K69-1,"nm")</f>
        <v>0</v>
      </c>
      <c r="M70" s="43">
        <f t="shared" ref="M70" si="139">+IFERROR(M69/L69-1,"nm")</f>
        <v>0</v>
      </c>
      <c r="N70" s="43">
        <f t="shared" ref="N70" si="140">+IFERROR(N69/M69-1,"nm")</f>
        <v>0</v>
      </c>
      <c r="O70" s="43"/>
    </row>
    <row r="71" spans="1:16" x14ac:dyDescent="0.3">
      <c r="A71" s="52" t="s">
        <v>133</v>
      </c>
      <c r="B71" s="43" t="str">
        <f>+IFERROR(B69/B$52,"nm")</f>
        <v>nm</v>
      </c>
      <c r="C71" s="43">
        <f t="shared" ref="C71:I71" si="141">+IFERROR(C69/C$52,"nm")</f>
        <v>0</v>
      </c>
      <c r="D71" s="43">
        <f t="shared" si="141"/>
        <v>1.3299874529485571E-2</v>
      </c>
      <c r="E71" s="43">
        <f t="shared" si="141"/>
        <v>1.2551395801774508E-2</v>
      </c>
      <c r="F71" s="43">
        <f t="shared" si="141"/>
        <v>1.1312678353037097E-2</v>
      </c>
      <c r="G71" s="43">
        <f t="shared" si="141"/>
        <v>1.4122178239007167E-2</v>
      </c>
      <c r="H71" s="43">
        <f t="shared" si="141"/>
        <v>1.1871508379888268E-2</v>
      </c>
      <c r="I71" s="43">
        <f t="shared" si="141"/>
        <v>1.0738039907043834E-2</v>
      </c>
      <c r="J71" s="43">
        <f t="shared" ref="J71:N71" si="142">+IFERROR(J69/J$21,"nm")</f>
        <v>7.3012586498120199E-3</v>
      </c>
      <c r="K71" s="43">
        <f t="shared" si="142"/>
        <v>7.3012586498120199E-3</v>
      </c>
      <c r="L71" s="43">
        <f t="shared" si="142"/>
        <v>7.3012586498120199E-3</v>
      </c>
      <c r="M71" s="43">
        <f t="shared" si="142"/>
        <v>7.3012586498120199E-3</v>
      </c>
      <c r="N71" s="43">
        <f t="shared" si="142"/>
        <v>7.3012586498120199E-3</v>
      </c>
      <c r="O71" s="43"/>
    </row>
    <row r="72" spans="1:16" x14ac:dyDescent="0.3">
      <c r="A72" s="42" t="s">
        <v>142</v>
      </c>
      <c r="B72" s="43" t="str">
        <f t="shared" ref="B72" si="143">+IFERROR(B69/B79,"nm")</f>
        <v>nm</v>
      </c>
      <c r="C72" s="43" t="str">
        <f>+IFERROR(C69/C79,"nm")</f>
        <v>nm</v>
      </c>
      <c r="D72" s="43">
        <f t="shared" ref="D72:I72" si="144">+IFERROR(D69/D79,"nm")</f>
        <v>0.14950634696755993</v>
      </c>
      <c r="E72" s="43">
        <f t="shared" si="144"/>
        <v>0.13663133097762073</v>
      </c>
      <c r="F72" s="43">
        <f t="shared" si="144"/>
        <v>0.11948331539289558</v>
      </c>
      <c r="G72" s="43">
        <f t="shared" si="144"/>
        <v>0.14915254237288136</v>
      </c>
      <c r="H72" s="43">
        <f t="shared" si="144"/>
        <v>0.1384928716904277</v>
      </c>
      <c r="I72" s="43">
        <f t="shared" si="144"/>
        <v>0.14565217391304347</v>
      </c>
      <c r="J72" s="45">
        <f>+I72</f>
        <v>0.14565217391304347</v>
      </c>
      <c r="K72" s="45">
        <f t="shared" ref="K72" si="145">+J72</f>
        <v>0.14565217391304347</v>
      </c>
      <c r="L72" s="45">
        <f t="shared" ref="L72" si="146">+K72</f>
        <v>0.14565217391304347</v>
      </c>
      <c r="M72" s="45">
        <f t="shared" ref="M72" si="147">+L72</f>
        <v>0.14565217391304347</v>
      </c>
      <c r="N72" s="45">
        <f t="shared" ref="N72" si="148">+M72</f>
        <v>0.14565217391304347</v>
      </c>
      <c r="O72" s="45"/>
    </row>
    <row r="73" spans="1:16" x14ac:dyDescent="0.3">
      <c r="A73" s="8" t="s">
        <v>134</v>
      </c>
      <c r="B73" s="8"/>
      <c r="C73" s="8">
        <f>Historicals!C140</f>
        <v>1787</v>
      </c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+J66-J69</f>
        <v>3025</v>
      </c>
      <c r="K73" s="8">
        <f t="shared" ref="K73:N73" si="149">+K66-K69</f>
        <v>3025</v>
      </c>
      <c r="L73" s="8">
        <f t="shared" si="149"/>
        <v>3025</v>
      </c>
      <c r="M73" s="8">
        <f t="shared" si="149"/>
        <v>3025</v>
      </c>
      <c r="N73" s="8">
        <f t="shared" si="149"/>
        <v>3025</v>
      </c>
      <c r="O73" s="8"/>
    </row>
    <row r="74" spans="1:16" x14ac:dyDescent="0.3">
      <c r="A74" s="52" t="s">
        <v>129</v>
      </c>
      <c r="B74" s="43" t="str">
        <f t="shared" ref="B74:H74" si="150">+IFERROR(B73/A73-1,"nm")</f>
        <v>nm</v>
      </c>
      <c r="C74" s="43" t="str">
        <f t="shared" si="150"/>
        <v>nm</v>
      </c>
      <c r="D74" s="43">
        <f t="shared" si="150"/>
        <v>-0.15668718522663683</v>
      </c>
      <c r="E74" s="43">
        <f t="shared" si="150"/>
        <v>5.3085600530855981E-2</v>
      </c>
      <c r="F74" s="43">
        <f t="shared" si="150"/>
        <v>0.25708884688090738</v>
      </c>
      <c r="G74" s="43">
        <f t="shared" si="150"/>
        <v>-0.22756892230576442</v>
      </c>
      <c r="H74" s="43">
        <f t="shared" si="150"/>
        <v>0.58014276443867629</v>
      </c>
      <c r="I74" s="43">
        <f>+IFERROR(I73/H73-1,"nm")</f>
        <v>0.3523613963039014</v>
      </c>
      <c r="J74" s="43">
        <f t="shared" ref="J74" si="151">+IFERROR(J73/I73-1,"nm")</f>
        <v>-8.1384755542058929E-2</v>
      </c>
      <c r="K74" s="43">
        <f t="shared" ref="K74" si="152">+IFERROR(K73/J73-1,"nm")</f>
        <v>0</v>
      </c>
      <c r="L74" s="43">
        <f t="shared" ref="L74" si="153">+IFERROR(L73/K73-1,"nm")</f>
        <v>0</v>
      </c>
      <c r="M74" s="43">
        <f t="shared" ref="M74" si="154">+IFERROR(M73/L73-1,"nm")</f>
        <v>0</v>
      </c>
      <c r="N74" s="43">
        <f t="shared" ref="N74" si="155">+IFERROR(N73/M73-1,"nm")</f>
        <v>0</v>
      </c>
      <c r="O74" s="43"/>
    </row>
    <row r="75" spans="1:16" x14ac:dyDescent="0.3">
      <c r="A75" s="52" t="s">
        <v>131</v>
      </c>
      <c r="B75" s="43" t="str">
        <f>+IFERROR(B73/B$52,"nm")</f>
        <v>nm</v>
      </c>
      <c r="C75" s="43">
        <f t="shared" ref="C75:I75" si="156">+IFERROR(C73/C$52,"nm")</f>
        <v>0.23612579281183932</v>
      </c>
      <c r="D75" s="43">
        <f t="shared" si="156"/>
        <v>0.1890840652446675</v>
      </c>
      <c r="E75" s="43">
        <f t="shared" si="156"/>
        <v>0.17171607877082881</v>
      </c>
      <c r="F75" s="43">
        <f t="shared" si="156"/>
        <v>0.20332246229107215</v>
      </c>
      <c r="G75" s="43">
        <f t="shared" si="156"/>
        <v>0.16486573232053064</v>
      </c>
      <c r="H75" s="43">
        <f t="shared" si="156"/>
        <v>0.21255237430167598</v>
      </c>
      <c r="I75" s="43">
        <f t="shared" si="156"/>
        <v>0.26388332398429359</v>
      </c>
      <c r="J75" s="43">
        <f t="shared" ref="J75:N75" si="157">+IFERROR(J73/J$21,"nm")</f>
        <v>0.16482318966926388</v>
      </c>
      <c r="K75" s="43">
        <f t="shared" si="157"/>
        <v>0.16482318966926388</v>
      </c>
      <c r="L75" s="43">
        <f t="shared" si="157"/>
        <v>0.16482318966926388</v>
      </c>
      <c r="M75" s="43">
        <f t="shared" si="157"/>
        <v>0.16482318966926388</v>
      </c>
      <c r="N75" s="43">
        <f t="shared" si="157"/>
        <v>0.16482318966926388</v>
      </c>
      <c r="O75" s="43"/>
    </row>
    <row r="76" spans="1:16" x14ac:dyDescent="0.3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8">+K52*K78</f>
        <v>196.99999999999997</v>
      </c>
      <c r="L76" s="44">
        <f t="shared" si="158"/>
        <v>196.99999999999997</v>
      </c>
      <c r="M76" s="44">
        <f t="shared" si="158"/>
        <v>196.99999999999997</v>
      </c>
      <c r="N76" s="44">
        <f t="shared" si="158"/>
        <v>196.99999999999997</v>
      </c>
      <c r="O76" s="44"/>
    </row>
    <row r="77" spans="1:16" x14ac:dyDescent="0.3">
      <c r="A77" s="52" t="s">
        <v>129</v>
      </c>
      <c r="B77" s="43" t="str">
        <f t="shared" ref="B77:H77" si="159">+IFERROR(B76/A76-1,"nm")</f>
        <v>nm</v>
      </c>
      <c r="C77" s="43" t="str">
        <f t="shared" si="159"/>
        <v>nm</v>
      </c>
      <c r="D77" s="43" t="str">
        <f t="shared" si="159"/>
        <v>nm</v>
      </c>
      <c r="E77" s="43">
        <f t="shared" si="159"/>
        <v>0.38728323699421963</v>
      </c>
      <c r="F77" s="43">
        <f t="shared" si="159"/>
        <v>-2.9166666666666674E-2</v>
      </c>
      <c r="G77" s="43">
        <f t="shared" si="159"/>
        <v>-0.40343347639484983</v>
      </c>
      <c r="H77" s="43">
        <f t="shared" si="159"/>
        <v>0.10071942446043169</v>
      </c>
      <c r="I77" s="43">
        <f>+IFERROR(I76/H76-1,"nm")</f>
        <v>0.28758169934640532</v>
      </c>
      <c r="J77" s="43">
        <f t="shared" ref="J77" si="160">+IFERROR(J76/I76-1,"nm")</f>
        <v>-1.1102230246251565E-16</v>
      </c>
      <c r="K77" s="43">
        <f t="shared" ref="K77" si="161">+IFERROR(K76/J76-1,"nm")</f>
        <v>0</v>
      </c>
      <c r="L77" s="43">
        <f t="shared" ref="L77" si="162">+IFERROR(L76/K76-1,"nm")</f>
        <v>0</v>
      </c>
      <c r="M77" s="43">
        <f t="shared" ref="M77" si="163">+IFERROR(M76/L76-1,"nm")</f>
        <v>0</v>
      </c>
      <c r="N77" s="43">
        <f t="shared" ref="N77" si="164">+IFERROR(N76/M76-1,"nm")</f>
        <v>0</v>
      </c>
      <c r="O77" s="43"/>
    </row>
    <row r="78" spans="1:16" x14ac:dyDescent="0.3">
      <c r="A78" s="53" t="s">
        <v>133</v>
      </c>
      <c r="B78" s="48" t="str">
        <f>+IFERROR(B76/B$52,"nm")</f>
        <v>nm</v>
      </c>
      <c r="C78" s="48">
        <f t="shared" ref="C78:I78" si="165">+IFERROR(C76/C$52,"nm")</f>
        <v>0</v>
      </c>
      <c r="D78" s="48">
        <f t="shared" si="165"/>
        <v>2.1706398996235884E-2</v>
      </c>
      <c r="E78" s="48">
        <f t="shared" si="165"/>
        <v>2.5968405107119671E-2</v>
      </c>
      <c r="F78" s="48">
        <f t="shared" si="165"/>
        <v>2.3746432939258051E-2</v>
      </c>
      <c r="G78" s="48">
        <f t="shared" si="165"/>
        <v>1.4871081630469669E-2</v>
      </c>
      <c r="H78" s="48">
        <f t="shared" si="165"/>
        <v>1.3355446927374302E-2</v>
      </c>
      <c r="I78" s="48">
        <f t="shared" si="165"/>
        <v>1.5786521355877874E-2</v>
      </c>
      <c r="J78" s="45">
        <f>+I78</f>
        <v>1.5786521355877874E-2</v>
      </c>
      <c r="K78" s="45">
        <f t="shared" ref="K78" si="166">+J78</f>
        <v>1.5786521355877874E-2</v>
      </c>
      <c r="L78" s="45">
        <f t="shared" ref="L78" si="167">+K78</f>
        <v>1.5786521355877874E-2</v>
      </c>
      <c r="M78" s="45">
        <f t="shared" ref="M78" si="168">+L78</f>
        <v>1.5786521355877874E-2</v>
      </c>
      <c r="N78" s="45">
        <f t="shared" ref="N78" si="169">+M78</f>
        <v>1.5786521355877874E-2</v>
      </c>
      <c r="O78" s="45"/>
    </row>
    <row r="79" spans="1:16" x14ac:dyDescent="0.3">
      <c r="A79" s="8" t="s">
        <v>143</v>
      </c>
      <c r="B79" s="71">
        <f>+[1]Historicals!B176</f>
        <v>0</v>
      </c>
      <c r="C79" s="71">
        <f>+[1]Historicals!C176</f>
        <v>0</v>
      </c>
      <c r="D79" s="3">
        <f>Historicals!D217</f>
        <v>709</v>
      </c>
      <c r="E79" s="3">
        <f>Historicals!E217</f>
        <v>849</v>
      </c>
      <c r="F79" s="3">
        <f>Historicals!F217</f>
        <v>929</v>
      </c>
      <c r="G79" s="3">
        <f>Historicals!G217</f>
        <v>885</v>
      </c>
      <c r="H79" s="3">
        <f>Historicals!H217</f>
        <v>982</v>
      </c>
      <c r="I79" s="3">
        <f>Historicals!I217</f>
        <v>920</v>
      </c>
      <c r="J79" s="44">
        <f>+J52*J81</f>
        <v>920.00000000000011</v>
      </c>
      <c r="K79" s="44">
        <f t="shared" ref="K79:N79" si="170">+K52*K81</f>
        <v>920.00000000000011</v>
      </c>
      <c r="L79" s="44">
        <f t="shared" si="170"/>
        <v>920.00000000000011</v>
      </c>
      <c r="M79" s="44">
        <f t="shared" si="170"/>
        <v>920.00000000000011</v>
      </c>
      <c r="N79" s="44">
        <f t="shared" si="170"/>
        <v>920.00000000000011</v>
      </c>
      <c r="O79" s="44"/>
      <c r="P79" t="s">
        <v>180</v>
      </c>
    </row>
    <row r="80" spans="1:16" x14ac:dyDescent="0.3">
      <c r="A80" s="42" t="s">
        <v>129</v>
      </c>
      <c r="B80" s="43" t="str">
        <f t="shared" ref="B80" si="171">+IFERROR(B79/A79-1,"nm")</f>
        <v>nm</v>
      </c>
      <c r="C80" s="43" t="str">
        <f t="shared" ref="C80" si="172">+IFERROR(C79/B79-1,"nm")</f>
        <v>nm</v>
      </c>
      <c r="D80" s="43" t="str">
        <f t="shared" ref="D80" si="173">+IFERROR(D79/C79-1,"nm")</f>
        <v>nm</v>
      </c>
      <c r="E80" s="43">
        <f t="shared" ref="E80" si="174">+IFERROR(E79/D79-1,"nm")</f>
        <v>0.19746121297602248</v>
      </c>
      <c r="F80" s="43">
        <f t="shared" ref="F80" si="175">+IFERROR(F79/E79-1,"nm")</f>
        <v>9.4228504122497059E-2</v>
      </c>
      <c r="G80" s="43">
        <f t="shared" ref="G80" si="176">+IFERROR(G79/F79-1,"nm")</f>
        <v>-4.7362755651237931E-2</v>
      </c>
      <c r="H80" s="43">
        <f t="shared" ref="H80" si="177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8">+K81+K82</f>
        <v>7.37238560782114E-2</v>
      </c>
      <c r="L80" s="43">
        <f t="shared" si="178"/>
        <v>7.37238560782114E-2</v>
      </c>
      <c r="M80" s="43">
        <f t="shared" si="178"/>
        <v>7.37238560782114E-2</v>
      </c>
      <c r="N80" s="43">
        <f t="shared" si="178"/>
        <v>7.37238560782114E-2</v>
      </c>
      <c r="O80" s="43"/>
    </row>
    <row r="81" spans="1:15" x14ac:dyDescent="0.3">
      <c r="A81" s="42" t="s">
        <v>133</v>
      </c>
      <c r="B81" s="43" t="str">
        <f>+IFERROR(B79/B$52,"nm")</f>
        <v>nm</v>
      </c>
      <c r="C81" s="43">
        <f t="shared" ref="C81:I81" si="179">+IFERROR(C79/C$52,"nm")</f>
        <v>0</v>
      </c>
      <c r="D81" s="43">
        <f t="shared" si="179"/>
        <v>8.8958594730238399E-2</v>
      </c>
      <c r="E81" s="43">
        <f t="shared" si="179"/>
        <v>9.1863233066435832E-2</v>
      </c>
      <c r="F81" s="43">
        <f t="shared" si="179"/>
        <v>9.4679983693436609E-2</v>
      </c>
      <c r="G81" s="43">
        <f t="shared" si="179"/>
        <v>9.4682785920616241E-2</v>
      </c>
      <c r="H81" s="43">
        <f t="shared" si="179"/>
        <v>8.5719273743016758E-2</v>
      </c>
      <c r="I81" s="43">
        <f t="shared" si="179"/>
        <v>7.37238560782114E-2</v>
      </c>
      <c r="J81" s="45">
        <f>+I81</f>
        <v>7.37238560782114E-2</v>
      </c>
      <c r="K81" s="45">
        <f t="shared" ref="K81" si="180">+J81</f>
        <v>7.37238560782114E-2</v>
      </c>
      <c r="L81" s="45">
        <f t="shared" ref="L81" si="181">+K81</f>
        <v>7.37238560782114E-2</v>
      </c>
      <c r="M81" s="45">
        <f t="shared" ref="M81" si="182">+L81</f>
        <v>7.37238560782114E-2</v>
      </c>
      <c r="N81" s="45">
        <f t="shared" ref="N81" si="183">+M81</f>
        <v>7.37238560782114E-2</v>
      </c>
      <c r="O81" s="45"/>
    </row>
    <row r="82" spans="1:15" x14ac:dyDescent="0.3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  <c r="O82" s="35"/>
    </row>
    <row r="83" spans="1:15" x14ac:dyDescent="0.3">
      <c r="A83" s="8" t="s">
        <v>136</v>
      </c>
      <c r="B83" s="8">
        <f>Historicals!B120</f>
        <v>3067</v>
      </c>
      <c r="C83" s="8">
        <f>Historicals!C120</f>
        <v>3785</v>
      </c>
      <c r="D83" s="8">
        <f>Historicals!D120</f>
        <v>4237</v>
      </c>
      <c r="E83" s="8">
        <f>Historicals!E120</f>
        <v>5134</v>
      </c>
      <c r="F83" s="8">
        <f>Historicals!F120</f>
        <v>6208</v>
      </c>
      <c r="G83" s="8">
        <f>Historicals!G120</f>
        <v>6679</v>
      </c>
      <c r="H83" s="8">
        <f>Historicals!H120</f>
        <v>8290</v>
      </c>
      <c r="I83" s="8">
        <f>Historicals!I120</f>
        <v>7547</v>
      </c>
      <c r="J83" s="8">
        <f>+SUM(J85+J89+J93)</f>
        <v>7547</v>
      </c>
      <c r="K83" s="8">
        <f t="shared" ref="K83:N83" si="184">+SUM(K85+K89+K93)</f>
        <v>7547</v>
      </c>
      <c r="L83" s="8">
        <f t="shared" si="184"/>
        <v>7547</v>
      </c>
      <c r="M83" s="8">
        <f t="shared" si="184"/>
        <v>7547</v>
      </c>
      <c r="N83" s="8">
        <f t="shared" si="184"/>
        <v>7547</v>
      </c>
      <c r="O83" s="8"/>
    </row>
    <row r="84" spans="1:15" x14ac:dyDescent="0.3">
      <c r="A84" s="50" t="s">
        <v>129</v>
      </c>
      <c r="B84" s="43" t="str">
        <f t="shared" ref="B84:H84" si="185">+IFERROR(B83/A83-1,"nm")</f>
        <v>nm</v>
      </c>
      <c r="C84" s="43">
        <f t="shared" si="185"/>
        <v>0.23410498858819695</v>
      </c>
      <c r="D84" s="43">
        <f t="shared" si="185"/>
        <v>0.11941875825627468</v>
      </c>
      <c r="E84" s="43">
        <f t="shared" si="185"/>
        <v>0.21170639603493036</v>
      </c>
      <c r="F84" s="43">
        <f t="shared" si="185"/>
        <v>0.20919361121932223</v>
      </c>
      <c r="G84" s="43">
        <f t="shared" si="185"/>
        <v>7.5869845360824639E-2</v>
      </c>
      <c r="H84" s="43">
        <f t="shared" si="185"/>
        <v>0.24120377301991325</v>
      </c>
      <c r="I84" s="43">
        <f>+IFERROR(I83/H83-1,"nm")</f>
        <v>-8.9626055488540413E-2</v>
      </c>
      <c r="J84" s="43">
        <f t="shared" ref="J84" si="186">+IFERROR(J83/I83-1,"nm")</f>
        <v>0</v>
      </c>
      <c r="K84" s="43">
        <f t="shared" ref="K84" si="187">+IFERROR(K83/J83-1,"nm")</f>
        <v>0</v>
      </c>
      <c r="L84" s="43">
        <f t="shared" ref="L84" si="188">+IFERROR(L83/K83-1,"nm")</f>
        <v>0</v>
      </c>
      <c r="M84" s="43">
        <f t="shared" ref="M84" si="189">+IFERROR(M83/L83-1,"nm")</f>
        <v>0</v>
      </c>
      <c r="N84" s="43">
        <f t="shared" ref="N84" si="190">+IFERROR(N83/M83-1,"nm")</f>
        <v>0</v>
      </c>
      <c r="O84" s="43"/>
    </row>
    <row r="85" spans="1:15" x14ac:dyDescent="0.3">
      <c r="A85" s="51" t="s">
        <v>113</v>
      </c>
      <c r="B85" s="3"/>
      <c r="C85" s="3"/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91">+J85*(1+K86)</f>
        <v>5416</v>
      </c>
      <c r="L85" s="3">
        <f t="shared" ref="L85" si="192">+K85*(1+L86)</f>
        <v>5416</v>
      </c>
      <c r="M85" s="3">
        <f t="shared" ref="M85" si="193">+L85*(1+M86)</f>
        <v>5416</v>
      </c>
      <c r="N85" s="3">
        <f t="shared" ref="N85" si="194">+M85*(1+N86)</f>
        <v>5416</v>
      </c>
      <c r="O85" s="3"/>
    </row>
    <row r="86" spans="1:15" x14ac:dyDescent="0.3">
      <c r="A86" s="50" t="s">
        <v>129</v>
      </c>
      <c r="B86" s="43" t="str">
        <f t="shared" ref="B86:H86" si="195">+IFERROR(B85/A85-1,"nm")</f>
        <v>nm</v>
      </c>
      <c r="C86" s="43" t="str">
        <f t="shared" si="195"/>
        <v>nm</v>
      </c>
      <c r="D86" s="43" t="str">
        <f t="shared" si="195"/>
        <v>nm</v>
      </c>
      <c r="E86" s="43">
        <f t="shared" si="195"/>
        <v>0.19726027397260282</v>
      </c>
      <c r="F86" s="43">
        <f t="shared" si="195"/>
        <v>0.21910755148741412</v>
      </c>
      <c r="G86" s="43">
        <f t="shared" si="195"/>
        <v>8.7517597372125833E-2</v>
      </c>
      <c r="H86" s="43">
        <f t="shared" si="195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6">+K87+K88</f>
        <v>0</v>
      </c>
      <c r="L86" s="43">
        <f t="shared" si="196"/>
        <v>0</v>
      </c>
      <c r="M86" s="43">
        <f t="shared" si="196"/>
        <v>0</v>
      </c>
      <c r="N86" s="43">
        <f t="shared" si="196"/>
        <v>0</v>
      </c>
      <c r="O86" s="43"/>
    </row>
    <row r="87" spans="1:15" x14ac:dyDescent="0.3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97">+J87</f>
        <v>0</v>
      </c>
      <c r="L87" s="45">
        <f t="shared" ref="L87:L88" si="198">+K87</f>
        <v>0</v>
      </c>
      <c r="M87" s="45">
        <f t="shared" ref="M87:M88" si="199">+L87</f>
        <v>0</v>
      </c>
      <c r="N87" s="45">
        <f t="shared" ref="N87:N88" si="200">+M87</f>
        <v>0</v>
      </c>
      <c r="O87" s="45"/>
    </row>
    <row r="88" spans="1:15" x14ac:dyDescent="0.3">
      <c r="A88" s="50" t="s">
        <v>138</v>
      </c>
      <c r="B88" s="43" t="str">
        <f t="shared" ref="B88:H88" si="201">+IFERROR(B86-B87,"nm")</f>
        <v>nm</v>
      </c>
      <c r="C88" s="43" t="str">
        <f t="shared" si="201"/>
        <v>nm</v>
      </c>
      <c r="D88" s="43" t="str">
        <f t="shared" si="201"/>
        <v>nm</v>
      </c>
      <c r="E88" s="43">
        <f t="shared" si="201"/>
        <v>-5.2739726027397182E-2</v>
      </c>
      <c r="F88" s="43">
        <f t="shared" si="201"/>
        <v>9.9107551487414125E-2</v>
      </c>
      <c r="G88" s="43">
        <f t="shared" si="201"/>
        <v>-0.10248240262787417</v>
      </c>
      <c r="H88" s="43">
        <f t="shared" si="201"/>
        <v>0.3401294498381876</v>
      </c>
      <c r="I88" s="43">
        <f>+IFERROR(I86-I87,"nm")</f>
        <v>4.2240779401530953E-2</v>
      </c>
      <c r="J88" s="45">
        <v>0</v>
      </c>
      <c r="K88" s="45">
        <f t="shared" si="197"/>
        <v>0</v>
      </c>
      <c r="L88" s="45">
        <f t="shared" si="198"/>
        <v>0</v>
      </c>
      <c r="M88" s="45">
        <f t="shared" si="199"/>
        <v>0</v>
      </c>
      <c r="N88" s="45">
        <f t="shared" si="200"/>
        <v>0</v>
      </c>
      <c r="O88" s="45"/>
    </row>
    <row r="89" spans="1:15" x14ac:dyDescent="0.3">
      <c r="A89" s="51" t="s">
        <v>114</v>
      </c>
      <c r="B89" s="3"/>
      <c r="C89" s="3"/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202">+J89*(1+K90)</f>
        <v>1938</v>
      </c>
      <c r="L89" s="3">
        <f t="shared" ref="L89" si="203">+K89*(1+L90)</f>
        <v>1938</v>
      </c>
      <c r="M89" s="3">
        <f t="shared" ref="M89" si="204">+L89*(1+M90)</f>
        <v>1938</v>
      </c>
      <c r="N89" s="3">
        <f t="shared" ref="N89" si="205">+M89*(1+N90)</f>
        <v>1938</v>
      </c>
      <c r="O89" s="3"/>
    </row>
    <row r="90" spans="1:15" x14ac:dyDescent="0.3">
      <c r="A90" s="50" t="s">
        <v>129</v>
      </c>
      <c r="B90" s="43" t="str">
        <f t="shared" ref="B90:H90" si="206">+IFERROR(B89/A89-1,"nm")</f>
        <v>nm</v>
      </c>
      <c r="C90" s="43" t="str">
        <f t="shared" si="206"/>
        <v>nm</v>
      </c>
      <c r="D90" s="43" t="str">
        <f t="shared" si="206"/>
        <v>nm</v>
      </c>
      <c r="E90" s="43">
        <f t="shared" si="206"/>
        <v>0.26936026936026947</v>
      </c>
      <c r="F90" s="43">
        <f t="shared" si="206"/>
        <v>0.19893899204244025</v>
      </c>
      <c r="G90" s="43">
        <f t="shared" si="206"/>
        <v>4.8672566371681381E-2</v>
      </c>
      <c r="H90" s="43">
        <f t="shared" si="206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7">+K91+K92</f>
        <v>0</v>
      </c>
      <c r="L90" s="43">
        <f t="shared" si="207"/>
        <v>0</v>
      </c>
      <c r="M90" s="43">
        <f t="shared" si="207"/>
        <v>0</v>
      </c>
      <c r="N90" s="43">
        <f t="shared" si="207"/>
        <v>0</v>
      </c>
      <c r="O90" s="43"/>
    </row>
    <row r="91" spans="1:15" x14ac:dyDescent="0.3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208">+J91</f>
        <v>0</v>
      </c>
      <c r="L91" s="45">
        <f t="shared" ref="L91:L92" si="209">+K91</f>
        <v>0</v>
      </c>
      <c r="M91" s="45">
        <f t="shared" ref="M91:M92" si="210">+L91</f>
        <v>0</v>
      </c>
      <c r="N91" s="45">
        <f t="shared" ref="N91:N92" si="211">+M91</f>
        <v>0</v>
      </c>
      <c r="O91" s="45"/>
    </row>
    <row r="92" spans="1:15" x14ac:dyDescent="0.3">
      <c r="A92" s="50" t="s">
        <v>138</v>
      </c>
      <c r="B92" s="43" t="str">
        <f t="shared" ref="B92:H92" si="212">+IFERROR(B90-B91,"nm")</f>
        <v>nm</v>
      </c>
      <c r="C92" s="43" t="str">
        <f t="shared" si="212"/>
        <v>nm</v>
      </c>
      <c r="D92" s="43" t="str">
        <f t="shared" si="212"/>
        <v>nm</v>
      </c>
      <c r="E92" s="43">
        <f t="shared" si="212"/>
        <v>3.9360269360269456E-2</v>
      </c>
      <c r="F92" s="43">
        <f t="shared" si="212"/>
        <v>0.11893899204244025</v>
      </c>
      <c r="G92" s="43">
        <f t="shared" si="212"/>
        <v>-0.14132743362831862</v>
      </c>
      <c r="H92" s="43">
        <f t="shared" si="212"/>
        <v>0.44786919831223626</v>
      </c>
      <c r="I92" s="43">
        <f>+IFERROR(I90-I91,"nm")</f>
        <v>3.5734980826587132E-2</v>
      </c>
      <c r="J92" s="45">
        <v>0</v>
      </c>
      <c r="K92" s="45">
        <f t="shared" si="208"/>
        <v>0</v>
      </c>
      <c r="L92" s="45">
        <f t="shared" si="209"/>
        <v>0</v>
      </c>
      <c r="M92" s="45">
        <f t="shared" si="210"/>
        <v>0</v>
      </c>
      <c r="N92" s="45">
        <f t="shared" si="211"/>
        <v>0</v>
      </c>
      <c r="O92" s="45"/>
    </row>
    <row r="93" spans="1:15" x14ac:dyDescent="0.3">
      <c r="A93" s="51" t="s">
        <v>115</v>
      </c>
      <c r="B93" s="3"/>
      <c r="C93" s="3"/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13">+J93*(1+K94)</f>
        <v>193</v>
      </c>
      <c r="L93" s="3">
        <f t="shared" ref="L93" si="214">+K93*(1+L94)</f>
        <v>193</v>
      </c>
      <c r="M93" s="3">
        <f t="shared" ref="M93" si="215">+L93*(1+M94)</f>
        <v>193</v>
      </c>
      <c r="N93" s="3">
        <f t="shared" ref="N93" si="216">+M93*(1+N94)</f>
        <v>193</v>
      </c>
      <c r="O93" s="3"/>
    </row>
    <row r="94" spans="1:15" x14ac:dyDescent="0.3">
      <c r="A94" s="50" t="s">
        <v>129</v>
      </c>
      <c r="B94" s="43" t="str">
        <f t="shared" ref="B94:H94" si="217">+IFERROR(B93/A93-1,"nm")</f>
        <v>nm</v>
      </c>
      <c r="C94" s="43" t="str">
        <f t="shared" si="217"/>
        <v>nm</v>
      </c>
      <c r="D94" s="43" t="str">
        <f t="shared" si="217"/>
        <v>nm</v>
      </c>
      <c r="E94" s="43">
        <f t="shared" si="217"/>
        <v>7.7519379844961378E-3</v>
      </c>
      <c r="F94" s="43">
        <f t="shared" si="217"/>
        <v>6.1538461538461542E-2</v>
      </c>
      <c r="G94" s="43">
        <f t="shared" si="217"/>
        <v>7.2463768115942129E-2</v>
      </c>
      <c r="H94" s="43">
        <f t="shared" si="217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8">+K95+K96</f>
        <v>0</v>
      </c>
      <c r="L94" s="43">
        <f t="shared" si="218"/>
        <v>0</v>
      </c>
      <c r="M94" s="43">
        <f t="shared" si="218"/>
        <v>0</v>
      </c>
      <c r="N94" s="43">
        <f t="shared" si="218"/>
        <v>0</v>
      </c>
      <c r="O94" s="43"/>
    </row>
    <row r="95" spans="1:15" x14ac:dyDescent="0.3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219">+J95</f>
        <v>0</v>
      </c>
      <c r="L95" s="45">
        <f t="shared" ref="L95:L96" si="220">+K95</f>
        <v>0</v>
      </c>
      <c r="M95" s="45">
        <f t="shared" ref="M95:M96" si="221">+L95</f>
        <v>0</v>
      </c>
      <c r="N95" s="45">
        <f t="shared" ref="N95:N96" si="222">+M95</f>
        <v>0</v>
      </c>
      <c r="O95" s="45"/>
    </row>
    <row r="96" spans="1:15" x14ac:dyDescent="0.3">
      <c r="A96" s="50" t="s">
        <v>138</v>
      </c>
      <c r="B96" s="43" t="str">
        <f t="shared" ref="B96:H96" si="223">+IFERROR(B94-B95,"nm")</f>
        <v>nm</v>
      </c>
      <c r="C96" s="43" t="str">
        <f t="shared" si="223"/>
        <v>nm</v>
      </c>
      <c r="D96" s="43" t="str">
        <f t="shared" si="223"/>
        <v>nm</v>
      </c>
      <c r="E96" s="43">
        <f t="shared" si="223"/>
        <v>-7.2248062015503864E-2</v>
      </c>
      <c r="F96" s="43">
        <f t="shared" si="223"/>
        <v>-4.8461538461538459E-2</v>
      </c>
      <c r="G96" s="43">
        <f t="shared" si="223"/>
        <v>-0.18753623188405788</v>
      </c>
      <c r="H96" s="43">
        <f t="shared" si="223"/>
        <v>0.37756756756756754</v>
      </c>
      <c r="I96" s="43">
        <f>+IFERROR(I94-I95,"nm")</f>
        <v>4.9743589743589778E-2</v>
      </c>
      <c r="J96" s="45">
        <v>0</v>
      </c>
      <c r="K96" s="45">
        <f t="shared" si="219"/>
        <v>0</v>
      </c>
      <c r="L96" s="45">
        <f t="shared" si="220"/>
        <v>0</v>
      </c>
      <c r="M96" s="45">
        <f t="shared" si="221"/>
        <v>0</v>
      </c>
      <c r="N96" s="45">
        <f t="shared" si="222"/>
        <v>0</v>
      </c>
      <c r="O96" s="45"/>
    </row>
    <row r="97" spans="1:15" x14ac:dyDescent="0.3">
      <c r="A97" s="8" t="s">
        <v>130</v>
      </c>
      <c r="B97" s="44">
        <f>+B104-B100</f>
        <v>947</v>
      </c>
      <c r="C97" s="44">
        <f t="shared" ref="C97:I97" si="224">+C104-C100</f>
        <v>1324</v>
      </c>
      <c r="D97" s="44">
        <f t="shared" si="224"/>
        <v>1453</v>
      </c>
      <c r="E97" s="44">
        <f t="shared" si="224"/>
        <v>1751</v>
      </c>
      <c r="F97" s="44">
        <f t="shared" si="224"/>
        <v>2326</v>
      </c>
      <c r="G97" s="44">
        <f t="shared" si="224"/>
        <v>2446</v>
      </c>
      <c r="H97" s="44">
        <f t="shared" si="224"/>
        <v>3197</v>
      </c>
      <c r="I97" s="44">
        <f t="shared" si="224"/>
        <v>2324</v>
      </c>
      <c r="J97" s="44">
        <f>+J83*J99</f>
        <v>2324</v>
      </c>
      <c r="K97" s="44">
        <f t="shared" ref="K97:N97" si="225">+K83*K99</f>
        <v>2324</v>
      </c>
      <c r="L97" s="44">
        <f t="shared" si="225"/>
        <v>2324</v>
      </c>
      <c r="M97" s="44">
        <f t="shared" si="225"/>
        <v>2324</v>
      </c>
      <c r="N97" s="44">
        <f t="shared" si="225"/>
        <v>2324</v>
      </c>
      <c r="O97" s="44"/>
    </row>
    <row r="98" spans="1:15" x14ac:dyDescent="0.3">
      <c r="A98" s="52" t="s">
        <v>129</v>
      </c>
      <c r="B98" s="43" t="str">
        <f t="shared" ref="B98:H98" si="226">+IFERROR(B97/A97-1,"nm")</f>
        <v>nm</v>
      </c>
      <c r="C98" s="43">
        <f t="shared" si="226"/>
        <v>0.39809926082365354</v>
      </c>
      <c r="D98" s="43">
        <f t="shared" si="226"/>
        <v>9.7432024169184395E-2</v>
      </c>
      <c r="E98" s="43">
        <f t="shared" si="226"/>
        <v>0.20509291121816942</v>
      </c>
      <c r="F98" s="43">
        <f t="shared" si="226"/>
        <v>0.32838378069674468</v>
      </c>
      <c r="G98" s="43">
        <f t="shared" si="226"/>
        <v>5.1590713671539223E-2</v>
      </c>
      <c r="H98" s="43">
        <f t="shared" si="226"/>
        <v>0.30703188879803767</v>
      </c>
      <c r="I98" s="43">
        <f>+IFERROR(I97/H97-1,"nm")</f>
        <v>-0.27306850172036279</v>
      </c>
      <c r="J98" s="43">
        <f t="shared" ref="J98" si="227">+IFERROR(J97/I97-1,"nm")</f>
        <v>0</v>
      </c>
      <c r="K98" s="43">
        <f t="shared" ref="K98" si="228">+IFERROR(K97/J97-1,"nm")</f>
        <v>0</v>
      </c>
      <c r="L98" s="43">
        <f t="shared" ref="L98" si="229">+IFERROR(L97/K97-1,"nm")</f>
        <v>0</v>
      </c>
      <c r="M98" s="43">
        <f t="shared" ref="M98" si="230">+IFERROR(M97/L97-1,"nm")</f>
        <v>0</v>
      </c>
      <c r="N98" s="43">
        <f t="shared" ref="N98" si="231">+IFERROR(N97/M97-1,"nm")</f>
        <v>0</v>
      </c>
      <c r="O98" s="43"/>
    </row>
    <row r="99" spans="1:15" x14ac:dyDescent="0.3">
      <c r="A99" s="52" t="s">
        <v>131</v>
      </c>
      <c r="B99" s="43">
        <f>+IFERROR(B97/B$83,"nm")</f>
        <v>0.3087707857841539</v>
      </c>
      <c r="C99" s="43">
        <f t="shared" ref="C99:I99" si="232">+IFERROR(C97/C$83,"nm")</f>
        <v>0.3498018494055482</v>
      </c>
      <c r="D99" s="43">
        <f t="shared" si="232"/>
        <v>0.34293131932971443</v>
      </c>
      <c r="E99" s="43">
        <f t="shared" si="232"/>
        <v>0.34105960264900664</v>
      </c>
      <c r="F99" s="43">
        <f t="shared" si="232"/>
        <v>0.37467783505154639</v>
      </c>
      <c r="G99" s="43">
        <f t="shared" si="232"/>
        <v>0.36622248839646654</v>
      </c>
      <c r="H99" s="43">
        <f t="shared" si="232"/>
        <v>0.3856453558504222</v>
      </c>
      <c r="I99" s="43">
        <f t="shared" si="232"/>
        <v>0.30793692858089305</v>
      </c>
      <c r="J99" s="45">
        <f>+I99</f>
        <v>0.30793692858089305</v>
      </c>
      <c r="K99" s="45">
        <f t="shared" ref="K99" si="233">+J99</f>
        <v>0.30793692858089305</v>
      </c>
      <c r="L99" s="45">
        <f t="shared" ref="L99" si="234">+K99</f>
        <v>0.30793692858089305</v>
      </c>
      <c r="M99" s="45">
        <f t="shared" ref="M99" si="235">+L99</f>
        <v>0.30793692858089305</v>
      </c>
      <c r="N99" s="45">
        <f t="shared" ref="N99" si="236">+M99</f>
        <v>0.30793692858089305</v>
      </c>
      <c r="O99" s="45"/>
    </row>
    <row r="100" spans="1:15" x14ac:dyDescent="0.3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7">+K103*K110</f>
        <v>41</v>
      </c>
      <c r="L100" s="44">
        <f t="shared" si="237"/>
        <v>41</v>
      </c>
      <c r="M100" s="44">
        <f t="shared" si="237"/>
        <v>41</v>
      </c>
      <c r="N100" s="44">
        <f t="shared" si="237"/>
        <v>41</v>
      </c>
      <c r="O100" s="44"/>
    </row>
    <row r="101" spans="1:15" x14ac:dyDescent="0.3">
      <c r="A101" s="52" t="s">
        <v>129</v>
      </c>
      <c r="B101" s="43" t="str">
        <f t="shared" ref="B101:H101" si="238">+IFERROR(B100/A100-1,"nm")</f>
        <v>nm</v>
      </c>
      <c r="C101" s="43">
        <f t="shared" si="238"/>
        <v>4.3478260869565188E-2</v>
      </c>
      <c r="D101" s="43">
        <f t="shared" si="238"/>
        <v>0.125</v>
      </c>
      <c r="E101" s="43">
        <f t="shared" si="238"/>
        <v>3.7037037037036979E-2</v>
      </c>
      <c r="F101" s="43">
        <f t="shared" si="238"/>
        <v>-0.1071428571428571</v>
      </c>
      <c r="G101" s="43">
        <f t="shared" si="238"/>
        <v>-0.12</v>
      </c>
      <c r="H101" s="43">
        <f t="shared" si="238"/>
        <v>4.5454545454545414E-2</v>
      </c>
      <c r="I101" s="43">
        <f>+IFERROR(I100/H100-1,"nm")</f>
        <v>-0.10869565217391308</v>
      </c>
      <c r="J101" s="43">
        <f t="shared" ref="J101" si="239">+IFERROR(J100/I100-1,"nm")</f>
        <v>0</v>
      </c>
      <c r="K101" s="43">
        <f t="shared" ref="K101" si="240">+IFERROR(K100/J100-1,"nm")</f>
        <v>0</v>
      </c>
      <c r="L101" s="43">
        <f t="shared" ref="L101" si="241">+IFERROR(L100/K100-1,"nm")</f>
        <v>0</v>
      </c>
      <c r="M101" s="43">
        <f t="shared" ref="M101" si="242">+IFERROR(M100/L100-1,"nm")</f>
        <v>0</v>
      </c>
      <c r="N101" s="43">
        <f t="shared" ref="N101" si="243">+IFERROR(N100/M100-1,"nm")</f>
        <v>0</v>
      </c>
      <c r="O101" s="43"/>
    </row>
    <row r="102" spans="1:15" x14ac:dyDescent="0.3">
      <c r="A102" s="52" t="s">
        <v>133</v>
      </c>
      <c r="B102" s="43">
        <f>+IFERROR(B100/B$83,"nm")</f>
        <v>1.4998369742419302E-2</v>
      </c>
      <c r="C102" s="43">
        <f t="shared" ref="C102:I102" si="244">+IFERROR(C100/C$83,"nm")</f>
        <v>1.2681638044914135E-2</v>
      </c>
      <c r="D102" s="43">
        <f t="shared" si="244"/>
        <v>1.2744866650932263E-2</v>
      </c>
      <c r="E102" s="43">
        <f t="shared" si="244"/>
        <v>1.090767432800935E-2</v>
      </c>
      <c r="F102" s="43">
        <f t="shared" si="244"/>
        <v>8.0541237113402053E-3</v>
      </c>
      <c r="G102" s="43">
        <f t="shared" si="244"/>
        <v>6.5878125467884411E-3</v>
      </c>
      <c r="H102" s="43">
        <f t="shared" si="244"/>
        <v>5.5488540410132689E-3</v>
      </c>
      <c r="I102" s="43">
        <f t="shared" si="244"/>
        <v>5.4326222340002651E-3</v>
      </c>
      <c r="J102" s="43">
        <f t="shared" ref="J102:N102" si="245">+IFERROR(J100/J$21,"nm")</f>
        <v>2.2339671988230807E-3</v>
      </c>
      <c r="K102" s="43">
        <f t="shared" si="245"/>
        <v>2.2339671988230807E-3</v>
      </c>
      <c r="L102" s="43">
        <f t="shared" si="245"/>
        <v>2.2339671988230807E-3</v>
      </c>
      <c r="M102" s="43">
        <f t="shared" si="245"/>
        <v>2.2339671988230807E-3</v>
      </c>
      <c r="N102" s="43">
        <f t="shared" si="245"/>
        <v>2.2339671988230807E-3</v>
      </c>
      <c r="O102" s="43"/>
    </row>
    <row r="103" spans="1:15" x14ac:dyDescent="0.3">
      <c r="A103" s="42" t="s">
        <v>142</v>
      </c>
      <c r="B103" s="43">
        <f t="shared" ref="B103:H103" si="246">+IFERROR(B100/B110,"nm")</f>
        <v>0.18110236220472442</v>
      </c>
      <c r="C103" s="43">
        <f t="shared" si="246"/>
        <v>0.20512820512820512</v>
      </c>
      <c r="D103" s="43">
        <f t="shared" si="246"/>
        <v>0.24</v>
      </c>
      <c r="E103" s="43">
        <f t="shared" si="246"/>
        <v>0.21875</v>
      </c>
      <c r="F103" s="43">
        <f t="shared" si="246"/>
        <v>0.2109704641350211</v>
      </c>
      <c r="G103" s="43">
        <f t="shared" si="246"/>
        <v>0.20560747663551401</v>
      </c>
      <c r="H103" s="43">
        <f t="shared" si="246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7">+J103</f>
        <v>0.13531353135313531</v>
      </c>
      <c r="L103" s="45">
        <f t="shared" ref="L103" si="248">+K103</f>
        <v>0.13531353135313531</v>
      </c>
      <c r="M103" s="45">
        <f t="shared" ref="M103" si="249">+L103</f>
        <v>0.13531353135313531</v>
      </c>
      <c r="N103" s="45">
        <f t="shared" ref="N103" si="250">+M103</f>
        <v>0.13531353135313531</v>
      </c>
      <c r="O103" s="45"/>
    </row>
    <row r="104" spans="1:15" x14ac:dyDescent="0.3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+J97-J100</f>
        <v>2283</v>
      </c>
      <c r="K104" s="8">
        <f t="shared" ref="K104:N104" si="251">+K97-K100</f>
        <v>2283</v>
      </c>
      <c r="L104" s="8">
        <f t="shared" si="251"/>
        <v>2283</v>
      </c>
      <c r="M104" s="8">
        <f t="shared" si="251"/>
        <v>2283</v>
      </c>
      <c r="N104" s="8">
        <f t="shared" si="251"/>
        <v>2283</v>
      </c>
      <c r="O104" s="8"/>
    </row>
    <row r="105" spans="1:15" x14ac:dyDescent="0.3">
      <c r="A105" s="52" t="s">
        <v>129</v>
      </c>
      <c r="B105" s="43" t="str">
        <f t="shared" ref="B105:H105" si="252">+IFERROR(B104/A104-1,"nm")</f>
        <v>nm</v>
      </c>
      <c r="C105" s="43">
        <f t="shared" si="252"/>
        <v>0.38167170191339372</v>
      </c>
      <c r="D105" s="43">
        <f t="shared" si="252"/>
        <v>9.8396501457725938E-2</v>
      </c>
      <c r="E105" s="43">
        <f t="shared" si="252"/>
        <v>0.19907100199071004</v>
      </c>
      <c r="F105" s="43">
        <f t="shared" si="252"/>
        <v>0.31488655229662421</v>
      </c>
      <c r="G105" s="43">
        <f t="shared" si="252"/>
        <v>4.7979797979798011E-2</v>
      </c>
      <c r="H105" s="43">
        <f t="shared" si="252"/>
        <v>0.30240963855421676</v>
      </c>
      <c r="I105" s="43">
        <f>+IFERROR(I104/H104-1,"nm")</f>
        <v>-0.27073697193956214</v>
      </c>
      <c r="J105" s="43">
        <f t="shared" ref="J105" si="253">+IFERROR(J104/I104-1,"nm")</f>
        <v>-3.4672304439746338E-2</v>
      </c>
      <c r="K105" s="43">
        <f t="shared" ref="K105" si="254">+IFERROR(K104/J104-1,"nm")</f>
        <v>0</v>
      </c>
      <c r="L105" s="43">
        <f t="shared" ref="L105" si="255">+IFERROR(L104/K104-1,"nm")</f>
        <v>0</v>
      </c>
      <c r="M105" s="43">
        <f t="shared" ref="M105" si="256">+IFERROR(M104/L104-1,"nm")</f>
        <v>0</v>
      </c>
      <c r="N105" s="43">
        <f t="shared" ref="N105" si="257">+IFERROR(N104/M104-1,"nm")</f>
        <v>0</v>
      </c>
      <c r="O105" s="43"/>
    </row>
    <row r="106" spans="1:15" x14ac:dyDescent="0.3">
      <c r="A106" s="52" t="s">
        <v>131</v>
      </c>
      <c r="B106" s="43">
        <f>+IFERROR(B104/B$83,"nm")</f>
        <v>0.3237691555265732</v>
      </c>
      <c r="C106" s="43">
        <f t="shared" ref="C106:I106" si="258">+IFERROR(C104/C$83,"nm")</f>
        <v>0.36248348745046233</v>
      </c>
      <c r="D106" s="43">
        <f t="shared" si="258"/>
        <v>0.35567618598064671</v>
      </c>
      <c r="E106" s="43">
        <f t="shared" si="258"/>
        <v>0.35196727697701596</v>
      </c>
      <c r="F106" s="43">
        <f t="shared" si="258"/>
        <v>0.38273195876288657</v>
      </c>
      <c r="G106" s="43">
        <f t="shared" si="258"/>
        <v>0.37281030094325496</v>
      </c>
      <c r="H106" s="43">
        <f t="shared" si="258"/>
        <v>0.39119420989143544</v>
      </c>
      <c r="I106" s="43">
        <f t="shared" si="258"/>
        <v>0.31336955081489332</v>
      </c>
      <c r="J106" s="43">
        <f t="shared" ref="J106:N106" si="259">+IFERROR(J104/J$21,"nm")</f>
        <v>0.12439383207105105</v>
      </c>
      <c r="K106" s="43">
        <f t="shared" si="259"/>
        <v>0.12439383207105105</v>
      </c>
      <c r="L106" s="43">
        <f t="shared" si="259"/>
        <v>0.12439383207105105</v>
      </c>
      <c r="M106" s="43">
        <f t="shared" si="259"/>
        <v>0.12439383207105105</v>
      </c>
      <c r="N106" s="43">
        <f t="shared" si="259"/>
        <v>0.12439383207105105</v>
      </c>
      <c r="O106" s="43"/>
    </row>
    <row r="107" spans="1:15" x14ac:dyDescent="0.3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60">+K83*K109</f>
        <v>78</v>
      </c>
      <c r="L107" s="44">
        <f t="shared" si="260"/>
        <v>78</v>
      </c>
      <c r="M107" s="44">
        <f t="shared" si="260"/>
        <v>78</v>
      </c>
      <c r="N107" s="44">
        <f t="shared" si="260"/>
        <v>78</v>
      </c>
      <c r="O107" s="44"/>
    </row>
    <row r="108" spans="1:15" x14ac:dyDescent="0.3">
      <c r="A108" s="52" t="s">
        <v>129</v>
      </c>
      <c r="B108" s="43" t="str">
        <f t="shared" ref="B108:H108" si="261">+IFERROR(B107/A107-1,"nm")</f>
        <v>nm</v>
      </c>
      <c r="C108" s="43">
        <f t="shared" si="261"/>
        <v>-0.75362318840579712</v>
      </c>
      <c r="D108" s="43">
        <f t="shared" si="261"/>
        <v>2</v>
      </c>
      <c r="E108" s="43">
        <f t="shared" si="261"/>
        <v>0.49019607843137258</v>
      </c>
      <c r="F108" s="43">
        <f t="shared" si="261"/>
        <v>-0.35526315789473684</v>
      </c>
      <c r="G108" s="43">
        <f t="shared" si="261"/>
        <v>-0.4285714285714286</v>
      </c>
      <c r="H108" s="43">
        <f t="shared" si="261"/>
        <v>2.3571428571428572</v>
      </c>
      <c r="I108" s="43">
        <f>+IFERROR(I107/H107-1,"nm")</f>
        <v>-0.17021276595744683</v>
      </c>
      <c r="J108" s="43">
        <f t="shared" ref="J108" si="262">+IFERROR(J107/I107-1,"nm")</f>
        <v>0</v>
      </c>
      <c r="K108" s="43">
        <f t="shared" ref="K108" si="263">+IFERROR(K107/J107-1,"nm")</f>
        <v>0</v>
      </c>
      <c r="L108" s="43">
        <f t="shared" ref="L108" si="264">+IFERROR(L107/K107-1,"nm")</f>
        <v>0</v>
      </c>
      <c r="M108" s="43">
        <f t="shared" ref="M108" si="265">+IFERROR(M107/L107-1,"nm")</f>
        <v>0</v>
      </c>
      <c r="N108" s="43">
        <f t="shared" ref="N108" si="266">+IFERROR(N107/M107-1,"nm")</f>
        <v>0</v>
      </c>
      <c r="O108" s="43"/>
    </row>
    <row r="109" spans="1:15" x14ac:dyDescent="0.3">
      <c r="A109" s="52" t="s">
        <v>133</v>
      </c>
      <c r="B109" s="43">
        <f>+IFERROR(B107/B$83,"nm")</f>
        <v>2.2497554613628953E-2</v>
      </c>
      <c r="C109" s="43">
        <f t="shared" ref="C109:I109" si="267">+IFERROR(C107/C$83,"nm")</f>
        <v>4.4914134742404226E-3</v>
      </c>
      <c r="D109" s="43">
        <f t="shared" si="267"/>
        <v>1.2036818503658248E-2</v>
      </c>
      <c r="E109" s="43">
        <f t="shared" si="267"/>
        <v>1.4803272302298403E-2</v>
      </c>
      <c r="F109" s="43">
        <f t="shared" si="267"/>
        <v>7.8930412371134018E-3</v>
      </c>
      <c r="G109" s="43">
        <f t="shared" si="267"/>
        <v>4.1922443479562805E-3</v>
      </c>
      <c r="H109" s="43">
        <f t="shared" si="267"/>
        <v>1.1338962605548853E-2</v>
      </c>
      <c r="I109" s="43">
        <f t="shared" si="267"/>
        <v>1.0335232542732211E-2</v>
      </c>
      <c r="J109" s="45">
        <f>+I109</f>
        <v>1.0335232542732211E-2</v>
      </c>
      <c r="K109" s="45">
        <f t="shared" ref="K109" si="268">+J109</f>
        <v>1.0335232542732211E-2</v>
      </c>
      <c r="L109" s="45">
        <f t="shared" ref="L109" si="269">+K109</f>
        <v>1.0335232542732211E-2</v>
      </c>
      <c r="M109" s="45">
        <f t="shared" ref="M109" si="270">+L109</f>
        <v>1.0335232542732211E-2</v>
      </c>
      <c r="N109" s="45">
        <f t="shared" ref="N109" si="271">+M109</f>
        <v>1.0335232542732211E-2</v>
      </c>
      <c r="O109" s="45"/>
    </row>
    <row r="110" spans="1:15" x14ac:dyDescent="0.3">
      <c r="A110" s="8" t="s">
        <v>143</v>
      </c>
      <c r="B110" s="8">
        <f>Historicals!B218</f>
        <v>254</v>
      </c>
      <c r="C110" s="8">
        <f>Historicals!C218</f>
        <v>234</v>
      </c>
      <c r="D110" s="8">
        <f>Historicals!D218</f>
        <v>225</v>
      </c>
      <c r="E110" s="8">
        <f>Historicals!E218</f>
        <v>256</v>
      </c>
      <c r="F110" s="8">
        <f>Historicals!F218</f>
        <v>237</v>
      </c>
      <c r="G110" s="8">
        <f>Historicals!G218</f>
        <v>214</v>
      </c>
      <c r="H110" s="8">
        <f>Historicals!H218</f>
        <v>288</v>
      </c>
      <c r="I110" s="8">
        <f>Historicals!I218</f>
        <v>303</v>
      </c>
      <c r="J110" s="44">
        <f>+J83*J112</f>
        <v>303</v>
      </c>
      <c r="K110" s="44">
        <f t="shared" ref="K110:N110" si="272">+K83*K112</f>
        <v>303</v>
      </c>
      <c r="L110" s="44">
        <f t="shared" si="272"/>
        <v>303</v>
      </c>
      <c r="M110" s="44">
        <f t="shared" si="272"/>
        <v>303</v>
      </c>
      <c r="N110" s="44">
        <f t="shared" si="272"/>
        <v>303</v>
      </c>
      <c r="O110" s="44"/>
    </row>
    <row r="111" spans="1:15" x14ac:dyDescent="0.3">
      <c r="A111" s="42" t="s">
        <v>129</v>
      </c>
      <c r="B111" s="43" t="str">
        <f t="shared" ref="B111" si="273">+IFERROR(B110/A110-1,"nm")</f>
        <v>nm</v>
      </c>
      <c r="C111" s="43">
        <f t="shared" ref="C111" si="274">+IFERROR(C110/B110-1,"nm")</f>
        <v>-7.8740157480314932E-2</v>
      </c>
      <c r="D111" s="43">
        <f t="shared" ref="D111" si="275">+IFERROR(D110/C110-1,"nm")</f>
        <v>-3.8461538461538436E-2</v>
      </c>
      <c r="E111" s="43">
        <f t="shared" ref="E111" si="276">+IFERROR(E110/D110-1,"nm")</f>
        <v>0.13777777777777778</v>
      </c>
      <c r="F111" s="43">
        <f t="shared" ref="F111" si="277">+IFERROR(F110/E110-1,"nm")</f>
        <v>-7.421875E-2</v>
      </c>
      <c r="G111" s="43">
        <f t="shared" ref="G111" si="278">+IFERROR(G110/F110-1,"nm")</f>
        <v>-9.7046413502109741E-2</v>
      </c>
      <c r="H111" s="43">
        <f t="shared" ref="H111" si="279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280">+K112+K113</f>
        <v>4.0148403339075128E-2</v>
      </c>
      <c r="L111" s="43">
        <f t="shared" si="280"/>
        <v>4.0148403339075128E-2</v>
      </c>
      <c r="M111" s="43">
        <f t="shared" si="280"/>
        <v>4.0148403339075128E-2</v>
      </c>
      <c r="N111" s="43">
        <f t="shared" si="280"/>
        <v>4.0148403339075128E-2</v>
      </c>
      <c r="O111" s="43"/>
    </row>
    <row r="112" spans="1:15" x14ac:dyDescent="0.3">
      <c r="A112" s="42" t="s">
        <v>133</v>
      </c>
      <c r="B112" s="43">
        <f>+IFERROR(B110/B$83,"nm")</f>
        <v>8.2817085099445714E-2</v>
      </c>
      <c r="C112" s="43">
        <f t="shared" ref="C112:I112" si="281">+IFERROR(C110/C$83,"nm")</f>
        <v>6.1822985468956405E-2</v>
      </c>
      <c r="D112" s="43">
        <f t="shared" si="281"/>
        <v>5.31036110455511E-2</v>
      </c>
      <c r="E112" s="43">
        <f t="shared" si="281"/>
        <v>4.9863654070899883E-2</v>
      </c>
      <c r="F112" s="43">
        <f t="shared" si="281"/>
        <v>3.817654639175258E-2</v>
      </c>
      <c r="G112" s="43">
        <f t="shared" si="281"/>
        <v>3.2040724659380147E-2</v>
      </c>
      <c r="H112" s="43">
        <f t="shared" si="281"/>
        <v>3.4740651387213509E-2</v>
      </c>
      <c r="I112" s="43">
        <f t="shared" si="281"/>
        <v>4.0148403339075128E-2</v>
      </c>
      <c r="J112" s="45">
        <f>+I112</f>
        <v>4.0148403339075128E-2</v>
      </c>
      <c r="K112" s="45">
        <f t="shared" ref="K112" si="282">+J112</f>
        <v>4.0148403339075128E-2</v>
      </c>
      <c r="L112" s="45">
        <f t="shared" ref="L112" si="283">+K112</f>
        <v>4.0148403339075128E-2</v>
      </c>
      <c r="M112" s="45">
        <f t="shared" ref="M112" si="284">+L112</f>
        <v>4.0148403339075128E-2</v>
      </c>
      <c r="N112" s="45">
        <f t="shared" ref="N112" si="285">+M112</f>
        <v>4.0148403339075128E-2</v>
      </c>
      <c r="O112" s="45"/>
    </row>
    <row r="113" spans="1:15" x14ac:dyDescent="0.3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  <c r="O113" s="35"/>
    </row>
    <row r="114" spans="1:15" x14ac:dyDescent="0.3">
      <c r="A114" s="8" t="s">
        <v>136</v>
      </c>
      <c r="B114" s="8"/>
      <c r="C114" s="8">
        <f>Historicals!C124</f>
        <v>4317</v>
      </c>
      <c r="D114" s="8">
        <f>Historicals!D124</f>
        <v>4737</v>
      </c>
      <c r="E114" s="8">
        <f>Historicals!E124</f>
        <v>5166</v>
      </c>
      <c r="F114" s="8">
        <f>Historicals!F124</f>
        <v>5254</v>
      </c>
      <c r="G114" s="8">
        <f>Historicals!G124</f>
        <v>5028</v>
      </c>
      <c r="H114" s="8">
        <f>Historicals!H124</f>
        <v>5343</v>
      </c>
      <c r="I114" s="8">
        <f>Historicals!I124</f>
        <v>5955</v>
      </c>
      <c r="J114" s="8">
        <f>+SUM(J116+J120+J124)</f>
        <v>5955</v>
      </c>
      <c r="K114" s="8">
        <f t="shared" ref="K114:N114" si="286">+SUM(K116+K120+K124)</f>
        <v>5955</v>
      </c>
      <c r="L114" s="8">
        <f t="shared" si="286"/>
        <v>5955</v>
      </c>
      <c r="M114" s="8">
        <f t="shared" si="286"/>
        <v>5955</v>
      </c>
      <c r="N114" s="8">
        <f t="shared" si="286"/>
        <v>5955</v>
      </c>
      <c r="O114" s="8"/>
    </row>
    <row r="115" spans="1:15" x14ac:dyDescent="0.3">
      <c r="A115" s="50" t="s">
        <v>129</v>
      </c>
      <c r="B115" s="43" t="str">
        <f t="shared" ref="B115:H115" si="287">+IFERROR(B114/A114-1,"nm")</f>
        <v>nm</v>
      </c>
      <c r="C115" s="43" t="str">
        <f t="shared" si="287"/>
        <v>nm</v>
      </c>
      <c r="D115" s="43">
        <f t="shared" si="287"/>
        <v>9.7289784572619942E-2</v>
      </c>
      <c r="E115" s="43">
        <f t="shared" si="287"/>
        <v>9.0563647878403986E-2</v>
      </c>
      <c r="F115" s="43">
        <f t="shared" si="287"/>
        <v>1.7034456058846237E-2</v>
      </c>
      <c r="G115" s="43">
        <f t="shared" si="287"/>
        <v>-4.3014845831747195E-2</v>
      </c>
      <c r="H115" s="43">
        <f t="shared" si="287"/>
        <v>6.2649164677804237E-2</v>
      </c>
      <c r="I115" s="43">
        <f>+IFERROR(I114/H114-1,"nm")</f>
        <v>0.11454239191465465</v>
      </c>
      <c r="J115" s="43">
        <f t="shared" ref="J115" si="288">+IFERROR(J114/I114-1,"nm")</f>
        <v>0</v>
      </c>
      <c r="K115" s="43">
        <f t="shared" ref="K115" si="289">+IFERROR(K114/J114-1,"nm")</f>
        <v>0</v>
      </c>
      <c r="L115" s="43">
        <f t="shared" ref="L115" si="290">+IFERROR(L114/K114-1,"nm")</f>
        <v>0</v>
      </c>
      <c r="M115" s="43">
        <f t="shared" ref="M115" si="291">+IFERROR(M114/L114-1,"nm")</f>
        <v>0</v>
      </c>
      <c r="N115" s="43">
        <f t="shared" ref="N115" si="292">+IFERROR(N114/M114-1,"nm")</f>
        <v>0</v>
      </c>
      <c r="O115" s="43"/>
    </row>
    <row r="116" spans="1:15" x14ac:dyDescent="0.3">
      <c r="A116" s="51" t="s">
        <v>113</v>
      </c>
      <c r="B116" s="3"/>
      <c r="C116" s="3"/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93">+J116*(1+K117)</f>
        <v>4111</v>
      </c>
      <c r="L116" s="3">
        <f t="shared" ref="L116" si="294">+K116*(1+L117)</f>
        <v>4111</v>
      </c>
      <c r="M116" s="3">
        <f t="shared" ref="M116" si="295">+L116*(1+M117)</f>
        <v>4111</v>
      </c>
      <c r="N116" s="3">
        <f t="shared" ref="N116" si="296">+M116*(1+N117)</f>
        <v>4111</v>
      </c>
      <c r="O116" s="3"/>
    </row>
    <row r="117" spans="1:15" x14ac:dyDescent="0.3">
      <c r="A117" s="50" t="s">
        <v>129</v>
      </c>
      <c r="B117" s="43" t="str">
        <f t="shared" ref="B117:H117" si="297">+IFERROR(B116/A116-1,"nm")</f>
        <v>nm</v>
      </c>
      <c r="C117" s="43" t="str">
        <f t="shared" si="297"/>
        <v>nm</v>
      </c>
      <c r="D117" s="43" t="str">
        <f t="shared" si="297"/>
        <v>nm</v>
      </c>
      <c r="E117" s="43">
        <f t="shared" si="297"/>
        <v>8.8280060882800715E-2</v>
      </c>
      <c r="F117" s="43">
        <f t="shared" si="297"/>
        <v>1.3146853146853044E-2</v>
      </c>
      <c r="G117" s="43">
        <f t="shared" si="297"/>
        <v>-4.7763666482606326E-2</v>
      </c>
      <c r="H117" s="43">
        <f t="shared" si="297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98">+K118+K119</f>
        <v>0</v>
      </c>
      <c r="L117" s="43">
        <f t="shared" si="298"/>
        <v>0</v>
      </c>
      <c r="M117" s="43">
        <f t="shared" si="298"/>
        <v>0</v>
      </c>
      <c r="N117" s="43">
        <f t="shared" si="298"/>
        <v>0</v>
      </c>
      <c r="O117" s="43"/>
    </row>
    <row r="118" spans="1:15" x14ac:dyDescent="0.3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99">+J118</f>
        <v>0</v>
      </c>
      <c r="L118" s="45">
        <f t="shared" ref="L118:L119" si="300">+K118</f>
        <v>0</v>
      </c>
      <c r="M118" s="45">
        <f t="shared" ref="M118:M119" si="301">+L118</f>
        <v>0</v>
      </c>
      <c r="N118" s="45">
        <f t="shared" ref="N118:N119" si="302">+M118</f>
        <v>0</v>
      </c>
      <c r="O118" s="45"/>
    </row>
    <row r="119" spans="1:15" x14ac:dyDescent="0.3">
      <c r="A119" s="50" t="s">
        <v>138</v>
      </c>
      <c r="B119" s="43" t="str">
        <f t="shared" ref="B119:H119" si="303">+IFERROR(B117-B118,"nm")</f>
        <v>nm</v>
      </c>
      <c r="C119" s="43" t="str">
        <f t="shared" si="303"/>
        <v>nm</v>
      </c>
      <c r="D119" s="43" t="str">
        <f t="shared" si="303"/>
        <v>nm</v>
      </c>
      <c r="E119" s="43">
        <f t="shared" si="303"/>
        <v>-3.1719939117199281E-2</v>
      </c>
      <c r="F119" s="43">
        <f t="shared" si="303"/>
        <v>1.3146853146853044E-2</v>
      </c>
      <c r="G119" s="43">
        <f t="shared" si="303"/>
        <v>-0.12776366648260634</v>
      </c>
      <c r="H119" s="43">
        <f t="shared" si="303"/>
        <v>-0.10911278631487384</v>
      </c>
      <c r="I119" s="43">
        <f>+IFERROR(I117-I118,"nm")</f>
        <v>-4.646898059579127E-2</v>
      </c>
      <c r="J119" s="45">
        <v>0</v>
      </c>
      <c r="K119" s="45">
        <f t="shared" si="299"/>
        <v>0</v>
      </c>
      <c r="L119" s="45">
        <f t="shared" si="300"/>
        <v>0</v>
      </c>
      <c r="M119" s="45">
        <f t="shared" si="301"/>
        <v>0</v>
      </c>
      <c r="N119" s="45">
        <f t="shared" si="302"/>
        <v>0</v>
      </c>
      <c r="O119" s="45"/>
    </row>
    <row r="120" spans="1:15" x14ac:dyDescent="0.3">
      <c r="A120" s="51" t="s">
        <v>114</v>
      </c>
      <c r="B120" s="3"/>
      <c r="C120" s="3"/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304">+J120*(1+K121)</f>
        <v>1610</v>
      </c>
      <c r="L120" s="3">
        <f t="shared" ref="L120" si="305">+K120*(1+L121)</f>
        <v>1610</v>
      </c>
      <c r="M120" s="3">
        <f t="shared" ref="M120" si="306">+L120*(1+M121)</f>
        <v>1610</v>
      </c>
      <c r="N120" s="3">
        <f t="shared" ref="N120" si="307">+M120*(1+N121)</f>
        <v>1610</v>
      </c>
      <c r="O120" s="3"/>
    </row>
    <row r="121" spans="1:15" x14ac:dyDescent="0.3">
      <c r="A121" s="50" t="s">
        <v>129</v>
      </c>
      <c r="B121" s="43" t="str">
        <f t="shared" ref="B121:H121" si="308">+IFERROR(B120/A120-1,"nm")</f>
        <v>nm</v>
      </c>
      <c r="C121" s="43" t="str">
        <f t="shared" si="308"/>
        <v>nm</v>
      </c>
      <c r="D121" s="43" t="str">
        <f t="shared" si="308"/>
        <v>nm</v>
      </c>
      <c r="E121" s="43">
        <f t="shared" si="308"/>
        <v>0.13670886075949373</v>
      </c>
      <c r="F121" s="43">
        <f t="shared" si="308"/>
        <v>3.563474387527843E-2</v>
      </c>
      <c r="G121" s="43">
        <f t="shared" si="308"/>
        <v>-2.1505376344086002E-2</v>
      </c>
      <c r="H121" s="43">
        <f t="shared" si="308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09">+K122+K123</f>
        <v>0</v>
      </c>
      <c r="L121" s="43">
        <f t="shared" si="309"/>
        <v>0</v>
      </c>
      <c r="M121" s="43">
        <f t="shared" si="309"/>
        <v>0</v>
      </c>
      <c r="N121" s="43">
        <f t="shared" si="309"/>
        <v>0</v>
      </c>
      <c r="O121" s="43"/>
    </row>
    <row r="122" spans="1:15" x14ac:dyDescent="0.3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310">+J122</f>
        <v>0</v>
      </c>
      <c r="L122" s="45">
        <f t="shared" ref="L122:L123" si="311">+K122</f>
        <v>0</v>
      </c>
      <c r="M122" s="45">
        <f t="shared" ref="M122:M123" si="312">+L122</f>
        <v>0</v>
      </c>
      <c r="N122" s="45">
        <f t="shared" ref="N122:N123" si="313">+M122</f>
        <v>0</v>
      </c>
      <c r="O122" s="45"/>
    </row>
    <row r="123" spans="1:15" x14ac:dyDescent="0.3">
      <c r="A123" s="50" t="s">
        <v>138</v>
      </c>
      <c r="B123" s="43" t="str">
        <f t="shared" ref="B123:H123" si="314">+IFERROR(B121-B122,"nm")</f>
        <v>nm</v>
      </c>
      <c r="C123" s="43" t="str">
        <f t="shared" si="314"/>
        <v>nm</v>
      </c>
      <c r="D123" s="43" t="str">
        <f t="shared" si="314"/>
        <v>nm</v>
      </c>
      <c r="E123" s="43">
        <f t="shared" si="314"/>
        <v>-1.3291139240506261E-2</v>
      </c>
      <c r="F123" s="43">
        <f t="shared" si="314"/>
        <v>5.6347438752784307E-3</v>
      </c>
      <c r="G123" s="43">
        <f t="shared" si="314"/>
        <v>-0.12150537634408601</v>
      </c>
      <c r="H123" s="43">
        <f t="shared" si="314"/>
        <v>-2.5494505494505382E-2</v>
      </c>
      <c r="I123" s="43">
        <f>+IFERROR(I121-I122,"nm")</f>
        <v>-4.2356091030789744E-2</v>
      </c>
      <c r="J123" s="45">
        <v>0</v>
      </c>
      <c r="K123" s="45">
        <f t="shared" si="310"/>
        <v>0</v>
      </c>
      <c r="L123" s="45">
        <f t="shared" si="311"/>
        <v>0</v>
      </c>
      <c r="M123" s="45">
        <f t="shared" si="312"/>
        <v>0</v>
      </c>
      <c r="N123" s="45">
        <f t="shared" si="313"/>
        <v>0</v>
      </c>
      <c r="O123" s="45"/>
    </row>
    <row r="124" spans="1:15" x14ac:dyDescent="0.3">
      <c r="A124" s="51" t="s">
        <v>115</v>
      </c>
      <c r="B124" s="3"/>
      <c r="C124" s="3"/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15">+J124*(1+K125)</f>
        <v>234</v>
      </c>
      <c r="L124" s="3">
        <f t="shared" ref="L124" si="316">+K124*(1+L125)</f>
        <v>234</v>
      </c>
      <c r="M124" s="3">
        <f t="shared" ref="M124" si="317">+L124*(1+M125)</f>
        <v>234</v>
      </c>
      <c r="N124" s="3">
        <f t="shared" ref="N124" si="318">+M124*(1+N125)</f>
        <v>234</v>
      </c>
      <c r="O124" s="3"/>
    </row>
    <row r="125" spans="1:15" x14ac:dyDescent="0.3">
      <c r="A125" s="50" t="s">
        <v>129</v>
      </c>
      <c r="B125" s="43" t="str">
        <f t="shared" ref="B125:H125" si="319">+IFERROR(B124/A124-1,"nm")</f>
        <v>nm</v>
      </c>
      <c r="C125" s="43" t="str">
        <f t="shared" si="319"/>
        <v>nm</v>
      </c>
      <c r="D125" s="43" t="str">
        <f t="shared" si="319"/>
        <v>nm</v>
      </c>
      <c r="E125" s="43">
        <f t="shared" si="319"/>
        <v>-8.6142322097378266E-2</v>
      </c>
      <c r="F125" s="43">
        <f t="shared" si="319"/>
        <v>-2.8688524590163911E-2</v>
      </c>
      <c r="G125" s="43">
        <f t="shared" si="319"/>
        <v>-9.7046413502109741E-2</v>
      </c>
      <c r="H125" s="43">
        <f t="shared" si="319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20">+K126+K127</f>
        <v>0</v>
      </c>
      <c r="L125" s="43">
        <f t="shared" si="320"/>
        <v>0</v>
      </c>
      <c r="M125" s="43">
        <f t="shared" si="320"/>
        <v>0</v>
      </c>
      <c r="N125" s="43">
        <f t="shared" si="320"/>
        <v>0</v>
      </c>
      <c r="O125" s="43"/>
    </row>
    <row r="126" spans="1:15" x14ac:dyDescent="0.3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321">+J126</f>
        <v>0</v>
      </c>
      <c r="L126" s="45">
        <f t="shared" ref="L126:L127" si="322">+K126</f>
        <v>0</v>
      </c>
      <c r="M126" s="45">
        <f t="shared" ref="M126:M127" si="323">+L126</f>
        <v>0</v>
      </c>
      <c r="N126" s="45">
        <f t="shared" ref="N126:N127" si="324">+M126</f>
        <v>0</v>
      </c>
      <c r="O126" s="45"/>
    </row>
    <row r="127" spans="1:15" x14ac:dyDescent="0.3">
      <c r="A127" s="50" t="s">
        <v>138</v>
      </c>
      <c r="B127" s="43" t="str">
        <f t="shared" ref="B127:H127" si="325">+IFERROR(B125-B126,"nm")</f>
        <v>nm</v>
      </c>
      <c r="C127" s="43" t="str">
        <f t="shared" si="325"/>
        <v>nm</v>
      </c>
      <c r="D127" s="43" t="str">
        <f t="shared" si="325"/>
        <v>nm</v>
      </c>
      <c r="E127" s="43">
        <f t="shared" si="325"/>
        <v>-0.16614232209737828</v>
      </c>
      <c r="F127" s="43">
        <f t="shared" si="325"/>
        <v>1.131147540983609E-2</v>
      </c>
      <c r="G127" s="43">
        <f t="shared" si="325"/>
        <v>-7.046413502109744E-3</v>
      </c>
      <c r="H127" s="43">
        <f t="shared" si="325"/>
        <v>-0.39214953271028041</v>
      </c>
      <c r="I127" s="43">
        <f>+IFERROR(I125-I126,"nm")</f>
        <v>-4.842105263157892E-2</v>
      </c>
      <c r="J127" s="45">
        <v>0</v>
      </c>
      <c r="K127" s="45">
        <f t="shared" si="321"/>
        <v>0</v>
      </c>
      <c r="L127" s="45">
        <f t="shared" si="322"/>
        <v>0</v>
      </c>
      <c r="M127" s="45">
        <f t="shared" si="323"/>
        <v>0</v>
      </c>
      <c r="N127" s="45">
        <f t="shared" si="324"/>
        <v>0</v>
      </c>
      <c r="O127" s="45"/>
    </row>
    <row r="128" spans="1:15" x14ac:dyDescent="0.3">
      <c r="A128" s="8" t="s">
        <v>130</v>
      </c>
      <c r="B128" s="44">
        <f>+B135-B131</f>
        <v>0</v>
      </c>
      <c r="C128" s="44">
        <f t="shared" ref="C128:I128" si="326">+C135-C131</f>
        <v>1002</v>
      </c>
      <c r="D128" s="44">
        <f t="shared" si="326"/>
        <v>926</v>
      </c>
      <c r="E128" s="44">
        <f t="shared" si="326"/>
        <v>1134</v>
      </c>
      <c r="F128" s="44">
        <f t="shared" si="326"/>
        <v>1270</v>
      </c>
      <c r="G128" s="44">
        <f t="shared" si="326"/>
        <v>1138</v>
      </c>
      <c r="H128" s="44">
        <f t="shared" si="326"/>
        <v>1487</v>
      </c>
      <c r="I128" s="44">
        <f t="shared" si="326"/>
        <v>1854</v>
      </c>
      <c r="J128" s="44">
        <f>+J114*J130</f>
        <v>1854</v>
      </c>
      <c r="K128" s="44">
        <f t="shared" ref="K128:N128" si="327">+K114*K130</f>
        <v>1854</v>
      </c>
      <c r="L128" s="44">
        <f t="shared" si="327"/>
        <v>1854</v>
      </c>
      <c r="M128" s="44">
        <f t="shared" si="327"/>
        <v>1854</v>
      </c>
      <c r="N128" s="44">
        <f t="shared" si="327"/>
        <v>1854</v>
      </c>
      <c r="O128" s="44"/>
    </row>
    <row r="129" spans="1:15" x14ac:dyDescent="0.3">
      <c r="A129" s="52" t="s">
        <v>129</v>
      </c>
      <c r="B129" s="43" t="str">
        <f t="shared" ref="B129:H129" si="328">+IFERROR(B128/A128-1,"nm")</f>
        <v>nm</v>
      </c>
      <c r="C129" s="43" t="str">
        <f t="shared" si="328"/>
        <v>nm</v>
      </c>
      <c r="D129" s="43">
        <f t="shared" si="328"/>
        <v>-7.5848303393213579E-2</v>
      </c>
      <c r="E129" s="43">
        <f t="shared" si="328"/>
        <v>0.22462203023758098</v>
      </c>
      <c r="F129" s="43">
        <f t="shared" si="328"/>
        <v>0.11992945326278659</v>
      </c>
      <c r="G129" s="43">
        <f t="shared" si="328"/>
        <v>-0.10393700787401572</v>
      </c>
      <c r="H129" s="43">
        <f t="shared" si="328"/>
        <v>0.30667838312829532</v>
      </c>
      <c r="I129" s="43">
        <f>+IFERROR(I128/H128-1,"nm")</f>
        <v>0.24680564895763291</v>
      </c>
      <c r="J129" s="43">
        <f t="shared" ref="J129" si="329">+IFERROR(J128/I128-1,"nm")</f>
        <v>0</v>
      </c>
      <c r="K129" s="43">
        <f t="shared" ref="K129" si="330">+IFERROR(K128/J128-1,"nm")</f>
        <v>0</v>
      </c>
      <c r="L129" s="43">
        <f t="shared" ref="L129" si="331">+IFERROR(L128/K128-1,"nm")</f>
        <v>0</v>
      </c>
      <c r="M129" s="43">
        <f t="shared" ref="M129" si="332">+IFERROR(M128/L128-1,"nm")</f>
        <v>0</v>
      </c>
      <c r="N129" s="43">
        <f t="shared" ref="N129" si="333">+IFERROR(N128/M128-1,"nm")</f>
        <v>0</v>
      </c>
      <c r="O129" s="43"/>
    </row>
    <row r="130" spans="1:15" x14ac:dyDescent="0.3">
      <c r="A130" s="52" t="s">
        <v>131</v>
      </c>
      <c r="B130" s="43" t="str">
        <f>+IFERROR(B128/B$114,"nm")</f>
        <v>nm</v>
      </c>
      <c r="C130" s="43">
        <f t="shared" ref="C130:I130" si="334">+IFERROR(C128/C$114,"nm")</f>
        <v>0.23210562890896455</v>
      </c>
      <c r="D130" s="43">
        <f t="shared" si="334"/>
        <v>0.19548237280979522</v>
      </c>
      <c r="E130" s="43">
        <f t="shared" si="334"/>
        <v>0.21951219512195122</v>
      </c>
      <c r="F130" s="43">
        <f t="shared" si="334"/>
        <v>0.24172059383326988</v>
      </c>
      <c r="G130" s="43">
        <f t="shared" si="334"/>
        <v>0.22633253778838505</v>
      </c>
      <c r="H130" s="43">
        <f t="shared" si="334"/>
        <v>0.27830806662923452</v>
      </c>
      <c r="I130" s="43">
        <f t="shared" si="334"/>
        <v>0.31133501259445845</v>
      </c>
      <c r="J130" s="45">
        <f>+I130</f>
        <v>0.31133501259445845</v>
      </c>
      <c r="K130" s="45">
        <f t="shared" ref="K130" si="335">+J130</f>
        <v>0.31133501259445845</v>
      </c>
      <c r="L130" s="45">
        <f t="shared" ref="L130" si="336">+K130</f>
        <v>0.31133501259445845</v>
      </c>
      <c r="M130" s="45">
        <f t="shared" ref="M130" si="337">+L130</f>
        <v>0.31133501259445845</v>
      </c>
      <c r="N130" s="45">
        <f t="shared" ref="N130" si="338">+M130</f>
        <v>0.31133501259445845</v>
      </c>
      <c r="O130" s="45"/>
    </row>
    <row r="131" spans="1:15" x14ac:dyDescent="0.3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39">+K134*K141</f>
        <v>42</v>
      </c>
      <c r="L131" s="44">
        <f t="shared" si="339"/>
        <v>42</v>
      </c>
      <c r="M131" s="44">
        <f t="shared" si="339"/>
        <v>42</v>
      </c>
      <c r="N131" s="44">
        <f t="shared" si="339"/>
        <v>42</v>
      </c>
      <c r="O131" s="44"/>
    </row>
    <row r="132" spans="1:15" x14ac:dyDescent="0.3">
      <c r="A132" s="52" t="s">
        <v>129</v>
      </c>
      <c r="B132" s="43" t="str">
        <f t="shared" ref="B132:H132" si="340">+IFERROR(B131/A131-1,"nm")</f>
        <v>nm</v>
      </c>
      <c r="C132" s="43" t="str">
        <f t="shared" si="340"/>
        <v>nm</v>
      </c>
      <c r="D132" s="43" t="str">
        <f t="shared" si="340"/>
        <v>nm</v>
      </c>
      <c r="E132" s="43">
        <f t="shared" si="340"/>
        <v>1.8518518518518601E-2</v>
      </c>
      <c r="F132" s="43">
        <f t="shared" si="340"/>
        <v>-3.6363636363636376E-2</v>
      </c>
      <c r="G132" s="43">
        <f t="shared" si="340"/>
        <v>-0.13207547169811318</v>
      </c>
      <c r="H132" s="43">
        <f t="shared" si="340"/>
        <v>-6.5217391304347783E-2</v>
      </c>
      <c r="I132" s="43">
        <f>+IFERROR(I131/H131-1,"nm")</f>
        <v>-2.3255813953488413E-2</v>
      </c>
      <c r="J132" s="43">
        <f t="shared" ref="J132" si="341">+IFERROR(J131/I131-1,"nm")</f>
        <v>0</v>
      </c>
      <c r="K132" s="43">
        <f t="shared" ref="K132" si="342">+IFERROR(K131/J131-1,"nm")</f>
        <v>0</v>
      </c>
      <c r="L132" s="43">
        <f t="shared" ref="L132" si="343">+IFERROR(L131/K131-1,"nm")</f>
        <v>0</v>
      </c>
      <c r="M132" s="43">
        <f t="shared" ref="M132" si="344">+IFERROR(M131/L131-1,"nm")</f>
        <v>0</v>
      </c>
      <c r="N132" s="43">
        <f t="shared" ref="N132" si="345">+IFERROR(N131/M131-1,"nm")</f>
        <v>0</v>
      </c>
      <c r="O132" s="43"/>
    </row>
    <row r="133" spans="1:15" x14ac:dyDescent="0.3">
      <c r="A133" s="52" t="s">
        <v>133</v>
      </c>
      <c r="B133" s="43" t="str">
        <f>+IFERROR(B131/B$114,"nm")</f>
        <v>nm</v>
      </c>
      <c r="C133" s="43">
        <f t="shared" ref="C133:I133" si="346">+IFERROR(C131/C$114,"nm")</f>
        <v>0</v>
      </c>
      <c r="D133" s="43">
        <f t="shared" si="346"/>
        <v>1.1399620012666244E-2</v>
      </c>
      <c r="E133" s="43">
        <f t="shared" si="346"/>
        <v>1.064653503677894E-2</v>
      </c>
      <c r="F133" s="43">
        <f t="shared" si="346"/>
        <v>1.0087552341073468E-2</v>
      </c>
      <c r="G133" s="43">
        <f t="shared" si="346"/>
        <v>9.148766905330152E-3</v>
      </c>
      <c r="H133" s="43">
        <f t="shared" si="346"/>
        <v>8.0479131574022079E-3</v>
      </c>
      <c r="I133" s="43">
        <f t="shared" si="346"/>
        <v>7.0528967254408059E-3</v>
      </c>
      <c r="J133" s="43">
        <f t="shared" ref="J133:N133" si="347">+IFERROR(J131/J$21,"nm")</f>
        <v>2.2884542036724241E-3</v>
      </c>
      <c r="K133" s="43">
        <f t="shared" si="347"/>
        <v>2.2884542036724241E-3</v>
      </c>
      <c r="L133" s="43">
        <f t="shared" si="347"/>
        <v>2.2884542036724241E-3</v>
      </c>
      <c r="M133" s="43">
        <f t="shared" si="347"/>
        <v>2.2884542036724241E-3</v>
      </c>
      <c r="N133" s="43">
        <f t="shared" si="347"/>
        <v>2.2884542036724241E-3</v>
      </c>
      <c r="O133" s="43"/>
    </row>
    <row r="134" spans="1:15" x14ac:dyDescent="0.3">
      <c r="A134" s="42" t="s">
        <v>142</v>
      </c>
      <c r="B134" s="43" t="str">
        <f t="shared" ref="B134:H134" si="348">+IFERROR(B131/B141,"nm")</f>
        <v>nm</v>
      </c>
      <c r="C134" s="43" t="str">
        <f t="shared" si="348"/>
        <v>nm</v>
      </c>
      <c r="D134" s="43">
        <f t="shared" si="348"/>
        <v>0.1588235294117647</v>
      </c>
      <c r="E134" s="43">
        <f t="shared" si="348"/>
        <v>0.16224188790560473</v>
      </c>
      <c r="F134" s="43">
        <f t="shared" si="348"/>
        <v>0.16257668711656442</v>
      </c>
      <c r="G134" s="43">
        <f t="shared" si="348"/>
        <v>0.1554054054054054</v>
      </c>
      <c r="H134" s="43">
        <f t="shared" si="348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49">+J134</f>
        <v>0.15328467153284672</v>
      </c>
      <c r="L134" s="45">
        <f t="shared" ref="L134" si="350">+K134</f>
        <v>0.15328467153284672</v>
      </c>
      <c r="M134" s="45">
        <f t="shared" ref="M134" si="351">+L134</f>
        <v>0.15328467153284672</v>
      </c>
      <c r="N134" s="45">
        <f t="shared" ref="N134" si="352">+M134</f>
        <v>0.15328467153284672</v>
      </c>
      <c r="O134" s="45"/>
    </row>
    <row r="135" spans="1:15" x14ac:dyDescent="0.3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+J128-J131</f>
        <v>1812</v>
      </c>
      <c r="K135" s="8">
        <f t="shared" ref="K135:N135" si="353">+K128-K131</f>
        <v>1812</v>
      </c>
      <c r="L135" s="8">
        <f t="shared" si="353"/>
        <v>1812</v>
      </c>
      <c r="M135" s="8">
        <f t="shared" si="353"/>
        <v>1812</v>
      </c>
      <c r="N135" s="8">
        <f t="shared" si="353"/>
        <v>1812</v>
      </c>
      <c r="O135" s="8"/>
    </row>
    <row r="136" spans="1:15" x14ac:dyDescent="0.3">
      <c r="A136" s="52" t="s">
        <v>129</v>
      </c>
      <c r="B136" s="43" t="str">
        <f t="shared" ref="B136:H136" si="354">+IFERROR(B135/A135-1,"nm")</f>
        <v>nm</v>
      </c>
      <c r="C136" s="43" t="str">
        <f t="shared" si="354"/>
        <v>nm</v>
      </c>
      <c r="D136" s="43">
        <f t="shared" si="354"/>
        <v>-2.1956087824351322E-2</v>
      </c>
      <c r="E136" s="43">
        <f t="shared" si="354"/>
        <v>0.21326530612244898</v>
      </c>
      <c r="F136" s="43">
        <f t="shared" si="354"/>
        <v>0.11269974768713209</v>
      </c>
      <c r="G136" s="43">
        <f t="shared" si="354"/>
        <v>-0.1050642479213908</v>
      </c>
      <c r="H136" s="43">
        <f t="shared" si="354"/>
        <v>0.29222972972972983</v>
      </c>
      <c r="I136" s="43">
        <f>+IFERROR(I135/H135-1,"nm")</f>
        <v>0.23921568627450984</v>
      </c>
      <c r="J136" s="43">
        <f t="shared" ref="J136" si="355">+IFERROR(J135/I135-1,"nm")</f>
        <v>-4.4303797468354444E-2</v>
      </c>
      <c r="K136" s="43">
        <f t="shared" ref="K136" si="356">+IFERROR(K135/J135-1,"nm")</f>
        <v>0</v>
      </c>
      <c r="L136" s="43">
        <f t="shared" ref="L136" si="357">+IFERROR(L135/K135-1,"nm")</f>
        <v>0</v>
      </c>
      <c r="M136" s="43">
        <f t="shared" ref="M136" si="358">+IFERROR(M135/L135-1,"nm")</f>
        <v>0</v>
      </c>
      <c r="N136" s="43">
        <f t="shared" ref="N136" si="359">+IFERROR(N135/M135-1,"nm")</f>
        <v>0</v>
      </c>
      <c r="O136" s="43"/>
    </row>
    <row r="137" spans="1:15" x14ac:dyDescent="0.3">
      <c r="A137" s="52" t="s">
        <v>131</v>
      </c>
      <c r="B137" s="43" t="str">
        <f>+IFERROR(B135/B$114,"nm")</f>
        <v>nm</v>
      </c>
      <c r="C137" s="43">
        <f t="shared" ref="C137:I137" si="360">+IFERROR(C135/C$114,"nm")</f>
        <v>0.23210562890896455</v>
      </c>
      <c r="D137" s="43">
        <f t="shared" si="360"/>
        <v>0.20688199282246147</v>
      </c>
      <c r="E137" s="43">
        <f t="shared" si="360"/>
        <v>0.23015873015873015</v>
      </c>
      <c r="F137" s="43">
        <f t="shared" si="360"/>
        <v>0.25180814617434338</v>
      </c>
      <c r="G137" s="43">
        <f t="shared" si="360"/>
        <v>0.2354813046937152</v>
      </c>
      <c r="H137" s="43">
        <f t="shared" si="360"/>
        <v>0.28635597978663674</v>
      </c>
      <c r="I137" s="43">
        <f t="shared" si="360"/>
        <v>0.31838790931989924</v>
      </c>
      <c r="J137" s="43">
        <f t="shared" ref="J137:N137" si="361">+IFERROR(J135/J$21,"nm")</f>
        <v>9.87304527870103E-2</v>
      </c>
      <c r="K137" s="43">
        <f t="shared" si="361"/>
        <v>9.87304527870103E-2</v>
      </c>
      <c r="L137" s="43">
        <f t="shared" si="361"/>
        <v>9.87304527870103E-2</v>
      </c>
      <c r="M137" s="43">
        <f t="shared" si="361"/>
        <v>9.87304527870103E-2</v>
      </c>
      <c r="N137" s="43">
        <f t="shared" si="361"/>
        <v>9.87304527870103E-2</v>
      </c>
      <c r="O137" s="43"/>
    </row>
    <row r="138" spans="1:15" x14ac:dyDescent="0.3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62">+K114*K140</f>
        <v>56</v>
      </c>
      <c r="L138" s="44">
        <f t="shared" si="362"/>
        <v>56</v>
      </c>
      <c r="M138" s="44">
        <f t="shared" si="362"/>
        <v>56</v>
      </c>
      <c r="N138" s="44">
        <f t="shared" si="362"/>
        <v>56</v>
      </c>
      <c r="O138" s="44"/>
    </row>
    <row r="139" spans="1:15" x14ac:dyDescent="0.3">
      <c r="A139" s="52" t="s">
        <v>129</v>
      </c>
      <c r="B139" s="43" t="str">
        <f t="shared" ref="B139:H139" si="363">+IFERROR(B138/A138-1,"nm")</f>
        <v>nm</v>
      </c>
      <c r="C139" s="43" t="str">
        <f t="shared" si="363"/>
        <v>nm</v>
      </c>
      <c r="D139" s="43" t="str">
        <f t="shared" si="363"/>
        <v>nm</v>
      </c>
      <c r="E139" s="43">
        <f t="shared" si="363"/>
        <v>-0.16949152542372881</v>
      </c>
      <c r="F139" s="43">
        <f t="shared" si="363"/>
        <v>-4.081632653061229E-2</v>
      </c>
      <c r="G139" s="43">
        <f t="shared" si="363"/>
        <v>-0.12765957446808507</v>
      </c>
      <c r="H139" s="43">
        <f t="shared" si="363"/>
        <v>0.31707317073170738</v>
      </c>
      <c r="I139" s="43">
        <f>+IFERROR(I138/H138-1,"nm")</f>
        <v>3.7037037037036979E-2</v>
      </c>
      <c r="J139" s="43">
        <f t="shared" ref="J139" si="364">+IFERROR(J138/I138-1,"nm")</f>
        <v>0</v>
      </c>
      <c r="K139" s="43">
        <f t="shared" ref="K139" si="365">+IFERROR(K138/J138-1,"nm")</f>
        <v>0</v>
      </c>
      <c r="L139" s="43">
        <f t="shared" ref="L139" si="366">+IFERROR(L138/K138-1,"nm")</f>
        <v>0</v>
      </c>
      <c r="M139" s="43">
        <f t="shared" ref="M139" si="367">+IFERROR(M138/L138-1,"nm")</f>
        <v>0</v>
      </c>
      <c r="N139" s="43">
        <f t="shared" ref="N139" si="368">+IFERROR(N138/M138-1,"nm")</f>
        <v>0</v>
      </c>
      <c r="O139" s="43"/>
    </row>
    <row r="140" spans="1:15" x14ac:dyDescent="0.3">
      <c r="A140" s="52" t="s">
        <v>133</v>
      </c>
      <c r="B140" s="43" t="str">
        <f>+IFERROR(B138/B$114,"nm")</f>
        <v>nm</v>
      </c>
      <c r="C140" s="43">
        <f>+IFERROR(C138/C$114,"nm")</f>
        <v>0</v>
      </c>
      <c r="D140" s="43">
        <f t="shared" ref="D140:I140" si="369">+IFERROR(D138/D$114,"nm")</f>
        <v>1.2455140384209416E-2</v>
      </c>
      <c r="E140" s="43">
        <f t="shared" si="369"/>
        <v>9.485094850948509E-3</v>
      </c>
      <c r="F140" s="43">
        <f t="shared" si="369"/>
        <v>8.9455652835934533E-3</v>
      </c>
      <c r="G140" s="43">
        <f t="shared" si="369"/>
        <v>8.1543357199681775E-3</v>
      </c>
      <c r="H140" s="43">
        <f t="shared" si="369"/>
        <v>1.0106681639528355E-2</v>
      </c>
      <c r="I140" s="43">
        <f t="shared" si="369"/>
        <v>9.4038623005877411E-3</v>
      </c>
      <c r="J140" s="45">
        <f>+I140</f>
        <v>9.4038623005877411E-3</v>
      </c>
      <c r="K140" s="45">
        <f t="shared" ref="K140" si="370">+J140</f>
        <v>9.4038623005877411E-3</v>
      </c>
      <c r="L140" s="45">
        <f t="shared" ref="L140" si="371">+K140</f>
        <v>9.4038623005877411E-3</v>
      </c>
      <c r="M140" s="45">
        <f t="shared" ref="M140" si="372">+L140</f>
        <v>9.4038623005877411E-3</v>
      </c>
      <c r="N140" s="45">
        <f t="shared" ref="N140" si="373">+M140</f>
        <v>9.4038623005877411E-3</v>
      </c>
      <c r="O140" s="45"/>
    </row>
    <row r="141" spans="1:15" x14ac:dyDescent="0.3">
      <c r="A141" s="8" t="s">
        <v>143</v>
      </c>
      <c r="B141" s="8"/>
      <c r="C141" s="8"/>
      <c r="D141" s="8">
        <f>Historicals!D219</f>
        <v>340</v>
      </c>
      <c r="E141" s="8">
        <f>Historicals!E219</f>
        <v>339</v>
      </c>
      <c r="F141" s="8">
        <f>Historicals!F219</f>
        <v>326</v>
      </c>
      <c r="G141" s="8">
        <f>Historicals!G219</f>
        <v>296</v>
      </c>
      <c r="H141" s="8">
        <f>Historicals!H219</f>
        <v>304</v>
      </c>
      <c r="I141" s="8">
        <f>Historicals!I219</f>
        <v>274</v>
      </c>
      <c r="J141" s="44">
        <f>+J114*J143</f>
        <v>274</v>
      </c>
      <c r="K141" s="44">
        <f t="shared" ref="K141:N141" si="374">+K114*K143</f>
        <v>274</v>
      </c>
      <c r="L141" s="44">
        <f t="shared" si="374"/>
        <v>274</v>
      </c>
      <c r="M141" s="44">
        <f t="shared" si="374"/>
        <v>274</v>
      </c>
      <c r="N141" s="44">
        <f t="shared" si="374"/>
        <v>274</v>
      </c>
      <c r="O141" s="44"/>
    </row>
    <row r="142" spans="1:15" x14ac:dyDescent="0.3">
      <c r="A142" s="42" t="s">
        <v>129</v>
      </c>
      <c r="B142" s="43" t="str">
        <f t="shared" ref="B142" si="375">+IFERROR(B141/A141-1,"nm")</f>
        <v>nm</v>
      </c>
      <c r="C142" s="43" t="str">
        <f t="shared" ref="C142" si="376">+IFERROR(C141/B141-1,"nm")</f>
        <v>nm</v>
      </c>
      <c r="D142" s="43" t="str">
        <f t="shared" ref="D142" si="377">+IFERROR(D141/C141-1,"nm")</f>
        <v>nm</v>
      </c>
      <c r="E142" s="43">
        <f t="shared" ref="E142" si="378">+IFERROR(E141/D141-1,"nm")</f>
        <v>-2.9411764705882248E-3</v>
      </c>
      <c r="F142" s="43">
        <f t="shared" ref="F142" si="379">+IFERROR(F141/E141-1,"nm")</f>
        <v>-3.8348082595870192E-2</v>
      </c>
      <c r="G142" s="43">
        <f t="shared" ref="G142" si="380">+IFERROR(G141/F141-1,"nm")</f>
        <v>-9.2024539877300637E-2</v>
      </c>
      <c r="H142" s="43">
        <f t="shared" ref="H142" si="381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82">+K143+K144</f>
        <v>4.6011754827875735E-2</v>
      </c>
      <c r="L142" s="43">
        <f t="shared" si="382"/>
        <v>4.6011754827875735E-2</v>
      </c>
      <c r="M142" s="43">
        <f t="shared" si="382"/>
        <v>4.6011754827875735E-2</v>
      </c>
      <c r="N142" s="43">
        <f t="shared" si="382"/>
        <v>4.6011754827875735E-2</v>
      </c>
      <c r="O142" s="43"/>
    </row>
    <row r="143" spans="1:15" x14ac:dyDescent="0.3">
      <c r="A143" s="42" t="s">
        <v>133</v>
      </c>
      <c r="B143" s="43" t="str">
        <f>+IFERROR(B141/B$114,"nm")</f>
        <v>nm</v>
      </c>
      <c r="C143" s="43">
        <f t="shared" ref="C143:I143" si="383">+IFERROR(C141/C$114,"nm")</f>
        <v>0</v>
      </c>
      <c r="D143" s="43">
        <f t="shared" si="383"/>
        <v>7.1775385264935612E-2</v>
      </c>
      <c r="E143" s="43">
        <f t="shared" si="383"/>
        <v>6.5621370499419282E-2</v>
      </c>
      <c r="F143" s="43">
        <f t="shared" si="383"/>
        <v>6.2047963456414161E-2</v>
      </c>
      <c r="G143" s="43">
        <f t="shared" si="383"/>
        <v>5.88703261734288E-2</v>
      </c>
      <c r="H143" s="43">
        <f t="shared" si="383"/>
        <v>5.6896874415122589E-2</v>
      </c>
      <c r="I143" s="43">
        <f t="shared" si="383"/>
        <v>4.6011754827875735E-2</v>
      </c>
      <c r="J143" s="45">
        <f>+I143</f>
        <v>4.6011754827875735E-2</v>
      </c>
      <c r="K143" s="45">
        <f t="shared" ref="K143" si="384">+J143</f>
        <v>4.6011754827875735E-2</v>
      </c>
      <c r="L143" s="45">
        <f t="shared" ref="L143" si="385">+K143</f>
        <v>4.6011754827875735E-2</v>
      </c>
      <c r="M143" s="45">
        <f t="shared" ref="M143" si="386">+L143</f>
        <v>4.6011754827875735E-2</v>
      </c>
      <c r="N143" s="45">
        <f t="shared" ref="N143" si="387">+M143</f>
        <v>4.6011754827875735E-2</v>
      </c>
      <c r="O143" s="45"/>
    </row>
    <row r="144" spans="1:15" x14ac:dyDescent="0.3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  <c r="O144" s="35"/>
    </row>
    <row r="145" spans="1:15" x14ac:dyDescent="0.3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88">+SUM(K147+K151+K155)</f>
        <v>2223</v>
      </c>
      <c r="L145" s="8">
        <f t="shared" si="388"/>
        <v>2223</v>
      </c>
      <c r="M145" s="8">
        <f t="shared" si="388"/>
        <v>2223</v>
      </c>
      <c r="N145" s="8">
        <f t="shared" si="388"/>
        <v>2223</v>
      </c>
      <c r="O145" s="8"/>
    </row>
    <row r="146" spans="1:15" x14ac:dyDescent="0.3">
      <c r="A146" s="50" t="s">
        <v>129</v>
      </c>
      <c r="B146" s="43" t="str">
        <f t="shared" ref="B146:H146" si="389">+IFERROR(B145/A145-1,"nm")</f>
        <v>nm</v>
      </c>
      <c r="C146" s="43">
        <f t="shared" si="389"/>
        <v>-1.3622603430877955E-2</v>
      </c>
      <c r="D146" s="43">
        <f t="shared" si="389"/>
        <v>4.4501278772378416E-2</v>
      </c>
      <c r="E146" s="43">
        <f t="shared" si="389"/>
        <v>-7.6395690499510338E-2</v>
      </c>
      <c r="F146" s="43">
        <f t="shared" si="389"/>
        <v>1.0604453870625585E-2</v>
      </c>
      <c r="G146" s="43">
        <f t="shared" si="389"/>
        <v>-3.147953830010497E-2</v>
      </c>
      <c r="H146" s="43">
        <f t="shared" si="389"/>
        <v>0.19447453954496208</v>
      </c>
      <c r="I146" s="43">
        <f>+IFERROR(I145/H145-1,"nm")</f>
        <v>6.3945578231292544E-2</v>
      </c>
      <c r="J146" s="43">
        <f t="shared" ref="J146" si="390">+IFERROR(J145/I145-1,"nm")</f>
        <v>0</v>
      </c>
      <c r="K146" s="43">
        <f t="shared" ref="K146" si="391">+IFERROR(K145/J145-1,"nm")</f>
        <v>-5.2429667519181544E-2</v>
      </c>
      <c r="L146" s="43">
        <f t="shared" ref="L146" si="392">+IFERROR(L145/K145-1,"nm")</f>
        <v>0</v>
      </c>
      <c r="M146" s="43">
        <f t="shared" ref="M146" si="393">+IFERROR(M145/L145-1,"nm")</f>
        <v>0</v>
      </c>
      <c r="N146" s="43">
        <f t="shared" ref="N146" si="394">+IFERROR(N145/M145-1,"nm")</f>
        <v>0</v>
      </c>
      <c r="O146" s="43"/>
    </row>
    <row r="147" spans="1:15" x14ac:dyDescent="0.3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95">+J147*(1+K148)</f>
        <v>2094</v>
      </c>
      <c r="L147" s="3">
        <f t="shared" ref="L147" si="396">+K147*(1+L148)</f>
        <v>2094</v>
      </c>
      <c r="M147" s="3">
        <f t="shared" ref="M147" si="397">+L147*(1+M148)</f>
        <v>2094</v>
      </c>
      <c r="N147" s="3">
        <f t="shared" ref="N147" si="398">+M147*(1+N148)</f>
        <v>2094</v>
      </c>
      <c r="O147" s="3"/>
    </row>
    <row r="148" spans="1:15" x14ac:dyDescent="0.3">
      <c r="A148" s="50" t="s">
        <v>129</v>
      </c>
      <c r="B148" s="43" t="str">
        <f t="shared" ref="B148:H148" si="399">+IFERROR(B147/A147-1,"nm")</f>
        <v>nm</v>
      </c>
      <c r="C148" s="43" t="str">
        <f t="shared" si="399"/>
        <v>nm</v>
      </c>
      <c r="D148" s="43" t="str">
        <f t="shared" si="399"/>
        <v>nm</v>
      </c>
      <c r="E148" s="43" t="str">
        <f t="shared" si="399"/>
        <v>nm</v>
      </c>
      <c r="F148" s="43">
        <f t="shared" si="399"/>
        <v>2.9174425822470429E-2</v>
      </c>
      <c r="G148" s="43">
        <f t="shared" si="399"/>
        <v>-9.6501809408926498E-3</v>
      </c>
      <c r="H148" s="43">
        <f t="shared" si="399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400">+K149+K150</f>
        <v>0</v>
      </c>
      <c r="L148" s="43">
        <f t="shared" si="400"/>
        <v>0</v>
      </c>
      <c r="M148" s="43">
        <f t="shared" si="400"/>
        <v>0</v>
      </c>
      <c r="N148" s="43">
        <f t="shared" si="400"/>
        <v>0</v>
      </c>
      <c r="O148" s="43"/>
    </row>
    <row r="149" spans="1:15" x14ac:dyDescent="0.3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401">+J149</f>
        <v>0</v>
      </c>
      <c r="L149" s="45">
        <f t="shared" ref="L149:L150" si="402">+K149</f>
        <v>0</v>
      </c>
      <c r="M149" s="45">
        <f t="shared" ref="M149:M150" si="403">+L149</f>
        <v>0</v>
      </c>
      <c r="N149" s="45">
        <f t="shared" ref="N149:N150" si="404">+M149</f>
        <v>0</v>
      </c>
      <c r="O149" s="45"/>
    </row>
    <row r="150" spans="1:15" x14ac:dyDescent="0.3">
      <c r="A150" s="50" t="s">
        <v>138</v>
      </c>
      <c r="B150" s="43" t="str">
        <f t="shared" ref="B150:H150" si="405">+IFERROR(B148-B149,"nm")</f>
        <v>nm</v>
      </c>
      <c r="C150" s="43" t="str">
        <f t="shared" si="405"/>
        <v>nm</v>
      </c>
      <c r="D150" s="43" t="str">
        <f t="shared" si="405"/>
        <v>nm</v>
      </c>
      <c r="E150" s="43" t="str">
        <f t="shared" si="405"/>
        <v>nm</v>
      </c>
      <c r="F150" s="43">
        <f t="shared" si="405"/>
        <v>1.9174425822470427E-2</v>
      </c>
      <c r="G150" s="43">
        <f t="shared" si="405"/>
        <v>-0.17965018094089266</v>
      </c>
      <c r="H150" s="43">
        <f t="shared" si="405"/>
        <v>0.2395006090133984</v>
      </c>
      <c r="I150" s="43">
        <f>+IFERROR(I148-I149,"nm")</f>
        <v>-5.6193353474320307E-3</v>
      </c>
      <c r="J150" s="45">
        <v>0</v>
      </c>
      <c r="K150" s="45">
        <f t="shared" si="401"/>
        <v>0</v>
      </c>
      <c r="L150" s="45">
        <f t="shared" si="402"/>
        <v>0</v>
      </c>
      <c r="M150" s="45">
        <f t="shared" si="403"/>
        <v>0</v>
      </c>
      <c r="N150" s="45">
        <f t="shared" si="404"/>
        <v>0</v>
      </c>
      <c r="O150" s="45"/>
    </row>
    <row r="151" spans="1:15" x14ac:dyDescent="0.3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406">+J151*(1+K152)</f>
        <v>103</v>
      </c>
      <c r="L151" s="3">
        <f t="shared" ref="L151" si="407">+K151*(1+L152)</f>
        <v>103</v>
      </c>
      <c r="M151" s="3">
        <f t="shared" ref="M151" si="408">+L151*(1+M152)</f>
        <v>103</v>
      </c>
      <c r="N151" s="3">
        <f t="shared" ref="N151" si="409">+M151*(1+N152)</f>
        <v>103</v>
      </c>
      <c r="O151" s="3"/>
    </row>
    <row r="152" spans="1:15" x14ac:dyDescent="0.3">
      <c r="A152" s="50" t="s">
        <v>129</v>
      </c>
      <c r="B152" s="43" t="str">
        <f t="shared" ref="B152:H152" si="410">+IFERROR(B151/A151-1,"nm")</f>
        <v>nm</v>
      </c>
      <c r="C152" s="43" t="str">
        <f t="shared" si="410"/>
        <v>nm</v>
      </c>
      <c r="D152" s="43" t="str">
        <f t="shared" si="410"/>
        <v>nm</v>
      </c>
      <c r="E152" s="43" t="str">
        <f t="shared" si="410"/>
        <v>nm</v>
      </c>
      <c r="F152" s="43">
        <f t="shared" si="410"/>
        <v>-0.18055555555555558</v>
      </c>
      <c r="G152" s="43">
        <f t="shared" si="410"/>
        <v>-0.24576271186440679</v>
      </c>
      <c r="H152" s="43">
        <f t="shared" si="410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411">+K153+K154</f>
        <v>0</v>
      </c>
      <c r="L152" s="43">
        <f t="shared" si="411"/>
        <v>0</v>
      </c>
      <c r="M152" s="43">
        <f t="shared" si="411"/>
        <v>0</v>
      </c>
      <c r="N152" s="43">
        <f t="shared" si="411"/>
        <v>0</v>
      </c>
      <c r="O152" s="43"/>
    </row>
    <row r="153" spans="1:15" x14ac:dyDescent="0.3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412">+J153</f>
        <v>0</v>
      </c>
      <c r="L153" s="45">
        <f t="shared" ref="L153:L154" si="413">+K153</f>
        <v>0</v>
      </c>
      <c r="M153" s="45">
        <f t="shared" ref="M153:M154" si="414">+L153</f>
        <v>0</v>
      </c>
      <c r="N153" s="45">
        <f t="shared" ref="N153:N154" si="415">+M153</f>
        <v>0</v>
      </c>
      <c r="O153" s="45"/>
    </row>
    <row r="154" spans="1:15" x14ac:dyDescent="0.3">
      <c r="A154" s="50" t="s">
        <v>138</v>
      </c>
      <c r="B154" s="43" t="str">
        <f t="shared" ref="B154:H154" si="416">+IFERROR(B152-B153,"nm")</f>
        <v>nm</v>
      </c>
      <c r="C154" s="43" t="str">
        <f t="shared" si="416"/>
        <v>nm</v>
      </c>
      <c r="D154" s="43" t="str">
        <f t="shared" si="416"/>
        <v>nm</v>
      </c>
      <c r="E154" s="43" t="str">
        <f t="shared" si="416"/>
        <v>nm</v>
      </c>
      <c r="F154" s="43">
        <f t="shared" si="416"/>
        <v>3.9444444444444421E-2</v>
      </c>
      <c r="G154" s="43">
        <f t="shared" si="416"/>
        <v>-0.3757627118644068</v>
      </c>
      <c r="H154" s="43">
        <f t="shared" si="416"/>
        <v>0.32853932584269663</v>
      </c>
      <c r="I154" s="43">
        <f>+IFERROR(I152-I153,"nm")</f>
        <v>2.0384615384615418E-2</v>
      </c>
      <c r="J154" s="45">
        <v>0</v>
      </c>
      <c r="K154" s="45">
        <f t="shared" si="412"/>
        <v>0</v>
      </c>
      <c r="L154" s="45">
        <f t="shared" si="413"/>
        <v>0</v>
      </c>
      <c r="M154" s="45">
        <f t="shared" si="414"/>
        <v>0</v>
      </c>
      <c r="N154" s="45">
        <f t="shared" si="415"/>
        <v>0</v>
      </c>
      <c r="O154" s="45"/>
    </row>
    <row r="155" spans="1:15" x14ac:dyDescent="0.3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17">+J155*(1+K156)</f>
        <v>26</v>
      </c>
      <c r="L155" s="3">
        <f t="shared" ref="L155" si="418">+K155*(1+L156)</f>
        <v>26</v>
      </c>
      <c r="M155" s="3">
        <f t="shared" ref="M155" si="419">+L155*(1+M156)</f>
        <v>26</v>
      </c>
      <c r="N155" s="3">
        <f t="shared" ref="N155" si="420">+M155*(1+N156)</f>
        <v>26</v>
      </c>
      <c r="O155" s="3"/>
    </row>
    <row r="156" spans="1:15" x14ac:dyDescent="0.3">
      <c r="A156" s="50" t="s">
        <v>129</v>
      </c>
      <c r="B156" s="43" t="str">
        <f t="shared" ref="B156:H156" si="421">+IFERROR(B155/A155-1,"nm")</f>
        <v>nm</v>
      </c>
      <c r="C156" s="43" t="str">
        <f t="shared" si="421"/>
        <v>nm</v>
      </c>
      <c r="D156" s="43" t="str">
        <f t="shared" si="421"/>
        <v>nm</v>
      </c>
      <c r="E156" s="43" t="str">
        <f t="shared" si="421"/>
        <v>nm</v>
      </c>
      <c r="F156" s="43">
        <f t="shared" si="421"/>
        <v>-0.1428571428571429</v>
      </c>
      <c r="G156" s="43">
        <f t="shared" si="421"/>
        <v>4.1666666666666741E-2</v>
      </c>
      <c r="H156" s="43">
        <f t="shared" si="421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22">+K157+K158</f>
        <v>0</v>
      </c>
      <c r="L156" s="43">
        <f t="shared" si="422"/>
        <v>0</v>
      </c>
      <c r="M156" s="43">
        <f t="shared" si="422"/>
        <v>0</v>
      </c>
      <c r="N156" s="43">
        <f t="shared" si="422"/>
        <v>0</v>
      </c>
      <c r="O156" s="43"/>
    </row>
    <row r="157" spans="1:15" x14ac:dyDescent="0.3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423">+J157</f>
        <v>0</v>
      </c>
      <c r="L157" s="45">
        <f t="shared" ref="L157:L158" si="424">+K157</f>
        <v>0</v>
      </c>
      <c r="M157" s="45">
        <f t="shared" ref="M157:M158" si="425">+L157</f>
        <v>0</v>
      </c>
      <c r="N157" s="45">
        <f t="shared" ref="N157:N158" si="426">+M157</f>
        <v>0</v>
      </c>
      <c r="O157" s="45"/>
    </row>
    <row r="158" spans="1:15" x14ac:dyDescent="0.3">
      <c r="A158" s="50" t="s">
        <v>138</v>
      </c>
      <c r="B158" s="43" t="str">
        <f t="shared" ref="B158:H158" si="427">+IFERROR(B156-B157,"nm")</f>
        <v>nm</v>
      </c>
      <c r="C158" s="43" t="str">
        <f t="shared" si="427"/>
        <v>nm</v>
      </c>
      <c r="D158" s="43" t="str">
        <f t="shared" si="427"/>
        <v>nm</v>
      </c>
      <c r="E158" s="43" t="str">
        <f t="shared" si="427"/>
        <v>nm</v>
      </c>
      <c r="F158" s="43">
        <f t="shared" si="427"/>
        <v>-0.22285714285714292</v>
      </c>
      <c r="G158" s="43">
        <f t="shared" si="427"/>
        <v>-9.8333333333333273E-2</v>
      </c>
      <c r="H158" s="43">
        <f t="shared" si="427"/>
        <v>-0.26000000000000006</v>
      </c>
      <c r="I158" s="43">
        <f>+IFERROR(I156-I157,"nm")</f>
        <v>5.6551724137931053E-2</v>
      </c>
      <c r="J158" s="45">
        <v>0</v>
      </c>
      <c r="K158" s="45">
        <f t="shared" si="423"/>
        <v>0</v>
      </c>
      <c r="L158" s="45">
        <f t="shared" si="424"/>
        <v>0</v>
      </c>
      <c r="M158" s="45">
        <f t="shared" si="425"/>
        <v>0</v>
      </c>
      <c r="N158" s="45">
        <f t="shared" si="426"/>
        <v>0</v>
      </c>
      <c r="O158" s="45"/>
    </row>
    <row r="159" spans="1:15" x14ac:dyDescent="0.3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28">+J159*(1+K160)</f>
        <v>123</v>
      </c>
      <c r="L159" s="3">
        <f t="shared" ref="L159" si="429">+K159*(1+L160)</f>
        <v>123</v>
      </c>
      <c r="M159" s="3">
        <f t="shared" ref="M159" si="430">+L159*(1+M160)</f>
        <v>123</v>
      </c>
      <c r="N159" s="3">
        <f t="shared" ref="N159" si="431">+M159*(1+N160)</f>
        <v>123</v>
      </c>
      <c r="O159" s="3"/>
    </row>
    <row r="160" spans="1:15" x14ac:dyDescent="0.3">
      <c r="A160" s="50" t="s">
        <v>129</v>
      </c>
      <c r="B160" s="43" t="str">
        <f t="shared" ref="B160:H160" si="432">+IFERROR(B159/A159-1,"nm")</f>
        <v>nm</v>
      </c>
      <c r="C160" s="43" t="str">
        <f t="shared" si="432"/>
        <v>nm</v>
      </c>
      <c r="D160" s="43" t="str">
        <f t="shared" si="432"/>
        <v>nm</v>
      </c>
      <c r="E160" s="43" t="str">
        <f t="shared" si="432"/>
        <v>nm</v>
      </c>
      <c r="F160" s="43">
        <f t="shared" si="432"/>
        <v>2.9126213592232997E-2</v>
      </c>
      <c r="G160" s="43">
        <f t="shared" si="432"/>
        <v>-0.15094339622641506</v>
      </c>
      <c r="H160" s="43">
        <f t="shared" si="432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33">+K161+K162</f>
        <v>0</v>
      </c>
      <c r="L160" s="43">
        <f t="shared" si="433"/>
        <v>0</v>
      </c>
      <c r="M160" s="43">
        <f t="shared" si="433"/>
        <v>0</v>
      </c>
      <c r="N160" s="43">
        <f t="shared" si="433"/>
        <v>0</v>
      </c>
      <c r="O160" s="43"/>
    </row>
    <row r="161" spans="1:15" x14ac:dyDescent="0.3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34">+J161</f>
        <v>0</v>
      </c>
      <c r="L161" s="45">
        <f t="shared" ref="L161:L162" si="435">+K161</f>
        <v>0</v>
      </c>
      <c r="M161" s="45">
        <f t="shared" ref="M161:M162" si="436">+L161</f>
        <v>0</v>
      </c>
      <c r="N161" s="45">
        <f t="shared" ref="N161:N162" si="437">+M161</f>
        <v>0</v>
      </c>
      <c r="O161" s="45"/>
    </row>
    <row r="162" spans="1:15" x14ac:dyDescent="0.3">
      <c r="A162" s="50" t="s">
        <v>138</v>
      </c>
      <c r="B162" s="43" t="str">
        <f t="shared" ref="B162:H162" si="438">+IFERROR(B160-B161,"nm")</f>
        <v>nm</v>
      </c>
      <c r="C162" s="43" t="str">
        <f t="shared" si="438"/>
        <v>nm</v>
      </c>
      <c r="D162" s="43" t="str">
        <f t="shared" si="438"/>
        <v>nm</v>
      </c>
      <c r="E162" s="43" t="str">
        <f t="shared" si="438"/>
        <v>nm</v>
      </c>
      <c r="F162" s="43">
        <f t="shared" si="438"/>
        <v>0.16912621359223301</v>
      </c>
      <c r="G162" s="43">
        <f t="shared" si="438"/>
        <v>-0.14094339622641505</v>
      </c>
      <c r="H162" s="43">
        <f t="shared" si="438"/>
        <v>-0.1144444444444444</v>
      </c>
      <c r="I162" s="43">
        <f>+IFERROR(I160-I161,"nm")</f>
        <v>1.0232558139534997E-2</v>
      </c>
      <c r="J162" s="45">
        <v>0</v>
      </c>
      <c r="K162" s="45">
        <f t="shared" si="434"/>
        <v>0</v>
      </c>
      <c r="L162" s="45">
        <f t="shared" si="435"/>
        <v>0</v>
      </c>
      <c r="M162" s="45">
        <f t="shared" si="436"/>
        <v>0</v>
      </c>
      <c r="N162" s="45">
        <f t="shared" si="437"/>
        <v>0</v>
      </c>
      <c r="O162" s="45"/>
    </row>
    <row r="163" spans="1:15" x14ac:dyDescent="0.3">
      <c r="A163" s="8" t="s">
        <v>130</v>
      </c>
      <c r="B163" s="44">
        <f>+B170-B166</f>
        <v>499</v>
      </c>
      <c r="C163" s="44">
        <f t="shared" ref="C163:I163" si="439">+C170-C166</f>
        <v>460</v>
      </c>
      <c r="D163" s="44">
        <f t="shared" si="439"/>
        <v>449</v>
      </c>
      <c r="E163" s="44">
        <f t="shared" si="439"/>
        <v>277</v>
      </c>
      <c r="F163" s="44">
        <f t="shared" si="439"/>
        <v>272</v>
      </c>
      <c r="G163" s="44">
        <f t="shared" si="439"/>
        <v>272</v>
      </c>
      <c r="H163" s="44">
        <f t="shared" si="439"/>
        <v>517</v>
      </c>
      <c r="I163" s="44">
        <f t="shared" si="439"/>
        <v>647</v>
      </c>
      <c r="J163" s="44">
        <f>+J145*J165</f>
        <v>647</v>
      </c>
      <c r="K163" s="44">
        <f t="shared" ref="K163:N163" si="440">+K145*K165</f>
        <v>613.07800511508947</v>
      </c>
      <c r="L163" s="44">
        <f t="shared" si="440"/>
        <v>613.07800511508947</v>
      </c>
      <c r="M163" s="44">
        <f t="shared" si="440"/>
        <v>613.07800511508947</v>
      </c>
      <c r="N163" s="44">
        <f t="shared" si="440"/>
        <v>613.07800511508947</v>
      </c>
      <c r="O163" s="44"/>
    </row>
    <row r="164" spans="1:15" x14ac:dyDescent="0.3">
      <c r="A164" s="52" t="s">
        <v>129</v>
      </c>
      <c r="B164" s="43" t="str">
        <f t="shared" ref="B164:H164" si="441">+IFERROR(B163/A163-1,"nm")</f>
        <v>nm</v>
      </c>
      <c r="C164" s="43">
        <f t="shared" si="441"/>
        <v>-7.8156312625250468E-2</v>
      </c>
      <c r="D164" s="43">
        <f t="shared" si="441"/>
        <v>-2.3913043478260843E-2</v>
      </c>
      <c r="E164" s="43">
        <f t="shared" si="441"/>
        <v>-0.38307349665924273</v>
      </c>
      <c r="F164" s="43">
        <f t="shared" si="441"/>
        <v>-1.8050541516245522E-2</v>
      </c>
      <c r="G164" s="43">
        <f t="shared" si="441"/>
        <v>0</v>
      </c>
      <c r="H164" s="43">
        <f t="shared" si="441"/>
        <v>0.90073529411764697</v>
      </c>
      <c r="I164" s="43">
        <f>+IFERROR(I163/H163-1,"nm")</f>
        <v>0.25145067698259194</v>
      </c>
      <c r="J164" s="43">
        <f t="shared" ref="J164" si="442">+IFERROR(J163/I163-1,"nm")</f>
        <v>0</v>
      </c>
      <c r="K164" s="43">
        <f t="shared" ref="K164" si="443">+IFERROR(K163/J163-1,"nm")</f>
        <v>-5.2429667519181655E-2</v>
      </c>
      <c r="L164" s="43">
        <f t="shared" ref="L164" si="444">+IFERROR(L163/K163-1,"nm")</f>
        <v>0</v>
      </c>
      <c r="M164" s="43">
        <f t="shared" ref="M164" si="445">+IFERROR(M163/L163-1,"nm")</f>
        <v>0</v>
      </c>
      <c r="N164" s="43">
        <f t="shared" ref="N164" si="446">+IFERROR(N163/M163-1,"nm")</f>
        <v>0</v>
      </c>
      <c r="O164" s="43"/>
    </row>
    <row r="165" spans="1:15" x14ac:dyDescent="0.3">
      <c r="A165" s="52" t="s">
        <v>131</v>
      </c>
      <c r="B165" s="43">
        <f>+IFERROR(B163/B$145,"nm")</f>
        <v>0.25176589303733604</v>
      </c>
      <c r="C165" s="43">
        <f t="shared" ref="C165:I165" si="447">+IFERROR(C163/C$145,"nm")</f>
        <v>0.23529411764705882</v>
      </c>
      <c r="D165" s="43">
        <f t="shared" si="447"/>
        <v>0.2198824681684623</v>
      </c>
      <c r="E165" s="43">
        <f t="shared" si="447"/>
        <v>0.14687168610816542</v>
      </c>
      <c r="F165" s="43">
        <f t="shared" si="447"/>
        <v>0.14270724029380902</v>
      </c>
      <c r="G165" s="43">
        <f t="shared" si="447"/>
        <v>0.14734561213434452</v>
      </c>
      <c r="H165" s="43">
        <f t="shared" si="447"/>
        <v>0.23446712018140589</v>
      </c>
      <c r="I165" s="43">
        <f t="shared" si="447"/>
        <v>0.27578857630008524</v>
      </c>
      <c r="J165" s="45">
        <f>+I165</f>
        <v>0.27578857630008524</v>
      </c>
      <c r="K165" s="45">
        <f t="shared" ref="K165" si="448">+J165</f>
        <v>0.27578857630008524</v>
      </c>
      <c r="L165" s="45">
        <f t="shared" ref="L165" si="449">+K165</f>
        <v>0.27578857630008524</v>
      </c>
      <c r="M165" s="45">
        <f t="shared" ref="M165" si="450">+L165</f>
        <v>0.27578857630008524</v>
      </c>
      <c r="N165" s="45">
        <f t="shared" ref="N165" si="451">+M165</f>
        <v>0.27578857630008524</v>
      </c>
      <c r="O165" s="45"/>
    </row>
    <row r="166" spans="1:15" x14ac:dyDescent="0.3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52">+K169*K176</f>
        <v>20.846547314578007</v>
      </c>
      <c r="L166" s="44">
        <f t="shared" si="452"/>
        <v>20.846547314578007</v>
      </c>
      <c r="M166" s="44">
        <f t="shared" si="452"/>
        <v>20.846547314578007</v>
      </c>
      <c r="N166" s="44">
        <f t="shared" si="452"/>
        <v>20.846547314578007</v>
      </c>
      <c r="O166" s="44"/>
    </row>
    <row r="167" spans="1:15" x14ac:dyDescent="0.3">
      <c r="A167" s="52" t="s">
        <v>129</v>
      </c>
      <c r="B167" s="43" t="str">
        <f t="shared" ref="B167:H167" si="453">+IFERROR(B166/A166-1,"nm")</f>
        <v>nm</v>
      </c>
      <c r="C167" s="43">
        <f t="shared" si="453"/>
        <v>0.5</v>
      </c>
      <c r="D167" s="43">
        <f t="shared" si="453"/>
        <v>3.7037037037036979E-2</v>
      </c>
      <c r="E167" s="43">
        <f t="shared" si="453"/>
        <v>0.1785714285714286</v>
      </c>
      <c r="F167" s="43">
        <f t="shared" si="453"/>
        <v>-6.0606060606060552E-2</v>
      </c>
      <c r="G167" s="43">
        <f t="shared" si="453"/>
        <v>-0.19354838709677424</v>
      </c>
      <c r="H167" s="43">
        <f t="shared" si="453"/>
        <v>4.0000000000000036E-2</v>
      </c>
      <c r="I167" s="43">
        <f>+IFERROR(I166/H166-1,"nm")</f>
        <v>-0.15384615384615385</v>
      </c>
      <c r="J167" s="43">
        <f t="shared" ref="J167" si="454">+IFERROR(J166/I166-1,"nm")</f>
        <v>0</v>
      </c>
      <c r="K167" s="43">
        <f t="shared" ref="K167" si="455">+IFERROR(K166/J166-1,"nm")</f>
        <v>-5.2429667519181433E-2</v>
      </c>
      <c r="L167" s="43">
        <f t="shared" ref="L167" si="456">+IFERROR(L166/K166-1,"nm")</f>
        <v>0</v>
      </c>
      <c r="M167" s="43">
        <f t="shared" ref="M167" si="457">+IFERROR(M166/L166-1,"nm")</f>
        <v>0</v>
      </c>
      <c r="N167" s="43">
        <f t="shared" ref="N167" si="458">+IFERROR(N166/M166-1,"nm")</f>
        <v>0</v>
      </c>
      <c r="O167" s="43"/>
    </row>
    <row r="168" spans="1:15" x14ac:dyDescent="0.3">
      <c r="A168" s="52" t="s">
        <v>133</v>
      </c>
      <c r="B168" s="43">
        <f>+IFERROR(B166/B$145,"nm")</f>
        <v>9.0817356205852677E-3</v>
      </c>
      <c r="C168" s="43">
        <f t="shared" ref="C168:I168" si="459">+IFERROR(C166/C$145,"nm")</f>
        <v>1.3810741687979539E-2</v>
      </c>
      <c r="D168" s="43">
        <f t="shared" si="459"/>
        <v>1.3712047012732615E-2</v>
      </c>
      <c r="E168" s="43">
        <f t="shared" si="459"/>
        <v>1.7497348886532343E-2</v>
      </c>
      <c r="F168" s="43">
        <f t="shared" si="459"/>
        <v>1.6264428121720881E-2</v>
      </c>
      <c r="G168" s="43">
        <f t="shared" si="459"/>
        <v>1.3542795232936078E-2</v>
      </c>
      <c r="H168" s="43">
        <f t="shared" si="459"/>
        <v>1.1791383219954649E-2</v>
      </c>
      <c r="I168" s="43">
        <f t="shared" si="459"/>
        <v>9.3776641091219103E-3</v>
      </c>
      <c r="J168" s="43">
        <f t="shared" ref="J168:N168" si="460">+IFERROR(J166/J$21,"nm")</f>
        <v>1.1987141066855556E-3</v>
      </c>
      <c r="K168" s="43">
        <f t="shared" si="460"/>
        <v>1.1358659246214792E-3</v>
      </c>
      <c r="L168" s="43">
        <f t="shared" si="460"/>
        <v>1.1358659246214792E-3</v>
      </c>
      <c r="M168" s="43">
        <f t="shared" si="460"/>
        <v>1.1358659246214792E-3</v>
      </c>
      <c r="N168" s="43">
        <f t="shared" si="460"/>
        <v>1.1358659246214792E-3</v>
      </c>
      <c r="O168" s="43"/>
    </row>
    <row r="169" spans="1:15" x14ac:dyDescent="0.3">
      <c r="A169" s="42" t="s">
        <v>142</v>
      </c>
      <c r="B169" s="43">
        <f t="shared" ref="B169:H169" si="461">+IFERROR(B166/B176,"nm")</f>
        <v>0.14754098360655737</v>
      </c>
      <c r="C169" s="43">
        <f t="shared" si="461"/>
        <v>0.216</v>
      </c>
      <c r="D169" s="43">
        <f t="shared" si="461"/>
        <v>0.224</v>
      </c>
      <c r="E169" s="43">
        <f t="shared" si="461"/>
        <v>0.28695652173913044</v>
      </c>
      <c r="F169" s="43">
        <f t="shared" si="461"/>
        <v>0.31</v>
      </c>
      <c r="G169" s="43">
        <f t="shared" si="461"/>
        <v>0.3125</v>
      </c>
      <c r="H169" s="43">
        <f t="shared" si="461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62">+J169</f>
        <v>0.44897959183673469</v>
      </c>
      <c r="L169" s="45">
        <f t="shared" ref="L169" si="463">+K169</f>
        <v>0.44897959183673469</v>
      </c>
      <c r="M169" s="45">
        <f t="shared" ref="M169" si="464">+L169</f>
        <v>0.44897959183673469</v>
      </c>
      <c r="N169" s="45">
        <f t="shared" ref="N169" si="465">+M169</f>
        <v>0.44897959183673469</v>
      </c>
      <c r="O169" s="45"/>
    </row>
    <row r="170" spans="1:15" x14ac:dyDescent="0.3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+J163-J166</f>
        <v>625</v>
      </c>
      <c r="K170" s="8">
        <f t="shared" ref="K170:N170" si="466">+K163-K166</f>
        <v>592.23145780051141</v>
      </c>
      <c r="L170" s="8">
        <f t="shared" si="466"/>
        <v>592.23145780051141</v>
      </c>
      <c r="M170" s="8">
        <f t="shared" si="466"/>
        <v>592.23145780051141</v>
      </c>
      <c r="N170" s="8">
        <f t="shared" si="466"/>
        <v>592.23145780051141</v>
      </c>
      <c r="O170" s="8"/>
    </row>
    <row r="171" spans="1:15" x14ac:dyDescent="0.3">
      <c r="A171" s="52" t="s">
        <v>129</v>
      </c>
      <c r="B171" s="43" t="str">
        <f t="shared" ref="B171" si="467">+IFERROR(B170/A170-1,"nm")</f>
        <v>nm</v>
      </c>
      <c r="C171" s="43">
        <f t="shared" ref="C171" si="468">+IFERROR(C170/B170-1,"nm")</f>
        <v>-5.8027079303675011E-2</v>
      </c>
      <c r="D171" s="43">
        <f t="shared" ref="D171" si="469">+IFERROR(D170/C170-1,"nm")</f>
        <v>-2.0533880903490731E-2</v>
      </c>
      <c r="E171" s="43">
        <f t="shared" ref="E171" si="470">+IFERROR(E170/D170-1,"nm")</f>
        <v>-0.35010482180293501</v>
      </c>
      <c r="F171" s="43">
        <f t="shared" ref="F171" si="471">+IFERROR(F170/E170-1,"nm")</f>
        <v>-2.2580645161290325E-2</v>
      </c>
      <c r="G171" s="43">
        <f t="shared" ref="G171" si="472">+IFERROR(G170/F170-1,"nm")</f>
        <v>-1.980198019801982E-2</v>
      </c>
      <c r="H171" s="43">
        <f t="shared" ref="H171" si="473">+IFERROR(H170/G170-1,"nm")</f>
        <v>0.82828282828282829</v>
      </c>
      <c r="I171" s="43">
        <f>+IFERROR(I170/H170-1,"nm")</f>
        <v>0.2320441988950277</v>
      </c>
      <c r="J171" s="43">
        <f t="shared" ref="J171" si="474">+IFERROR(J170/I170-1,"nm")</f>
        <v>-6.5769805680119586E-2</v>
      </c>
      <c r="K171" s="43">
        <f t="shared" ref="K171" si="475">+IFERROR(K170/J170-1,"nm")</f>
        <v>-5.2429667519181766E-2</v>
      </c>
      <c r="L171" s="43">
        <f t="shared" ref="L171" si="476">+IFERROR(L170/K170-1,"nm")</f>
        <v>0</v>
      </c>
      <c r="M171" s="43">
        <f t="shared" ref="M171" si="477">+IFERROR(M170/L170-1,"nm")</f>
        <v>0</v>
      </c>
      <c r="N171" s="43">
        <f t="shared" ref="N171" si="478">+IFERROR(N170/M170-1,"nm")</f>
        <v>0</v>
      </c>
      <c r="O171" s="43"/>
    </row>
    <row r="172" spans="1:15" x14ac:dyDescent="0.3">
      <c r="A172" s="52" t="s">
        <v>131</v>
      </c>
      <c r="B172" s="43">
        <f>+IFERROR(B170/B$145,"nm")</f>
        <v>0.26084762865792127</v>
      </c>
      <c r="C172" s="43">
        <f t="shared" ref="C172:I172" si="479">+IFERROR(C170/C$145,"nm")</f>
        <v>0.24910485933503837</v>
      </c>
      <c r="D172" s="43">
        <f t="shared" si="479"/>
        <v>0.23359451518119489</v>
      </c>
      <c r="E172" s="43">
        <f t="shared" si="479"/>
        <v>0.16436903499469777</v>
      </c>
      <c r="F172" s="43">
        <f t="shared" si="479"/>
        <v>0.1589716684155299</v>
      </c>
      <c r="G172" s="43">
        <f t="shared" si="479"/>
        <v>0.16088840736728061</v>
      </c>
      <c r="H172" s="43">
        <f t="shared" si="479"/>
        <v>0.24625850340136055</v>
      </c>
      <c r="I172" s="43">
        <f t="shared" si="479"/>
        <v>0.28516624040920718</v>
      </c>
      <c r="J172" s="43">
        <f t="shared" ref="J172:N172" si="480">+IFERROR(J170/J$21,"nm")</f>
        <v>3.4054378030839647E-2</v>
      </c>
      <c r="K172" s="43">
        <f t="shared" si="480"/>
        <v>3.2268918313110198E-2</v>
      </c>
      <c r="L172" s="43">
        <f t="shared" si="480"/>
        <v>3.2268918313110198E-2</v>
      </c>
      <c r="M172" s="43">
        <f t="shared" si="480"/>
        <v>3.2268918313110198E-2</v>
      </c>
      <c r="N172" s="43">
        <f t="shared" si="480"/>
        <v>3.2268918313110198E-2</v>
      </c>
      <c r="O172" s="43"/>
    </row>
    <row r="173" spans="1:15" x14ac:dyDescent="0.3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44">
        <f>+J149*J175</f>
        <v>0</v>
      </c>
      <c r="K173" s="44">
        <f t="shared" ref="K173:N173" si="481">+K149*K175</f>
        <v>0</v>
      </c>
      <c r="L173" s="44">
        <f t="shared" si="481"/>
        <v>0</v>
      </c>
      <c r="M173" s="44">
        <f t="shared" si="481"/>
        <v>0</v>
      </c>
      <c r="N173" s="44">
        <f t="shared" si="481"/>
        <v>0</v>
      </c>
      <c r="O173" s="44"/>
    </row>
    <row r="174" spans="1:15" x14ac:dyDescent="0.3">
      <c r="A174" s="52" t="s">
        <v>129</v>
      </c>
      <c r="B174" s="43" t="str">
        <f t="shared" ref="B174" si="482">+IFERROR(B173/A173-1,"nm")</f>
        <v>nm</v>
      </c>
      <c r="C174" s="43">
        <f t="shared" ref="C174" si="483">+IFERROR(C173/B173-1,"nm")</f>
        <v>-0.43478260869565222</v>
      </c>
      <c r="D174" s="43">
        <f t="shared" ref="D174" si="484">+IFERROR(D173/C173-1,"nm")</f>
        <v>-0.23076923076923073</v>
      </c>
      <c r="E174" s="43">
        <f t="shared" ref="E174" si="485">+IFERROR(E173/D173-1,"nm")</f>
        <v>-0.26666666666666672</v>
      </c>
      <c r="F174" s="43">
        <f t="shared" ref="F174" si="486">+IFERROR(F173/E173-1,"nm")</f>
        <v>-0.18181818181818177</v>
      </c>
      <c r="G174" s="43">
        <f t="shared" ref="G174" si="487">+IFERROR(G173/F173-1,"nm")</f>
        <v>-0.33333333333333337</v>
      </c>
      <c r="H174" s="43">
        <f t="shared" ref="H174" si="488">+IFERROR(H173/G173-1,"nm")</f>
        <v>-0.41666666666666663</v>
      </c>
      <c r="I174" s="43">
        <f>+IFERROR(I173/H173-1,"nm")</f>
        <v>0.28571428571428581</v>
      </c>
      <c r="J174" s="43">
        <f t="shared" ref="J174" si="489">+IFERROR(J173/I173-1,"nm")</f>
        <v>-1</v>
      </c>
      <c r="K174" s="43" t="str">
        <f t="shared" ref="K174" si="490">+IFERROR(K173/J173-1,"nm")</f>
        <v>nm</v>
      </c>
      <c r="L174" s="43" t="str">
        <f t="shared" ref="L174" si="491">+IFERROR(L173/K173-1,"nm")</f>
        <v>nm</v>
      </c>
      <c r="M174" s="43" t="str">
        <f t="shared" ref="M174" si="492">+IFERROR(M173/L173-1,"nm")</f>
        <v>nm</v>
      </c>
      <c r="N174" s="43" t="str">
        <f t="shared" ref="N174" si="493">+IFERROR(N173/M173-1,"nm")</f>
        <v>nm</v>
      </c>
      <c r="O174" s="43"/>
    </row>
    <row r="175" spans="1:15" x14ac:dyDescent="0.3">
      <c r="A175" s="52" t="s">
        <v>133</v>
      </c>
      <c r="B175" s="43">
        <f>+IFERROR(B173/B$145,"nm")</f>
        <v>3.481331987891019E-2</v>
      </c>
      <c r="C175" s="43">
        <f t="shared" ref="C175:I175" si="494">+IFERROR(C173/C$145,"nm")</f>
        <v>1.9948849104859334E-2</v>
      </c>
      <c r="D175" s="43">
        <f t="shared" si="494"/>
        <v>1.4691478942213516E-2</v>
      </c>
      <c r="E175" s="43">
        <f t="shared" si="494"/>
        <v>1.166489925768823E-2</v>
      </c>
      <c r="F175" s="43">
        <f t="shared" si="494"/>
        <v>9.4438614900314802E-3</v>
      </c>
      <c r="G175" s="43">
        <f t="shared" si="494"/>
        <v>6.5005417118093175E-3</v>
      </c>
      <c r="H175" s="43">
        <f t="shared" si="494"/>
        <v>3.1746031746031746E-3</v>
      </c>
      <c r="I175" s="43">
        <f t="shared" si="494"/>
        <v>3.8363171355498722E-3</v>
      </c>
      <c r="J175" s="45">
        <f>+I175</f>
        <v>3.8363171355498722E-3</v>
      </c>
      <c r="K175" s="45">
        <f t="shared" ref="K175" si="495">+J175</f>
        <v>3.8363171355498722E-3</v>
      </c>
      <c r="L175" s="45">
        <f t="shared" ref="L175" si="496">+K175</f>
        <v>3.8363171355498722E-3</v>
      </c>
      <c r="M175" s="45">
        <f t="shared" ref="M175" si="497">+L175</f>
        <v>3.8363171355498722E-3</v>
      </c>
      <c r="N175" s="45">
        <f t="shared" ref="N175" si="498">+M175</f>
        <v>3.8363171355498722E-3</v>
      </c>
      <c r="O175" s="45"/>
    </row>
    <row r="176" spans="1:15" x14ac:dyDescent="0.3">
      <c r="A176" s="8" t="s">
        <v>143</v>
      </c>
      <c r="B176" s="8">
        <f>Historicals!B222</f>
        <v>122</v>
      </c>
      <c r="C176" s="8">
        <f>Historicals!C222</f>
        <v>125</v>
      </c>
      <c r="D176" s="8">
        <f>Historicals!D222</f>
        <v>125</v>
      </c>
      <c r="E176" s="8">
        <f>Historicals!E222</f>
        <v>115</v>
      </c>
      <c r="F176" s="8">
        <f>Historicals!F222</f>
        <v>100</v>
      </c>
      <c r="G176" s="8">
        <f>Historicals!G222</f>
        <v>80</v>
      </c>
      <c r="H176" s="8">
        <f>Historicals!H222</f>
        <v>63</v>
      </c>
      <c r="I176" s="8">
        <f>Historicals!I222</f>
        <v>49</v>
      </c>
      <c r="J176" s="44">
        <f>+J145*J178</f>
        <v>49</v>
      </c>
      <c r="K176" s="44">
        <f t="shared" ref="K176:N176" si="499">+K145*K178</f>
        <v>46.430946291560105</v>
      </c>
      <c r="L176" s="44">
        <f t="shared" si="499"/>
        <v>46.430946291560105</v>
      </c>
      <c r="M176" s="44">
        <f t="shared" si="499"/>
        <v>46.430946291560105</v>
      </c>
      <c r="N176" s="44">
        <f t="shared" si="499"/>
        <v>46.430946291560105</v>
      </c>
      <c r="O176" s="44"/>
    </row>
    <row r="177" spans="1:16" x14ac:dyDescent="0.3">
      <c r="A177" s="42" t="s">
        <v>129</v>
      </c>
      <c r="B177" s="43" t="str">
        <f t="shared" ref="B177" si="500">+IFERROR(B176/A176-1,"nm")</f>
        <v>nm</v>
      </c>
      <c r="C177" s="43">
        <f t="shared" ref="C177" si="501">+IFERROR(C176/B176-1,"nm")</f>
        <v>2.4590163934426146E-2</v>
      </c>
      <c r="D177" s="43">
        <f t="shared" ref="D177" si="502">+IFERROR(D176/C176-1,"nm")</f>
        <v>0</v>
      </c>
      <c r="E177" s="43">
        <f t="shared" ref="E177" si="503">+IFERROR(E176/D176-1,"nm")</f>
        <v>-7.999999999999996E-2</v>
      </c>
      <c r="F177" s="43">
        <f t="shared" ref="F177" si="504">+IFERROR(F176/E176-1,"nm")</f>
        <v>-0.13043478260869568</v>
      </c>
      <c r="G177" s="43">
        <f t="shared" ref="G177" si="505">+IFERROR(G176/F176-1,"nm")</f>
        <v>-0.19999999999999996</v>
      </c>
      <c r="H177" s="43">
        <f t="shared" ref="H177" si="506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507">+K178+K179</f>
        <v>2.0886615515771527E-2</v>
      </c>
      <c r="L177" s="43">
        <f t="shared" si="507"/>
        <v>2.0886615515771527E-2</v>
      </c>
      <c r="M177" s="43">
        <f t="shared" si="507"/>
        <v>2.0886615515771527E-2</v>
      </c>
      <c r="N177" s="43">
        <f t="shared" si="507"/>
        <v>2.0886615515771527E-2</v>
      </c>
      <c r="O177" s="43"/>
    </row>
    <row r="178" spans="1:16" x14ac:dyDescent="0.3">
      <c r="A178" s="42" t="s">
        <v>133</v>
      </c>
      <c r="B178" s="43">
        <f>+IFERROR(B176/B$145,"nm")</f>
        <v>6.1553985872855703E-2</v>
      </c>
      <c r="C178" s="43">
        <f t="shared" ref="C178:I178" si="508">+IFERROR(C176/C$145,"nm")</f>
        <v>6.3938618925831206E-2</v>
      </c>
      <c r="D178" s="43">
        <f t="shared" si="508"/>
        <v>6.1214495592556317E-2</v>
      </c>
      <c r="E178" s="43">
        <f t="shared" si="508"/>
        <v>6.097560975609756E-2</v>
      </c>
      <c r="F178" s="43">
        <f t="shared" si="508"/>
        <v>5.2465897166841552E-2</v>
      </c>
      <c r="G178" s="43">
        <f t="shared" si="508"/>
        <v>4.3336944745395449E-2</v>
      </c>
      <c r="H178" s="43">
        <f t="shared" si="508"/>
        <v>2.8571428571428571E-2</v>
      </c>
      <c r="I178" s="43">
        <f t="shared" si="508"/>
        <v>2.0886615515771527E-2</v>
      </c>
      <c r="J178" s="45">
        <f>+I178</f>
        <v>2.0886615515771527E-2</v>
      </c>
      <c r="K178" s="45">
        <f t="shared" ref="K178" si="509">+J178</f>
        <v>2.0886615515771527E-2</v>
      </c>
      <c r="L178" s="45">
        <f t="shared" ref="L178" si="510">+K178</f>
        <v>2.0886615515771527E-2</v>
      </c>
      <c r="M178" s="45">
        <f t="shared" ref="M178" si="511">+L178</f>
        <v>2.0886615515771527E-2</v>
      </c>
      <c r="N178" s="45">
        <f t="shared" ref="N178" si="512">+M178</f>
        <v>2.0886615515771527E-2</v>
      </c>
      <c r="O178" s="45"/>
    </row>
    <row r="179" spans="1:16" x14ac:dyDescent="0.3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  <c r="O179" s="35"/>
    </row>
    <row r="180" spans="1:16" x14ac:dyDescent="0.3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2">
        <f>I180*(1+J181)</f>
        <v>-72</v>
      </c>
      <c r="K180" s="71">
        <f t="shared" ref="K180:N180" si="513">J180*(1+J181)</f>
        <v>-72</v>
      </c>
      <c r="L180" s="71">
        <f t="shared" si="513"/>
        <v>-72</v>
      </c>
      <c r="M180" s="71">
        <f t="shared" si="513"/>
        <v>-72</v>
      </c>
      <c r="N180" s="71">
        <f t="shared" si="513"/>
        <v>-72</v>
      </c>
      <c r="O180" s="71" t="s">
        <v>183</v>
      </c>
      <c r="P180" t="s">
        <v>179</v>
      </c>
    </row>
    <row r="181" spans="1:16" x14ac:dyDescent="0.3">
      <c r="A181" s="50" t="s">
        <v>129</v>
      </c>
      <c r="B181" s="43" t="str">
        <f t="shared" ref="B181" si="514">+IFERROR(B180/A180-1,"nm")</f>
        <v>nm</v>
      </c>
      <c r="C181" s="43">
        <f t="shared" ref="C181" si="515">+IFERROR(C180/B180-1,"nm")</f>
        <v>4.8780487804878092E-2</v>
      </c>
      <c r="D181" s="43">
        <f t="shared" ref="D181" si="516">+IFERROR(D180/C180-1,"nm")</f>
        <v>-1.8720930232558139</v>
      </c>
      <c r="E181" s="43">
        <f t="shared" ref="E181" si="517">+IFERROR(E180/D180-1,"nm")</f>
        <v>-0.65333333333333332</v>
      </c>
      <c r="F181" s="43">
        <f t="shared" ref="F181" si="518">+IFERROR(F180/E180-1,"nm")</f>
        <v>-1.2692307692307692</v>
      </c>
      <c r="G181" s="43">
        <f t="shared" ref="G181" si="519">+IFERROR(G180/F180-1,"nm")</f>
        <v>0.5714285714285714</v>
      </c>
      <c r="H181" s="43">
        <f t="shared" ref="H181" si="520">+IFERROR(H180/G180-1,"nm")</f>
        <v>-4.6363636363636367</v>
      </c>
      <c r="I181" s="43">
        <f>+IFERROR(I180/H180-1,"nm")</f>
        <v>-2.8</v>
      </c>
      <c r="J181" s="73">
        <v>0</v>
      </c>
      <c r="K181" s="43">
        <f t="shared" ref="K181" si="521">+IFERROR(K180/J180-1,"nm")</f>
        <v>0</v>
      </c>
      <c r="L181" s="43">
        <f t="shared" ref="L181" si="522">+IFERROR(L180/K180-1,"nm")</f>
        <v>0</v>
      </c>
      <c r="M181" s="43">
        <f t="shared" ref="M181" si="523">+IFERROR(M180/L180-1,"nm")</f>
        <v>0</v>
      </c>
      <c r="N181" s="43">
        <f t="shared" ref="N181" si="524">+IFERROR(N180/M180-1,"nm")</f>
        <v>0</v>
      </c>
      <c r="O181" s="43"/>
    </row>
    <row r="182" spans="1:16" x14ac:dyDescent="0.3">
      <c r="A182" s="8" t="s">
        <v>130</v>
      </c>
      <c r="B182" s="44">
        <f>+B189-B185</f>
        <v>-1176</v>
      </c>
      <c r="C182" s="44">
        <f t="shared" ref="C182:H182" si="525">+C189-C185</f>
        <v>-1257</v>
      </c>
      <c r="D182" s="44">
        <f t="shared" si="525"/>
        <v>-815</v>
      </c>
      <c r="E182" s="44">
        <f t="shared" si="525"/>
        <v>-1566</v>
      </c>
      <c r="F182" s="44">
        <f t="shared" si="525"/>
        <v>-1926</v>
      </c>
      <c r="G182" s="44">
        <f t="shared" si="525"/>
        <v>-2079</v>
      </c>
      <c r="H182" s="44">
        <f t="shared" si="525"/>
        <v>-2402</v>
      </c>
      <c r="I182" s="44">
        <f>+I189-I185</f>
        <v>-2353</v>
      </c>
      <c r="J182" s="74">
        <f>I182*(1+J183)</f>
        <v>-2353</v>
      </c>
      <c r="K182" s="44">
        <f t="shared" ref="K182:N182" si="526">J182*(1+J183)</f>
        <v>-2353</v>
      </c>
      <c r="L182" s="44">
        <f t="shared" si="526"/>
        <v>-2353</v>
      </c>
      <c r="M182" s="44">
        <f t="shared" si="526"/>
        <v>-2353</v>
      </c>
      <c r="N182" s="44">
        <f t="shared" si="526"/>
        <v>-2353</v>
      </c>
      <c r="O182" s="44"/>
      <c r="P182" t="s">
        <v>178</v>
      </c>
    </row>
    <row r="183" spans="1:16" x14ac:dyDescent="0.3">
      <c r="A183" s="52" t="s">
        <v>129</v>
      </c>
      <c r="B183" s="43" t="str">
        <f t="shared" ref="B183" si="527">+IFERROR(B182/A182-1,"nm")</f>
        <v>nm</v>
      </c>
      <c r="C183" s="43">
        <f t="shared" ref="C183" si="528">+IFERROR(C182/B182-1,"nm")</f>
        <v>6.8877551020408267E-2</v>
      </c>
      <c r="D183" s="43">
        <f t="shared" ref="D183" si="529">+IFERROR(D182/C182-1,"nm")</f>
        <v>-0.35163086714399361</v>
      </c>
      <c r="E183" s="43">
        <f t="shared" ref="E183" si="530">+IFERROR(E182/D182-1,"nm")</f>
        <v>0.92147239263803682</v>
      </c>
      <c r="F183" s="43">
        <f t="shared" ref="F183" si="531">+IFERROR(F182/E182-1,"nm")</f>
        <v>0.22988505747126431</v>
      </c>
      <c r="G183" s="43">
        <f t="shared" ref="G183" si="532">+IFERROR(G182/F182-1,"nm")</f>
        <v>7.9439252336448662E-2</v>
      </c>
      <c r="H183" s="43">
        <f t="shared" ref="H183" si="533">+IFERROR(H182/G182-1,"nm")</f>
        <v>0.15536315536315537</v>
      </c>
      <c r="I183" s="43">
        <f>+IFERROR(I182/H182-1,"nm")</f>
        <v>-2.0399666944213135E-2</v>
      </c>
      <c r="J183" s="73">
        <v>0</v>
      </c>
      <c r="K183" s="43">
        <f t="shared" ref="K183" si="534">+IFERROR(K182/J182-1,"nm")</f>
        <v>0</v>
      </c>
      <c r="L183" s="43">
        <f t="shared" ref="L183" si="535">+IFERROR(L182/K182-1,"nm")</f>
        <v>0</v>
      </c>
      <c r="M183" s="43">
        <f t="shared" ref="M183" si="536">+IFERROR(M182/L182-1,"nm")</f>
        <v>0</v>
      </c>
      <c r="N183" s="43">
        <f t="shared" ref="N183" si="537">+IFERROR(N182/M182-1,"nm")</f>
        <v>0</v>
      </c>
      <c r="O183" s="43"/>
    </row>
    <row r="184" spans="1:16" x14ac:dyDescent="0.3">
      <c r="A184" s="52" t="s">
        <v>131</v>
      </c>
      <c r="B184" s="43">
        <f>+IFERROR(B182/B$180,"nm")</f>
        <v>14.341463414634147</v>
      </c>
      <c r="C184" s="43">
        <f t="shared" ref="C184:I184" si="538">+IFERROR(C182/C$180,"nm")</f>
        <v>14.616279069767442</v>
      </c>
      <c r="D184" s="43">
        <f t="shared" si="538"/>
        <v>-10.866666666666667</v>
      </c>
      <c r="E184" s="43">
        <f t="shared" si="538"/>
        <v>-60.230769230769234</v>
      </c>
      <c r="F184" s="43">
        <f t="shared" si="538"/>
        <v>275.14285714285717</v>
      </c>
      <c r="G184" s="43">
        <f t="shared" si="538"/>
        <v>189</v>
      </c>
      <c r="H184" s="43">
        <f t="shared" si="538"/>
        <v>-60.05</v>
      </c>
      <c r="I184" s="43">
        <f t="shared" si="538"/>
        <v>32.680555555555557</v>
      </c>
      <c r="J184" s="45">
        <f>+I184</f>
        <v>32.680555555555557</v>
      </c>
      <c r="K184" s="45">
        <f t="shared" ref="K184" si="539">+J184</f>
        <v>32.680555555555557</v>
      </c>
      <c r="L184" s="45">
        <f t="shared" ref="L184" si="540">+K184</f>
        <v>32.680555555555557</v>
      </c>
      <c r="M184" s="45">
        <f t="shared" ref="M184" si="541">+L184</f>
        <v>32.680555555555557</v>
      </c>
      <c r="N184" s="45">
        <f t="shared" ref="N184" si="542">+M184</f>
        <v>32.680555555555557</v>
      </c>
      <c r="O184" s="45"/>
    </row>
    <row r="185" spans="1:16" x14ac:dyDescent="0.3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>+J188*J195</f>
        <v>134</v>
      </c>
      <c r="K185" s="44">
        <f t="shared" ref="K185:N185" si="543">+K188*K195</f>
        <v>134</v>
      </c>
      <c r="L185" s="44">
        <f t="shared" si="543"/>
        <v>134</v>
      </c>
      <c r="M185" s="44">
        <f t="shared" si="543"/>
        <v>134</v>
      </c>
      <c r="N185" s="44">
        <f t="shared" si="543"/>
        <v>134</v>
      </c>
      <c r="O185" s="44"/>
    </row>
    <row r="186" spans="1:16" x14ac:dyDescent="0.3">
      <c r="A186" s="52" t="s">
        <v>129</v>
      </c>
      <c r="B186" s="43" t="str">
        <f t="shared" ref="B186" si="544">+IFERROR(B185/A185-1,"nm")</f>
        <v>nm</v>
      </c>
      <c r="C186" s="43">
        <f t="shared" ref="C186" si="545">+IFERROR(C185/B185-1,"nm")</f>
        <v>0.12000000000000011</v>
      </c>
      <c r="D186" s="43">
        <f t="shared" ref="D186" si="546">+IFERROR(D185/C185-1,"nm")</f>
        <v>8.3333333333333259E-2</v>
      </c>
      <c r="E186" s="43">
        <f t="shared" ref="E186" si="547">+IFERROR(E185/D185-1,"nm")</f>
        <v>0.20879120879120872</v>
      </c>
      <c r="F186" s="43">
        <f t="shared" ref="F186" si="548">+IFERROR(F185/E185-1,"nm")</f>
        <v>5.4545454545454453E-2</v>
      </c>
      <c r="G186" s="43">
        <f t="shared" ref="G186" si="549">+IFERROR(G185/F185-1,"nm")</f>
        <v>-3.4482758620689613E-2</v>
      </c>
      <c r="H186" s="43">
        <f t="shared" ref="H186" si="550">+IFERROR(H185/G185-1,"nm")</f>
        <v>0.2589285714285714</v>
      </c>
      <c r="I186" s="43">
        <f>+IFERROR(I185/H185-1,"nm")</f>
        <v>-4.9645390070921946E-2</v>
      </c>
      <c r="J186" s="43">
        <f t="shared" ref="J186" si="551">+IFERROR(J185/I185-1,"nm")</f>
        <v>0</v>
      </c>
      <c r="K186" s="43">
        <f t="shared" ref="K186" si="552">+IFERROR(K185/J185-1,"nm")</f>
        <v>0</v>
      </c>
      <c r="L186" s="43">
        <f t="shared" ref="L186" si="553">+IFERROR(L185/K185-1,"nm")</f>
        <v>0</v>
      </c>
      <c r="M186" s="43">
        <f t="shared" ref="M186" si="554">+IFERROR(M185/L185-1,"nm")</f>
        <v>0</v>
      </c>
      <c r="N186" s="43">
        <f t="shared" ref="N186" si="555">+IFERROR(N185/M185-1,"nm")</f>
        <v>0</v>
      </c>
      <c r="O186" s="43"/>
    </row>
    <row r="187" spans="1:16" x14ac:dyDescent="0.3">
      <c r="A187" s="52" t="s">
        <v>133</v>
      </c>
      <c r="B187" s="43">
        <f>+IFERROR(B185/B$180,"nm")</f>
        <v>-0.91463414634146345</v>
      </c>
      <c r="C187" s="43">
        <f t="shared" ref="C187:I187" si="556">+IFERROR(C185/C$180,"nm")</f>
        <v>-0.97674418604651159</v>
      </c>
      <c r="D187" s="43">
        <f t="shared" si="556"/>
        <v>1.2133333333333334</v>
      </c>
      <c r="E187" s="43">
        <f t="shared" si="556"/>
        <v>4.2307692307692308</v>
      </c>
      <c r="F187" s="43">
        <f t="shared" si="556"/>
        <v>-16.571428571428573</v>
      </c>
      <c r="G187" s="43">
        <f t="shared" si="556"/>
        <v>-10.181818181818182</v>
      </c>
      <c r="H187" s="43">
        <f t="shared" si="556"/>
        <v>3.5249999999999999</v>
      </c>
      <c r="I187" s="43">
        <f t="shared" si="556"/>
        <v>-1.8611111111111112</v>
      </c>
      <c r="J187" s="43">
        <f t="shared" ref="J187:N187" si="557">+IFERROR(J185/J$21,"nm")</f>
        <v>7.3012586498120199E-3</v>
      </c>
      <c r="K187" s="43">
        <f t="shared" si="557"/>
        <v>7.3012586498120199E-3</v>
      </c>
      <c r="L187" s="43">
        <f t="shared" si="557"/>
        <v>7.3012586498120199E-3</v>
      </c>
      <c r="M187" s="43">
        <f t="shared" si="557"/>
        <v>7.3012586498120199E-3</v>
      </c>
      <c r="N187" s="43">
        <f t="shared" si="557"/>
        <v>7.3012586498120199E-3</v>
      </c>
      <c r="O187" s="43"/>
    </row>
    <row r="188" spans="1:16" x14ac:dyDescent="0.3">
      <c r="A188" s="42" t="s">
        <v>142</v>
      </c>
      <c r="B188" s="43">
        <f t="shared" ref="B188:H188" si="558">+IFERROR(B185/B195,"nm")</f>
        <v>0.10518934081346423</v>
      </c>
      <c r="C188" s="43">
        <f t="shared" si="558"/>
        <v>8.9647812166488788E-2</v>
      </c>
      <c r="D188" s="43">
        <f t="shared" si="558"/>
        <v>7.3505654281098551E-2</v>
      </c>
      <c r="E188" s="43">
        <f t="shared" si="558"/>
        <v>7.586206896551724E-2</v>
      </c>
      <c r="F188" s="43">
        <f t="shared" si="558"/>
        <v>6.9336521219366412E-2</v>
      </c>
      <c r="G188" s="43">
        <f t="shared" si="558"/>
        <v>5.845511482254697E-2</v>
      </c>
      <c r="H188" s="43">
        <f t="shared" si="558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59">+J188</f>
        <v>7.374793615850303E-2</v>
      </c>
      <c r="L188" s="45">
        <f t="shared" ref="L188" si="560">+K188</f>
        <v>7.374793615850303E-2</v>
      </c>
      <c r="M188" s="45">
        <f t="shared" ref="M188" si="561">+L188</f>
        <v>7.374793615850303E-2</v>
      </c>
      <c r="N188" s="45">
        <f t="shared" ref="N188" si="562">+M188</f>
        <v>7.374793615850303E-2</v>
      </c>
      <c r="O188" s="45"/>
    </row>
    <row r="189" spans="1:16" x14ac:dyDescent="0.3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72">
        <f>+J182+J185</f>
        <v>-2219</v>
      </c>
      <c r="K189" s="8">
        <f t="shared" ref="K189:N189" si="563">+K182-K185</f>
        <v>-2487</v>
      </c>
      <c r="L189" s="8">
        <f t="shared" si="563"/>
        <v>-2487</v>
      </c>
      <c r="M189" s="8">
        <f t="shared" si="563"/>
        <v>-2487</v>
      </c>
      <c r="N189" s="8">
        <f t="shared" si="563"/>
        <v>-2487</v>
      </c>
      <c r="O189" s="8"/>
    </row>
    <row r="190" spans="1:16" x14ac:dyDescent="0.3">
      <c r="A190" s="52" t="s">
        <v>129</v>
      </c>
      <c r="B190" s="43" t="str">
        <f t="shared" ref="B190" si="564">+IFERROR(B189/A189-1,"nm")</f>
        <v>nm</v>
      </c>
      <c r="C190" s="43">
        <f t="shared" ref="C190" si="565">+IFERROR(C189/B189-1,"nm")</f>
        <v>6.5395095367847489E-2</v>
      </c>
      <c r="D190" s="43">
        <f t="shared" ref="D190" si="566">+IFERROR(D189/C189-1,"nm")</f>
        <v>-0.38277919863597609</v>
      </c>
      <c r="E190" s="43">
        <f t="shared" ref="E190" si="567">+IFERROR(E189/D189-1,"nm")</f>
        <v>1.0110497237569063</v>
      </c>
      <c r="F190" s="43">
        <f t="shared" ref="F190" si="568">+IFERROR(F189/E189-1,"nm")</f>
        <v>0.24313186813186816</v>
      </c>
      <c r="G190" s="43">
        <f t="shared" ref="G190" si="569">+IFERROR(G189/F189-1,"nm")</f>
        <v>8.6740331491712785E-2</v>
      </c>
      <c r="H190" s="43">
        <f t="shared" ref="H190" si="570">+IFERROR(H189/G189-1,"nm")</f>
        <v>0.14946619217081847</v>
      </c>
      <c r="I190" s="43">
        <f>+IFERROR(I189/H189-1,"nm")</f>
        <v>-1.8575851393188847E-2</v>
      </c>
      <c r="J190" s="43">
        <f t="shared" ref="J190" si="571">+IFERROR(J189/I189-1,"nm")</f>
        <v>0</v>
      </c>
      <c r="K190" s="43">
        <f t="shared" ref="K190" si="572">+IFERROR(K189/J189-1,"nm")</f>
        <v>0.12077512392969814</v>
      </c>
      <c r="L190" s="43">
        <f t="shared" ref="L190" si="573">+IFERROR(L189/K189-1,"nm")</f>
        <v>0</v>
      </c>
      <c r="M190" s="43">
        <f t="shared" ref="M190" si="574">+IFERROR(M189/L189-1,"nm")</f>
        <v>0</v>
      </c>
      <c r="N190" s="43">
        <f t="shared" ref="N190" si="575">+IFERROR(N189/M189-1,"nm")</f>
        <v>0</v>
      </c>
      <c r="O190" s="43"/>
    </row>
    <row r="191" spans="1:16" x14ac:dyDescent="0.3">
      <c r="A191" s="52" t="s">
        <v>131</v>
      </c>
      <c r="B191" s="43">
        <f>+IFERROR(B189/B$180,"nm")</f>
        <v>13.426829268292684</v>
      </c>
      <c r="C191" s="43">
        <f t="shared" ref="C191:I191" si="576">+IFERROR(C189/C$180,"nm")</f>
        <v>13.63953488372093</v>
      </c>
      <c r="D191" s="43">
        <f t="shared" si="576"/>
        <v>-9.6533333333333342</v>
      </c>
      <c r="E191" s="43">
        <f t="shared" si="576"/>
        <v>-56</v>
      </c>
      <c r="F191" s="43">
        <f t="shared" si="576"/>
        <v>258.57142857142856</v>
      </c>
      <c r="G191" s="43">
        <f t="shared" si="576"/>
        <v>178.81818181818181</v>
      </c>
      <c r="H191" s="43">
        <f t="shared" si="576"/>
        <v>-56.524999999999999</v>
      </c>
      <c r="I191" s="43">
        <f t="shared" si="576"/>
        <v>30.819444444444443</v>
      </c>
      <c r="J191" s="43">
        <f t="shared" ref="J191:N191" si="577">+IFERROR(J189/J$21,"nm")</f>
        <v>-0.12090666376069308</v>
      </c>
      <c r="K191" s="43">
        <f t="shared" si="577"/>
        <v>-0.13550918106031712</v>
      </c>
      <c r="L191" s="43">
        <f t="shared" si="577"/>
        <v>-0.13550918106031712</v>
      </c>
      <c r="M191" s="43">
        <f t="shared" si="577"/>
        <v>-0.13550918106031712</v>
      </c>
      <c r="N191" s="43">
        <f t="shared" si="577"/>
        <v>-0.13550918106031712</v>
      </c>
      <c r="O191" s="43"/>
    </row>
    <row r="192" spans="1:16" x14ac:dyDescent="0.3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>+J180*J194</f>
        <v>50</v>
      </c>
      <c r="K192" s="44">
        <f t="shared" ref="K192:N192" si="578">+K180*K194</f>
        <v>50</v>
      </c>
      <c r="L192" s="44">
        <f t="shared" si="578"/>
        <v>50</v>
      </c>
      <c r="M192" s="44">
        <f t="shared" si="578"/>
        <v>50</v>
      </c>
      <c r="N192" s="44">
        <f t="shared" si="578"/>
        <v>50</v>
      </c>
      <c r="O192" s="44"/>
    </row>
    <row r="193" spans="1:15" x14ac:dyDescent="0.3">
      <c r="A193" s="52" t="s">
        <v>129</v>
      </c>
      <c r="B193" s="43" t="str">
        <f t="shared" ref="B193" si="579">+IFERROR(B192/A192-1,"nm")</f>
        <v>nm</v>
      </c>
      <c r="C193" s="43">
        <f t="shared" ref="C193" si="580">+IFERROR(C192/B192-1,"nm")</f>
        <v>1.5384615384615383</v>
      </c>
      <c r="D193" s="43">
        <f t="shared" ref="D193" si="581">+IFERROR(D192/C192-1,"nm")</f>
        <v>0.10227272727272729</v>
      </c>
      <c r="E193" s="43">
        <f t="shared" ref="E193" si="582">+IFERROR(E192/D192-1,"nm")</f>
        <v>-0.45360824742268047</v>
      </c>
      <c r="F193" s="43">
        <f t="shared" ref="F193" si="583">+IFERROR(F192/E192-1,"nm")</f>
        <v>1.3710691823899372</v>
      </c>
      <c r="G193" s="43">
        <f t="shared" ref="G193" si="584">+IFERROR(G192/F192-1,"nm")</f>
        <v>-0.156498673740053</v>
      </c>
      <c r="H193" s="43">
        <f t="shared" ref="H193" si="585">+IFERROR(H192/G192-1,"nm")</f>
        <v>-0.96540880503144655</v>
      </c>
      <c r="I193" s="43">
        <f>+IFERROR(I192/H192-1,"nm")</f>
        <v>3.5454545454545459</v>
      </c>
      <c r="J193" s="43">
        <f t="shared" ref="J193" si="586">+IFERROR(J192/I192-1,"nm")</f>
        <v>0</v>
      </c>
      <c r="K193" s="43">
        <f t="shared" ref="K193" si="587">+IFERROR(K192/J192-1,"nm")</f>
        <v>0</v>
      </c>
      <c r="L193" s="43">
        <f t="shared" ref="L193" si="588">+IFERROR(L192/K192-1,"nm")</f>
        <v>0</v>
      </c>
      <c r="M193" s="43">
        <f t="shared" ref="M193" si="589">+IFERROR(M192/L192-1,"nm")</f>
        <v>0</v>
      </c>
      <c r="N193" s="43">
        <f t="shared" ref="N193" si="590">+IFERROR(N192/M192-1,"nm")</f>
        <v>0</v>
      </c>
      <c r="O193" s="43"/>
    </row>
    <row r="194" spans="1:15" x14ac:dyDescent="0.3">
      <c r="A194" s="52" t="s">
        <v>133</v>
      </c>
      <c r="B194" s="43">
        <f>+IFERROR(B192/B$180,"nm")</f>
        <v>-1.2682926829268293</v>
      </c>
      <c r="C194" s="43">
        <f t="shared" ref="C194:I194" si="591">+IFERROR(C192/C$180,"nm")</f>
        <v>-3.0697674418604652</v>
      </c>
      <c r="D194" s="43">
        <f t="shared" si="591"/>
        <v>3.88</v>
      </c>
      <c r="E194" s="43">
        <f t="shared" si="591"/>
        <v>6.115384615384615</v>
      </c>
      <c r="F194" s="43">
        <f t="shared" si="591"/>
        <v>-53.857142857142854</v>
      </c>
      <c r="G194" s="43">
        <f t="shared" si="591"/>
        <v>-28.90909090909091</v>
      </c>
      <c r="H194" s="43">
        <f t="shared" si="591"/>
        <v>0.27500000000000002</v>
      </c>
      <c r="I194" s="43">
        <f t="shared" si="591"/>
        <v>-0.69444444444444442</v>
      </c>
      <c r="J194" s="45">
        <f>+I194</f>
        <v>-0.69444444444444442</v>
      </c>
      <c r="K194" s="45">
        <f t="shared" ref="K194" si="592">+J194</f>
        <v>-0.69444444444444442</v>
      </c>
      <c r="L194" s="45">
        <f t="shared" ref="L194" si="593">+K194</f>
        <v>-0.69444444444444442</v>
      </c>
      <c r="M194" s="45">
        <f t="shared" ref="M194" si="594">+L194</f>
        <v>-0.69444444444444442</v>
      </c>
      <c r="N194" s="45">
        <f t="shared" ref="N194" si="595">+M194</f>
        <v>-0.69444444444444442</v>
      </c>
      <c r="O194" s="45"/>
    </row>
    <row r="195" spans="1:15" x14ac:dyDescent="0.3">
      <c r="A195" s="8" t="s">
        <v>143</v>
      </c>
      <c r="B195" s="8">
        <f>Historicals!B223</f>
        <v>713</v>
      </c>
      <c r="C195" s="8">
        <f>Historicals!C223</f>
        <v>937</v>
      </c>
      <c r="D195" s="8">
        <f>Historicals!D223</f>
        <v>1238</v>
      </c>
      <c r="E195" s="8">
        <f>Historicals!E223</f>
        <v>1450</v>
      </c>
      <c r="F195" s="8">
        <f>Historicals!F223</f>
        <v>1673</v>
      </c>
      <c r="G195" s="8">
        <f>Historicals!G223</f>
        <v>1916</v>
      </c>
      <c r="H195" s="8">
        <f>Historicals!H223</f>
        <v>1870</v>
      </c>
      <c r="I195" s="8">
        <f>Historicals!I223</f>
        <v>1817</v>
      </c>
      <c r="J195" s="44">
        <f>+J180*J197</f>
        <v>1817</v>
      </c>
      <c r="K195" s="44">
        <f t="shared" ref="K195:N195" si="596">+K180*K197</f>
        <v>1817</v>
      </c>
      <c r="L195" s="44">
        <f t="shared" si="596"/>
        <v>1817</v>
      </c>
      <c r="M195" s="44">
        <f t="shared" si="596"/>
        <v>1817</v>
      </c>
      <c r="N195" s="44">
        <f t="shared" si="596"/>
        <v>1817</v>
      </c>
      <c r="O195" s="44"/>
    </row>
    <row r="196" spans="1:15" x14ac:dyDescent="0.3">
      <c r="A196" s="42" t="s">
        <v>129</v>
      </c>
      <c r="B196" s="43" t="str">
        <f t="shared" ref="B196" si="597">+IFERROR(B195/A195-1,"nm")</f>
        <v>nm</v>
      </c>
      <c r="C196" s="43">
        <f t="shared" ref="C196" si="598">+IFERROR(C195/B195-1,"nm")</f>
        <v>0.31416549789621318</v>
      </c>
      <c r="D196" s="43">
        <f t="shared" ref="D196" si="599">+IFERROR(D195/C195-1,"nm")</f>
        <v>0.32123799359658478</v>
      </c>
      <c r="E196" s="43">
        <f t="shared" ref="E196" si="600">+IFERROR(E195/D195-1,"nm")</f>
        <v>0.17124394184168024</v>
      </c>
      <c r="F196" s="43">
        <f t="shared" ref="F196" si="601">+IFERROR(F195/E195-1,"nm")</f>
        <v>0.15379310344827579</v>
      </c>
      <c r="G196" s="43">
        <f t="shared" ref="G196" si="602">+IFERROR(G195/F195-1,"nm")</f>
        <v>0.14524805738194857</v>
      </c>
      <c r="H196" s="43">
        <f t="shared" ref="H196" si="603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604">+K197+K198</f>
        <v>-25.236111111111111</v>
      </c>
      <c r="L196" s="43">
        <f t="shared" si="604"/>
        <v>-25.236111111111111</v>
      </c>
      <c r="M196" s="43">
        <f t="shared" si="604"/>
        <v>-25.236111111111111</v>
      </c>
      <c r="N196" s="43">
        <f t="shared" si="604"/>
        <v>-25.236111111111111</v>
      </c>
      <c r="O196" s="43"/>
    </row>
    <row r="197" spans="1:15" x14ac:dyDescent="0.3">
      <c r="A197" s="42" t="s">
        <v>133</v>
      </c>
      <c r="B197" s="43">
        <f>+IFERROR(B195/B$180,"nm")</f>
        <v>-8.6951219512195124</v>
      </c>
      <c r="C197" s="43">
        <f t="shared" ref="C197:I197" si="605">+IFERROR(C195/C$180,"nm")</f>
        <v>-10.895348837209303</v>
      </c>
      <c r="D197" s="43">
        <f t="shared" si="605"/>
        <v>16.506666666666668</v>
      </c>
      <c r="E197" s="43">
        <f t="shared" si="605"/>
        <v>55.769230769230766</v>
      </c>
      <c r="F197" s="43">
        <f t="shared" si="605"/>
        <v>-239</v>
      </c>
      <c r="G197" s="43">
        <f t="shared" si="605"/>
        <v>-174.18181818181819</v>
      </c>
      <c r="H197" s="43">
        <f t="shared" si="605"/>
        <v>46.75</v>
      </c>
      <c r="I197" s="43">
        <f t="shared" si="605"/>
        <v>-25.236111111111111</v>
      </c>
      <c r="J197" s="45">
        <f>+I197</f>
        <v>-25.236111111111111</v>
      </c>
      <c r="K197" s="45">
        <f t="shared" ref="K197" si="606">+J197</f>
        <v>-25.236111111111111</v>
      </c>
      <c r="L197" s="45">
        <f t="shared" ref="L197" si="607">+K197</f>
        <v>-25.236111111111111</v>
      </c>
      <c r="M197" s="45">
        <f t="shared" ref="M197" si="608">+L197</f>
        <v>-25.236111111111111</v>
      </c>
      <c r="N197" s="45">
        <f t="shared" ref="N197" si="609">+M197</f>
        <v>-25.236111111111111</v>
      </c>
      <c r="O197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2024-02-20T17:02:16Z</dcterms:modified>
</cp:coreProperties>
</file>