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0F03F18-490A-4C89-91BF-7E80C1AB8160}"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19" i="3" s="1"/>
  <c r="D16" i="3"/>
  <c r="I16" i="3"/>
  <c r="K16" i="3" s="1"/>
  <c r="L16" i="3" s="1"/>
  <c r="M16" i="3" s="1"/>
  <c r="N16" i="3" s="1"/>
  <c r="O16" i="3" s="1"/>
  <c r="H16" i="3"/>
  <c r="G16" i="3"/>
  <c r="F16" i="3"/>
  <c r="E16" i="3"/>
  <c r="C16" i="3"/>
  <c r="B16" i="3"/>
  <c r="L15" i="3"/>
  <c r="M15" i="3" s="1"/>
  <c r="N15" i="3" s="1"/>
  <c r="O15" i="3" s="1"/>
  <c r="K15" i="3"/>
  <c r="I15" i="3"/>
  <c r="H15" i="3"/>
  <c r="G15" i="3"/>
  <c r="F15" i="3"/>
  <c r="E15" i="3"/>
  <c r="D15" i="3"/>
  <c r="C15" i="3"/>
  <c r="B15" i="3"/>
  <c r="I13" i="3"/>
  <c r="K13" i="3" s="1"/>
  <c r="L13" i="3" s="1"/>
  <c r="M13" i="3" s="1"/>
  <c r="N13" i="3" s="1"/>
  <c r="O13" i="3" s="1"/>
  <c r="H13" i="3"/>
  <c r="G13" i="3"/>
  <c r="F13" i="3"/>
  <c r="E13" i="3"/>
  <c r="D13" i="3"/>
  <c r="C13" i="3"/>
  <c r="B13" i="3"/>
  <c r="I12" i="3"/>
  <c r="K12" i="3" s="1"/>
  <c r="L12" i="3" s="1"/>
  <c r="M12" i="3" s="1"/>
  <c r="N12" i="3" s="1"/>
  <c r="O12" i="3" s="1"/>
  <c r="H12" i="3"/>
  <c r="G12" i="3"/>
  <c r="F12" i="3"/>
  <c r="E12" i="3"/>
  <c r="D12" i="3"/>
  <c r="C12" i="3"/>
  <c r="B12" i="3"/>
  <c r="I10" i="3"/>
  <c r="K10" i="3" s="1"/>
  <c r="L10" i="3" s="1"/>
  <c r="M10" i="3" s="1"/>
  <c r="N10" i="3" s="1"/>
  <c r="O10" i="3" s="1"/>
  <c r="H10" i="3"/>
  <c r="G10" i="3"/>
  <c r="F10" i="3"/>
  <c r="E10" i="3"/>
  <c r="D10" i="3"/>
  <c r="C10" i="3"/>
  <c r="B10" i="3"/>
  <c r="K9" i="3"/>
  <c r="L9" i="3" s="1"/>
  <c r="M9" i="3" s="1"/>
  <c r="N9" i="3" s="1"/>
  <c r="O9" i="3" s="1"/>
  <c r="I9" i="3"/>
  <c r="H9" i="3"/>
  <c r="G9" i="3"/>
  <c r="F9" i="3"/>
  <c r="E9" i="3"/>
  <c r="D9" i="3"/>
  <c r="B9" i="3"/>
  <c r="C9" i="3"/>
  <c r="I7" i="3"/>
  <c r="K7" i="3" s="1"/>
  <c r="L7" i="3" s="1"/>
  <c r="M7" i="3" s="1"/>
  <c r="N7" i="3" s="1"/>
  <c r="O7" i="3" s="1"/>
  <c r="H7" i="3"/>
  <c r="G7" i="3"/>
  <c r="F7" i="3"/>
  <c r="E7" i="3"/>
  <c r="D7" i="3"/>
  <c r="C7" i="3"/>
  <c r="B7" i="3"/>
  <c r="I6" i="3"/>
  <c r="K6" i="3" s="1"/>
  <c r="L6" i="3" s="1"/>
  <c r="M6" i="3" s="1"/>
  <c r="N6" i="3" s="1"/>
  <c r="O6" i="3" s="1"/>
  <c r="H6" i="3"/>
  <c r="G6" i="3"/>
  <c r="F6" i="3"/>
  <c r="E6" i="3"/>
  <c r="D6" i="3"/>
  <c r="C6" i="3"/>
  <c r="B6" i="3"/>
  <c r="K4" i="3"/>
  <c r="L4" i="3" s="1"/>
  <c r="M4" i="3" s="1"/>
  <c r="N4" i="3" s="1"/>
  <c r="O4" i="3" s="1"/>
  <c r="I4" i="3"/>
  <c r="D4" i="3"/>
  <c r="H4" i="3"/>
  <c r="G4" i="3"/>
  <c r="F4" i="3"/>
  <c r="E4" i="3"/>
  <c r="C4" i="3"/>
  <c r="B4" i="3"/>
  <c r="L131" i="1"/>
  <c r="G124" i="1"/>
  <c r="G45" i="1"/>
  <c r="F45" i="1"/>
  <c r="E45" i="1"/>
  <c r="A17" i="3"/>
  <c r="A44" i="3"/>
  <c r="H41" i="3"/>
  <c r="G41" i="3"/>
  <c r="F41" i="3"/>
  <c r="E41" i="3"/>
  <c r="D41" i="3"/>
  <c r="C41" i="3"/>
  <c r="B41" i="3"/>
  <c r="I41" i="3"/>
  <c r="I35" i="3"/>
  <c r="H35" i="3"/>
  <c r="G35" i="3"/>
  <c r="F35" i="3"/>
  <c r="E35" i="3"/>
  <c r="D35" i="3"/>
  <c r="C35" i="3"/>
  <c r="B35" i="3"/>
  <c r="H38" i="3"/>
  <c r="I39" i="3" s="1"/>
  <c r="G38" i="3"/>
  <c r="F38" i="3"/>
  <c r="E38" i="3"/>
  <c r="D38" i="3"/>
  <c r="E39" i="3" s="1"/>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F21" i="3" s="1"/>
  <c r="F23" i="3" s="1"/>
  <c r="G20" i="3"/>
  <c r="H20" i="3"/>
  <c r="I20" i="3"/>
  <c r="K1" i="3"/>
  <c r="L1" i="3" s="1"/>
  <c r="M1" i="3" s="1"/>
  <c r="N1" i="3" s="1"/>
  <c r="O1" i="3" s="1"/>
  <c r="H1" i="3"/>
  <c r="G1" i="3" s="1"/>
  <c r="F1" i="3" s="1"/>
  <c r="E1" i="3" s="1"/>
  <c r="D1" i="3" s="1"/>
  <c r="C1" i="3" s="1"/>
  <c r="B1" i="3" s="1"/>
  <c r="G32" i="3" l="1"/>
  <c r="I25" i="3"/>
  <c r="I27" i="3" s="1"/>
  <c r="I29" i="3"/>
  <c r="I31" i="3" s="1"/>
  <c r="I42" i="3"/>
  <c r="I32" i="3"/>
  <c r="I21" i="3"/>
  <c r="I23" i="3" s="1"/>
  <c r="G36" i="3"/>
  <c r="E32" i="3"/>
  <c r="E42" i="3"/>
  <c r="C32" i="3"/>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1" i="3"/>
  <c r="C23" i="3" s="1"/>
  <c r="F32" i="3"/>
  <c r="G39" i="3"/>
  <c r="D21" i="3"/>
  <c r="D23" i="3" s="1"/>
  <c r="H21" i="3"/>
  <c r="H23" i="3" s="1"/>
  <c r="D36" i="3"/>
  <c r="H36" i="3"/>
  <c r="D39" i="3"/>
  <c r="H39" i="3"/>
  <c r="D42" i="3"/>
  <c r="H42" i="3"/>
  <c r="D32" i="3"/>
  <c r="H32" i="3"/>
  <c r="E36" i="3"/>
  <c r="B32" i="3"/>
  <c r="C33" i="3" s="1"/>
  <c r="C39" i="3"/>
  <c r="C42" i="3"/>
  <c r="G42" i="3"/>
  <c r="I36" i="3"/>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F33" i="3"/>
  <c r="I33" i="3"/>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G18" i="3" s="1"/>
  <c r="F107" i="1"/>
  <c r="F18" i="3" s="1"/>
  <c r="F34" i="3" s="1"/>
  <c r="E107" i="1"/>
  <c r="E18" i="3" s="1"/>
  <c r="D107" i="1"/>
  <c r="D18" i="3" s="1"/>
  <c r="C107" i="1"/>
  <c r="C18" i="3" s="1"/>
  <c r="B107" i="1"/>
  <c r="B34" i="3" s="1"/>
  <c r="I107" i="1"/>
  <c r="I18" i="3" s="1"/>
  <c r="I139" i="1"/>
  <c r="I142" i="1" s="1"/>
  <c r="H139" i="1"/>
  <c r="H142" i="1" s="1"/>
  <c r="G139" i="1"/>
  <c r="G142" i="1" s="1"/>
  <c r="F139" i="1"/>
  <c r="F142" i="1" s="1"/>
  <c r="E139" i="1"/>
  <c r="E142" i="1" s="1"/>
  <c r="D139" i="1"/>
  <c r="D142" i="1" s="1"/>
  <c r="C139" i="1"/>
  <c r="C142" i="1" s="1"/>
  <c r="B139" i="1"/>
  <c r="B142" i="1" s="1"/>
  <c r="C40" i="3" l="1"/>
  <c r="C19" i="3"/>
  <c r="C43" i="3"/>
  <c r="C34" i="3"/>
  <c r="C37" i="3"/>
  <c r="D19" i="3"/>
  <c r="D40" i="3"/>
  <c r="D43" i="3"/>
  <c r="D37" i="3"/>
  <c r="I19" i="3"/>
  <c r="I40" i="3"/>
  <c r="I43" i="3"/>
  <c r="I37" i="3"/>
  <c r="I34" i="3"/>
  <c r="E19" i="3"/>
  <c r="E40" i="3"/>
  <c r="E43" i="3"/>
  <c r="E37" i="3"/>
  <c r="E34" i="3"/>
  <c r="D34" i="3"/>
  <c r="G43" i="3"/>
  <c r="G19" i="3"/>
  <c r="G40" i="3"/>
  <c r="G34" i="3"/>
  <c r="G37" i="3"/>
  <c r="H19" i="3"/>
  <c r="H37" i="3"/>
  <c r="H40" i="3"/>
  <c r="H43" i="3"/>
  <c r="B40" i="3"/>
  <c r="B43" i="3"/>
  <c r="B37" i="3"/>
  <c r="F19" i="3"/>
  <c r="F40" i="3"/>
  <c r="F43" i="3"/>
  <c r="F37" i="3"/>
  <c r="H34" i="3"/>
  <c r="H124" i="1"/>
  <c r="H131" i="1" s="1"/>
  <c r="H132" i="1" s="1"/>
  <c r="C124" i="1"/>
  <c r="I124" i="1"/>
  <c r="E124" i="1"/>
  <c r="F124" i="1"/>
  <c r="D124" i="1"/>
  <c r="B124" i="1"/>
  <c r="B131" i="1" s="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D59" i="1" l="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F12" i="1" l="1"/>
  <c r="E143" i="1"/>
  <c r="C143" i="1"/>
  <c r="B143" i="1"/>
  <c r="I64" i="1"/>
  <c r="I76" i="1" s="1"/>
  <c r="I94" i="1" s="1"/>
  <c r="G12"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<sst xmlns="http://schemas.openxmlformats.org/spreadsheetml/2006/main" count="263" uniqueCount="150">
  <si>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</si>
  <si>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</si>
  <si>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</si>
  <si>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</si>
  <si>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</si>
  <si>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</si>
  <si>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</si>
  <si>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</si>
  <si>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</si>
  <si>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</si>
  <si>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</si>
  <si>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</si>
  <si>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</si>
  <si>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</si>
  <si>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</si>
  <si>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</si>
  <si>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</si>
  <si>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</si>
  <si>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</si>
  <si>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</si>
  <si>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</si>
  <si>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</si>
  <si>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</si>
  <si>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</si>
  <si>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</si>
  <si>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</si>
  <si>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</si>
  <si>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</si>
  <si>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</si>
  <si>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</si>
  <si>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</si>
  <si>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</si>
  <si>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</si>
  <si>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</si>
  <si>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</si>
  <si>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</si>
  <si>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</si>
  <si>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</si>
  <si>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</si>
  <si>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</si>
  <si>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</si>
  <si>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</si>
  <si>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</si>
  <si>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</si>
  <si>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</si>
  <si>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</si>
  <si>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</si>
  <si>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</si>
  <si>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</si>
  <si>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</si>
  <si>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</si>
  <si>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</si>
  <si>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</si>
  <si>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</si>
  <si>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</si>
  <si>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</si>
  <si>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</si>
  <si>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</si>
  <si>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</si>
  <si>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</si>
  <si>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</si>
  <si>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</si>
  <si>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</si>
  <si>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</si>
  <si>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</si>
  <si>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</si>
  <si>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</si>
  <si>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</si>
  <si>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</si>
  <si>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</si>
  <si>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</si>
  <si>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</si>
  <si>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</si>
  <si>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</si>
  <si>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</si>
  <si>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</si>
  <si>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</si>
  <si>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</si>
  <si>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</si>
  <si>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</si>
  <si>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</si>
  <si>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</si>
  <si>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</si>
  <si>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</si>
  <si>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</si>
  <si>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</si>
  <si>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</si>
  <si>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</si>
  <si>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</si>
  <si>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</si>
  <si>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</si>
  <si>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</si>
  <si>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</si>
  <si>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</si>
  <si>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</si>
  <si>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</si>
  <si>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</si>
  <si>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</si>
  <si>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</si>
  <si>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</si>
  <si>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</si>
  <si>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</si>
  <si>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</si>
  <si>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</si>
  <si>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</si>
  <si>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</si>
  <si>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</si>
  <si>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</si>
  <si>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</si>
  <si>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</si>
  <si>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</si>
  <si>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</si>
  <si>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</si>
  <si>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</si>
  <si>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</si>
  <si>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</si>
  <si>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</si>
  <si>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</si>
  <si>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</si>
  <si>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</si>
  <si>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</si>
  <si>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</si>
  <si>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</si>
  <si>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</si>
  <si>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</si>
  <si>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</si>
  <si>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</si>
  <si>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</si>
  <si>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</si>
  <si>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</si>
  <si>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</si>
  <si>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</si>
  <si>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</si>
  <si>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</si>
  <si>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</si>
  <si>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</si>
  <si>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</si>
  <si>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</si>
  <si>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</si>
  <si>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</si>
  <si>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</si>
  <si>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</si>
  <si>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</si>
  <si>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</si>
  <si>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</si>
  <si>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</si>
  <si>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</si>
  <si>
    <t>Should be the addition of sub-segments linked from below rows in the segment sheet Footwear, Apparel and Equipment</t>
  </si>
  <si>
    <t>Link up all the segments North America, Europe, Asia Global, Converse and Corporate in similar format</t>
  </si>
  <si>
    <t>Should be the addition of segments North America, Europe, Asia Global, Converse and Corporate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</si>
</sst>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4" fontId="0" fillId="0" borderId="0" xfId="0" applyNumberFormat="1"/>
    <xf numFmtId="165" fontId="0" fillId="0" borderId="0" xfId="0" applyNumberFormat="1"/>
    <xf numFmtId="164" fontId="11"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2" applyNumberFormat="1" applyFont="1"/>
    <xf numFmtId="166" fontId="0" fillId="0" borderId="0" xfId="0" applyNumberFormat="1"/>
    <xf numFmtId="0" fontId="14"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07" activePane="bottomLeft" state="frozen"/>
      <selection pane="bottomLeft" activeCell="B107" sqref="B107"/>
    </sheetView>
  </sheetViews>
  <sheetFormatPr defaultColWidth="8.77734375" defaultRowHeight="14.4" x14ac:dyDescent="0.3"/>
  <cols>
    <col min="1" max="1" width="100.109375" customWidth="1"/>
    <col min="2" max="7" width="9" bestFit="1" customWidth="1"/>
    <col min="8" max="8" width="10.44140625" bestFit="1" customWidth="1"/>
    <col min="9" max="9" width="10.6640625" bestFit="1" customWidth="1"/>
    <col min="11" max="11" width="15.109375" customWidth="1"/>
    <col min="12" max="12" width="18.109375" customWidth="1"/>
    <col min="13" max="13" width="13.77734375" customWidth="1"/>
    <col min="14" max="14" width="16.109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3">
      <c r="A2" t="s">
        <v>28</v>
      </c>
      <c r="B2" s="3">
        <v>30601</v>
      </c>
      <c r="C2" s="3">
        <v>32376</v>
      </c>
      <c r="D2" s="3">
        <v>34350</v>
      </c>
      <c r="E2" s="3">
        <v>36397</v>
      </c>
      <c r="F2" s="3">
        <v>39117</v>
      </c>
      <c r="G2" s="3">
        <v>37403</v>
      </c>
      <c r="H2" s="3">
        <v>44538</v>
      </c>
      <c r="I2" s="3">
        <v>46710</v>
      </c>
    </row>
    <row r="3" spans="1:14" x14ac:dyDescent="0.3">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3">
      <c r="A5" s="11" t="s">
        <v>22</v>
      </c>
      <c r="B5" s="3">
        <v>3213</v>
      </c>
      <c r="C5" s="3">
        <v>3278</v>
      </c>
      <c r="D5" s="3">
        <v>3341</v>
      </c>
      <c r="E5" s="3">
        <v>3577</v>
      </c>
      <c r="F5" s="3">
        <v>3753</v>
      </c>
      <c r="G5" s="3">
        <v>3592</v>
      </c>
      <c r="H5" s="3">
        <v>3114</v>
      </c>
      <c r="I5" s="3">
        <v>3850</v>
      </c>
      <c r="K5" s="53">
        <v>2016</v>
      </c>
      <c r="L5" s="52">
        <v>4502</v>
      </c>
      <c r="M5" s="52">
        <v>5164</v>
      </c>
      <c r="N5" s="52">
        <v>662</v>
      </c>
    </row>
    <row r="6" spans="1:14" x14ac:dyDescent="0.3">
      <c r="A6" s="11" t="s">
        <v>23</v>
      </c>
      <c r="B6" s="3">
        <v>6679</v>
      </c>
      <c r="C6" s="3">
        <v>7191</v>
      </c>
      <c r="D6" s="3">
        <v>7222</v>
      </c>
      <c r="E6" s="3">
        <v>7934</v>
      </c>
      <c r="F6" s="3">
        <v>8949</v>
      </c>
      <c r="G6" s="3">
        <v>9534</v>
      </c>
      <c r="H6" s="3">
        <v>9911</v>
      </c>
      <c r="I6" s="3">
        <v>10954</v>
      </c>
      <c r="K6" s="53">
        <v>2017</v>
      </c>
      <c r="L6" s="52">
        <v>4749</v>
      </c>
      <c r="M6" s="52">
        <v>5465</v>
      </c>
      <c r="N6" s="52">
        <v>716</v>
      </c>
    </row>
    <row r="7" spans="1:14"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3">
      <c r="A8" s="2" t="s">
        <v>25</v>
      </c>
      <c r="B8" s="3">
        <v>28</v>
      </c>
      <c r="C8" s="3">
        <v>19</v>
      </c>
      <c r="D8" s="3">
        <v>59</v>
      </c>
      <c r="E8" s="3">
        <v>54</v>
      </c>
      <c r="F8" s="3">
        <v>49</v>
      </c>
      <c r="G8" s="3">
        <v>89</v>
      </c>
      <c r="H8" s="3">
        <v>262</v>
      </c>
      <c r="I8" s="3">
        <v>205</v>
      </c>
      <c r="K8" s="53">
        <v>2019</v>
      </c>
      <c r="L8" s="52">
        <v>4772</v>
      </c>
      <c r="M8" s="52">
        <v>5492</v>
      </c>
      <c r="N8" s="52">
        <v>720</v>
      </c>
    </row>
    <row r="9" spans="1:14" x14ac:dyDescent="0.3">
      <c r="A9" s="2" t="s">
        <v>5</v>
      </c>
      <c r="B9" s="3">
        <v>-58</v>
      </c>
      <c r="C9" s="3">
        <v>-140</v>
      </c>
      <c r="D9" s="3">
        <v>-196</v>
      </c>
      <c r="E9" s="3">
        <v>66</v>
      </c>
      <c r="F9" s="3">
        <v>-78</v>
      </c>
      <c r="G9" s="3">
        <v>139</v>
      </c>
      <c r="H9" s="3">
        <v>14</v>
      </c>
      <c r="I9" s="3">
        <v>-181</v>
      </c>
      <c r="K9" s="53">
        <v>2020</v>
      </c>
      <c r="L9" s="52">
        <v>3115</v>
      </c>
      <c r="M9" s="52">
        <v>4234</v>
      </c>
      <c r="N9" s="52">
        <v>1119</v>
      </c>
    </row>
    <row r="10" spans="1:14"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3">
      <c r="A11" s="2" t="s">
        <v>27</v>
      </c>
      <c r="B11" s="3">
        <v>932</v>
      </c>
      <c r="C11" s="3">
        <v>863</v>
      </c>
      <c r="D11" s="3">
        <v>646</v>
      </c>
      <c r="E11" s="3">
        <v>2392</v>
      </c>
      <c r="F11" s="3">
        <v>772</v>
      </c>
      <c r="G11" s="3">
        <v>348</v>
      </c>
      <c r="H11" s="3">
        <v>934</v>
      </c>
      <c r="I11" s="3">
        <v>605</v>
      </c>
      <c r="K11" s="53">
        <v>2022</v>
      </c>
      <c r="L11" s="52">
        <v>6675</v>
      </c>
      <c r="M11" s="52">
        <v>7515</v>
      </c>
      <c r="N11" s="52">
        <v>840</v>
      </c>
    </row>
    <row r="12" spans="1:14"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5" thickTop="1" x14ac:dyDescent="0.3">
      <c r="A13" s="1" t="s">
        <v>8</v>
      </c>
    </row>
    <row r="14" spans="1:14" x14ac:dyDescent="0.3">
      <c r="A14" s="2" t="s">
        <v>6</v>
      </c>
      <c r="B14">
        <v>1.9</v>
      </c>
      <c r="C14">
        <v>2.21</v>
      </c>
      <c r="D14">
        <v>2.56</v>
      </c>
      <c r="E14">
        <v>1.19</v>
      </c>
      <c r="F14">
        <v>1.63</v>
      </c>
      <c r="G14">
        <v>3.64</v>
      </c>
      <c r="H14">
        <v>3.64</v>
      </c>
      <c r="I14">
        <v>3.83</v>
      </c>
    </row>
    <row r="15" spans="1:14" x14ac:dyDescent="0.3">
      <c r="A15" s="2" t="s">
        <v>7</v>
      </c>
      <c r="B15">
        <v>1.85</v>
      </c>
      <c r="C15">
        <v>2.16</v>
      </c>
      <c r="D15">
        <v>2.5099999999999998</v>
      </c>
      <c r="E15">
        <v>1.17</v>
      </c>
      <c r="F15">
        <v>1.6</v>
      </c>
      <c r="G15">
        <v>3.56</v>
      </c>
      <c r="H15">
        <v>3.56</v>
      </c>
      <c r="I15">
        <v>3.75</v>
      </c>
    </row>
    <row r="16" spans="1:14" x14ac:dyDescent="0.3">
      <c r="A16" s="1" t="s">
        <v>9</v>
      </c>
    </row>
    <row r="17" spans="1:9" x14ac:dyDescent="0.3">
      <c r="A17" s="2" t="s">
        <v>6</v>
      </c>
      <c r="B17" s="49">
        <v>0</v>
      </c>
      <c r="C17" s="49">
        <v>0</v>
      </c>
      <c r="D17">
        <v>1657.8</v>
      </c>
      <c r="E17">
        <v>1623.8</v>
      </c>
      <c r="F17">
        <v>1579.7</v>
      </c>
      <c r="G17" s="8">
        <v>1559</v>
      </c>
      <c r="H17" s="8">
        <v>1573</v>
      </c>
      <c r="I17" s="8">
        <v>1578.8</v>
      </c>
    </row>
    <row r="18" spans="1:9" x14ac:dyDescent="0.3">
      <c r="A18" s="2" t="s">
        <v>7</v>
      </c>
      <c r="B18" s="49">
        <v>0</v>
      </c>
      <c r="C18" s="49">
        <v>0</v>
      </c>
      <c r="D18">
        <v>1692</v>
      </c>
      <c r="E18">
        <v>1659.1</v>
      </c>
      <c r="F18">
        <v>1618.4</v>
      </c>
      <c r="G18" s="8">
        <v>1592</v>
      </c>
      <c r="H18" s="8">
        <v>1609.4</v>
      </c>
      <c r="I18" s="8">
        <v>1610.8</v>
      </c>
    </row>
    <row r="20" spans="1:9" s="12" customFormat="1" x14ac:dyDescent="0.3">
      <c r="A20" s="12" t="s">
        <v>2</v>
      </c>
      <c r="B20" s="49">
        <v>0</v>
      </c>
      <c r="C20" s="49">
        <v>0</v>
      </c>
      <c r="D20" s="13">
        <f t="shared" ref="D20:H20" si="5">+ROUND(((D12/D18)-D15),2)</f>
        <v>0</v>
      </c>
      <c r="E20" s="13">
        <f t="shared" si="5"/>
        <v>0</v>
      </c>
      <c r="F20" s="49">
        <v>0</v>
      </c>
      <c r="G20" s="49">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2357</v>
      </c>
      <c r="C29" s="3">
        <v>1489</v>
      </c>
      <c r="D29" s="50">
        <v>1150</v>
      </c>
      <c r="E29" s="49">
        <v>1130</v>
      </c>
      <c r="F29" s="3">
        <v>1968</v>
      </c>
      <c r="G29" s="3">
        <v>1653</v>
      </c>
      <c r="H29" s="3">
        <v>1498</v>
      </c>
      <c r="I29" s="3">
        <v>2129</v>
      </c>
    </row>
    <row r="30" spans="1:9" x14ac:dyDescent="0.3">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2201</v>
      </c>
      <c r="C35" s="3">
        <v>2422</v>
      </c>
      <c r="D35" s="3">
        <v>2787</v>
      </c>
      <c r="E35" s="3">
        <v>2509</v>
      </c>
      <c r="F35" s="3">
        <v>2011</v>
      </c>
      <c r="G35" s="3">
        <v>2326</v>
      </c>
      <c r="H35" s="3">
        <v>2921</v>
      </c>
      <c r="I35" s="3">
        <v>3821</v>
      </c>
    </row>
    <row r="36" spans="1:9" ht="15" thickBot="1" x14ac:dyDescent="0.3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1480</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-960</v>
      </c>
      <c r="C81" s="3">
        <v>-1133</v>
      </c>
      <c r="D81" s="3">
        <v>-1092</v>
      </c>
      <c r="E81" s="3">
        <v>-1028</v>
      </c>
      <c r="F81" s="3">
        <v>-1119</v>
      </c>
      <c r="G81" s="3">
        <v>-1086</v>
      </c>
      <c r="H81" s="3">
        <v>-695</v>
      </c>
      <c r="I81" s="3">
        <v>-758</v>
      </c>
    </row>
    <row r="82" spans="1:9" x14ac:dyDescent="0.3">
      <c r="A82" s="2" t="s">
        <v>80</v>
      </c>
      <c r="B82" s="3">
        <v>-150</v>
      </c>
      <c r="C82" s="3">
        <v>156</v>
      </c>
      <c r="D82" s="3">
        <v>-34</v>
      </c>
      <c r="E82" s="3">
        <v>-22</v>
      </c>
      <c r="F82" s="3">
        <v>5</v>
      </c>
      <c r="G82" s="3">
        <v>31</v>
      </c>
      <c r="H82" s="3">
        <v>171</v>
      </c>
      <c r="I82" s="3">
        <v>-19</v>
      </c>
    </row>
    <row r="83" spans="1:9" x14ac:dyDescent="0.3">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3">
      <c r="A84" s="1" t="s">
        <v>82</v>
      </c>
      <c r="B84" s="3"/>
      <c r="C84" s="3"/>
      <c r="D84" s="3"/>
      <c r="E84" s="3"/>
      <c r="F84" s="3"/>
      <c r="G84" s="3"/>
      <c r="H84" s="3"/>
      <c r="I84" s="3"/>
    </row>
    <row r="85" spans="1:9" x14ac:dyDescent="0.3">
      <c r="A85" s="2" t="s">
        <v>83</v>
      </c>
      <c r="B85" s="3">
        <v>-7</v>
      </c>
      <c r="C85" s="3">
        <v>875</v>
      </c>
      <c r="D85" s="3">
        <v>1438</v>
      </c>
      <c r="E85" s="3">
        <v>0</v>
      </c>
      <c r="F85" s="3">
        <v>0</v>
      </c>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v>-19</v>
      </c>
      <c r="C87" s="3">
        <v>-7</v>
      </c>
      <c r="D87" s="3">
        <v>-17</v>
      </c>
      <c r="E87" s="3">
        <v>0</v>
      </c>
      <c r="F87" s="3">
        <v>0</v>
      </c>
      <c r="G87" s="3">
        <v>0</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218</v>
      </c>
      <c r="C91" s="3">
        <v>-22</v>
      </c>
      <c r="D91" s="3">
        <v>-29</v>
      </c>
      <c r="E91" s="3">
        <v>-84</v>
      </c>
      <c r="F91" s="3">
        <v>-50</v>
      </c>
      <c r="G91" s="3">
        <v>-58</v>
      </c>
      <c r="H91" s="3">
        <v>-136</v>
      </c>
      <c r="I91" s="3">
        <v>-151</v>
      </c>
    </row>
    <row r="92" spans="1:9" x14ac:dyDescent="0.3">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3">
      <c r="A95" t="s">
        <v>92</v>
      </c>
      <c r="B95" s="3">
        <v>2220</v>
      </c>
      <c r="C95" s="3">
        <v>3852</v>
      </c>
      <c r="D95" s="3">
        <v>3138</v>
      </c>
      <c r="E95" s="3">
        <v>3808</v>
      </c>
      <c r="F95" s="3">
        <v>4259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12"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3">
      <c r="A98" t="s">
        <v>94</v>
      </c>
      <c r="B98" s="3"/>
      <c r="C98" s="3"/>
      <c r="D98" s="3"/>
      <c r="E98" s="3"/>
      <c r="F98" s="3"/>
      <c r="G98" s="3"/>
      <c r="H98" s="3"/>
      <c r="I98" s="3"/>
    </row>
    <row r="99" spans="1:12" x14ac:dyDescent="0.3">
      <c r="A99" s="2" t="s">
        <v>17</v>
      </c>
      <c r="B99" s="3"/>
      <c r="C99" s="3"/>
      <c r="D99" s="3"/>
      <c r="E99" s="3"/>
      <c r="F99" s="3"/>
      <c r="G99" s="3"/>
      <c r="H99" s="3"/>
      <c r="I99" s="3"/>
    </row>
    <row r="100" spans="1:12" x14ac:dyDescent="0.3">
      <c r="A100" s="11" t="s">
        <v>95</v>
      </c>
      <c r="B100" s="3">
        <v>53</v>
      </c>
      <c r="C100" s="3">
        <v>70</v>
      </c>
      <c r="D100" s="3">
        <v>98</v>
      </c>
      <c r="E100" s="3">
        <v>125</v>
      </c>
      <c r="F100" s="3">
        <v>153</v>
      </c>
      <c r="G100" s="3">
        <v>140</v>
      </c>
      <c r="H100" s="3">
        <v>293</v>
      </c>
      <c r="I100" s="3">
        <v>290</v>
      </c>
    </row>
    <row r="101" spans="1:12" x14ac:dyDescent="0.3">
      <c r="A101" s="11" t="s">
        <v>18</v>
      </c>
      <c r="B101" s="3">
        <v>1262</v>
      </c>
      <c r="C101" s="3">
        <v>748</v>
      </c>
      <c r="D101" s="3">
        <v>703</v>
      </c>
      <c r="E101" s="3">
        <v>529</v>
      </c>
      <c r="F101" s="3">
        <v>757</v>
      </c>
      <c r="G101" s="3">
        <v>1028</v>
      </c>
      <c r="H101" s="3">
        <v>1177</v>
      </c>
      <c r="I101" s="3">
        <v>1231</v>
      </c>
    </row>
    <row r="102" spans="1:12" x14ac:dyDescent="0.3">
      <c r="A102" s="11" t="s">
        <v>96</v>
      </c>
      <c r="B102" s="3">
        <v>206</v>
      </c>
      <c r="C102" s="3">
        <v>252</v>
      </c>
      <c r="D102" s="3">
        <v>266</v>
      </c>
      <c r="E102" s="3">
        <v>294</v>
      </c>
      <c r="F102" s="3">
        <v>160</v>
      </c>
      <c r="G102" s="3">
        <v>121</v>
      </c>
      <c r="H102" s="3">
        <v>179</v>
      </c>
      <c r="I102" s="3">
        <v>160</v>
      </c>
    </row>
    <row r="103" spans="1:12" x14ac:dyDescent="0.3">
      <c r="A103" s="11" t="s">
        <v>97</v>
      </c>
      <c r="B103" s="3">
        <v>240</v>
      </c>
      <c r="C103" s="3">
        <v>271</v>
      </c>
      <c r="D103" s="3">
        <v>300</v>
      </c>
      <c r="E103" s="3">
        <v>320</v>
      </c>
      <c r="F103" s="3">
        <v>347</v>
      </c>
      <c r="G103" s="3">
        <v>385</v>
      </c>
      <c r="H103" s="3">
        <v>438</v>
      </c>
      <c r="I103" s="3">
        <v>480</v>
      </c>
    </row>
    <row r="105" spans="1:12" x14ac:dyDescent="0.3">
      <c r="A105" s="14" t="s">
        <v>100</v>
      </c>
      <c r="B105" s="14"/>
      <c r="C105" s="14"/>
      <c r="D105" s="14"/>
      <c r="E105" s="14"/>
      <c r="F105" s="14"/>
      <c r="G105" s="14"/>
      <c r="H105" s="14"/>
      <c r="I105" s="14"/>
      <c r="L105" s="59" t="s">
        <v>145</v>
      </c>
    </row>
    <row r="106" spans="1:12" x14ac:dyDescent="0.3">
      <c r="A106" s="28" t="s">
        <v>110</v>
      </c>
      <c r="B106" s="3"/>
      <c r="C106" s="3"/>
      <c r="D106" s="3"/>
      <c r="E106" s="3"/>
      <c r="F106" s="3"/>
      <c r="G106" s="3"/>
      <c r="H106" s="3"/>
      <c r="I106" s="3"/>
      <c r="L106" s="55"/>
    </row>
    <row r="107" spans="1:12" x14ac:dyDescent="0.3">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3">
      <c r="A108" s="11" t="s">
        <v>114</v>
      </c>
      <c r="B108">
        <v>8506</v>
      </c>
      <c r="C108">
        <v>9299</v>
      </c>
      <c r="D108">
        <v>9684</v>
      </c>
      <c r="E108">
        <v>9322</v>
      </c>
      <c r="F108">
        <v>10045</v>
      </c>
      <c r="G108">
        <v>9329</v>
      </c>
      <c r="H108" s="8">
        <v>11644</v>
      </c>
      <c r="I108" s="8">
        <v>12228</v>
      </c>
      <c r="L108" s="55">
        <v>7495</v>
      </c>
    </row>
    <row r="109" spans="1:12" x14ac:dyDescent="0.3">
      <c r="A109" s="11" t="s">
        <v>115</v>
      </c>
      <c r="B109">
        <v>4410</v>
      </c>
      <c r="C109">
        <v>4746</v>
      </c>
      <c r="D109">
        <v>4886</v>
      </c>
      <c r="E109">
        <v>4938</v>
      </c>
      <c r="F109">
        <v>5260</v>
      </c>
      <c r="G109">
        <v>4639</v>
      </c>
      <c r="H109" s="8">
        <v>5028</v>
      </c>
      <c r="I109" s="8">
        <v>5492</v>
      </c>
      <c r="L109" s="55">
        <v>3937</v>
      </c>
    </row>
    <row r="110" spans="1:12" x14ac:dyDescent="0.3">
      <c r="A110" s="11" t="s">
        <v>116</v>
      </c>
      <c r="B110">
        <v>824</v>
      </c>
      <c r="C110">
        <v>719</v>
      </c>
      <c r="D110">
        <v>646</v>
      </c>
      <c r="E110">
        <v>595</v>
      </c>
      <c r="F110">
        <v>597</v>
      </c>
      <c r="G110">
        <v>516</v>
      </c>
      <c r="H110">
        <v>507</v>
      </c>
      <c r="I110">
        <v>633</v>
      </c>
      <c r="L110" s="55">
        <v>867</v>
      </c>
    </row>
    <row r="111" spans="1:12" x14ac:dyDescent="0.3">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3">
      <c r="A112" s="11" t="s">
        <v>114</v>
      </c>
      <c r="B112">
        <v>4703</v>
      </c>
      <c r="C112">
        <v>4867</v>
      </c>
      <c r="D112">
        <v>5192</v>
      </c>
      <c r="E112">
        <v>5875</v>
      </c>
      <c r="F112">
        <v>6293</v>
      </c>
      <c r="G112">
        <v>5892</v>
      </c>
      <c r="H112" s="8">
        <v>6970</v>
      </c>
      <c r="I112" s="8">
        <v>7388</v>
      </c>
      <c r="L112" s="55">
        <v>4062</v>
      </c>
    </row>
    <row r="113" spans="1:14" x14ac:dyDescent="0.3">
      <c r="A113" s="11" t="s">
        <v>115</v>
      </c>
      <c r="B113">
        <v>2051</v>
      </c>
      <c r="C113">
        <v>2091</v>
      </c>
      <c r="D113">
        <v>2395</v>
      </c>
      <c r="E113">
        <v>2940</v>
      </c>
      <c r="F113">
        <v>3087</v>
      </c>
      <c r="G113">
        <v>3053</v>
      </c>
      <c r="H113" s="8">
        <v>3996</v>
      </c>
      <c r="I113" s="8">
        <v>4527</v>
      </c>
      <c r="L113" s="55">
        <v>1959</v>
      </c>
      <c r="N113" s="54"/>
    </row>
    <row r="114" spans="1:14" x14ac:dyDescent="0.3">
      <c r="A114" s="11" t="s">
        <v>116</v>
      </c>
      <c r="B114">
        <v>372</v>
      </c>
      <c r="C114">
        <v>357</v>
      </c>
      <c r="D114">
        <v>383</v>
      </c>
      <c r="E114">
        <v>427</v>
      </c>
      <c r="F114">
        <v>432</v>
      </c>
      <c r="G114">
        <v>402</v>
      </c>
      <c r="H114">
        <v>490</v>
      </c>
      <c r="I114">
        <v>564</v>
      </c>
      <c r="L114" s="55">
        <v>345</v>
      </c>
    </row>
    <row r="115" spans="1:14" x14ac:dyDescent="0.3">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3">
      <c r="A116" s="11" t="s">
        <v>114</v>
      </c>
      <c r="B116">
        <v>2016</v>
      </c>
      <c r="C116">
        <v>2599</v>
      </c>
      <c r="D116">
        <v>2920</v>
      </c>
      <c r="E116">
        <v>3496</v>
      </c>
      <c r="F116">
        <v>4262</v>
      </c>
      <c r="G116">
        <v>4635</v>
      </c>
      <c r="H116" s="8">
        <v>5748</v>
      </c>
      <c r="I116" s="8">
        <v>5416</v>
      </c>
      <c r="L116" s="55">
        <v>1600</v>
      </c>
    </row>
    <row r="117" spans="1:14" x14ac:dyDescent="0.3">
      <c r="A117" s="11" t="s">
        <v>115</v>
      </c>
      <c r="B117">
        <v>925</v>
      </c>
      <c r="C117">
        <v>1055</v>
      </c>
      <c r="D117">
        <v>1188</v>
      </c>
      <c r="E117">
        <v>1508</v>
      </c>
      <c r="F117">
        <v>1808</v>
      </c>
      <c r="G117">
        <v>1896</v>
      </c>
      <c r="H117" s="8">
        <v>2347</v>
      </c>
      <c r="I117" s="8">
        <v>1938</v>
      </c>
      <c r="L117" s="55">
        <v>876</v>
      </c>
    </row>
    <row r="118" spans="1:14" x14ac:dyDescent="0.3">
      <c r="A118" s="11" t="s">
        <v>116</v>
      </c>
      <c r="B118">
        <v>126</v>
      </c>
      <c r="C118">
        <v>131</v>
      </c>
      <c r="D118">
        <v>129</v>
      </c>
      <c r="E118">
        <v>130</v>
      </c>
      <c r="F118">
        <v>138</v>
      </c>
      <c r="G118">
        <v>148</v>
      </c>
      <c r="H118">
        <v>195</v>
      </c>
      <c r="I118">
        <v>193</v>
      </c>
      <c r="L118" s="55">
        <v>126</v>
      </c>
    </row>
    <row r="119" spans="1:14" x14ac:dyDescent="0.3">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3">
      <c r="A120" s="11" t="s">
        <v>114</v>
      </c>
      <c r="B120">
        <v>452</v>
      </c>
      <c r="C120">
        <v>570</v>
      </c>
      <c r="D120">
        <v>3285</v>
      </c>
      <c r="E120">
        <v>3575</v>
      </c>
      <c r="F120">
        <v>3622</v>
      </c>
      <c r="G120">
        <v>3449</v>
      </c>
      <c r="H120" s="8">
        <v>3659</v>
      </c>
      <c r="I120" s="8">
        <v>4111</v>
      </c>
      <c r="L120" s="55">
        <v>409</v>
      </c>
    </row>
    <row r="121" spans="1:14" x14ac:dyDescent="0.3">
      <c r="A121" s="11" t="s">
        <v>115</v>
      </c>
      <c r="B121">
        <v>230</v>
      </c>
      <c r="C121">
        <v>228</v>
      </c>
      <c r="D121">
        <v>1185</v>
      </c>
      <c r="E121">
        <v>1347</v>
      </c>
      <c r="F121">
        <v>1395</v>
      </c>
      <c r="G121">
        <v>1365</v>
      </c>
      <c r="H121" s="8">
        <v>1494</v>
      </c>
      <c r="I121" s="8">
        <v>1610</v>
      </c>
      <c r="L121" s="55">
        <v>276</v>
      </c>
    </row>
    <row r="122" spans="1:14" x14ac:dyDescent="0.3">
      <c r="A122" s="11" t="s">
        <v>116</v>
      </c>
      <c r="B122">
        <v>73</v>
      </c>
      <c r="C122">
        <v>71</v>
      </c>
      <c r="D122">
        <v>267</v>
      </c>
      <c r="E122">
        <v>244</v>
      </c>
      <c r="F122">
        <v>237</v>
      </c>
      <c r="G122">
        <v>214</v>
      </c>
      <c r="H122">
        <v>190</v>
      </c>
      <c r="I122">
        <v>234</v>
      </c>
      <c r="L122" s="55">
        <v>86</v>
      </c>
    </row>
    <row r="123" spans="1:14" x14ac:dyDescent="0.3">
      <c r="A123" s="2" t="s">
        <v>108</v>
      </c>
      <c r="B123" s="3">
        <v>4013</v>
      </c>
      <c r="C123" s="3">
        <v>3774</v>
      </c>
      <c r="D123" s="3">
        <v>73</v>
      </c>
      <c r="E123" s="3">
        <v>88</v>
      </c>
      <c r="F123" s="3">
        <v>42</v>
      </c>
      <c r="G123" s="3">
        <v>30</v>
      </c>
      <c r="H123" s="3">
        <v>25</v>
      </c>
      <c r="I123" s="3">
        <v>102</v>
      </c>
      <c r="L123" s="56">
        <v>4074</v>
      </c>
    </row>
    <row r="124" spans="1:14" x14ac:dyDescent="0.3">
      <c r="A124" s="4" t="s">
        <v>104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3">
      <c r="A125" s="2" t="s">
        <v>105</v>
      </c>
      <c r="B125" s="3">
        <v>1982</v>
      </c>
      <c r="C125" s="3">
        <v>1955</v>
      </c>
      <c r="D125" s="3">
        <v>2042</v>
      </c>
      <c r="E125" s="3">
        <v>1886</v>
      </c>
      <c r="F125" s="3">
        <v>1906</v>
      </c>
      <c r="G125" s="3">
        <v>1846</v>
      </c>
      <c r="H125" s="3">
        <f>+SUM(H126:H129)</f>
        <v>2205</v>
      </c>
      <c r="I125" s="3">
        <f>+SUM(I126:I129)</f>
        <v>2346</v>
      </c>
      <c r="L125" s="55">
        <v>1684</v>
      </c>
    </row>
    <row r="126" spans="1:14" x14ac:dyDescent="0.3">
      <c r="A126" s="11" t="s">
        <v>114</v>
      </c>
      <c r="B126" s="3">
        <v>0</v>
      </c>
      <c r="C126" s="3">
        <v>0</v>
      </c>
      <c r="D126" s="3">
        <v>0</v>
      </c>
      <c r="E126" s="3">
        <v>1611</v>
      </c>
      <c r="F126" s="3">
        <v>1658</v>
      </c>
      <c r="G126" s="3">
        <v>1642</v>
      </c>
      <c r="H126" s="3">
        <v>1986</v>
      </c>
      <c r="I126" s="3">
        <v>2094</v>
      </c>
      <c r="L126" s="56">
        <v>0</v>
      </c>
    </row>
    <row r="127" spans="1:14" x14ac:dyDescent="0.3">
      <c r="A127" s="11" t="s">
        <v>115</v>
      </c>
      <c r="B127" s="3">
        <v>0</v>
      </c>
      <c r="C127" s="3">
        <v>0</v>
      </c>
      <c r="D127" s="3">
        <v>0</v>
      </c>
      <c r="E127" s="3">
        <v>144</v>
      </c>
      <c r="F127" s="3">
        <v>118</v>
      </c>
      <c r="G127" s="3">
        <v>89</v>
      </c>
      <c r="H127" s="3">
        <v>104</v>
      </c>
      <c r="I127" s="3">
        <v>103</v>
      </c>
      <c r="L127" s="56">
        <v>0</v>
      </c>
    </row>
    <row r="128" spans="1:14" x14ac:dyDescent="0.3">
      <c r="A128" s="11" t="s">
        <v>116</v>
      </c>
      <c r="B128" s="3">
        <v>0</v>
      </c>
      <c r="C128" s="3">
        <v>0</v>
      </c>
      <c r="D128" s="3">
        <v>0</v>
      </c>
      <c r="E128" s="3">
        <v>28</v>
      </c>
      <c r="F128" s="3">
        <v>24</v>
      </c>
      <c r="G128" s="3">
        <v>25</v>
      </c>
      <c r="H128" s="3">
        <v>29</v>
      </c>
      <c r="I128" s="3">
        <v>26</v>
      </c>
      <c r="L128" s="56">
        <v>0</v>
      </c>
    </row>
    <row r="129" spans="1:13" x14ac:dyDescent="0.3">
      <c r="A129" s="11" t="s">
        <v>122</v>
      </c>
      <c r="B129" s="3">
        <v>0</v>
      </c>
      <c r="C129" s="3">
        <v>0</v>
      </c>
      <c r="D129" s="3">
        <v>0</v>
      </c>
      <c r="E129" s="3">
        <v>103</v>
      </c>
      <c r="F129" s="3">
        <v>106</v>
      </c>
      <c r="G129" s="3">
        <v>90</v>
      </c>
      <c r="H129" s="3">
        <v>86</v>
      </c>
      <c r="I129" s="3">
        <v>123</v>
      </c>
      <c r="L129" s="56">
        <v>0</v>
      </c>
    </row>
    <row r="130" spans="1:13" x14ac:dyDescent="0.3">
      <c r="A130" s="2" t="s">
        <v>109</v>
      </c>
      <c r="B130" s="3">
        <v>-82</v>
      </c>
      <c r="C130" s="3">
        <v>-86</v>
      </c>
      <c r="D130" s="3">
        <v>75</v>
      </c>
      <c r="E130" s="3">
        <v>26</v>
      </c>
      <c r="F130" s="3">
        <v>-7</v>
      </c>
      <c r="G130" s="3">
        <v>-11</v>
      </c>
      <c r="H130" s="3">
        <v>40</v>
      </c>
      <c r="I130" s="3">
        <v>-72</v>
      </c>
      <c r="L130" s="56">
        <v>3</v>
      </c>
    </row>
    <row r="131" spans="1:13" ht="15" thickBot="1" x14ac:dyDescent="0.3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5" thickTop="1" x14ac:dyDescent="0.3">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3">
      <c r="A133" s="1" t="s">
        <v>111</v>
      </c>
      <c r="L133" s="63" t="s">
        <v>135</v>
      </c>
      <c r="M133" s="54"/>
    </row>
    <row r="134" spans="1:13" x14ac:dyDescent="0.3">
      <c r="A134" s="2" t="s">
        <v>101</v>
      </c>
      <c r="B134" s="3">
        <v>3645</v>
      </c>
      <c r="C134" s="3">
        <v>3763</v>
      </c>
      <c r="D134" s="3">
        <v>3875</v>
      </c>
      <c r="E134" s="3">
        <v>3600</v>
      </c>
      <c r="F134" s="3">
        <v>3925</v>
      </c>
      <c r="G134" s="3">
        <v>2899</v>
      </c>
      <c r="H134" s="3">
        <v>5089</v>
      </c>
      <c r="I134" s="3">
        <v>5114</v>
      </c>
      <c r="L134" s="61">
        <v>3680</v>
      </c>
      <c r="M134" s="54"/>
    </row>
    <row r="135" spans="1:13" x14ac:dyDescent="0.3">
      <c r="A135" s="2" t="s">
        <v>102</v>
      </c>
      <c r="B135" s="3">
        <v>1275</v>
      </c>
      <c r="C135" s="3">
        <v>1787</v>
      </c>
      <c r="D135" s="3">
        <v>1507</v>
      </c>
      <c r="E135" s="3">
        <v>1587</v>
      </c>
      <c r="F135" s="3">
        <v>1995</v>
      </c>
      <c r="G135" s="3">
        <v>1541</v>
      </c>
      <c r="H135" s="3">
        <v>2435</v>
      </c>
      <c r="I135" s="3">
        <v>3293</v>
      </c>
      <c r="L135" s="63" t="s">
        <v>131</v>
      </c>
      <c r="M135" s="54"/>
    </row>
    <row r="136" spans="1:13" x14ac:dyDescent="0.3">
      <c r="A136" s="2" t="s">
        <v>103</v>
      </c>
      <c r="B136" s="3">
        <v>249</v>
      </c>
      <c r="C136" s="3">
        <v>1372</v>
      </c>
      <c r="D136" s="3">
        <v>1507</v>
      </c>
      <c r="E136" s="3">
        <v>1807</v>
      </c>
      <c r="F136" s="3">
        <v>2376</v>
      </c>
      <c r="G136" s="3">
        <v>2490</v>
      </c>
      <c r="H136" s="3">
        <v>3243</v>
      </c>
      <c r="I136" s="3">
        <v>2365</v>
      </c>
      <c r="L136" s="61">
        <v>4266</v>
      </c>
      <c r="M136" s="54"/>
    </row>
    <row r="137" spans="1:13" x14ac:dyDescent="0.3">
      <c r="A137" s="2" t="s">
        <v>107</v>
      </c>
      <c r="B137" s="3">
        <v>993</v>
      </c>
      <c r="C137" s="3">
        <v>1002</v>
      </c>
      <c r="D137" s="3">
        <v>980</v>
      </c>
      <c r="E137" s="3">
        <v>1189</v>
      </c>
      <c r="F137" s="3">
        <v>1323</v>
      </c>
      <c r="G137" s="3">
        <v>1184</v>
      </c>
      <c r="H137" s="3">
        <v>1530</v>
      </c>
      <c r="I137" s="3">
        <v>1896</v>
      </c>
      <c r="L137" s="63" t="s">
        <v>133</v>
      </c>
      <c r="M137" s="54"/>
    </row>
    <row r="138" spans="1:13" x14ac:dyDescent="0.3">
      <c r="A138" s="2" t="s">
        <v>108</v>
      </c>
      <c r="B138" s="3">
        <v>-1349</v>
      </c>
      <c r="C138" s="3">
        <v>-2596</v>
      </c>
      <c r="D138" s="3">
        <v>-2677</v>
      </c>
      <c r="E138" s="3">
        <v>-2658</v>
      </c>
      <c r="F138" s="3">
        <v>-3262</v>
      </c>
      <c r="G138" s="3">
        <v>-3468</v>
      </c>
      <c r="H138" s="3">
        <v>-3656</v>
      </c>
      <c r="I138" s="3">
        <v>-4262</v>
      </c>
      <c r="L138" s="62">
        <v>586</v>
      </c>
      <c r="M138" s="54"/>
    </row>
    <row r="139" spans="1:13" x14ac:dyDescent="0.3">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3">
      <c r="A140" s="2" t="s">
        <v>105</v>
      </c>
      <c r="B140" s="3">
        <v>517</v>
      </c>
      <c r="C140" s="3">
        <v>487</v>
      </c>
      <c r="D140" s="3">
        <v>477</v>
      </c>
      <c r="E140" s="3">
        <v>310</v>
      </c>
      <c r="F140" s="3">
        <v>303</v>
      </c>
      <c r="G140" s="3">
        <v>297</v>
      </c>
      <c r="H140" s="3">
        <v>543</v>
      </c>
      <c r="I140" s="3">
        <v>669</v>
      </c>
      <c r="L140" s="60">
        <v>2834</v>
      </c>
    </row>
    <row r="141" spans="1:13" x14ac:dyDescent="0.3">
      <c r="A141" s="2" t="s">
        <v>109</v>
      </c>
      <c r="B141" s="3">
        <v>-1097</v>
      </c>
      <c r="C141" s="3">
        <v>-1173</v>
      </c>
      <c r="D141" s="3">
        <v>-724</v>
      </c>
      <c r="E141" s="3">
        <v>-1456</v>
      </c>
      <c r="F141" s="3">
        <v>-1810</v>
      </c>
      <c r="G141" s="3">
        <v>-1967</v>
      </c>
      <c r="H141" s="3">
        <v>-2261</v>
      </c>
      <c r="I141" s="3">
        <v>-2219</v>
      </c>
    </row>
    <row r="142" spans="1:13" ht="15" thickBot="1" x14ac:dyDescent="0.3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5" thickTop="1" x14ac:dyDescent="0.3">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205</v>
      </c>
      <c r="C148" s="3">
        <v>223</v>
      </c>
      <c r="D148" s="3">
        <v>223</v>
      </c>
      <c r="E148" s="3">
        <v>339</v>
      </c>
      <c r="F148" s="3">
        <v>326</v>
      </c>
      <c r="G148" s="3">
        <v>296</v>
      </c>
      <c r="H148" s="3">
        <v>304</v>
      </c>
      <c r="I148" s="3">
        <v>274</v>
      </c>
    </row>
    <row r="149" spans="1:9" x14ac:dyDescent="0.3">
      <c r="A149" s="2" t="s">
        <v>108</v>
      </c>
      <c r="B149" s="3">
        <v>587</v>
      </c>
      <c r="C149" s="3">
        <v>620</v>
      </c>
      <c r="D149" s="3">
        <v>653</v>
      </c>
      <c r="E149" s="3">
        <v>597</v>
      </c>
      <c r="F149" s="3">
        <v>665</v>
      </c>
      <c r="G149" s="3">
        <v>830</v>
      </c>
      <c r="H149" s="3">
        <v>780</v>
      </c>
      <c r="I149" s="3">
        <v>789</v>
      </c>
    </row>
    <row r="150" spans="1:9" x14ac:dyDescent="0.3">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5" thickTop="1" x14ac:dyDescent="0.3">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123</v>
      </c>
    </row>
    <row r="156" spans="1:9" x14ac:dyDescent="0.3">
      <c r="A156" s="2" t="s">
        <v>101</v>
      </c>
      <c r="B156" s="3">
        <v>208</v>
      </c>
      <c r="C156" s="3">
        <v>242</v>
      </c>
      <c r="D156" s="3">
        <v>223</v>
      </c>
      <c r="E156" s="3">
        <v>196</v>
      </c>
      <c r="F156" s="3">
        <v>117</v>
      </c>
      <c r="G156" s="3">
        <v>196</v>
      </c>
      <c r="H156" s="3">
        <v>98</v>
      </c>
      <c r="I156" s="3">
        <v>146</v>
      </c>
    </row>
    <row r="157" spans="1:9" x14ac:dyDescent="0.3">
      <c r="A157" s="2" t="s">
        <v>102</v>
      </c>
      <c r="B157" s="3">
        <v>236</v>
      </c>
      <c r="C157" s="3">
        <v>232</v>
      </c>
      <c r="D157" s="3">
        <v>172</v>
      </c>
      <c r="E157" s="3">
        <v>240</v>
      </c>
      <c r="F157" s="3">
        <v>233</v>
      </c>
      <c r="G157" s="3">
        <v>240</v>
      </c>
      <c r="H157" s="3">
        <v>153</v>
      </c>
      <c r="I157" s="3">
        <v>197</v>
      </c>
    </row>
    <row r="158" spans="1:9" x14ac:dyDescent="0.3">
      <c r="A158" s="2" t="s">
        <v>103</v>
      </c>
      <c r="B158" s="3">
        <v>69</v>
      </c>
      <c r="C158" s="3">
        <v>44</v>
      </c>
      <c r="D158" s="3">
        <v>51</v>
      </c>
      <c r="E158" s="3">
        <v>76</v>
      </c>
      <c r="F158" s="3">
        <v>49</v>
      </c>
      <c r="G158" s="3">
        <v>76</v>
      </c>
      <c r="H158" s="3">
        <v>94</v>
      </c>
      <c r="I158" s="3">
        <v>78</v>
      </c>
    </row>
    <row r="159" spans="1:9" x14ac:dyDescent="0.3">
      <c r="A159" s="2" t="s">
        <v>119</v>
      </c>
      <c r="B159" s="3">
        <v>15</v>
      </c>
      <c r="C159" s="3">
        <v>13</v>
      </c>
      <c r="D159" s="3">
        <v>21</v>
      </c>
      <c r="E159" s="3">
        <v>49</v>
      </c>
      <c r="F159" s="3">
        <v>47</v>
      </c>
      <c r="G159" s="3">
        <v>49</v>
      </c>
      <c r="H159" s="3">
        <v>54</v>
      </c>
      <c r="I159" s="3">
        <v>56</v>
      </c>
    </row>
    <row r="160" spans="1:9" x14ac:dyDescent="0.3">
      <c r="A160" s="2" t="s">
        <v>108</v>
      </c>
      <c r="B160" s="3">
        <v>262</v>
      </c>
      <c r="C160" s="3">
        <v>309</v>
      </c>
      <c r="D160" s="3">
        <v>317</v>
      </c>
      <c r="E160" s="3">
        <v>286</v>
      </c>
      <c r="F160" s="3">
        <v>278</v>
      </c>
      <c r="G160" s="3">
        <v>286</v>
      </c>
      <c r="H160" s="3">
        <v>278</v>
      </c>
      <c r="I160" s="3">
        <v>222</v>
      </c>
    </row>
    <row r="161" spans="1:9" x14ac:dyDescent="0.3">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3">
      <c r="A162" s="2" t="s">
        <v>105</v>
      </c>
      <c r="B162" s="3">
        <v>101</v>
      </c>
      <c r="C162" s="3">
        <v>39</v>
      </c>
      <c r="D162" s="3">
        <v>30</v>
      </c>
      <c r="E162" s="3">
        <v>22</v>
      </c>
      <c r="F162" s="3">
        <v>18</v>
      </c>
      <c r="G162" s="3">
        <v>12</v>
      </c>
      <c r="H162" s="3">
        <v>7</v>
      </c>
      <c r="I162" s="3">
        <v>9</v>
      </c>
    </row>
    <row r="163" spans="1:9" x14ac:dyDescent="0.3">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5" thickBot="1" x14ac:dyDescent="0.3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104</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22</v>
      </c>
      <c r="C170" s="3">
        <v>18</v>
      </c>
      <c r="D170" s="3">
        <v>18</v>
      </c>
      <c r="E170" s="3">
        <v>55</v>
      </c>
      <c r="F170" s="3">
        <v>53</v>
      </c>
      <c r="G170" s="3">
        <v>46</v>
      </c>
      <c r="H170" s="3">
        <v>43</v>
      </c>
      <c r="I170" s="3">
        <v>42</v>
      </c>
    </row>
    <row r="171" spans="1:9" x14ac:dyDescent="0.3">
      <c r="A171" s="2" t="s">
        <v>108</v>
      </c>
      <c r="B171" s="3">
        <v>237</v>
      </c>
      <c r="C171" s="3">
        <v>255</v>
      </c>
      <c r="D171" s="3">
        <v>271</v>
      </c>
      <c r="E171" s="3">
        <v>217</v>
      </c>
      <c r="F171" s="3">
        <v>195</v>
      </c>
      <c r="G171" s="3">
        <v>214</v>
      </c>
      <c r="H171" s="3">
        <v>222</v>
      </c>
      <c r="I171" s="3">
        <v>220</v>
      </c>
    </row>
    <row r="172" spans="1:9" x14ac:dyDescent="0.3">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 thickTop="1" x14ac:dyDescent="0.3">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3">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3">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3">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3">
      <c r="A183" s="33" t="s">
        <v>102</v>
      </c>
      <c r="B183" s="34">
        <v>0.11899999999999999</v>
      </c>
      <c r="C183" s="34">
        <v>2.7E-2</v>
      </c>
      <c r="D183" s="34">
        <v>0.09</v>
      </c>
      <c r="E183" s="34">
        <v>0.16</v>
      </c>
      <c r="F183" s="34">
        <v>6.2E-2</v>
      </c>
      <c r="G183" s="34">
        <v>-4.7E-2</v>
      </c>
      <c r="H183" s="34">
        <v>0.22600000000000001</v>
      </c>
      <c r="I183" s="34">
        <v>0.12</v>
      </c>
    </row>
    <row r="184" spans="1:9" x14ac:dyDescent="0.3">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3">
      <c r="A185" s="31" t="s">
        <v>115</v>
      </c>
      <c r="B185" s="30">
        <v>4.7E-2</v>
      </c>
      <c r="C185" s="30">
        <v>0.02</v>
      </c>
      <c r="D185" s="30">
        <v>0.14499999999999999</v>
      </c>
      <c r="E185" s="30">
        <v>0.22800000000000001</v>
      </c>
      <c r="F185" s="30">
        <v>0.05</v>
      </c>
      <c r="G185" s="30">
        <v>-1.0999999999999999E-2</v>
      </c>
      <c r="H185" s="30">
        <v>0.309</v>
      </c>
      <c r="I185" s="30">
        <v>0.16</v>
      </c>
    </row>
    <row r="186" spans="1:9" x14ac:dyDescent="0.3">
      <c r="A186" s="31" t="s">
        <v>116</v>
      </c>
      <c r="B186" s="30">
        <v>7.8E-2</v>
      </c>
      <c r="C186" s="30">
        <v>-0.04</v>
      </c>
      <c r="D186" s="30">
        <v>7.2999999999999995E-2</v>
      </c>
      <c r="E186" s="30">
        <v>0.115</v>
      </c>
      <c r="F186" s="30">
        <v>1.2E-2</v>
      </c>
      <c r="G186" s="30">
        <v>-6.9000000000000006E-2</v>
      </c>
      <c r="H186" s="30">
        <v>0.219</v>
      </c>
      <c r="I186" s="30">
        <v>0.17</v>
      </c>
    </row>
    <row r="187" spans="1:9" x14ac:dyDescent="0.3">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3">
      <c r="A188" s="31" t="s">
        <v>114</v>
      </c>
      <c r="B188" s="30">
        <v>0.26</v>
      </c>
      <c r="C188" s="30">
        <v>0.28899999999999998</v>
      </c>
      <c r="D188" s="30">
        <v>0.124</v>
      </c>
      <c r="E188" s="30">
        <v>0.19700000000000001</v>
      </c>
      <c r="F188" s="30">
        <v>0.219</v>
      </c>
      <c r="G188" s="30">
        <v>8.7999999999999995E-2</v>
      </c>
      <c r="H188" s="30">
        <v>0.24</v>
      </c>
      <c r="I188" s="30">
        <v>-0.1</v>
      </c>
    </row>
    <row r="189" spans="1:9" x14ac:dyDescent="0.3">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3">
      <c r="A190" s="31" t="s">
        <v>116</v>
      </c>
      <c r="B190" s="30">
        <v>0</v>
      </c>
      <c r="C190" s="30">
        <v>0.04</v>
      </c>
      <c r="D190" s="30">
        <v>-1.4999999999999999E-2</v>
      </c>
      <c r="E190" s="30">
        <v>8.0000000000000002E-3</v>
      </c>
      <c r="F190" s="30">
        <v>6.2E-2</v>
      </c>
      <c r="G190" s="30">
        <v>7.1999999999999995E-2</v>
      </c>
      <c r="H190" s="30">
        <v>0.318</v>
      </c>
      <c r="I190" s="30">
        <v>-0.06</v>
      </c>
    </row>
    <row r="191" spans="1:9" x14ac:dyDescent="0.3">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3">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3">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3">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3">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3">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3">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3">
      <c r="A198" s="31" t="s">
        <v>114</v>
      </c>
      <c r="B198" s="51">
        <v>0</v>
      </c>
      <c r="C198" s="51">
        <v>0</v>
      </c>
      <c r="D198" s="51">
        <v>0</v>
      </c>
      <c r="E198" s="51">
        <v>0</v>
      </c>
      <c r="F198" s="30">
        <v>2.9000000000000001E-2</v>
      </c>
      <c r="G198" s="30">
        <v>-0.01</v>
      </c>
      <c r="H198" s="30">
        <v>0.21</v>
      </c>
      <c r="I198" s="30">
        <v>0.06</v>
      </c>
    </row>
    <row r="199" spans="1:9" x14ac:dyDescent="0.3">
      <c r="A199" s="31" t="s">
        <v>115</v>
      </c>
      <c r="B199" s="51">
        <v>0</v>
      </c>
      <c r="C199" s="51">
        <v>0</v>
      </c>
      <c r="D199" s="51">
        <v>0</v>
      </c>
      <c r="E199" s="51">
        <v>0</v>
      </c>
      <c r="F199" s="30">
        <v>-0.18099999999999999</v>
      </c>
      <c r="G199" s="30">
        <v>-0.246</v>
      </c>
      <c r="H199" s="30">
        <v>0.16900000000000001</v>
      </c>
      <c r="I199" s="30">
        <v>-0.03</v>
      </c>
    </row>
    <row r="200" spans="1:9" x14ac:dyDescent="0.3">
      <c r="A200" s="31" t="s">
        <v>116</v>
      </c>
      <c r="B200" s="51">
        <v>0</v>
      </c>
      <c r="C200" s="51">
        <v>0</v>
      </c>
      <c r="D200" s="51">
        <v>0</v>
      </c>
      <c r="E200" s="51">
        <v>0</v>
      </c>
      <c r="F200" s="30">
        <v>-0.14299999999999999</v>
      </c>
      <c r="G200" s="30">
        <v>4.2000000000000003E-2</v>
      </c>
      <c r="H200" s="30">
        <v>0.16</v>
      </c>
      <c r="I200" s="30">
        <v>-0.16</v>
      </c>
    </row>
    <row r="201" spans="1:9" x14ac:dyDescent="0.3">
      <c r="A201" s="31" t="s">
        <v>122</v>
      </c>
      <c r="B201" s="51">
        <v>0</v>
      </c>
      <c r="C201" s="51">
        <v>0</v>
      </c>
      <c r="D201" s="51">
        <v>0</v>
      </c>
      <c r="E201" s="51">
        <v>0</v>
      </c>
      <c r="F201" s="30">
        <v>2.9000000000000001E-2</v>
      </c>
      <c r="G201" s="30">
        <v>-0.151</v>
      </c>
      <c r="H201" s="30">
        <v>-4.3999999999999997E-2</v>
      </c>
      <c r="I201" s="30">
        <v>0.42</v>
      </c>
    </row>
    <row r="202" spans="1:9" x14ac:dyDescent="0.3">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5" thickBot="1" x14ac:dyDescent="0.3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5" thickTop="1" x14ac:dyDescent="0.3"/>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tabSelected="1" workbookViewId="0">
      <selection activeCell="J3" sqref="J3"/>
    </sheetView>
  </sheetViews>
  <sheetFormatPr defaultColWidth="8.77734375" defaultRowHeight="14.4" x14ac:dyDescent="0.3"/>
  <cols>
    <col min="1" max="1" width="48.77734375" customWidth="1"/>
    <col min="2" max="9" width="11.77734375" customWidth="1"/>
    <col min="10" max="10" width="47.88671875" customWidth="1"/>
    <col min="11" max="15" width="11.7773437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c r="K2" s="39"/>
      <c r="L2" s="39"/>
      <c r="M2" s="39"/>
      <c r="N2" s="39"/>
      <c r="O2" s="39"/>
    </row>
    <row r="3" spans="1:15" x14ac:dyDescent="0.3">
      <c r="A3" s="41" t="s">
        <v>140</v>
      </c>
      <c r="J3" s="66" t="s">
        <v>149</v>
      </c>
    </row>
    <row r="4" spans="1:15" x14ac:dyDescent="0.3">
      <c r="A4" s="42" t="s">
        <v>130</v>
      </c>
      <c r="B4" s="64">
        <f>(Historicals!B2-Historicals!L131)/Historicals!L131</f>
        <v>0.10079499262563402</v>
      </c>
      <c r="C4" s="64">
        <f>(Historicals!C2-Historicals!B2)/Historicals!B2</f>
        <v>5.8004640371229696E-2</v>
      </c>
      <c r="D4" s="64">
        <f>(Historicals!D2-Historicals!C2)/Historicals!C2</f>
        <v>6.0971089696071165E-2</v>
      </c>
      <c r="E4" s="64">
        <f>(Historicals!E2-Historicals!D2)/Historicals!D2</f>
        <v>5.9592430858806403E-2</v>
      </c>
      <c r="F4" s="64">
        <f>(Historicals!F2-Historicals!E2)/Historicals!E2</f>
        <v>7.4731433909388134E-2</v>
      </c>
      <c r="G4" s="64">
        <f>(Historicals!G2-Historicals!F2)/Historicals!F2</f>
        <v>-4.3817266150267146E-2</v>
      </c>
      <c r="H4" s="64">
        <f>(Historicals!H2-Historicals!G2)/Historicals!G2</f>
        <v>0.1907600994572628</v>
      </c>
      <c r="I4" s="64">
        <f>(Historicals!I2-Historicals!H2)/Historicals!H2</f>
        <v>4.8767344739323724E-2</v>
      </c>
      <c r="K4" s="64">
        <f>I4</f>
        <v>4.8767344739323724E-2</v>
      </c>
      <c r="L4" s="64">
        <f t="shared" ref="L4:O4" si="2">K4</f>
        <v>4.8767344739323724E-2</v>
      </c>
      <c r="M4" s="64">
        <f t="shared" si="2"/>
        <v>4.8767344739323724E-2</v>
      </c>
      <c r="N4" s="64">
        <f t="shared" si="2"/>
        <v>4.8767344739323724E-2</v>
      </c>
      <c r="O4" s="64">
        <f t="shared" si="2"/>
        <v>4.8767344739323724E-2</v>
      </c>
    </row>
    <row r="5" spans="1:15" x14ac:dyDescent="0.3">
      <c r="A5" s="41" t="s">
        <v>131</v>
      </c>
      <c r="J5" s="66" t="s">
        <v>149</v>
      </c>
    </row>
    <row r="6" spans="1:15" x14ac:dyDescent="0.3">
      <c r="A6" s="42" t="s">
        <v>130</v>
      </c>
      <c r="B6" s="64">
        <f>(Historicals!M4-Historicals!L136)/Historicals!L136</f>
        <v>0.13080168776371309</v>
      </c>
      <c r="C6" s="64">
        <f>(Historicals!M5-Historicals!M4)/Historicals!M4</f>
        <v>7.0480928689883912E-2</v>
      </c>
      <c r="D6" s="64">
        <f>(Table1[[#This Row],[EBITDA]]-Historicals!M5)/Historicals!M5</f>
        <v>5.8288148721920993E-2</v>
      </c>
      <c r="E6" s="64">
        <f>(Historicals!M7-Table1[[#This Row],[EBITDA]])/Table1[[#This Row],[EBITDA]]</f>
        <v>-4.5013723696248856E-2</v>
      </c>
      <c r="F6" s="64">
        <f>(Historicals!M8-Historicals!M7)/Historicals!M7</f>
        <v>5.2308871431308683E-2</v>
      </c>
      <c r="G6" s="64">
        <f>(Historicals!M9-Historicals!M8)/Historicals!M8</f>
        <v>-0.22906045156591406</v>
      </c>
      <c r="H6" s="64">
        <f>(Historicals!M10-Historicals!M9)/Historicals!M9</f>
        <v>0.82664147378365616</v>
      </c>
      <c r="I6" s="64">
        <f>(Historicals!M11-Historicals!M10)/Historicals!M10</f>
        <v>-2.8316524437548486E-2</v>
      </c>
      <c r="K6" s="64">
        <f>I6</f>
        <v>-2.8316524437548486E-2</v>
      </c>
      <c r="L6" s="64">
        <f t="shared" ref="L6:O6" si="3">K6</f>
        <v>-2.8316524437548486E-2</v>
      </c>
      <c r="M6" s="64">
        <f t="shared" si="3"/>
        <v>-2.8316524437548486E-2</v>
      </c>
      <c r="N6" s="64">
        <f t="shared" si="3"/>
        <v>-2.8316524437548486E-2</v>
      </c>
      <c r="O6" s="64">
        <f t="shared" si="3"/>
        <v>-2.8316524437548486E-2</v>
      </c>
    </row>
    <row r="7" spans="1:15" x14ac:dyDescent="0.3">
      <c r="A7" s="42" t="s">
        <v>132</v>
      </c>
      <c r="B7" s="64">
        <f>Historicals!M4/Historicals!B2</f>
        <v>0.15764190712721807</v>
      </c>
      <c r="C7" s="64">
        <f>Historicals!M5/Historicals!C2</f>
        <v>0.15950086483815171</v>
      </c>
      <c r="D7" s="64">
        <f>Historicals!M6/Historicals!D2</f>
        <v>0.15909752547307132</v>
      </c>
      <c r="E7" s="64">
        <f>Table1[[#This Row],[EBITDA]]/Historicals!E2</f>
        <v>0.14339093881363849</v>
      </c>
      <c r="F7" s="64">
        <f>Historicals!M8/Historicals!F2</f>
        <v>0.14039931487588517</v>
      </c>
      <c r="G7" s="64">
        <f>Historicals!M9/Historicals!G2</f>
        <v>0.11319947597786274</v>
      </c>
      <c r="H7" s="64">
        <f>Historicals!M10/Historicals!H2</f>
        <v>0.17364946787013336</v>
      </c>
      <c r="I7" s="64">
        <f>Historicals!M11/Historicals!I2</f>
        <v>0.16088631984585741</v>
      </c>
      <c r="K7" s="65">
        <f>I7</f>
        <v>0.16088631984585741</v>
      </c>
      <c r="L7" s="65">
        <f t="shared" ref="L7:O7" si="4">K7</f>
        <v>0.16088631984585741</v>
      </c>
      <c r="M7" s="65">
        <f t="shared" si="4"/>
        <v>0.16088631984585741</v>
      </c>
      <c r="N7" s="65">
        <f t="shared" si="4"/>
        <v>0.16088631984585741</v>
      </c>
      <c r="O7" s="65">
        <f t="shared" si="4"/>
        <v>0.16088631984585741</v>
      </c>
    </row>
    <row r="8" spans="1:15" x14ac:dyDescent="0.3">
      <c r="A8" s="41" t="s">
        <v>133</v>
      </c>
      <c r="J8" s="66" t="s">
        <v>149</v>
      </c>
    </row>
    <row r="9" spans="1:15" x14ac:dyDescent="0.3">
      <c r="A9" s="42" t="s">
        <v>130</v>
      </c>
      <c r="B9" s="64">
        <f>(Historicals!N4-Historicals!L138)/Historicals!L138</f>
        <v>0.10750853242320819</v>
      </c>
      <c r="C9" s="64">
        <f>(Historicals!N5-Historicals!N4)/Historicals!N4</f>
        <v>2.0030816640986132E-2</v>
      </c>
      <c r="D9" s="64">
        <f>(Historicals!N6-Historicals!N5)/Historicals!N5</f>
        <v>8.1570996978851965E-2</v>
      </c>
      <c r="E9" s="64">
        <f>(Historicals!N7-Historicals!N6)/Historicals!N6</f>
        <v>8.1005586592178769E-2</v>
      </c>
      <c r="F9" s="64">
        <f>(Historicals!N8-Historicals!N7)/Historicals!N7</f>
        <v>-6.9767441860465115E-2</v>
      </c>
      <c r="G9" s="64">
        <f>(Table1[[#This Row],[D&amp;A]]-Historicals!N8)/Historicals!N8</f>
        <v>0.5541666666666667</v>
      </c>
      <c r="H9" s="64">
        <f>(Historicals!N10-Table1[[#This Row],[D&amp;A]])/Table1[[#This Row],[D&amp;A]]</f>
        <v>-0.28775692582663093</v>
      </c>
      <c r="I9" s="64">
        <f>(Historicals!N11-Historicals!N10)/Historicals!N10</f>
        <v>5.3952321204516936E-2</v>
      </c>
      <c r="K9" s="64">
        <f>I9</f>
        <v>5.3952321204516936E-2</v>
      </c>
      <c r="L9" s="64">
        <f t="shared" ref="L9:O9" si="5">K9</f>
        <v>5.3952321204516936E-2</v>
      </c>
      <c r="M9" s="64">
        <f t="shared" si="5"/>
        <v>5.3952321204516936E-2</v>
      </c>
      <c r="N9" s="64">
        <f t="shared" si="5"/>
        <v>5.3952321204516936E-2</v>
      </c>
      <c r="O9" s="64">
        <f t="shared" si="5"/>
        <v>5.3952321204516936E-2</v>
      </c>
    </row>
    <row r="10" spans="1:15" x14ac:dyDescent="0.3">
      <c r="A10" s="42" t="s">
        <v>134</v>
      </c>
      <c r="B10" s="64">
        <f>Historicals!N4/Historicals!B2</f>
        <v>2.1208457239959479E-2</v>
      </c>
      <c r="C10" s="64">
        <f>Historicals!N5/Historicals!C2</f>
        <v>2.0447244872745244E-2</v>
      </c>
      <c r="D10" s="64">
        <f>Historicals!N6/Historicals!D2</f>
        <v>2.0844250363901019E-2</v>
      </c>
      <c r="E10" s="64">
        <f>Historicals!N7/Historicals!E2</f>
        <v>2.1265488913921476E-2</v>
      </c>
      <c r="F10" s="64">
        <f>Historicals!N8/Historicals!F2</f>
        <v>1.8406319503029372E-2</v>
      </c>
      <c r="G10" s="64">
        <f>Historicals!N9/Historicals!G2</f>
        <v>2.991738630591129E-2</v>
      </c>
      <c r="H10" s="64">
        <f>Table1[[#This Row],[D&amp;A]]/Historicals!H2</f>
        <v>1.7894831379945214E-2</v>
      </c>
      <c r="I10" s="64">
        <f>Historicals!N11/Historicals!I2</f>
        <v>1.7983301220295438E-2</v>
      </c>
      <c r="K10" s="65">
        <f>I10</f>
        <v>1.7983301220295438E-2</v>
      </c>
      <c r="L10" s="65">
        <f t="shared" ref="L10:O10" si="6">K10</f>
        <v>1.7983301220295438E-2</v>
      </c>
      <c r="M10" s="65">
        <f t="shared" si="6"/>
        <v>1.7983301220295438E-2</v>
      </c>
      <c r="N10" s="65">
        <f t="shared" si="6"/>
        <v>1.7983301220295438E-2</v>
      </c>
      <c r="O10" s="65">
        <f t="shared" si="6"/>
        <v>1.7983301220295438E-2</v>
      </c>
    </row>
    <row r="11" spans="1:15" x14ac:dyDescent="0.3">
      <c r="A11" s="41" t="s">
        <v>135</v>
      </c>
      <c r="J11" s="66" t="s">
        <v>149</v>
      </c>
      <c r="K11" s="65"/>
      <c r="L11" s="65"/>
      <c r="M11" s="65"/>
      <c r="N11" s="65"/>
      <c r="O11" s="65"/>
    </row>
    <row r="12" spans="1:15" x14ac:dyDescent="0.3">
      <c r="A12" s="42" t="s">
        <v>130</v>
      </c>
      <c r="B12" s="64">
        <f>(Historicals!L4-Historicals!L134)/Historicals!L134</f>
        <v>0.13451086956521738</v>
      </c>
      <c r="C12" s="64">
        <f>(Historicals!L5-Historicals!L4)/Historicals!L4</f>
        <v>7.8323353293413167E-2</v>
      </c>
      <c r="D12" s="64">
        <f>(Historicals!L6-Historicals!L5)/Historicals!L5</f>
        <v>5.4864504664593514E-2</v>
      </c>
      <c r="E12" s="64">
        <f>(Historicals!L7-Historicals!L6)/Historicals!L6</f>
        <v>-6.4013476521372917E-2</v>
      </c>
      <c r="F12" s="64">
        <f>(Historicals!L8-Historicals!L7)/Historicals!L7</f>
        <v>7.3565804274465699E-2</v>
      </c>
      <c r="G12" s="64">
        <f>(Historicals!L9-Historicals!L8)/Historicals!L8</f>
        <v>-0.34723386420787927</v>
      </c>
      <c r="H12" s="64">
        <f>(Historicals!L10-Historicals!L9)/Historicals!L9</f>
        <v>1.2269662921348314</v>
      </c>
      <c r="I12" s="64">
        <f>(Historicals!L11-Historicals!L10)/Historicals!L10</f>
        <v>-3.7768487818941904E-2</v>
      </c>
      <c r="K12" s="64">
        <f>I12</f>
        <v>-3.7768487818941904E-2</v>
      </c>
      <c r="L12" s="64">
        <f t="shared" ref="L12:O12" si="7">K12</f>
        <v>-3.7768487818941904E-2</v>
      </c>
      <c r="M12" s="64">
        <f t="shared" si="7"/>
        <v>-3.7768487818941904E-2</v>
      </c>
      <c r="N12" s="64">
        <f t="shared" si="7"/>
        <v>-3.7768487818941904E-2</v>
      </c>
      <c r="O12" s="64">
        <f t="shared" si="7"/>
        <v>-3.7768487818941904E-2</v>
      </c>
    </row>
    <row r="13" spans="1:15" x14ac:dyDescent="0.3">
      <c r="A13" s="42" t="s">
        <v>132</v>
      </c>
      <c r="B13" s="64">
        <f>Historicals!L4/Historicals!B2</f>
        <v>0.13643344988725858</v>
      </c>
      <c r="C13" s="64">
        <f>Historicals!L5/Historicals!C2</f>
        <v>0.13905361996540647</v>
      </c>
      <c r="D13" s="64">
        <f>Historicals!L6/Historicals!D2</f>
        <v>0.13825327510917029</v>
      </c>
      <c r="E13" s="64">
        <f>Historicals!L7/Historicals!E2</f>
        <v>0.12212544989971701</v>
      </c>
      <c r="F13" s="64">
        <f>Historicals!L8/Historicals!F2</f>
        <v>0.12199299537285579</v>
      </c>
      <c r="G13" s="64">
        <f>Historicals!L9/Historicals!G2</f>
        <v>8.3282089671951443E-2</v>
      </c>
      <c r="H13" s="64">
        <f>Historicals!L10/Historicals!H2</f>
        <v>0.15575463649018814</v>
      </c>
      <c r="I13" s="64">
        <f>Historicals!L11/Historicals!I2</f>
        <v>0.14290301862556198</v>
      </c>
      <c r="K13" s="64">
        <f>I13</f>
        <v>0.14290301862556198</v>
      </c>
      <c r="L13" s="64">
        <f t="shared" ref="L13:O13" si="8">K13</f>
        <v>0.14290301862556198</v>
      </c>
      <c r="M13" s="64">
        <f t="shared" si="8"/>
        <v>0.14290301862556198</v>
      </c>
      <c r="N13" s="64">
        <f t="shared" si="8"/>
        <v>0.14290301862556198</v>
      </c>
      <c r="O13" s="64">
        <f t="shared" si="8"/>
        <v>0.14290301862556198</v>
      </c>
    </row>
    <row r="14" spans="1:15" x14ac:dyDescent="0.3">
      <c r="A14" s="41" t="s">
        <v>136</v>
      </c>
      <c r="B14" s="64"/>
      <c r="C14" s="64"/>
      <c r="D14" s="64"/>
      <c r="E14" s="64"/>
      <c r="F14" s="64"/>
      <c r="G14" s="64"/>
      <c r="H14" s="64"/>
      <c r="I14" s="64"/>
      <c r="J14" s="66" t="s">
        <v>149</v>
      </c>
      <c r="K14" s="64"/>
      <c r="L14" s="64"/>
      <c r="M14" s="64"/>
      <c r="N14" s="64"/>
      <c r="O14" s="64"/>
    </row>
    <row r="15" spans="1:15" x14ac:dyDescent="0.3">
      <c r="A15" s="42" t="s">
        <v>130</v>
      </c>
      <c r="B15" s="64">
        <f>(Historicals!B31-Historicals!L140)/Historicals!L140</f>
        <v>6.2455892731122092E-2</v>
      </c>
      <c r="C15" s="64">
        <f>(Historicals!C31-Historicals!B31)/Historicals!B31</f>
        <v>0.16904682829624709</v>
      </c>
      <c r="D15" s="64">
        <f>(Historicals!D31-Historicals!C31)/Historicals!C31</f>
        <v>0.13323863636363636</v>
      </c>
      <c r="E15" s="64">
        <f>(Historicals!E31-Historicals!D31)/Historicals!D31</f>
        <v>0.11657056906492855</v>
      </c>
      <c r="F15" s="64">
        <f>(Historicals!F31-Historicals!E31)/Historicals!E31</f>
        <v>6.5110013471037273E-2</v>
      </c>
      <c r="G15" s="64">
        <f>(Historicals!G31-Historicals!F31)/Historicals!F31</f>
        <v>2.5716694772344013E-2</v>
      </c>
      <c r="H15" s="64">
        <f>(Historicals!H31-Historicals!G31)/Historicals!G31</f>
        <v>7.8092889436909164E-3</v>
      </c>
      <c r="I15" s="64">
        <f>(Historicals!I31-Historicals!H31)/Historicals!H31</f>
        <v>-2.3042414355628059E-2</v>
      </c>
      <c r="K15" s="64">
        <f>I15</f>
        <v>-2.3042414355628059E-2</v>
      </c>
      <c r="L15" s="64">
        <f t="shared" ref="L15:O15" si="9">K15</f>
        <v>-2.3042414355628059E-2</v>
      </c>
      <c r="M15" s="64">
        <f t="shared" si="9"/>
        <v>-2.3042414355628059E-2</v>
      </c>
      <c r="N15" s="64">
        <f t="shared" si="9"/>
        <v>-2.3042414355628059E-2</v>
      </c>
      <c r="O15" s="64">
        <f t="shared" si="9"/>
        <v>-2.3042414355628059E-2</v>
      </c>
    </row>
    <row r="16" spans="1:15" x14ac:dyDescent="0.3">
      <c r="A16" s="42" t="s">
        <v>134</v>
      </c>
      <c r="B16" s="64">
        <f>Historicals!B31/Historicals!B2</f>
        <v>9.8395477271984569E-2</v>
      </c>
      <c r="C16" s="64">
        <f>Historicals!C31/Historicals!C2</f>
        <v>0.10872251050160613</v>
      </c>
      <c r="D16" s="64">
        <f>Historicals!D31/Historicals!D2</f>
        <v>0.11612809315866085</v>
      </c>
      <c r="E16" s="64">
        <f>Historicals!E31/Historicals!E2</f>
        <v>0.12237272302662307</v>
      </c>
      <c r="F16" s="64">
        <f>Historicals!F31/Historicals!F2</f>
        <v>0.1212771940588491</v>
      </c>
      <c r="G16" s="64">
        <f>Historicals!G31/Historicals!G2</f>
        <v>0.13009651632222013</v>
      </c>
      <c r="H16" s="64">
        <f>Historicals!H31/Historicals!H2</f>
        <v>0.11010822219228523</v>
      </c>
      <c r="I16" s="64">
        <f>Historicals!I31/Historicals!I2</f>
        <v>0.10256904303147078</v>
      </c>
      <c r="K16" s="64">
        <f>I16</f>
        <v>0.10256904303147078</v>
      </c>
      <c r="L16" s="64">
        <f t="shared" ref="L16:O16" si="10">K16</f>
        <v>0.10256904303147078</v>
      </c>
      <c r="M16" s="64">
        <f t="shared" si="10"/>
        <v>0.10256904303147078</v>
      </c>
      <c r="N16" s="64">
        <f t="shared" si="10"/>
        <v>0.10256904303147078</v>
      </c>
      <c r="O16" s="64">
        <f t="shared" si="10"/>
        <v>0.10256904303147078</v>
      </c>
    </row>
    <row r="17" spans="1:15" x14ac:dyDescent="0.3">
      <c r="A17" s="43" t="str">
        <f>+Historicals!A107</f>
        <v>North America</v>
      </c>
      <c r="B17" s="43"/>
      <c r="C17" s="43"/>
      <c r="D17" s="43"/>
      <c r="E17" s="43"/>
      <c r="F17" s="43"/>
      <c r="G17" s="43"/>
      <c r="H17" s="43"/>
      <c r="I17" s="43"/>
      <c r="J17" t="s">
        <v>148</v>
      </c>
      <c r="K17" s="39"/>
      <c r="L17" s="39"/>
      <c r="M17" s="39"/>
      <c r="N17" s="39"/>
      <c r="O17" s="39"/>
    </row>
    <row r="18" spans="1:15"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66" t="s">
        <v>147</v>
      </c>
    </row>
    <row r="19" spans="1:15" x14ac:dyDescent="0.3">
      <c r="A19" s="44" t="s">
        <v>130</v>
      </c>
      <c r="B19" s="47" t="str">
        <f>+IFERROR(B18/A18-1,"nm")</f>
        <v>nm</v>
      </c>
      <c r="C19" s="47">
        <f t="shared" ref="C19:H19" si="11">+IFERROR(C18/B18-1,"nm")</f>
        <v>7.4526928675400228E-2</v>
      </c>
      <c r="D19" s="47">
        <f t="shared" si="11"/>
        <v>3.0615009482525046E-2</v>
      </c>
      <c r="E19" s="47">
        <f t="shared" si="11"/>
        <v>-2.372502628811779E-2</v>
      </c>
      <c r="F19" s="47">
        <f t="shared" si="11"/>
        <v>7.0481319421070276E-2</v>
      </c>
      <c r="G19" s="47">
        <f t="shared" si="11"/>
        <v>-8.9171173437303519E-2</v>
      </c>
      <c r="H19" s="47">
        <f t="shared" si="11"/>
        <v>0.18606738470035911</v>
      </c>
      <c r="I19" s="47">
        <f>+IFERROR(I18/H18-1,"nm")</f>
        <v>6.8339251411607238E-2</v>
      </c>
      <c r="J19" s="47"/>
    </row>
    <row r="20" spans="1:15"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row>
    <row r="21" spans="1:15" x14ac:dyDescent="0.3">
      <c r="A21" s="44" t="s">
        <v>130</v>
      </c>
      <c r="B21" s="47" t="str">
        <f t="shared" ref="B21" si="12">+IFERROR(B20/A20-1,"nm")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c r="J21" s="47"/>
    </row>
    <row r="22" spans="1:15" x14ac:dyDescent="0.3">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47"/>
    </row>
    <row r="23" spans="1:15" x14ac:dyDescent="0.3">
      <c r="A23" s="44" t="s">
        <v>139</v>
      </c>
      <c r="B23" s="47" t="str">
        <f t="shared" ref="B23:H23" si="19">+IFERROR(B21-B22,"nm")</f>
        <v>nm</v>
      </c>
      <c r="C23" s="47">
        <f t="shared" si="19"/>
        <v>2.2830942863857895E-4</v>
      </c>
      <c r="D23" s="47">
        <f t="shared" si="19"/>
        <v>4.0230132272293245E-4</v>
      </c>
      <c r="E23" s="47">
        <f t="shared" si="19"/>
        <v>-3.8124741842219395E-4</v>
      </c>
      <c r="F23" s="47">
        <f t="shared" si="19"/>
        <v>-4.4153615104051969E-4</v>
      </c>
      <c r="G23" s="47">
        <f t="shared" si="19"/>
        <v>-2.7924340467895548E-4</v>
      </c>
      <c r="H23" s="47">
        <f t="shared" si="19"/>
        <v>1.5092721620746374E-4</v>
      </c>
      <c r="I23" s="47">
        <f>+IFERROR(I21-I22,"nm")</f>
        <v>1.5458605290268046E-4</v>
      </c>
      <c r="J23" s="47"/>
    </row>
    <row r="24" spans="1:15"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3">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c r="J25" s="47"/>
    </row>
    <row r="26" spans="1:15" x14ac:dyDescent="0.3">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47"/>
    </row>
    <row r="27" spans="1:15" x14ac:dyDescent="0.3">
      <c r="A27" s="44" t="s">
        <v>139</v>
      </c>
      <c r="B27" s="47" t="str">
        <f t="shared" ref="B27" si="27">+IFERROR(B25-B26,"nm")</f>
        <v>nm</v>
      </c>
      <c r="C27" s="47">
        <f t="shared" ref="C27" si="28">+IFERROR(C25-C26,"nm")</f>
        <v>4.1190476190476139E-2</v>
      </c>
      <c r="D27" s="47">
        <f t="shared" ref="D27" si="29">+IFERROR(D25-D26,"nm")</f>
        <v>-3.7501474926253719E-2</v>
      </c>
      <c r="E27" s="47">
        <f t="shared" ref="E27" si="30">+IFERROR(E25-E26,"nm")</f>
        <v>-0.12135734752353666</v>
      </c>
      <c r="F27" s="47">
        <f t="shared" ref="F27" si="31">+IFERROR(F25-F26,"nm")</f>
        <v>-5.7914135277439688E-3</v>
      </c>
      <c r="G27" s="47">
        <f t="shared" ref="G27" si="32">+IFERROR(G25-G26,"nm")</f>
        <v>-5.4060836501901133E-2</v>
      </c>
      <c r="H27" s="47">
        <f t="shared" ref="H27" si="33">+IFERROR(H25-H26,"nm")</f>
        <v>-9.9145721060573455E-2</v>
      </c>
      <c r="I27" s="47">
        <f>+IFERROR(I25-I26,"nm")</f>
        <v>2.2832140015910107E-3</v>
      </c>
      <c r="J27" s="47"/>
    </row>
    <row r="28" spans="1:15"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3">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c r="J29" s="47"/>
    </row>
    <row r="30" spans="1:15" x14ac:dyDescent="0.3">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47"/>
    </row>
    <row r="31" spans="1:15" x14ac:dyDescent="0.3">
      <c r="A31" s="44" t="s">
        <v>139</v>
      </c>
      <c r="B31" s="47" t="str">
        <f t="shared" ref="B31" si="41">+IFERROR(B29-B30,"nm")</f>
        <v>nm</v>
      </c>
      <c r="C31" s="47">
        <f t="shared" ref="C31" si="42">+IFERROR(C29-C30,"nm")</f>
        <v>-4.2718446601941462E-4</v>
      </c>
      <c r="D31" s="47">
        <f t="shared" ref="D31" si="43">+IFERROR(D29-D30,"nm")</f>
        <v>4.7009735744087122E-4</v>
      </c>
      <c r="E31" s="47">
        <f t="shared" ref="E31" si="44">+IFERROR(E29-E30,"nm")</f>
        <v>5.2631578947345825E-5</v>
      </c>
      <c r="F31" s="47">
        <f t="shared" ref="F31" si="45">+IFERROR(F29-F30,"nm")</f>
        <v>3.6134453781511405E-4</v>
      </c>
      <c r="G31" s="47">
        <f t="shared" ref="G31" si="46">+IFERROR(G29-G30,"nm")</f>
        <v>3.2160804020098244E-4</v>
      </c>
      <c r="H31" s="47">
        <f t="shared" ref="H31" si="47">+IFERROR(H29-H30,"nm")</f>
        <v>-4.4186046511630883E-4</v>
      </c>
      <c r="I31" s="47">
        <f>+IFERROR(I29-I30,"nm")</f>
        <v>-1.4792899408284654E-3</v>
      </c>
      <c r="J31" s="47"/>
    </row>
    <row r="32" spans="1:15" x14ac:dyDescent="0.3">
      <c r="A32" s="9" t="s">
        <v>131</v>
      </c>
      <c r="B32" s="48">
        <f t="shared" ref="B32:H32" si="48">+B38+B35</f>
        <v>3766</v>
      </c>
      <c r="C32" s="48">
        <f t="shared" si="48"/>
        <v>3896</v>
      </c>
      <c r="D32" s="48">
        <f t="shared" si="48"/>
        <v>4015</v>
      </c>
      <c r="E32" s="48">
        <f t="shared" si="48"/>
        <v>3760</v>
      </c>
      <c r="F32" s="48">
        <f t="shared" si="48"/>
        <v>4074</v>
      </c>
      <c r="G32" s="48">
        <f t="shared" si="48"/>
        <v>3047</v>
      </c>
      <c r="H32" s="48">
        <f t="shared" si="48"/>
        <v>5219</v>
      </c>
      <c r="I32" s="48">
        <f>+I38+I35</f>
        <v>5238</v>
      </c>
      <c r="J32" s="48"/>
    </row>
    <row r="33" spans="1:15" x14ac:dyDescent="0.3">
      <c r="A33" s="46" t="s">
        <v>130</v>
      </c>
      <c r="B33" s="47" t="str">
        <f t="shared" ref="B33" si="49">+IFERROR(B32/A32-1,"nm")</f>
        <v>nm</v>
      </c>
      <c r="C33" s="47">
        <f t="shared" ref="C33" si="50">+IFERROR(C32/B32-1,"nm")</f>
        <v>3.4519383961763239E-2</v>
      </c>
      <c r="D33" s="47">
        <f t="shared" ref="D33" si="51">+IFERROR(D32/C32-1,"nm")</f>
        <v>3.0544147843942548E-2</v>
      </c>
      <c r="E33" s="47">
        <f t="shared" ref="E33" si="52">+IFERROR(E32/D32-1,"nm")</f>
        <v>-6.3511830635118338E-2</v>
      </c>
      <c r="F33" s="47">
        <f t="shared" ref="F33" si="53">+IFERROR(F32/E32-1,"nm")</f>
        <v>8.3510638297872308E-2</v>
      </c>
      <c r="G33" s="47">
        <f t="shared" ref="G33" si="54">+IFERROR(G32/F32-1,"nm")</f>
        <v>-0.25208640157093765</v>
      </c>
      <c r="H33" s="47">
        <f t="shared" ref="H33" si="55">+IFERROR(H32/G32-1,"nm")</f>
        <v>0.71283229405973092</v>
      </c>
      <c r="I33" s="47">
        <f>+IFERROR(I32/H32-1,"nm")</f>
        <v>3.6405441655489312E-3</v>
      </c>
      <c r="J33" s="47"/>
    </row>
    <row r="34" spans="1:15" x14ac:dyDescent="0.3">
      <c r="A34" s="46" t="s">
        <v>132</v>
      </c>
      <c r="B34" s="47">
        <f t="shared" ref="B34:H34" si="56">+IFERROR(B32/B$18,"nm")</f>
        <v>0.27409024745269289</v>
      </c>
      <c r="C34" s="47">
        <f t="shared" si="56"/>
        <v>0.26388512598211866</v>
      </c>
      <c r="D34" s="47">
        <f t="shared" si="56"/>
        <v>0.26386698212407994</v>
      </c>
      <c r="E34" s="47">
        <f t="shared" si="56"/>
        <v>0.25311342982160889</v>
      </c>
      <c r="F34" s="47">
        <f t="shared" si="56"/>
        <v>0.25619418941013711</v>
      </c>
      <c r="G34" s="47">
        <f t="shared" si="56"/>
        <v>0.2103700635183651</v>
      </c>
      <c r="H34" s="47">
        <f t="shared" si="56"/>
        <v>0.30380115256999823</v>
      </c>
      <c r="I34" s="47">
        <f>+IFERROR(I32/I$18,"nm")</f>
        <v>0.28540293140086087</v>
      </c>
      <c r="J34" s="47"/>
    </row>
    <row r="35" spans="1:15"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row>
    <row r="36" spans="1:15" x14ac:dyDescent="0.3">
      <c r="A36" s="46" t="s">
        <v>130</v>
      </c>
      <c r="B36" s="47" t="str">
        <f t="shared" ref="B36" si="57">+IFERROR(B35/A35-1,"nm")</f>
        <v>nm</v>
      </c>
      <c r="C36" s="47">
        <f t="shared" ref="C36" si="58">+IFERROR(C35/B35-1,"nm")</f>
        <v>9.9173553719008156E-2</v>
      </c>
      <c r="D36" s="47">
        <f t="shared" ref="D36" si="59">+IFERROR(D35/C35-1,"nm")</f>
        <v>5.2631578947368363E-2</v>
      </c>
      <c r="E36" s="47">
        <f t="shared" ref="E36" si="60">+IFERROR(E35/D35-1,"nm")</f>
        <v>0.14285714285714279</v>
      </c>
      <c r="F36" s="47">
        <f t="shared" ref="F36" si="61">+IFERROR(F35/E35-1,"nm")</f>
        <v>-6.8749999999999978E-2</v>
      </c>
      <c r="G36" s="47">
        <f t="shared" ref="G36" si="62">+IFERROR(G35/F35-1,"nm")</f>
        <v>-6.7114093959731447E-3</v>
      </c>
      <c r="H36" s="47">
        <f t="shared" ref="H36" si="63">+IFERROR(H35/G35-1,"nm")</f>
        <v>-0.1216216216216216</v>
      </c>
      <c r="I36" s="47">
        <f>+IFERROR(I35/H35-1,"nm")</f>
        <v>-4.6153846153846101E-2</v>
      </c>
      <c r="J36" s="47"/>
    </row>
    <row r="37" spans="1:15" x14ac:dyDescent="0.3">
      <c r="A37" s="46" t="s">
        <v>134</v>
      </c>
      <c r="B37" s="47">
        <f t="shared" ref="B37:H37" si="64">+IFERROR(B35/B$18,"nm")</f>
        <v>8.8064046579330417E-3</v>
      </c>
      <c r="C37" s="47">
        <f t="shared" si="64"/>
        <v>9.0083988079111346E-3</v>
      </c>
      <c r="D37" s="47">
        <f t="shared" si="64"/>
        <v>9.2008412197686646E-3</v>
      </c>
      <c r="E37" s="47">
        <f t="shared" si="64"/>
        <v>1.0770784247728038E-2</v>
      </c>
      <c r="F37" s="47">
        <f t="shared" si="64"/>
        <v>9.3698905798012821E-3</v>
      </c>
      <c r="G37" s="47">
        <f t="shared" si="64"/>
        <v>1.0218171775752554E-2</v>
      </c>
      <c r="H37" s="47">
        <f t="shared" si="64"/>
        <v>7.5673787764130628E-3</v>
      </c>
      <c r="I37" s="47">
        <f>+IFERROR(I35/I$18,"nm")</f>
        <v>6.7563886013185855E-3</v>
      </c>
      <c r="J37" s="47"/>
    </row>
    <row r="38" spans="1:15"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row>
    <row r="39" spans="1:15" x14ac:dyDescent="0.3">
      <c r="A39" s="46" t="s">
        <v>130</v>
      </c>
      <c r="B39" s="47" t="str">
        <f t="shared" ref="B39" si="65">+IFERROR(B38/A38-1,"nm")</f>
        <v>nm</v>
      </c>
      <c r="C39" s="47">
        <f t="shared" ref="C39" si="66">+IFERROR(C38/B38-1,"nm")</f>
        <v>3.2373113854595292E-2</v>
      </c>
      <c r="D39" s="47">
        <f t="shared" ref="D39" si="67">+IFERROR(D38/C38-1,"nm")</f>
        <v>2.9763486579856391E-2</v>
      </c>
      <c r="E39" s="47">
        <f t="shared" ref="E39" si="68">+IFERROR(E38/D38-1,"nm")</f>
        <v>-7.096774193548383E-2</v>
      </c>
      <c r="F39" s="47">
        <f t="shared" ref="F39" si="69">+IFERROR(F38/E38-1,"nm")</f>
        <v>9.0277777777777679E-2</v>
      </c>
      <c r="G39" s="47">
        <f t="shared" ref="G39" si="70">+IFERROR(G38/F38-1,"nm")</f>
        <v>-0.26140127388535028</v>
      </c>
      <c r="H39" s="47">
        <f t="shared" ref="H39" si="71">+IFERROR(H38/G38-1,"nm")</f>
        <v>0.75543290789927564</v>
      </c>
      <c r="I39" s="47">
        <f>+IFERROR(I38/H38-1,"nm")</f>
        <v>4.9125564943997002E-3</v>
      </c>
      <c r="J39" s="47"/>
    </row>
    <row r="40" spans="1:15" x14ac:dyDescent="0.3">
      <c r="A40" s="46" t="s">
        <v>132</v>
      </c>
      <c r="B40" s="47">
        <f t="shared" ref="B40:H40" si="72">+IFERROR(B38/B$18,"nm")</f>
        <v>0.26528384279475981</v>
      </c>
      <c r="C40" s="47">
        <f t="shared" si="72"/>
        <v>0.25487672717420751</v>
      </c>
      <c r="D40" s="47">
        <f t="shared" si="72"/>
        <v>0.25466614090431128</v>
      </c>
      <c r="E40" s="47">
        <f t="shared" si="72"/>
        <v>0.24234264557388085</v>
      </c>
      <c r="F40" s="47">
        <f t="shared" si="72"/>
        <v>0.2468242988303358</v>
      </c>
      <c r="G40" s="47">
        <f t="shared" si="72"/>
        <v>0.20015189174261253</v>
      </c>
      <c r="H40" s="47">
        <f t="shared" si="72"/>
        <v>0.29623377379358518</v>
      </c>
      <c r="I40" s="47">
        <f>+IFERROR(I38/I$18,"nm")</f>
        <v>0.27864654279954232</v>
      </c>
      <c r="J40" s="47"/>
    </row>
    <row r="41" spans="1:15" x14ac:dyDescent="0.3">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9"/>
    </row>
    <row r="42" spans="1:15" x14ac:dyDescent="0.3">
      <c r="A42" s="46" t="s">
        <v>130</v>
      </c>
      <c r="B42" s="47" t="str">
        <f t="shared" ref="B42" si="73">+IFERROR(B41/A41-1,"nm")</f>
        <v>nm</v>
      </c>
      <c r="C42" s="47">
        <f t="shared" ref="C42" si="74">+IFERROR(C41/B41-1,"nm")</f>
        <v>0.16346153846153855</v>
      </c>
      <c r="D42" s="47">
        <f t="shared" ref="D42" si="75">+IFERROR(D41/C41-1,"nm")</f>
        <v>-7.8512396694214837E-2</v>
      </c>
      <c r="E42" s="47">
        <f t="shared" ref="E42" si="76">+IFERROR(E41/D41-1,"nm")</f>
        <v>-0.12107623318385652</v>
      </c>
      <c r="F42" s="47">
        <f t="shared" ref="F42" si="77">+IFERROR(F41/E41-1,"nm")</f>
        <v>-0.40306122448979587</v>
      </c>
      <c r="G42" s="47">
        <f t="shared" ref="G42" si="78">+IFERROR(G41/F41-1,"nm")</f>
        <v>0.67521367521367526</v>
      </c>
      <c r="H42" s="47">
        <f t="shared" ref="H42" si="79">+IFERROR(H41/G41-1,"nm")</f>
        <v>-0.5</v>
      </c>
      <c r="I42" s="47">
        <f>+IFERROR(I41/H41-1,"nm")</f>
        <v>0.48979591836734704</v>
      </c>
      <c r="J42" s="47"/>
    </row>
    <row r="43" spans="1:15" x14ac:dyDescent="0.3">
      <c r="A43" s="46" t="s">
        <v>134</v>
      </c>
      <c r="B43" s="47">
        <f t="shared" ref="B43:H43" si="80">+IFERROR(B41/B$18,"nm")</f>
        <v>1.5138282387190683E-2</v>
      </c>
      <c r="C43" s="47">
        <f t="shared" si="80"/>
        <v>1.6391221891086428E-2</v>
      </c>
      <c r="D43" s="47">
        <f t="shared" si="80"/>
        <v>1.4655625657202945E-2</v>
      </c>
      <c r="E43" s="47">
        <f t="shared" si="80"/>
        <v>1.3194210703466847E-2</v>
      </c>
      <c r="F43" s="47">
        <f t="shared" si="80"/>
        <v>7.3575650861526856E-3</v>
      </c>
      <c r="G43" s="47">
        <f t="shared" si="80"/>
        <v>1.3532173432753383E-2</v>
      </c>
      <c r="H43" s="47">
        <f t="shared" si="80"/>
        <v>5.7046393852960009E-3</v>
      </c>
      <c r="I43" s="47">
        <f>+IFERROR(I41/I$18,"nm")</f>
        <v>7.9551027080041418E-3</v>
      </c>
      <c r="J43" s="47"/>
    </row>
    <row r="44" spans="1:15" x14ac:dyDescent="0.3">
      <c r="A44" s="43" t="str">
        <f>+Historicals!A111</f>
        <v>Europe, Middle East &amp; Africa</v>
      </c>
      <c r="B44" s="43"/>
      <c r="C44" s="43"/>
      <c r="D44" s="43"/>
      <c r="E44" s="43"/>
      <c r="F44" s="43"/>
      <c r="G44" s="43"/>
      <c r="H44" s="43"/>
      <c r="I44" s="43"/>
      <c r="J44" s="43"/>
      <c r="K44" s="39"/>
      <c r="L44" s="39"/>
      <c r="M44" s="39"/>
      <c r="N44" s="39"/>
      <c r="O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2024-02-20T17:34:58Z</dcterms:modified>
</cp:coreProperties>
</file>