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3AFE4DD-4334-4FEF-89D2-8F79E4699A12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6" l="1"/>
  <c r="D68" i="6"/>
  <c r="E68" i="6"/>
  <c r="F68" i="6"/>
  <c r="G68" i="6"/>
  <c r="H68" i="6"/>
  <c r="I68" i="6"/>
  <c r="B68" i="6"/>
  <c r="D67" i="6"/>
  <c r="E67" i="6"/>
  <c r="F67" i="6"/>
  <c r="G67" i="6"/>
  <c r="H67" i="6"/>
  <c r="I67" i="6"/>
  <c r="C67" i="6"/>
  <c r="C64" i="6"/>
  <c r="D64" i="6"/>
  <c r="E64" i="6"/>
  <c r="F64" i="6"/>
  <c r="G64" i="6"/>
  <c r="H64" i="6"/>
  <c r="I64" i="6"/>
  <c r="B64" i="6"/>
  <c r="C57" i="6"/>
  <c r="D57" i="6"/>
  <c r="E57" i="6"/>
  <c r="F57" i="6"/>
  <c r="G57" i="6"/>
  <c r="H57" i="6"/>
  <c r="I57" i="6"/>
  <c r="B57" i="6"/>
  <c r="B67" i="6"/>
  <c r="C65" i="6"/>
  <c r="D65" i="6"/>
  <c r="E65" i="6"/>
  <c r="F65" i="6"/>
  <c r="G65" i="6"/>
  <c r="H65" i="6"/>
  <c r="I65" i="6"/>
  <c r="B65" i="6"/>
  <c r="C66" i="6"/>
  <c r="D66" i="6"/>
  <c r="E66" i="6"/>
  <c r="F66" i="6"/>
  <c r="G66" i="6"/>
  <c r="H66" i="6"/>
  <c r="I66" i="6"/>
  <c r="B66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9" i="6"/>
  <c r="D59" i="6"/>
  <c r="E59" i="6"/>
  <c r="F59" i="6"/>
  <c r="G59" i="6"/>
  <c r="H59" i="6"/>
  <c r="I59" i="6"/>
  <c r="B59" i="6"/>
  <c r="C50" i="6" l="1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3" i="6"/>
  <c r="I13" i="6"/>
  <c r="L13" i="6"/>
  <c r="E13" i="6"/>
  <c r="F13" i="6"/>
  <c r="O13" i="6"/>
  <c r="P13" i="6"/>
  <c r="G13" i="6"/>
  <c r="B18" i="6"/>
  <c r="B51" i="6"/>
  <c r="D51" i="6"/>
  <c r="E51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C51" i="6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F39" i="6"/>
  <c r="D32" i="6"/>
  <c r="I51" i="6"/>
  <c r="M13" i="6"/>
  <c r="C13" i="6"/>
  <c r="H133" i="5"/>
  <c r="H159" i="5" s="1"/>
  <c r="F109" i="5"/>
  <c r="D44" i="5"/>
  <c r="N13" i="6"/>
  <c r="D13" i="6"/>
  <c r="D124" i="5"/>
  <c r="D117" i="5"/>
  <c r="F34" i="5"/>
  <c r="E22" i="5"/>
  <c r="B50" i="5"/>
  <c r="C39" i="6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I39" i="6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E39" i="6"/>
  <c r="I32" i="6"/>
  <c r="I69" i="6" s="1"/>
  <c r="F51" i="6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L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D69" i="6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C32" i="6"/>
  <c r="D18" i="6"/>
  <c r="O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E32" i="6"/>
  <c r="C31" i="6"/>
  <c r="H31" i="6"/>
  <c r="B31" i="6"/>
  <c r="G31" i="6"/>
  <c r="E31" i="6"/>
  <c r="N18" i="6"/>
  <c r="H51" i="6"/>
  <c r="F56" i="5"/>
  <c r="C43" i="5"/>
  <c r="F24" i="5"/>
  <c r="F26" i="5" s="1"/>
  <c r="B39" i="6"/>
  <c r="B43" i="6" s="1"/>
  <c r="E18" i="6"/>
  <c r="B19" i="6"/>
  <c r="D39" i="6"/>
  <c r="D43" i="6" s="1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H39" i="6"/>
  <c r="H32" i="6"/>
  <c r="H69" i="6" s="1"/>
  <c r="C18" i="6"/>
  <c r="F181" i="5"/>
  <c r="B30" i="5"/>
  <c r="K23" i="5"/>
  <c r="L23" i="5" s="1"/>
  <c r="B26" i="5"/>
  <c r="G39" i="6"/>
  <c r="B32" i="6"/>
  <c r="B69" i="6" s="1"/>
  <c r="G32" i="6"/>
  <c r="G69" i="6" s="1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2" i="6"/>
  <c r="F31" i="6"/>
  <c r="I19" i="6"/>
  <c r="I18" i="6"/>
  <c r="L18" i="6"/>
  <c r="G19" i="6"/>
  <c r="G18" i="6"/>
  <c r="F19" i="6"/>
  <c r="F18" i="6"/>
  <c r="H19" i="6"/>
  <c r="H18" i="6"/>
  <c r="P19" i="6"/>
  <c r="P18" i="6"/>
  <c r="O19" i="6"/>
  <c r="E19" i="6"/>
  <c r="N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E69" i="6"/>
  <c r="G87" i="5"/>
  <c r="C43" i="6"/>
  <c r="C69" i="6"/>
  <c r="F43" i="6"/>
  <c r="F69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54" i="6" s="1"/>
  <c r="D6" i="6"/>
  <c r="F6" i="6"/>
  <c r="F47" i="6"/>
  <c r="F54" i="6" s="1"/>
  <c r="G6" i="6"/>
  <c r="G47" i="6"/>
  <c r="G54" i="6" s="1"/>
  <c r="E100" i="5"/>
  <c r="F97" i="5"/>
  <c r="F128" i="5"/>
  <c r="F72" i="5"/>
  <c r="D37" i="5"/>
  <c r="D36" i="5"/>
  <c r="H87" i="5"/>
  <c r="E47" i="6"/>
  <c r="E54" i="6" s="1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B54" i="6" s="1"/>
  <c r="F100" i="5"/>
  <c r="E90" i="5"/>
  <c r="H121" i="5"/>
  <c r="F156" i="5"/>
  <c r="F87" i="5"/>
  <c r="H6" i="6"/>
  <c r="H47" i="6"/>
  <c r="H54" i="6" s="1"/>
  <c r="C47" i="6"/>
  <c r="C54" i="6" s="1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G19" i="5" l="1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55" i="6" l="1"/>
  <c r="B13" i="5"/>
  <c r="B9" i="6" s="1"/>
  <c r="I7" i="6"/>
  <c r="I46" i="6"/>
  <c r="I55" i="6" s="1"/>
  <c r="F46" i="6"/>
  <c r="F55" i="6" s="1"/>
  <c r="F7" i="6"/>
  <c r="H46" i="6"/>
  <c r="H55" i="6" s="1"/>
  <c r="H7" i="6"/>
  <c r="D46" i="6"/>
  <c r="D55" i="6" s="1"/>
  <c r="D7" i="6"/>
  <c r="G46" i="6"/>
  <c r="G55" i="6" s="1"/>
  <c r="G7" i="6"/>
  <c r="C46" i="6"/>
  <c r="C55" i="6" s="1"/>
  <c r="C7" i="6"/>
  <c r="E46" i="6"/>
  <c r="E55" i="6" s="1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N19" i="5" l="1"/>
  <c r="J13" i="5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<sst xmlns="http://schemas.openxmlformats.org/spreadsheetml/2006/main" count="523" uniqueCount="225">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</sst>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4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164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2" borderId="1" xfId="1" applyNumberFormat="1" applyFont="1" applyFill="1" applyBorder="1"/>
    <xf numFmtId="165" fontId="0" fillId="12" borderId="0" xfId="1" applyNumberFormat="1" applyFont="1" applyFill="1"/>
    <xf numFmtId="165" fontId="2" fillId="12" borderId="2" xfId="1" applyNumberFormat="1" applyFont="1" applyFill="1" applyBorder="1"/>
    <xf numFmtId="164" fontId="0" fillId="12" borderId="0" xfId="1" applyFont="1" applyFill="1"/>
    <xf numFmtId="167" fontId="1" fillId="0" borderId="0" xfId="1" applyNumberFormat="1" applyBorder="1" applyProtection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6" activePane="bottomLeft" state="frozen"/>
      <selection pane="bottomLeft" activeCell="A78" sqref="A78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workbookViewId="0">
      <selection activeCell="A14" sqref="A14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3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3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3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3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3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3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3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3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3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3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3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3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3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3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3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3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3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3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3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3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3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3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3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3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3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3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3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3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3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3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3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3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3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3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3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3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3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3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3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3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3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3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3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3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3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3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3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3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3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3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3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3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3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3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3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3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3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3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3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3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3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3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3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3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3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3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3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3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3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3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3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3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3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3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3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3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3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3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3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3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3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3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3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3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3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3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3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3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3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3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3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3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3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3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3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3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3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3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3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3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3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3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3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3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3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3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3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3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3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3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3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3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3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3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3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3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3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3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3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3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3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3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3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3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3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3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3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3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3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3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3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3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3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3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3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3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3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3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3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3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3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3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3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3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3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3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3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3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3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3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3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3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3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3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3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3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3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3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3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3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3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3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3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3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3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3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3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3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3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3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3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3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3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3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3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3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3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3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3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3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3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3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3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3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3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3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3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3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3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3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3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3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3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3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3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3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3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3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3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3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3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3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3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3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3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3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tabSelected="1" topLeftCell="A16" workbookViewId="0">
      <selection activeCell="J32" sqref="J32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63.6640625" customWidth="1"/>
    <col min="11" max="11" width="42.33203125" bestFit="1" customWidth="1"/>
    <col min="12" max="16" width="11.77734375" customWidth="1"/>
    <col min="17" max="17" width="39.7773437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3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3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3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3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3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3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3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3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7" x14ac:dyDescent="0.3">
      <c r="A11" s="4" t="s">
        <v>150</v>
      </c>
      <c r="B11" s="94">
        <v>4205</v>
      </c>
      <c r="C11" s="94">
        <v>4623</v>
      </c>
      <c r="D11" s="94">
        <v>4886</v>
      </c>
      <c r="E11" s="94">
        <v>4325</v>
      </c>
      <c r="F11" s="94">
        <v>4801</v>
      </c>
      <c r="G11" s="94">
        <v>2887</v>
      </c>
      <c r="H11" s="94">
        <v>6661</v>
      </c>
      <c r="I11" s="94">
        <v>6651</v>
      </c>
      <c r="J11" s="5" t="s">
        <v>223</v>
      </c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7" x14ac:dyDescent="0.3">
      <c r="A12" t="s">
        <v>26</v>
      </c>
      <c r="B12" s="95">
        <v>932</v>
      </c>
      <c r="C12" s="95">
        <v>863</v>
      </c>
      <c r="D12" s="95">
        <v>646</v>
      </c>
      <c r="E12" s="95">
        <v>2392</v>
      </c>
      <c r="F12" s="95">
        <v>772</v>
      </c>
      <c r="G12" s="95">
        <v>348</v>
      </c>
      <c r="H12" s="95">
        <v>934</v>
      </c>
      <c r="I12" s="95">
        <v>605</v>
      </c>
      <c r="J12" s="3"/>
      <c r="K12" s="3"/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7" x14ac:dyDescent="0.3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5" thickBot="1" x14ac:dyDescent="0.35">
      <c r="A14" s="6" t="s">
        <v>152</v>
      </c>
      <c r="B14" s="96">
        <v>3273</v>
      </c>
      <c r="C14" s="96">
        <v>3760</v>
      </c>
      <c r="D14" s="96">
        <v>4240</v>
      </c>
      <c r="E14" s="96">
        <v>1933</v>
      </c>
      <c r="F14" s="96">
        <v>4029</v>
      </c>
      <c r="G14" s="96">
        <v>2539</v>
      </c>
      <c r="H14" s="96">
        <v>5727</v>
      </c>
      <c r="I14" s="96">
        <v>6046</v>
      </c>
      <c r="J14" s="7"/>
      <c r="K14" s="7"/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7" ht="15" thickTop="1" x14ac:dyDescent="0.3">
      <c r="A15" t="s">
        <v>153</v>
      </c>
      <c r="B15" s="95">
        <v>1768.8</v>
      </c>
      <c r="C15" s="95">
        <v>1742.5</v>
      </c>
      <c r="D15" s="95">
        <v>1692</v>
      </c>
      <c r="E15" s="95">
        <v>1659.1</v>
      </c>
      <c r="F15" s="95">
        <v>1618.4</v>
      </c>
      <c r="G15" s="95">
        <v>1591.6</v>
      </c>
      <c r="H15" s="95">
        <v>1609.4</v>
      </c>
      <c r="I15" s="95">
        <v>1610.8</v>
      </c>
      <c r="J15" s="3"/>
      <c r="K15" s="3"/>
      <c r="L15" s="3">
        <v>0</v>
      </c>
      <c r="M15" s="3">
        <v>0</v>
      </c>
      <c r="N15" s="3">
        <v>0</v>
      </c>
      <c r="O15" s="3">
        <v>0</v>
      </c>
      <c r="P15" s="3">
        <v>0</v>
      </c>
      <c r="Q15" t="s">
        <v>197</v>
      </c>
    </row>
    <row r="16" spans="1:17" x14ac:dyDescent="0.3">
      <c r="A16" t="s">
        <v>154</v>
      </c>
      <c r="B16" s="97">
        <v>1.85</v>
      </c>
      <c r="C16" s="97">
        <v>2.16</v>
      </c>
      <c r="D16" s="97">
        <v>2.5099999999999998</v>
      </c>
      <c r="E16" s="97">
        <v>1.17</v>
      </c>
      <c r="F16" s="97">
        <v>2.4900000000000002</v>
      </c>
      <c r="G16" s="97">
        <v>1.6</v>
      </c>
      <c r="H16" s="97">
        <v>3.56</v>
      </c>
      <c r="I16" s="97">
        <v>3.75</v>
      </c>
      <c r="J16" s="57"/>
      <c r="K16" s="57"/>
      <c r="L16" s="57">
        <v>0</v>
      </c>
      <c r="M16" s="57">
        <v>0</v>
      </c>
      <c r="N16" s="57">
        <v>0</v>
      </c>
      <c r="O16" s="57">
        <v>0</v>
      </c>
      <c r="P16" s="57">
        <v>0</v>
      </c>
    </row>
    <row r="17" spans="1:17" x14ac:dyDescent="0.3">
      <c r="A17" t="s">
        <v>155</v>
      </c>
      <c r="B17" s="97">
        <v>0.50260063319764814</v>
      </c>
      <c r="C17" s="97">
        <v>0.58651362984218081</v>
      </c>
      <c r="D17" s="97">
        <v>0.66962174940898345</v>
      </c>
      <c r="E17" s="97">
        <v>0.74920137423904531</v>
      </c>
      <c r="F17" s="97">
        <v>0.82303509639149774</v>
      </c>
      <c r="G17" s="97">
        <v>0.91228951997989449</v>
      </c>
      <c r="H17" s="97">
        <v>1.0177705977382876</v>
      </c>
      <c r="I17" s="97">
        <v>1.1404271169605165</v>
      </c>
      <c r="J17" s="82"/>
      <c r="K17" s="82"/>
      <c r="L17" s="57" t="e">
        <v>#DIV/0!</v>
      </c>
      <c r="M17" s="57" t="e">
        <v>#DIV/0!</v>
      </c>
      <c r="N17" s="57" t="e">
        <v>#DIV/0!</v>
      </c>
      <c r="O17" s="57" t="e">
        <v>#DIV/0!</v>
      </c>
      <c r="P17" s="57" t="e">
        <v>#DIV/0!</v>
      </c>
    </row>
    <row r="18" spans="1:17" x14ac:dyDescent="0.3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3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3">
      <c r="A21" t="s">
        <v>158</v>
      </c>
      <c r="B21" s="95">
        <v>3852</v>
      </c>
      <c r="C21" s="95">
        <v>3138</v>
      </c>
      <c r="D21" s="95">
        <v>3808</v>
      </c>
      <c r="E21" s="95">
        <v>4249</v>
      </c>
      <c r="F21" s="95">
        <v>4466</v>
      </c>
      <c r="G21" s="95">
        <v>8348</v>
      </c>
      <c r="H21" s="95">
        <v>9889</v>
      </c>
      <c r="I21" s="95">
        <v>8574</v>
      </c>
      <c r="J21" s="3" t="s">
        <v>224</v>
      </c>
      <c r="K21" s="3"/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7" x14ac:dyDescent="0.3">
      <c r="A22" t="s">
        <v>159</v>
      </c>
      <c r="B22" s="95">
        <v>2072</v>
      </c>
      <c r="C22" s="95">
        <v>2319</v>
      </c>
      <c r="D22" s="95">
        <v>2371</v>
      </c>
      <c r="E22" s="95">
        <v>996</v>
      </c>
      <c r="F22" s="95">
        <v>197</v>
      </c>
      <c r="G22" s="95">
        <v>439</v>
      </c>
      <c r="H22" s="95">
        <v>3587</v>
      </c>
      <c r="I22" s="95">
        <v>4423</v>
      </c>
      <c r="J22" s="79"/>
      <c r="L22" s="3"/>
      <c r="M22" s="3"/>
      <c r="N22" s="3"/>
      <c r="O22" s="3"/>
      <c r="P22" s="3"/>
    </row>
    <row r="23" spans="1:17" x14ac:dyDescent="0.3">
      <c r="A23" t="s">
        <v>160</v>
      </c>
      <c r="B23" s="95">
        <v>5564</v>
      </c>
      <c r="C23" s="95">
        <v>5888</v>
      </c>
      <c r="D23" s="95">
        <v>6684</v>
      </c>
      <c r="E23" s="95">
        <v>6480</v>
      </c>
      <c r="F23" s="95">
        <v>7282</v>
      </c>
      <c r="G23" s="95">
        <v>7868</v>
      </c>
      <c r="H23" s="95">
        <v>8481</v>
      </c>
      <c r="I23" s="95">
        <v>9729</v>
      </c>
      <c r="J23" s="84"/>
      <c r="K23" s="84"/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7" x14ac:dyDescent="0.3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3">
      <c r="A25" t="s">
        <v>162</v>
      </c>
      <c r="B25" s="95">
        <v>1968</v>
      </c>
      <c r="C25" s="95">
        <v>1489</v>
      </c>
      <c r="D25" s="95">
        <v>1150</v>
      </c>
      <c r="E25" s="95">
        <v>1130</v>
      </c>
      <c r="F25" s="95">
        <v>1968</v>
      </c>
      <c r="G25" s="95">
        <v>1653</v>
      </c>
      <c r="H25" s="95">
        <v>1498</v>
      </c>
      <c r="I25" s="95">
        <v>2129</v>
      </c>
      <c r="J25" s="84"/>
      <c r="K25" s="84"/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7" x14ac:dyDescent="0.3">
      <c r="A26" t="s">
        <v>163</v>
      </c>
      <c r="B26" s="95">
        <v>3011</v>
      </c>
      <c r="C26" s="95">
        <v>3520</v>
      </c>
      <c r="D26" s="95">
        <v>3989</v>
      </c>
      <c r="E26" s="95">
        <v>4454</v>
      </c>
      <c r="F26" s="95">
        <v>4744</v>
      </c>
      <c r="G26" s="95">
        <v>4866</v>
      </c>
      <c r="H26" s="95">
        <v>4904</v>
      </c>
      <c r="I26" s="95">
        <v>4791</v>
      </c>
      <c r="J26" s="84"/>
      <c r="K26" s="84"/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7" x14ac:dyDescent="0.3">
      <c r="A27" t="s">
        <v>164</v>
      </c>
      <c r="B27" s="95">
        <v>281</v>
      </c>
      <c r="C27" s="95">
        <v>281</v>
      </c>
      <c r="D27" s="95">
        <v>283</v>
      </c>
      <c r="E27" s="95">
        <v>285</v>
      </c>
      <c r="F27" s="95">
        <v>283</v>
      </c>
      <c r="G27" s="95">
        <v>274</v>
      </c>
      <c r="H27" s="95">
        <v>269</v>
      </c>
      <c r="I27" s="95">
        <v>286</v>
      </c>
      <c r="J27" s="84"/>
      <c r="K27" s="84"/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7" x14ac:dyDescent="0.3">
      <c r="A28" t="s">
        <v>40</v>
      </c>
      <c r="B28" s="95">
        <v>131</v>
      </c>
      <c r="C28" s="95">
        <v>131</v>
      </c>
      <c r="D28" s="95">
        <v>139</v>
      </c>
      <c r="E28" s="95">
        <v>154</v>
      </c>
      <c r="F28" s="95">
        <v>154</v>
      </c>
      <c r="G28" s="95">
        <v>223</v>
      </c>
      <c r="H28" s="95">
        <v>242</v>
      </c>
      <c r="I28" s="95">
        <v>284</v>
      </c>
      <c r="J28" s="84"/>
      <c r="K28" s="84"/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7" x14ac:dyDescent="0.3">
      <c r="A29" s="53" t="s">
        <v>38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3097</v>
      </c>
      <c r="H29" s="95">
        <v>3113</v>
      </c>
      <c r="I29" s="95">
        <v>2926</v>
      </c>
      <c r="J29" s="84"/>
      <c r="K29" s="84"/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7" x14ac:dyDescent="0.3">
      <c r="A30" t="s">
        <v>165</v>
      </c>
      <c r="B30" s="95">
        <v>2587</v>
      </c>
      <c r="C30" s="95">
        <v>2439</v>
      </c>
      <c r="D30" s="95">
        <v>2787</v>
      </c>
      <c r="E30" s="95">
        <v>2509</v>
      </c>
      <c r="F30" s="95">
        <v>2011</v>
      </c>
      <c r="G30" s="95">
        <v>2326</v>
      </c>
      <c r="H30" s="95">
        <v>2921</v>
      </c>
      <c r="I30" s="95">
        <v>3821</v>
      </c>
      <c r="J30" s="84"/>
      <c r="K30" s="84"/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7" ht="15" thickBot="1" x14ac:dyDescent="0.3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spans="1:17" ht="15" thickTop="1" x14ac:dyDescent="0.3">
      <c r="A32" t="s">
        <v>167</v>
      </c>
      <c r="B32" s="95">
        <f t="shared" ref="B32:I32" si="6">B33+B34</f>
        <v>181</v>
      </c>
      <c r="C32" s="95">
        <f t="shared" si="6"/>
        <v>45</v>
      </c>
      <c r="D32" s="95">
        <f t="shared" si="6"/>
        <v>331</v>
      </c>
      <c r="E32" s="95">
        <f t="shared" si="6"/>
        <v>342</v>
      </c>
      <c r="F32" s="95">
        <f t="shared" si="6"/>
        <v>15</v>
      </c>
      <c r="G32" s="95">
        <f t="shared" si="6"/>
        <v>251</v>
      </c>
      <c r="H32" s="95">
        <f t="shared" si="6"/>
        <v>2</v>
      </c>
      <c r="I32" s="95">
        <f t="shared" si="6"/>
        <v>510</v>
      </c>
      <c r="J32" s="3" t="s">
        <v>224</v>
      </c>
      <c r="K32" s="84"/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x14ac:dyDescent="0.3">
      <c r="A33" s="2" t="s">
        <v>45</v>
      </c>
      <c r="B33" s="95">
        <v>107</v>
      </c>
      <c r="C33" s="95">
        <v>44</v>
      </c>
      <c r="D33" s="95">
        <v>6</v>
      </c>
      <c r="E33" s="95">
        <v>6</v>
      </c>
      <c r="F33" s="95">
        <v>6</v>
      </c>
      <c r="G33" s="95">
        <v>3</v>
      </c>
      <c r="H33" s="95">
        <v>0</v>
      </c>
      <c r="I33" s="95">
        <v>500</v>
      </c>
      <c r="J33" s="84"/>
      <c r="K33" s="3"/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 x14ac:dyDescent="0.3">
      <c r="A34" s="2" t="s">
        <v>46</v>
      </c>
      <c r="B34" s="95">
        <v>74</v>
      </c>
      <c r="C34" s="95">
        <v>1</v>
      </c>
      <c r="D34" s="95">
        <v>325</v>
      </c>
      <c r="E34" s="95">
        <v>336</v>
      </c>
      <c r="F34" s="95">
        <v>9</v>
      </c>
      <c r="G34" s="95">
        <v>248</v>
      </c>
      <c r="H34" s="95">
        <v>2</v>
      </c>
      <c r="I34" s="95">
        <v>10</v>
      </c>
      <c r="J34" s="84"/>
      <c r="K34" s="3"/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x14ac:dyDescent="0.3">
      <c r="A35" t="s">
        <v>168</v>
      </c>
      <c r="B35" s="95">
        <v>4020</v>
      </c>
      <c r="C35" s="95">
        <v>3122</v>
      </c>
      <c r="D35" s="95">
        <v>3095</v>
      </c>
      <c r="E35" s="95">
        <v>3419</v>
      </c>
      <c r="F35" s="95">
        <v>5239</v>
      </c>
      <c r="G35" s="95">
        <v>5785</v>
      </c>
      <c r="H35" s="95">
        <v>6836</v>
      </c>
      <c r="I35" s="95">
        <v>6862</v>
      </c>
      <c r="J35" s="84"/>
      <c r="K35" s="84"/>
      <c r="L35" s="3"/>
      <c r="M35" s="3"/>
      <c r="N35" s="3"/>
      <c r="O35" s="3"/>
      <c r="P35" s="3"/>
    </row>
    <row r="36" spans="1:16" x14ac:dyDescent="0.3">
      <c r="A36" t="s">
        <v>49</v>
      </c>
      <c r="B36" s="95">
        <v>1079</v>
      </c>
      <c r="C36" s="95">
        <v>2010</v>
      </c>
      <c r="D36" s="95">
        <v>3471</v>
      </c>
      <c r="E36" s="95">
        <v>3468</v>
      </c>
      <c r="F36" s="95">
        <v>3464</v>
      </c>
      <c r="G36" s="95">
        <v>9406</v>
      </c>
      <c r="H36" s="95">
        <v>9413</v>
      </c>
      <c r="I36" s="95">
        <v>8920</v>
      </c>
      <c r="J36" s="84"/>
      <c r="K36" s="84"/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 x14ac:dyDescent="0.3">
      <c r="A37" s="53" t="s">
        <v>50</v>
      </c>
      <c r="B37" s="95">
        <v>0</v>
      </c>
      <c r="C37" s="95">
        <v>0</v>
      </c>
      <c r="D37" s="95">
        <v>0</v>
      </c>
      <c r="E37" s="95">
        <v>0</v>
      </c>
      <c r="F37" s="95">
        <v>0</v>
      </c>
      <c r="G37" s="95">
        <v>2913</v>
      </c>
      <c r="H37" s="95">
        <v>2931</v>
      </c>
      <c r="I37" s="95">
        <v>2777</v>
      </c>
      <c r="J37" s="84"/>
      <c r="K37" s="84"/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 x14ac:dyDescent="0.3">
      <c r="A38" t="s">
        <v>169</v>
      </c>
      <c r="B38" s="95">
        <v>1479</v>
      </c>
      <c r="C38" s="95">
        <v>1770</v>
      </c>
      <c r="D38" s="95">
        <v>1907</v>
      </c>
      <c r="E38" s="95">
        <v>3216</v>
      </c>
      <c r="F38" s="95">
        <v>3347</v>
      </c>
      <c r="G38" s="95">
        <v>2684</v>
      </c>
      <c r="H38" s="95">
        <v>2955</v>
      </c>
      <c r="I38" s="95">
        <v>2613</v>
      </c>
      <c r="J38" s="84"/>
      <c r="K38" s="84"/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 x14ac:dyDescent="0.3">
      <c r="A39" t="s">
        <v>170</v>
      </c>
      <c r="B39" s="95">
        <f t="shared" ref="B39:I39" si="7">B40+B41+B42</f>
        <v>12707</v>
      </c>
      <c r="C39" s="95">
        <f t="shared" si="7"/>
        <v>12258</v>
      </c>
      <c r="D39" s="95">
        <f t="shared" si="7"/>
        <v>12407</v>
      </c>
      <c r="E39" s="95">
        <f t="shared" si="7"/>
        <v>9812</v>
      </c>
      <c r="F39" s="95">
        <f t="shared" si="7"/>
        <v>9040</v>
      </c>
      <c r="G39" s="95">
        <f t="shared" si="7"/>
        <v>8055</v>
      </c>
      <c r="H39" s="95">
        <f t="shared" si="7"/>
        <v>12767</v>
      </c>
      <c r="I39" s="95">
        <f t="shared" si="7"/>
        <v>15281</v>
      </c>
      <c r="J39" s="84"/>
      <c r="K39" s="84"/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x14ac:dyDescent="0.3">
      <c r="A40" s="2" t="s">
        <v>171</v>
      </c>
      <c r="B40" s="95">
        <v>3</v>
      </c>
      <c r="C40" s="95">
        <v>3</v>
      </c>
      <c r="D40" s="95">
        <v>3</v>
      </c>
      <c r="E40" s="95">
        <v>3</v>
      </c>
      <c r="F40" s="95">
        <v>3</v>
      </c>
      <c r="G40" s="95">
        <v>3</v>
      </c>
      <c r="H40" s="95">
        <v>3</v>
      </c>
      <c r="I40" s="95">
        <v>3</v>
      </c>
      <c r="J40" s="84"/>
      <c r="K40" s="84"/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 x14ac:dyDescent="0.3">
      <c r="A41" s="2" t="s">
        <v>172</v>
      </c>
      <c r="B41" s="95">
        <v>4685</v>
      </c>
      <c r="C41" s="95">
        <v>4151</v>
      </c>
      <c r="D41" s="95">
        <v>6907</v>
      </c>
      <c r="E41" s="95">
        <v>3517</v>
      </c>
      <c r="F41" s="95">
        <v>1643</v>
      </c>
      <c r="G41" s="95">
        <v>-191</v>
      </c>
      <c r="H41" s="95">
        <v>3179</v>
      </c>
      <c r="I41" s="95">
        <v>3476</v>
      </c>
      <c r="J41" s="84"/>
      <c r="K41" s="84"/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x14ac:dyDescent="0.3">
      <c r="A42" s="2" t="s">
        <v>173</v>
      </c>
      <c r="B42" s="95">
        <v>8019</v>
      </c>
      <c r="C42" s="95">
        <v>8104</v>
      </c>
      <c r="D42" s="95">
        <v>5497</v>
      </c>
      <c r="E42" s="95">
        <v>6292</v>
      </c>
      <c r="F42" s="95">
        <v>7394</v>
      </c>
      <c r="G42" s="95">
        <v>8243</v>
      </c>
      <c r="H42" s="95">
        <v>9585</v>
      </c>
      <c r="I42" s="95">
        <v>11802</v>
      </c>
      <c r="J42" s="84"/>
      <c r="K42" s="84"/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thickBot="1" x14ac:dyDescent="0.35">
      <c r="A43" s="6" t="s">
        <v>174</v>
      </c>
      <c r="B43" s="85">
        <f t="shared" ref="B43:I43" si="8">B32+B35+B36+B37+B38+B39</f>
        <v>19466</v>
      </c>
      <c r="C43" s="85">
        <f t="shared" si="8"/>
        <v>19205</v>
      </c>
      <c r="D43" s="85">
        <f t="shared" si="8"/>
        <v>21211</v>
      </c>
      <c r="E43" s="85">
        <f t="shared" si="8"/>
        <v>20257</v>
      </c>
      <c r="F43" s="85">
        <f t="shared" si="8"/>
        <v>21105</v>
      </c>
      <c r="G43" s="85">
        <f t="shared" si="8"/>
        <v>29094</v>
      </c>
      <c r="H43" s="85">
        <f t="shared" si="8"/>
        <v>34904</v>
      </c>
      <c r="I43" s="85">
        <f t="shared" si="8"/>
        <v>36963</v>
      </c>
      <c r="J43" s="85"/>
      <c r="K43" s="85"/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spans="1:16" ht="15" thickTop="1" x14ac:dyDescent="0.3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3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3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3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3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4" x14ac:dyDescent="0.3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4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4" x14ac:dyDescent="0.3">
      <c r="A51" t="s">
        <v>179</v>
      </c>
      <c r="B51" s="3">
        <f>B23-5451</f>
        <v>113</v>
      </c>
      <c r="C51" s="3">
        <f>C23-B23</f>
        <v>324</v>
      </c>
      <c r="D51" s="3">
        <f t="shared" ref="D51:I51" si="9">D23-C23</f>
        <v>796</v>
      </c>
      <c r="E51" s="3">
        <f t="shared" si="9"/>
        <v>-204</v>
      </c>
      <c r="F51" s="3">
        <f t="shared" si="9"/>
        <v>802</v>
      </c>
      <c r="G51" s="3">
        <f t="shared" si="9"/>
        <v>586</v>
      </c>
      <c r="H51" s="3">
        <f t="shared" si="9"/>
        <v>613</v>
      </c>
      <c r="I51" s="3">
        <f t="shared" si="9"/>
        <v>1248</v>
      </c>
      <c r="J51" s="98" t="s">
        <v>218</v>
      </c>
      <c r="K51" s="3"/>
      <c r="L51" t="s">
        <v>205</v>
      </c>
    </row>
    <row r="52" spans="1:14" x14ac:dyDescent="0.3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K52" s="88" t="s">
        <v>209</v>
      </c>
      <c r="L52" t="s">
        <v>206</v>
      </c>
    </row>
    <row r="53" spans="1:14" x14ac:dyDescent="0.3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K53" s="9"/>
    </row>
    <row r="54" spans="1:14" x14ac:dyDescent="0.3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K54" s="89" t="s">
        <v>210</v>
      </c>
    </row>
    <row r="55" spans="1:14" x14ac:dyDescent="0.3">
      <c r="A55" s="27" t="s">
        <v>182</v>
      </c>
      <c r="B55" s="26">
        <f>B48+B50+B46+B53</f>
        <v>10318.253032104638</v>
      </c>
      <c r="C55" s="26">
        <f t="shared" ref="C55:I55" si="10">C48+C50+C46+C53</f>
        <v>10745.932727666019</v>
      </c>
      <c r="D55" s="26">
        <f t="shared" si="10"/>
        <v>11086.042979942693</v>
      </c>
      <c r="E55" s="26">
        <f t="shared" si="10"/>
        <v>9000.8670520231208</v>
      </c>
      <c r="F55" s="26">
        <f t="shared" si="10"/>
        <v>10939.397625494688</v>
      </c>
      <c r="G55" s="26">
        <f t="shared" si="10"/>
        <v>8027.1243505368893</v>
      </c>
      <c r="H55" s="26">
        <f t="shared" si="10"/>
        <v>15197.915778411651</v>
      </c>
      <c r="I55" s="26">
        <f t="shared" si="10"/>
        <v>14913.620508194257</v>
      </c>
      <c r="J55" s="26" t="s">
        <v>221</v>
      </c>
      <c r="K55" s="90" t="s">
        <v>213</v>
      </c>
    </row>
    <row r="56" spans="1:14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K56" s="88" t="s">
        <v>211</v>
      </c>
    </row>
    <row r="57" spans="1:14" x14ac:dyDescent="0.3">
      <c r="A57" t="s">
        <v>184</v>
      </c>
      <c r="B57" s="3">
        <f>SUM(Historicals!B78:B81)</f>
        <v>-28</v>
      </c>
      <c r="C57" s="3">
        <f>SUM(Historicals!C78:C81)</f>
        <v>-1200</v>
      </c>
      <c r="D57" s="3">
        <f>SUM(Historicals!D78:D81)</f>
        <v>-987</v>
      </c>
      <c r="E57" s="3">
        <f>SUM(Historicals!E78:E81)</f>
        <v>298</v>
      </c>
      <c r="F57" s="3">
        <f>SUM(Historicals!F78:F81)</f>
        <v>-269</v>
      </c>
      <c r="G57" s="3">
        <f>SUM(Historicals!G78:G81)</f>
        <v>-1059</v>
      </c>
      <c r="H57" s="3">
        <f>SUM(Historicals!H78:H81)</f>
        <v>-3971</v>
      </c>
      <c r="I57" s="3">
        <f>SUM(Historicals!I78:I81)</f>
        <v>-1505</v>
      </c>
      <c r="J57" s="3" t="s">
        <v>222</v>
      </c>
      <c r="K57" s="88" t="s">
        <v>212</v>
      </c>
      <c r="L57" s="92"/>
      <c r="M57" s="92"/>
      <c r="N57" s="92"/>
    </row>
    <row r="58" spans="1:14" x14ac:dyDescent="0.3">
      <c r="A58" s="27" t="s">
        <v>185</v>
      </c>
      <c r="B58" s="87">
        <f>B52+B56+B57</f>
        <v>-991</v>
      </c>
      <c r="C58" s="87">
        <f t="shared" ref="C58:I58" si="11">C52+C56+C57</f>
        <v>-2343</v>
      </c>
      <c r="D58" s="87">
        <f t="shared" si="11"/>
        <v>-2092</v>
      </c>
      <c r="E58" s="87">
        <f t="shared" si="11"/>
        <v>-730</v>
      </c>
      <c r="F58" s="87">
        <f t="shared" si="11"/>
        <v>-1388</v>
      </c>
      <c r="G58" s="87">
        <f t="shared" si="11"/>
        <v>-2145</v>
      </c>
      <c r="H58" s="87">
        <f t="shared" si="11"/>
        <v>-4666</v>
      </c>
      <c r="I58" s="87">
        <f t="shared" si="11"/>
        <v>-2263</v>
      </c>
      <c r="K58" s="91" t="s">
        <v>214</v>
      </c>
    </row>
    <row r="59" spans="1:14" x14ac:dyDescent="0.3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K59" s="3"/>
    </row>
    <row r="60" spans="1:14" x14ac:dyDescent="0.3">
      <c r="A60" s="51" t="s">
        <v>129</v>
      </c>
      <c r="B60" s="56" t="str">
        <f>+IFERROR(B59/A59-1,"nm")</f>
        <v>nm</v>
      </c>
      <c r="C60" s="56">
        <f t="shared" ref="C60:I60" si="12">+IFERROR(C59/B59-1,"nm")</f>
        <v>0.27782162588792425</v>
      </c>
      <c r="D60" s="56">
        <f t="shared" si="12"/>
        <v>-4.6324891908585686E-3</v>
      </c>
      <c r="E60" s="56">
        <f t="shared" si="12"/>
        <v>0.31988830282345648</v>
      </c>
      <c r="F60" s="56">
        <f t="shared" si="12"/>
        <v>7.5223319228960861E-3</v>
      </c>
      <c r="G60" s="56">
        <f t="shared" si="12"/>
        <v>-0.28441437237517497</v>
      </c>
      <c r="H60" s="56">
        <f t="shared" si="12"/>
        <v>-0.80176067818715357</v>
      </c>
      <c r="I60" s="56">
        <f t="shared" si="12"/>
        <v>5.6019736842105265</v>
      </c>
      <c r="K60" s="56"/>
    </row>
    <row r="61" spans="1:14" x14ac:dyDescent="0.3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K61" s="3"/>
    </row>
    <row r="62" spans="1:14" x14ac:dyDescent="0.3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K62" s="3"/>
    </row>
    <row r="63" spans="1:14" x14ac:dyDescent="0.3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K63" s="3"/>
    </row>
    <row r="64" spans="1:14" x14ac:dyDescent="0.3">
      <c r="A64" s="27" t="s">
        <v>190</v>
      </c>
      <c r="B64" s="26">
        <f>B59+B61+B62+B63</f>
        <v>-3297</v>
      </c>
      <c r="C64" s="26">
        <f t="shared" ref="C64:I64" si="13">C59+C61+C62+C63</f>
        <v>-3072</v>
      </c>
      <c r="D64" s="26">
        <f t="shared" si="13"/>
        <v>-2964</v>
      </c>
      <c r="E64" s="26">
        <f t="shared" si="13"/>
        <v>-5581</v>
      </c>
      <c r="F64" s="26">
        <f t="shared" si="13"/>
        <v>-5668</v>
      </c>
      <c r="G64" s="26">
        <f t="shared" si="13"/>
        <v>1557</v>
      </c>
      <c r="H64" s="26">
        <f t="shared" si="13"/>
        <v>-2382</v>
      </c>
      <c r="I64" s="26">
        <f t="shared" si="13"/>
        <v>-6002</v>
      </c>
      <c r="K64" s="91" t="s">
        <v>215</v>
      </c>
    </row>
    <row r="65" spans="1:14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K65" s="3"/>
    </row>
    <row r="66" spans="1:14" x14ac:dyDescent="0.3">
      <c r="A66" s="27" t="s">
        <v>192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t="s">
        <v>219</v>
      </c>
      <c r="K66" s="26"/>
    </row>
    <row r="67" spans="1:14" x14ac:dyDescent="0.3">
      <c r="A67" t="s">
        <v>193</v>
      </c>
      <c r="B67" s="3">
        <f>Historicals!B95</f>
        <v>2220</v>
      </c>
      <c r="C67" s="3">
        <f>Historicals!B96</f>
        <v>3852</v>
      </c>
      <c r="D67" s="3">
        <f>Historicals!C96</f>
        <v>3138</v>
      </c>
      <c r="E67" s="3">
        <f>Historicals!D96</f>
        <v>3808</v>
      </c>
      <c r="F67" s="3">
        <f>Historicals!E96</f>
        <v>4249</v>
      </c>
      <c r="G67" s="3">
        <f>Historicals!F96</f>
        <v>4466</v>
      </c>
      <c r="H67" s="3">
        <f>Historicals!G96</f>
        <v>8348</v>
      </c>
      <c r="I67" s="3">
        <f>Historicals!H96</f>
        <v>9889</v>
      </c>
      <c r="J67" s="3" t="s">
        <v>220</v>
      </c>
      <c r="K67" s="92" t="s">
        <v>216</v>
      </c>
      <c r="L67" s="92"/>
      <c r="M67" s="92"/>
      <c r="N67" s="92"/>
    </row>
    <row r="68" spans="1:14" ht="15" thickBot="1" x14ac:dyDescent="0.35">
      <c r="A68" s="6" t="s">
        <v>194</v>
      </c>
      <c r="B68" s="7">
        <f>B66+B67</f>
        <v>3852</v>
      </c>
      <c r="C68" s="7">
        <f t="shared" ref="C68:I68" si="14">C66+C67</f>
        <v>3138</v>
      </c>
      <c r="D68" s="7">
        <f t="shared" si="14"/>
        <v>3808</v>
      </c>
      <c r="E68" s="7">
        <f t="shared" si="14"/>
        <v>4249</v>
      </c>
      <c r="F68" s="7">
        <f t="shared" si="14"/>
        <v>4466</v>
      </c>
      <c r="G68" s="7">
        <f t="shared" si="14"/>
        <v>8348</v>
      </c>
      <c r="H68" s="7">
        <f t="shared" si="14"/>
        <v>9889</v>
      </c>
      <c r="I68" s="7">
        <f t="shared" si="14"/>
        <v>8574</v>
      </c>
      <c r="K68" s="93" t="s">
        <v>217</v>
      </c>
      <c r="L68" s="92"/>
      <c r="M68" s="92"/>
      <c r="N68" s="92"/>
    </row>
    <row r="69" spans="1:14" ht="15" thickTop="1" x14ac:dyDescent="0.3">
      <c r="A69" s="1" t="s">
        <v>195</v>
      </c>
      <c r="B69" s="48">
        <f>B32+B36-B68-B26</f>
        <v>-5603</v>
      </c>
      <c r="C69" s="48">
        <f t="shared" ref="C69:I69" si="15">C32+C36-C68-C26</f>
        <v>-4603</v>
      </c>
      <c r="D69" s="48">
        <f t="shared" si="15"/>
        <v>-3995</v>
      </c>
      <c r="E69" s="48">
        <f t="shared" si="15"/>
        <v>-4893</v>
      </c>
      <c r="F69" s="48">
        <f t="shared" si="15"/>
        <v>-5731</v>
      </c>
      <c r="G69" s="48">
        <f t="shared" si="15"/>
        <v>-3557</v>
      </c>
      <c r="H69" s="48">
        <f t="shared" si="15"/>
        <v>-5378</v>
      </c>
      <c r="I69" s="48">
        <f t="shared" si="15"/>
        <v>-3935</v>
      </c>
      <c r="J69" s="48"/>
      <c r="K69" s="48"/>
    </row>
    <row r="70" spans="1:14" x14ac:dyDescent="0.3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2024-02-21T15:53:14Z</dcterms:modified>
</cp:coreProperties>
</file>