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Accounts\Monday\Solutions\"/>
    </mc:Choice>
  </mc:AlternateContent>
  <xr:revisionPtr revIDLastSave="0" documentId="8_{F7CF0A49-F2CC-4EFA-AB40-7EB139B35764}" xr6:coauthVersionLast="47" xr6:coauthVersionMax="47" xr10:uidLastSave="{00000000-0000-0000-0000-000000000000}"/>
  <bookViews>
    <workbookView xWindow="-120" yWindow="-120" windowWidth="29040" windowHeight="15720" xr2:uid="{F24DA588-FC56-4131-A5F6-537C47A2F193}"/>
  </bookViews>
  <sheets>
    <sheet name="Historical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" i="1" l="1"/>
  <c r="F1" i="1" s="1"/>
  <c r="E1" i="1" s="1"/>
  <c r="D1" i="1" s="1"/>
  <c r="C1" i="1" s="1"/>
  <c r="B1" i="1" s="1"/>
  <c r="H1" i="1"/>
  <c r="B4" i="1"/>
  <c r="B10" i="1" s="1"/>
  <c r="B12" i="1" s="1"/>
  <c r="C4" i="1"/>
  <c r="C10" i="1" s="1"/>
  <c r="D4" i="1"/>
  <c r="D10" i="1" s="1"/>
  <c r="D12" i="1" s="1"/>
  <c r="E4" i="1"/>
  <c r="E10" i="1" s="1"/>
  <c r="E12" i="1" s="1"/>
  <c r="F4" i="1"/>
  <c r="G4" i="1"/>
  <c r="H4" i="1"/>
  <c r="H10" i="1" s="1"/>
  <c r="I4" i="1"/>
  <c r="I10" i="1" s="1"/>
  <c r="B7" i="1"/>
  <c r="C7" i="1"/>
  <c r="D7" i="1"/>
  <c r="E7" i="1"/>
  <c r="F7" i="1"/>
  <c r="F10" i="1" s="1"/>
  <c r="G7" i="1"/>
  <c r="H7" i="1"/>
  <c r="I7" i="1"/>
  <c r="G10" i="1"/>
  <c r="G12" i="1" s="1"/>
  <c r="B30" i="1"/>
  <c r="C30" i="1"/>
  <c r="D30" i="1"/>
  <c r="E30" i="1"/>
  <c r="F30" i="1"/>
  <c r="G30" i="1"/>
  <c r="G36" i="1" s="1"/>
  <c r="H30" i="1"/>
  <c r="I30" i="1"/>
  <c r="B36" i="1"/>
  <c r="C36" i="1"/>
  <c r="D36" i="1"/>
  <c r="E36" i="1"/>
  <c r="F36" i="1"/>
  <c r="H36" i="1"/>
  <c r="I36" i="1"/>
  <c r="B45" i="1"/>
  <c r="C45" i="1"/>
  <c r="C59" i="1" s="1"/>
  <c r="C60" i="1" s="1"/>
  <c r="D45" i="1"/>
  <c r="E45" i="1"/>
  <c r="F45" i="1"/>
  <c r="F59" i="1" s="1"/>
  <c r="F60" i="1" s="1"/>
  <c r="G45" i="1"/>
  <c r="H45" i="1"/>
  <c r="H59" i="1" s="1"/>
  <c r="H60" i="1" s="1"/>
  <c r="I45" i="1"/>
  <c r="I59" i="1" s="1"/>
  <c r="I60" i="1" s="1"/>
  <c r="B58" i="1"/>
  <c r="C58" i="1"/>
  <c r="D58" i="1"/>
  <c r="E58" i="1"/>
  <c r="F58" i="1"/>
  <c r="G58" i="1"/>
  <c r="G59" i="1" s="1"/>
  <c r="G60" i="1" s="1"/>
  <c r="H58" i="1"/>
  <c r="I58" i="1"/>
  <c r="B59" i="1"/>
  <c r="B60" i="1" s="1"/>
  <c r="D59" i="1"/>
  <c r="D60" i="1" s="1"/>
  <c r="E59" i="1"/>
  <c r="E60" i="1" s="1"/>
  <c r="B85" i="1"/>
  <c r="C85" i="1"/>
  <c r="D85" i="1"/>
  <c r="E85" i="1"/>
  <c r="F85" i="1"/>
  <c r="G85" i="1"/>
  <c r="H85" i="1"/>
  <c r="I85" i="1"/>
  <c r="B95" i="1"/>
  <c r="C95" i="1"/>
  <c r="D95" i="1"/>
  <c r="E95" i="1"/>
  <c r="F95" i="1"/>
  <c r="G95" i="1"/>
  <c r="H95" i="1"/>
  <c r="I95" i="1"/>
  <c r="B110" i="1"/>
  <c r="C110" i="1"/>
  <c r="C127" i="1" s="1"/>
  <c r="C134" i="1" s="1"/>
  <c r="C135" i="1" s="1"/>
  <c r="D110" i="1"/>
  <c r="D127" i="1" s="1"/>
  <c r="D134" i="1" s="1"/>
  <c r="D135" i="1" s="1"/>
  <c r="E110" i="1"/>
  <c r="F110" i="1"/>
  <c r="G110" i="1"/>
  <c r="H110" i="1"/>
  <c r="I110" i="1"/>
  <c r="B114" i="1"/>
  <c r="C114" i="1"/>
  <c r="D114" i="1"/>
  <c r="E114" i="1"/>
  <c r="F114" i="1"/>
  <c r="G114" i="1"/>
  <c r="H114" i="1"/>
  <c r="I114" i="1"/>
  <c r="B118" i="1"/>
  <c r="C118" i="1"/>
  <c r="D118" i="1"/>
  <c r="E118" i="1"/>
  <c r="F118" i="1"/>
  <c r="G118" i="1"/>
  <c r="H118" i="1"/>
  <c r="I118" i="1"/>
  <c r="I127" i="1" s="1"/>
  <c r="I134" i="1" s="1"/>
  <c r="B122" i="1"/>
  <c r="C122" i="1"/>
  <c r="D122" i="1"/>
  <c r="E122" i="1"/>
  <c r="F122" i="1"/>
  <c r="G122" i="1"/>
  <c r="H122" i="1"/>
  <c r="I122" i="1"/>
  <c r="B127" i="1"/>
  <c r="E127" i="1"/>
  <c r="E134" i="1" s="1"/>
  <c r="E135" i="1" s="1"/>
  <c r="F127" i="1"/>
  <c r="F134" i="1" s="1"/>
  <c r="F135" i="1" s="1"/>
  <c r="G127" i="1"/>
  <c r="G134" i="1" s="1"/>
  <c r="G135" i="1" s="1"/>
  <c r="H127" i="1"/>
  <c r="H134" i="1" s="1"/>
  <c r="H135" i="1" s="1"/>
  <c r="B128" i="1"/>
  <c r="C128" i="1"/>
  <c r="D128" i="1"/>
  <c r="E128" i="1"/>
  <c r="F128" i="1"/>
  <c r="G128" i="1"/>
  <c r="H128" i="1"/>
  <c r="I128" i="1"/>
  <c r="B134" i="1"/>
  <c r="B135" i="1" s="1"/>
  <c r="B142" i="1"/>
  <c r="C142" i="1"/>
  <c r="D142" i="1"/>
  <c r="E142" i="1"/>
  <c r="F142" i="1"/>
  <c r="G142" i="1"/>
  <c r="G145" i="1" s="1"/>
  <c r="G146" i="1" s="1"/>
  <c r="H142" i="1"/>
  <c r="I142" i="1"/>
  <c r="B145" i="1"/>
  <c r="B146" i="1" s="1"/>
  <c r="C145" i="1"/>
  <c r="D145" i="1"/>
  <c r="D146" i="1" s="1"/>
  <c r="E145" i="1"/>
  <c r="E146" i="1" s="1"/>
  <c r="F145" i="1"/>
  <c r="H145" i="1"/>
  <c r="I145" i="1"/>
  <c r="B153" i="1"/>
  <c r="C153" i="1"/>
  <c r="D153" i="1"/>
  <c r="E153" i="1"/>
  <c r="F153" i="1"/>
  <c r="G153" i="1"/>
  <c r="G156" i="1" s="1"/>
  <c r="G157" i="1" s="1"/>
  <c r="H153" i="1"/>
  <c r="I153" i="1"/>
  <c r="B156" i="1"/>
  <c r="B157" i="1" s="1"/>
  <c r="C156" i="1"/>
  <c r="D156" i="1"/>
  <c r="D157" i="1" s="1"/>
  <c r="E156" i="1"/>
  <c r="E157" i="1" s="1"/>
  <c r="F156" i="1"/>
  <c r="H156" i="1"/>
  <c r="I156" i="1"/>
  <c r="C157" i="1"/>
  <c r="F157" i="1"/>
  <c r="H157" i="1"/>
  <c r="I157" i="1"/>
  <c r="B164" i="1"/>
  <c r="C164" i="1"/>
  <c r="D164" i="1"/>
  <c r="D167" i="1" s="1"/>
  <c r="D168" i="1" s="1"/>
  <c r="E164" i="1"/>
  <c r="E167" i="1" s="1"/>
  <c r="E168" i="1" s="1"/>
  <c r="F164" i="1"/>
  <c r="G164" i="1"/>
  <c r="G166" i="1" s="1"/>
  <c r="G167" i="1" s="1"/>
  <c r="G168" i="1" s="1"/>
  <c r="H164" i="1"/>
  <c r="I164" i="1"/>
  <c r="B166" i="1"/>
  <c r="B167" i="1" s="1"/>
  <c r="B168" i="1" s="1"/>
  <c r="C166" i="1"/>
  <c r="D166" i="1"/>
  <c r="E166" i="1"/>
  <c r="F166" i="1"/>
  <c r="H166" i="1"/>
  <c r="I166" i="1"/>
  <c r="C167" i="1"/>
  <c r="C168" i="1" s="1"/>
  <c r="F167" i="1"/>
  <c r="F168" i="1" s="1"/>
  <c r="H167" i="1"/>
  <c r="H168" i="1" s="1"/>
  <c r="I167" i="1"/>
  <c r="I168" i="1" s="1"/>
  <c r="B175" i="1"/>
  <c r="B178" i="1" s="1"/>
  <c r="B179" i="1" s="1"/>
  <c r="C175" i="1"/>
  <c r="C178" i="1" s="1"/>
  <c r="C179" i="1" s="1"/>
  <c r="D175" i="1"/>
  <c r="D178" i="1" s="1"/>
  <c r="D179" i="1" s="1"/>
  <c r="E175" i="1"/>
  <c r="E178" i="1" s="1"/>
  <c r="E179" i="1" s="1"/>
  <c r="F175" i="1"/>
  <c r="G175" i="1"/>
  <c r="H175" i="1"/>
  <c r="I175" i="1"/>
  <c r="F178" i="1"/>
  <c r="F179" i="1" s="1"/>
  <c r="G178" i="1"/>
  <c r="G179" i="1" s="1"/>
  <c r="H178" i="1"/>
  <c r="H179" i="1" s="1"/>
  <c r="I178" i="1"/>
  <c r="I179" i="1" s="1"/>
  <c r="J182" i="1"/>
  <c r="K182" i="1"/>
  <c r="J183" i="1"/>
  <c r="K183" i="1"/>
  <c r="J184" i="1"/>
  <c r="K184" i="1"/>
  <c r="J185" i="1"/>
  <c r="K185" i="1"/>
  <c r="J186" i="1"/>
  <c r="K186" i="1"/>
  <c r="J187" i="1"/>
  <c r="K187" i="1"/>
  <c r="J188" i="1"/>
  <c r="K188" i="1"/>
  <c r="J189" i="1"/>
  <c r="K189" i="1"/>
  <c r="J190" i="1"/>
  <c r="K190" i="1"/>
  <c r="J191" i="1"/>
  <c r="K191" i="1"/>
  <c r="J192" i="1"/>
  <c r="K192" i="1"/>
  <c r="J193" i="1"/>
  <c r="K193" i="1"/>
  <c r="J194" i="1"/>
  <c r="K194" i="1"/>
  <c r="J195" i="1"/>
  <c r="K195" i="1"/>
  <c r="J196" i="1"/>
  <c r="K196" i="1"/>
  <c r="J197" i="1"/>
  <c r="K197" i="1"/>
  <c r="J198" i="1"/>
  <c r="K198" i="1"/>
  <c r="J199" i="1"/>
  <c r="K199" i="1"/>
  <c r="J200" i="1"/>
  <c r="K200" i="1"/>
  <c r="J201" i="1"/>
  <c r="K201" i="1"/>
  <c r="J202" i="1"/>
  <c r="K202" i="1"/>
  <c r="J203" i="1"/>
  <c r="K203" i="1"/>
  <c r="J204" i="1"/>
  <c r="K204" i="1"/>
  <c r="J205" i="1"/>
  <c r="K205" i="1"/>
  <c r="J206" i="1"/>
  <c r="K206" i="1"/>
  <c r="H12" i="1" l="1"/>
  <c r="H146" i="1"/>
  <c r="I12" i="1"/>
  <c r="I146" i="1"/>
  <c r="G15" i="1"/>
  <c r="G20" i="1" s="1"/>
  <c r="G64" i="1"/>
  <c r="G76" i="1" s="1"/>
  <c r="G97" i="1" s="1"/>
  <c r="G99" i="1" s="1"/>
  <c r="G100" i="1" s="1"/>
  <c r="G14" i="1"/>
  <c r="E15" i="1"/>
  <c r="E20" i="1" s="1"/>
  <c r="E64" i="1"/>
  <c r="E76" i="1" s="1"/>
  <c r="E97" i="1" s="1"/>
  <c r="E99" i="1" s="1"/>
  <c r="E100" i="1" s="1"/>
  <c r="E14" i="1"/>
  <c r="D64" i="1"/>
  <c r="D76" i="1" s="1"/>
  <c r="D97" i="1" s="1"/>
  <c r="D99" i="1" s="1"/>
  <c r="D100" i="1" s="1"/>
  <c r="D14" i="1"/>
  <c r="D15" i="1"/>
  <c r="D20" i="1" s="1"/>
  <c r="C146" i="1"/>
  <c r="C12" i="1"/>
  <c r="F146" i="1"/>
  <c r="F12" i="1"/>
  <c r="B14" i="1"/>
  <c r="B15" i="1"/>
  <c r="B20" i="1" s="1"/>
  <c r="B64" i="1"/>
  <c r="B76" i="1" s="1"/>
  <c r="B97" i="1" s="1"/>
  <c r="B99" i="1" s="1"/>
  <c r="B100" i="1" s="1"/>
  <c r="F15" i="1" l="1"/>
  <c r="F64" i="1"/>
  <c r="F76" i="1" s="1"/>
  <c r="F97" i="1" s="1"/>
  <c r="F99" i="1" s="1"/>
  <c r="F100" i="1" s="1"/>
  <c r="F14" i="1"/>
  <c r="F20" i="1"/>
  <c r="C64" i="1"/>
  <c r="C76" i="1" s="1"/>
  <c r="C97" i="1" s="1"/>
  <c r="C99" i="1" s="1"/>
  <c r="C100" i="1" s="1"/>
  <c r="C15" i="1"/>
  <c r="C14" i="1"/>
  <c r="C20" i="1"/>
  <c r="I64" i="1"/>
  <c r="I76" i="1" s="1"/>
  <c r="I97" i="1" s="1"/>
  <c r="I20" i="1"/>
  <c r="H64" i="1"/>
  <c r="H76" i="1" s="1"/>
  <c r="H97" i="1" s="1"/>
  <c r="H99" i="1" s="1"/>
  <c r="H20" i="1"/>
  <c r="I98" i="1" l="1"/>
  <c r="H100" i="1"/>
  <c r="I99" i="1"/>
  <c r="I100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A166" authorId="0" shapeId="0" xr:uid="{8A0B50EE-9499-45C0-963F-C1BB32E6156F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Kept as balancing figure, since the reported segmental breakdowns and the cahsflow numbers have a small difference which cannot be traced back.</t>
        </r>
      </text>
    </comment>
  </commentList>
</comments>
</file>

<file path=xl/sharedStrings.xml><?xml version="1.0" encoding="utf-8"?>
<sst xmlns="http://schemas.openxmlformats.org/spreadsheetml/2006/main" count="205" uniqueCount="132">
  <si>
    <t>TOTAL NIKE, INC. REVENUES</t>
  </si>
  <si>
    <t>Corporate</t>
  </si>
  <si>
    <t>Other</t>
  </si>
  <si>
    <t>Equipment</t>
  </si>
  <si>
    <t>Apparel</t>
  </si>
  <si>
    <t>Footwear</t>
  </si>
  <si>
    <t>Converse</t>
  </si>
  <si>
    <t>TOTAL NIKE BRAND</t>
  </si>
  <si>
    <t>Global Brand Divisions</t>
  </si>
  <si>
    <t>Asia Pacific &amp; Latin America</t>
  </si>
  <si>
    <t>Greater China</t>
  </si>
  <si>
    <t>Europe, Middle East &amp; Africa</t>
  </si>
  <si>
    <t>North America</t>
  </si>
  <si>
    <t>Median Growth</t>
  </si>
  <si>
    <t>Average Growth</t>
  </si>
  <si>
    <t>Organic revenue growth + currency exchange impact</t>
  </si>
  <si>
    <t>Revenue Drivers</t>
  </si>
  <si>
    <t xml:space="preserve"> Check</t>
  </si>
  <si>
    <t>TOTAL DEPRECIATION</t>
  </si>
  <si>
    <t>Total NIKE Brand</t>
  </si>
  <si>
    <t>DEPRECIATION</t>
  </si>
  <si>
    <t>TOTAL ADDITIONS TO PROPERTY, PLANT AND EQUIPMENT</t>
  </si>
  <si>
    <t>ADDITIONS TO PROPERTY, PLANT AND EQUIPMENT</t>
  </si>
  <si>
    <t>TOTAL PROPERTY, PLANT AND EQUIPMENT, NET</t>
  </si>
  <si>
    <t>Asia Pacific &amp; Latin America(1)</t>
  </si>
  <si>
    <t>PROPERTY, PLANT AND EQUIPMENT, NET</t>
  </si>
  <si>
    <t>TOTAL NIKE, INC. EBIT</t>
  </si>
  <si>
    <t>EBIT:</t>
  </si>
  <si>
    <t>Revenue:</t>
  </si>
  <si>
    <t>Segmental Breakdowns</t>
  </si>
  <si>
    <t>Dividends declared and not paid</t>
  </si>
  <si>
    <t>Non-cash additions to property, plant and equipment</t>
  </si>
  <si>
    <t>Income taxes</t>
  </si>
  <si>
    <t>Interest, net of capitalized interest</t>
  </si>
  <si>
    <t>Cash paid during the year for:</t>
  </si>
  <si>
    <t>Supplemental disclosure of cash flow information</t>
  </si>
  <si>
    <t xml:space="preserve"> Check (cash at eop - cash in balance sheet)</t>
  </si>
  <si>
    <t>CASH AND EQUIVALENTS, END OF YEAR</t>
  </si>
  <si>
    <t>Cash and equivalents, beginning of year</t>
  </si>
  <si>
    <t>Net increase (decrease) in cash and equivalents</t>
  </si>
  <si>
    <t>Effect of exchange rate changes on cash and equivalents</t>
  </si>
  <si>
    <t>Cash provided (used) by financing activities</t>
  </si>
  <si>
    <t>Other financing activities</t>
  </si>
  <si>
    <t>Dividends — common and preferred</t>
  </si>
  <si>
    <t>Repurchase of common stock</t>
  </si>
  <si>
    <t>Excess tax benefits form share-based payment arrangements</t>
  </si>
  <si>
    <t>Proceeds from exercise of stock options and other stock issuances</t>
  </si>
  <si>
    <t>Repayment of borrowings</t>
  </si>
  <si>
    <t>Increase (decrease) in notes payable, net</t>
  </si>
  <si>
    <t>Proceeds from borrowings, net of debt issuance costs</t>
  </si>
  <si>
    <t>Cash provided (used) by financing activities:</t>
  </si>
  <si>
    <t>Cash provided (used) by investing activities</t>
  </si>
  <si>
    <t>Other investing activities</t>
  </si>
  <si>
    <t>Disposals of property, plant and equipment</t>
  </si>
  <si>
    <t>Additions to property, plant and equipment</t>
  </si>
  <si>
    <t>Investments in reverse repurchase agreements</t>
  </si>
  <si>
    <t>Sales of short-term investments</t>
  </si>
  <si>
    <t>Maturities of short-term investments</t>
  </si>
  <si>
    <t>Purchases of short-term investments</t>
  </si>
  <si>
    <t>Cash provided (used) by investing activities:</t>
  </si>
  <si>
    <t>Cash provided (used) by operations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</si>
  <si>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</si>
  <si>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</si>
  <si>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(Increase) decrease in inventories</t>
  </si>
  <si>
    <t>(Increase) decrease in accounts receivable</t>
  </si>
  <si>
    <t>Changes in certain working capital components and other assets and liabilities:</t>
  </si>
  <si>
    <t>Net foreign currency adjustments</t>
  </si>
  <si>
    <t>Amortization, impairment and other</t>
  </si>
  <si>
    <t>Stock-based compensation</t>
  </si>
  <si>
    <t>Deferred income taxes</t>
  </si>
  <si>
    <t>Depreciation</t>
  </si>
  <si>
    <t>Adjustments to reconcile net income to net cash provided (used) by operations:</t>
  </si>
  <si>
    <t>Net income</t>
  </si>
  <si>
    <t>Cash provided (used) by operations:</t>
  </si>
  <si>
    <t>(Link Net income figures from income statement)</t>
  </si>
  <si>
    <t>CONSOLIDATED STATEMENTS OF CASH FLOWS</t>
  </si>
  <si>
    <t xml:space="preserve"> Check (total assets - total labilities and equity)</t>
  </si>
  <si>
    <t>TOTAL LIABILITIES AND SHAREHOLDERS' EQUITY</t>
  </si>
  <si>
    <t>Total shareholders' equity</t>
  </si>
  <si>
    <t>Retained earnings (deficit)</t>
  </si>
  <si>
    <t>Accumulated other comprehensive income (loss)</t>
  </si>
  <si>
    <t>Capital in excess of stated value</t>
  </si>
  <si>
    <t>Class B — 1,266 and 1,273 shares outstanding</t>
  </si>
  <si>
    <t>Class A convertible — 305 and 305 shares outstanding</t>
  </si>
  <si>
    <t>Common stock at stated value:</t>
  </si>
  <si>
    <t>Shareholders' equity:</t>
  </si>
  <si>
    <t>Redeemable preferred stock</t>
  </si>
  <si>
    <t>Commitments and contingencies (Note 18)</t>
  </si>
  <si>
    <t>Deferred income taxes and other liabilities</t>
  </si>
  <si>
    <t>Operating lease liabilities</t>
  </si>
  <si>
    <t>Long-term debt</t>
  </si>
  <si>
    <t>Total current liabilities</t>
  </si>
  <si>
    <t>Income taxes payable</t>
  </si>
  <si>
    <t>Accrued liabilities</t>
  </si>
  <si>
    <t>Current portion of operating lease liabilities</t>
  </si>
  <si>
    <t>Accounts payable</t>
  </si>
  <si>
    <t>Notes payable</t>
  </si>
  <si>
    <t>Current portion of long-term debt</t>
  </si>
  <si>
    <t>Current liabilities:</t>
  </si>
  <si>
    <t>LIABILITIES AND SHAREHOLDERS' EQUITY</t>
  </si>
  <si>
    <t>TOTAL ASSETS</t>
  </si>
  <si>
    <t>Deferred income taxes and other assets</t>
  </si>
  <si>
    <t>Goodwill</t>
  </si>
  <si>
    <t>Identifiable intangible assets, net</t>
  </si>
  <si>
    <t>Operating lease right-of-use assets, net</t>
  </si>
  <si>
    <t>Property, plant and equipment, net</t>
  </si>
  <si>
    <t>Total current assets</t>
  </si>
  <si>
    <t>Prepaid expenses and other current assets</t>
  </si>
  <si>
    <t>Inventories</t>
  </si>
  <si>
    <t>Accounts receivable, net</t>
  </si>
  <si>
    <t>Short-term investments</t>
  </si>
  <si>
    <t>Cash and equivalents</t>
  </si>
  <si>
    <t>Current assets:</t>
  </si>
  <si>
    <t>ASSETS</t>
  </si>
  <si>
    <t>CONSOLIDATED BALANCE SHEETS</t>
  </si>
  <si>
    <t>Check (Reported diluted EPS-(Net income/diluted no. of shares)</t>
  </si>
  <si>
    <t>Diluted</t>
  </si>
  <si>
    <t>Basic</t>
  </si>
  <si>
    <t>Average shares outstanding:</t>
  </si>
  <si>
    <t>Net earnings per share:</t>
  </si>
  <si>
    <t>NET INCOME</t>
  </si>
  <si>
    <t>Income tax expense</t>
  </si>
  <si>
    <t>Income before income taxes</t>
  </si>
  <si>
    <t>Other (income) expense, net</t>
  </si>
  <si>
    <t>Interest expense (income), net</t>
  </si>
  <si>
    <t>Total selling and administrative expense</t>
  </si>
  <si>
    <t>Operating overhead expense</t>
  </si>
  <si>
    <t>Demand creation expense</t>
  </si>
  <si>
    <t>Gross profit</t>
  </si>
  <si>
    <t>Cost of sales</t>
  </si>
  <si>
    <t>Revenues</t>
  </si>
  <si>
    <r>
      <rPr>
        <b/>
        <sz val="16"/>
        <color theme="0"/>
        <rFont val="Aptos Narrow"/>
        <family val="2"/>
        <scheme val="minor"/>
      </rPr>
      <t>NIKE, INC.</t>
    </r>
    <r>
      <rPr>
        <b/>
        <sz val="20"/>
        <color theme="0"/>
        <rFont val="Aptos Narrow"/>
        <family val="2"/>
        <scheme val="minor"/>
      </rPr>
      <t xml:space="preserve">
</t>
    </r>
    <r>
      <rPr>
        <sz val="11"/>
        <color theme="0"/>
        <rFont val="Aptos Narrow"/>
        <family val="2"/>
        <scheme val="minor"/>
      </rPr>
      <t>(Dollars and Shares in Millions Except Per Share Amounts)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</si>
</sst>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%"/>
    <numFmt numFmtId="165" formatCode="_(* #,##0_);_(* \(#,##0\);_(* &quot;-&quot;??_);_(@_)"/>
    <numFmt numFmtId="166" formatCode="_(* #,##0.00_);_(* \(#,##0.00\);_(* &quot;-&quot;??_);_(@_)"/>
    <numFmt numFmtId="167" formatCode="_(* #,##0.0_);_(* \(#,##0.0\);_(* &quot;-&quot;??_);_(@_)"/>
    <numFmt numFmtId="168" formatCode="_(&quot;$&quot;* #,##0.00_);_(&quot;$&quot;* \(#,##0.00\);_(&quot;$&quot;* &quot;-&quot;??_);_(@_)"/>
  </numFmts>
  <fonts count="1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i/>
      <sz val="10"/>
      <color theme="1"/>
      <name val="Aptos Narrow"/>
      <family val="2"/>
      <scheme val="minor"/>
    </font>
    <font>
      <i/>
      <sz val="10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sz val="11"/>
      <name val="Aptos Narrow"/>
      <family val="2"/>
      <scheme val="minor"/>
    </font>
    <font>
      <i/>
      <sz val="11"/>
      <name val="Aptos Narrow"/>
      <family val="2"/>
      <scheme val="minor"/>
    </font>
    <font>
      <i/>
      <sz val="11"/>
      <color theme="1"/>
      <name val="Aptos Narrow"/>
      <family val="2"/>
      <scheme val="minor"/>
    </font>
    <font>
      <b/>
      <sz val="20"/>
      <color theme="0"/>
      <name val="Aptos Narrow"/>
      <family val="2"/>
      <scheme val="minor"/>
    </font>
    <font>
      <b/>
      <sz val="16"/>
      <color theme="0"/>
      <name val="Aptos Narrow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rgb="FF00206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6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0">
    <xf numFmtId="0" fontId="0" fillId="0" borderId="0" xfId="0"/>
    <xf numFmtId="164" fontId="3" fillId="0" borderId="0" xfId="0" applyNumberFormat="1" applyFont="1" applyAlignment="1">
      <alignment horizontal="center"/>
    </xf>
    <xf numFmtId="164" fontId="3" fillId="0" borderId="1" xfId="3" applyNumberFormat="1" applyFont="1" applyBorder="1" applyAlignment="1">
      <alignment horizontal="center"/>
    </xf>
    <xf numFmtId="164" fontId="5" fillId="0" borderId="2" xfId="3" applyNumberFormat="1" applyFont="1" applyBorder="1"/>
    <xf numFmtId="0" fontId="5" fillId="0" borderId="2" xfId="0" applyFont="1" applyBorder="1"/>
    <xf numFmtId="164" fontId="6" fillId="0" borderId="0" xfId="3" applyNumberFormat="1" applyFont="1"/>
    <xf numFmtId="0" fontId="6" fillId="0" borderId="0" xfId="0" applyFont="1" applyAlignment="1">
      <alignment horizontal="left" indent="1"/>
    </xf>
    <xf numFmtId="0" fontId="6" fillId="0" borderId="0" xfId="0" applyFont="1" applyAlignment="1">
      <alignment horizontal="left" indent="2"/>
    </xf>
    <xf numFmtId="164" fontId="5" fillId="0" borderId="0" xfId="3" applyNumberFormat="1" applyFont="1"/>
    <xf numFmtId="0" fontId="5" fillId="0" borderId="0" xfId="0" applyFont="1" applyAlignment="1">
      <alignment horizontal="left" indent="1"/>
    </xf>
    <xf numFmtId="164" fontId="5" fillId="0" borderId="3" xfId="3" applyNumberFormat="1" applyFont="1" applyBorder="1"/>
    <xf numFmtId="0" fontId="5" fillId="0" borderId="3" xfId="0" applyFont="1" applyBorder="1"/>
    <xf numFmtId="0" fontId="3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0" xfId="0" applyFont="1" applyAlignment="1">
      <alignment horizontal="left"/>
    </xf>
    <xf numFmtId="0" fontId="3" fillId="2" borderId="0" xfId="0" applyFont="1" applyFill="1" applyAlignment="1">
      <alignment horizontal="center"/>
    </xf>
    <xf numFmtId="165" fontId="7" fillId="0" borderId="0" xfId="0" applyNumberFormat="1" applyFont="1"/>
    <xf numFmtId="0" fontId="7" fillId="0" borderId="0" xfId="0" applyFont="1"/>
    <xf numFmtId="165" fontId="3" fillId="0" borderId="2" xfId="1" applyNumberFormat="1" applyFont="1" applyBorder="1"/>
    <xf numFmtId="0" fontId="3" fillId="0" borderId="2" xfId="0" applyFont="1" applyBorder="1"/>
    <xf numFmtId="165" fontId="0" fillId="0" borderId="0" xfId="1" applyNumberFormat="1" applyFont="1"/>
    <xf numFmtId="0" fontId="0" fillId="0" borderId="0" xfId="0" applyAlignment="1">
      <alignment horizontal="left" indent="1"/>
    </xf>
    <xf numFmtId="165" fontId="3" fillId="0" borderId="3" xfId="1" applyNumberFormat="1" applyFont="1" applyBorder="1"/>
    <xf numFmtId="0" fontId="3" fillId="0" borderId="3" xfId="0" applyFont="1" applyBorder="1"/>
    <xf numFmtId="0" fontId="3" fillId="0" borderId="0" xfId="0" applyFont="1"/>
    <xf numFmtId="0" fontId="0" fillId="0" borderId="2" xfId="0" applyBorder="1"/>
    <xf numFmtId="165" fontId="0" fillId="0" borderId="0" xfId="0" applyNumberFormat="1"/>
    <xf numFmtId="0" fontId="0" fillId="0" borderId="4" xfId="0" applyBorder="1"/>
    <xf numFmtId="0" fontId="0" fillId="0" borderId="0" xfId="0" applyAlignment="1">
      <alignment horizontal="left" indent="2"/>
    </xf>
    <xf numFmtId="165" fontId="3" fillId="0" borderId="0" xfId="1" applyNumberFormat="1" applyFont="1"/>
    <xf numFmtId="0" fontId="3" fillId="0" borderId="0" xfId="0" applyFont="1" applyAlignment="1">
      <alignment horizontal="left" indent="1"/>
    </xf>
    <xf numFmtId="10" fontId="3" fillId="0" borderId="0" xfId="3" applyNumberFormat="1" applyFont="1"/>
    <xf numFmtId="0" fontId="8" fillId="0" borderId="0" xfId="0" applyFont="1"/>
    <xf numFmtId="0" fontId="9" fillId="0" borderId="0" xfId="0" applyFont="1"/>
    <xf numFmtId="165" fontId="3" fillId="0" borderId="5" xfId="1" applyNumberFormat="1" applyFont="1" applyBorder="1"/>
    <xf numFmtId="0" fontId="3" fillId="0" borderId="5" xfId="0" applyFont="1" applyBorder="1"/>
    <xf numFmtId="0" fontId="3" fillId="0" borderId="5" xfId="0" applyFont="1" applyBorder="1" applyAlignment="1">
      <alignment horizontal="left"/>
    </xf>
    <xf numFmtId="0" fontId="0" fillId="0" borderId="0" xfId="0" applyAlignment="1">
      <alignment horizontal="left" wrapText="1" indent="2"/>
    </xf>
    <xf numFmtId="0" fontId="10" fillId="0" borderId="0" xfId="0" applyFont="1" applyAlignment="1">
      <alignment horizontal="left" indent="1"/>
    </xf>
    <xf numFmtId="0" fontId="0" fillId="0" borderId="0" xfId="0" applyAlignment="1">
      <alignment horizontal="left" indent="3"/>
    </xf>
    <xf numFmtId="0" fontId="10" fillId="0" borderId="0" xfId="0" applyFont="1" applyAlignment="1">
      <alignment horizontal="left" indent="2"/>
    </xf>
    <xf numFmtId="3" fontId="0" fillId="0" borderId="0" xfId="0" applyNumberFormat="1"/>
    <xf numFmtId="167" fontId="0" fillId="0" borderId="0" xfId="1" applyNumberFormat="1" applyFont="1"/>
    <xf numFmtId="168" fontId="0" fillId="0" borderId="0" xfId="2" applyFont="1"/>
    <xf numFmtId="10" fontId="3" fillId="0" borderId="0" xfId="3" applyNumberFormat="1" applyFont="1" applyFill="1" applyBorder="1"/>
    <xf numFmtId="165" fontId="0" fillId="0" borderId="3" xfId="1" applyNumberFormat="1" applyFont="1" applyBorder="1"/>
    <xf numFmtId="0" fontId="0" fillId="0" borderId="3" xfId="0" applyBorder="1" applyAlignment="1">
      <alignment horizontal="left" indent="1"/>
    </xf>
    <xf numFmtId="165" fontId="0" fillId="0" borderId="4" xfId="1" applyNumberFormat="1" applyFont="1" applyBorder="1"/>
    <xf numFmtId="0" fontId="2" fillId="3" borderId="0" xfId="0" applyFont="1" applyFill="1" applyAlignment="1">
      <alignment horizontal="right"/>
    </xf>
    <xf numFmtId="0" fontId="11" fillId="3" borderId="0" xfId="0" applyFont="1" applyFill="1" applyAlignment="1">
      <alignment vertical="center" wrapText="1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61BA25-CD48-41FB-934D-0F782AA05693}">
  <dimension ref="A1:K207"/>
  <sheetViews>
    <sheetView tabSelected="1" zoomScaleNormal="100" workbookViewId="0">
      <pane ySplit="1" topLeftCell="A77" activePane="bottomLeft" state="frozen"/>
      <selection pane="bottomLeft" activeCell="A120" sqref="A120"/>
    </sheetView>
  </sheetViews>
  <sheetFormatPr defaultRowHeight="15" x14ac:dyDescent="0.25"/>
  <cols>
    <col min="1" max="1" width="78.140625" customWidth="1"/>
    <col min="2" max="2" width="7.85546875" bestFit="1" customWidth="1"/>
    <col min="3" max="3" width="8.5703125" bestFit="1" customWidth="1"/>
    <col min="4" max="4" width="8.140625" bestFit="1" customWidth="1"/>
    <col min="5" max="5" width="9" bestFit="1" customWidth="1"/>
    <col min="6" max="6" width="8.5703125" bestFit="1" customWidth="1"/>
    <col min="7" max="7" width="8.140625" bestFit="1" customWidth="1"/>
    <col min="8" max="8" width="7.85546875" bestFit="1" customWidth="1"/>
    <col min="9" max="9" width="8.140625" bestFit="1" customWidth="1"/>
  </cols>
  <sheetData>
    <row r="1" spans="1:11" ht="60" customHeight="1" x14ac:dyDescent="0.25">
      <c r="A1" s="49" t="s">
        <v>131</v>
      </c>
      <c r="B1" s="48">
        <f>+C1-1</f>
        <v>2015</v>
      </c>
      <c r="C1" s="48">
        <f>+D1-1</f>
        <v>2016</v>
      </c>
      <c r="D1" s="48">
        <f>+E1-1</f>
        <v>2017</v>
      </c>
      <c r="E1" s="48">
        <f>+F1-1</f>
        <v>2018</v>
      </c>
      <c r="F1" s="48">
        <f>+G1-1</f>
        <v>2019</v>
      </c>
      <c r="G1" s="48">
        <f>+H1-1</f>
        <v>2020</v>
      </c>
      <c r="H1" s="48">
        <f>+I1-1</f>
        <v>2021</v>
      </c>
      <c r="I1" s="48">
        <v>2022</v>
      </c>
    </row>
    <row r="2" spans="1:11" x14ac:dyDescent="0.25">
      <c r="A2" t="s">
        <v>130</v>
      </c>
      <c r="B2" s="20">
        <v>30601</v>
      </c>
      <c r="C2" s="20">
        <v>32376</v>
      </c>
      <c r="D2" s="20">
        <v>34350</v>
      </c>
      <c r="E2" s="20">
        <v>36397</v>
      </c>
      <c r="F2" s="20">
        <v>39117</v>
      </c>
      <c r="G2" s="20">
        <v>37403</v>
      </c>
      <c r="H2" s="20">
        <v>44538</v>
      </c>
      <c r="I2" s="20">
        <v>46710</v>
      </c>
    </row>
    <row r="3" spans="1:11" x14ac:dyDescent="0.25">
      <c r="A3" s="27" t="s">
        <v>129</v>
      </c>
      <c r="B3" s="47">
        <v>16534</v>
      </c>
      <c r="C3" s="47">
        <v>17405</v>
      </c>
      <c r="D3" s="47">
        <v>19038</v>
      </c>
      <c r="E3" s="47">
        <v>20441</v>
      </c>
      <c r="F3" s="47">
        <v>21643</v>
      </c>
      <c r="G3" s="47">
        <v>21162</v>
      </c>
      <c r="H3" s="47">
        <v>24576</v>
      </c>
      <c r="I3" s="47">
        <v>25231</v>
      </c>
    </row>
    <row r="4" spans="1:11" s="24" customFormat="1" x14ac:dyDescent="0.25">
      <c r="A4" s="24" t="s">
        <v>128</v>
      </c>
      <c r="B4" s="29">
        <f>+B2-B3</f>
        <v>14067</v>
      </c>
      <c r="C4" s="29">
        <f>+C2-C3</f>
        <v>14971</v>
      </c>
      <c r="D4" s="29">
        <f>+D2-D3</f>
        <v>15312</v>
      </c>
      <c r="E4" s="29">
        <f>+E2-E3</f>
        <v>15956</v>
      </c>
      <c r="F4" s="29">
        <f>+F2-F3</f>
        <v>17474</v>
      </c>
      <c r="G4" s="29">
        <f>+G2-G3</f>
        <v>16241</v>
      </c>
      <c r="H4" s="29">
        <f>+H2-H3</f>
        <v>19962</v>
      </c>
      <c r="I4" s="29">
        <f>+I2-I3</f>
        <v>21479</v>
      </c>
    </row>
    <row r="5" spans="1:11" x14ac:dyDescent="0.25">
      <c r="A5" s="28" t="s">
        <v>127</v>
      </c>
      <c r="B5" s="20">
        <v>3213</v>
      </c>
      <c r="C5" s="20">
        <v>3278</v>
      </c>
      <c r="D5" s="20">
        <v>3341</v>
      </c>
      <c r="E5" s="20">
        <v>3577</v>
      </c>
      <c r="F5" s="20">
        <v>3753</v>
      </c>
      <c r="G5" s="20">
        <v>3592</v>
      </c>
      <c r="H5" s="20">
        <v>3114</v>
      </c>
      <c r="I5" s="20">
        <v>3850</v>
      </c>
    </row>
    <row r="6" spans="1:11" x14ac:dyDescent="0.25">
      <c r="A6" s="28" t="s">
        <v>126</v>
      </c>
      <c r="B6" s="20">
        <v>6679</v>
      </c>
      <c r="C6" s="20">
        <v>7191</v>
      </c>
      <c r="D6" s="20">
        <v>7222</v>
      </c>
      <c r="E6" s="20">
        <v>7934</v>
      </c>
      <c r="F6" s="20">
        <v>8949</v>
      </c>
      <c r="G6" s="20">
        <v>9534</v>
      </c>
      <c r="H6" s="20">
        <v>9911</v>
      </c>
      <c r="I6" s="20">
        <v>10954</v>
      </c>
    </row>
    <row r="7" spans="1:11" x14ac:dyDescent="0.25">
      <c r="A7" s="46" t="s">
        <v>125</v>
      </c>
      <c r="B7" s="45">
        <f>+B5+B6</f>
        <v>9892</v>
      </c>
      <c r="C7" s="45">
        <f>+C5+C6</f>
        <v>10469</v>
      </c>
      <c r="D7" s="45">
        <f>+D5+D6</f>
        <v>10563</v>
      </c>
      <c r="E7" s="45">
        <f>+E5+E6</f>
        <v>11511</v>
      </c>
      <c r="F7" s="45">
        <f>+F5+F6</f>
        <v>12702</v>
      </c>
      <c r="G7" s="45">
        <f>+G5+G6</f>
        <v>13126</v>
      </c>
      <c r="H7" s="45">
        <f>+H5+H6</f>
        <v>13025</v>
      </c>
      <c r="I7" s="45">
        <f>+I5+I6</f>
        <v>14804</v>
      </c>
    </row>
    <row r="8" spans="1:11" x14ac:dyDescent="0.25">
      <c r="A8" s="21" t="s">
        <v>124</v>
      </c>
      <c r="B8" s="20">
        <v>28</v>
      </c>
      <c r="C8" s="20">
        <v>19</v>
      </c>
      <c r="D8" s="20">
        <v>59</v>
      </c>
      <c r="E8" s="20">
        <v>54</v>
      </c>
      <c r="F8" s="20">
        <v>49</v>
      </c>
      <c r="G8" s="20">
        <v>89</v>
      </c>
      <c r="H8" s="20">
        <v>262</v>
      </c>
      <c r="I8" s="20">
        <v>205</v>
      </c>
    </row>
    <row r="9" spans="1:11" x14ac:dyDescent="0.25">
      <c r="A9" s="21" t="s">
        <v>123</v>
      </c>
      <c r="B9" s="20">
        <v>-58</v>
      </c>
      <c r="C9" s="20">
        <v>-140</v>
      </c>
      <c r="D9" s="20">
        <v>-196</v>
      </c>
      <c r="E9" s="20">
        <v>66</v>
      </c>
      <c r="F9" s="20">
        <v>-78</v>
      </c>
      <c r="G9" s="20">
        <v>139</v>
      </c>
      <c r="H9" s="20">
        <v>14</v>
      </c>
      <c r="I9" s="20">
        <v>-181</v>
      </c>
    </row>
    <row r="10" spans="1:11" x14ac:dyDescent="0.25">
      <c r="A10" s="23" t="s">
        <v>122</v>
      </c>
      <c r="B10" s="22">
        <f>+B4-B7-B8-B9</f>
        <v>4205</v>
      </c>
      <c r="C10" s="22">
        <f>+C4-C7-C8-C9</f>
        <v>4623</v>
      </c>
      <c r="D10" s="22">
        <f>+D4-D7-D8-D9</f>
        <v>4886</v>
      </c>
      <c r="E10" s="22">
        <f>+E4-E7-E8-E9</f>
        <v>4325</v>
      </c>
      <c r="F10" s="22">
        <f>+F4-F7-F8-F9</f>
        <v>4801</v>
      </c>
      <c r="G10" s="22">
        <f>+G4-G7-G8-G9</f>
        <v>2887</v>
      </c>
      <c r="H10" s="22">
        <f>+H4-H7-H8-H9</f>
        <v>6661</v>
      </c>
      <c r="I10" s="22">
        <f>+I4-I7-I8-I9</f>
        <v>6651</v>
      </c>
    </row>
    <row r="11" spans="1:11" x14ac:dyDescent="0.25">
      <c r="A11" s="21" t="s">
        <v>121</v>
      </c>
      <c r="B11" s="20">
        <v>932</v>
      </c>
      <c r="C11" s="20">
        <v>863</v>
      </c>
      <c r="D11" s="20">
        <v>646</v>
      </c>
      <c r="E11" s="20">
        <v>2392</v>
      </c>
      <c r="F11" s="20">
        <v>772</v>
      </c>
      <c r="G11" s="20">
        <v>348</v>
      </c>
      <c r="H11" s="20">
        <v>934</v>
      </c>
      <c r="I11" s="20">
        <v>605</v>
      </c>
    </row>
    <row r="12" spans="1:11" ht="15.75" thickBot="1" x14ac:dyDescent="0.3">
      <c r="A12" s="19" t="s">
        <v>120</v>
      </c>
      <c r="B12" s="18">
        <f>+B10-B11</f>
        <v>3273</v>
      </c>
      <c r="C12" s="18">
        <f>+C10-C11</f>
        <v>3760</v>
      </c>
      <c r="D12" s="18">
        <f>+D10-D11</f>
        <v>4240</v>
      </c>
      <c r="E12" s="18">
        <f>+E10-E11</f>
        <v>1933</v>
      </c>
      <c r="F12" s="18">
        <f>+F10-F11</f>
        <v>4029</v>
      </c>
      <c r="G12" s="18">
        <f>+G10-G11</f>
        <v>2539</v>
      </c>
      <c r="H12" s="18">
        <f>+H10-H11</f>
        <v>5727</v>
      </c>
      <c r="I12" s="18">
        <f>+I10-I11</f>
        <v>6046</v>
      </c>
      <c r="K12" s="44"/>
    </row>
    <row r="13" spans="1:11" ht="15.75" thickTop="1" x14ac:dyDescent="0.25">
      <c r="A13" s="24" t="s">
        <v>119</v>
      </c>
    </row>
    <row r="14" spans="1:11" x14ac:dyDescent="0.25">
      <c r="A14" s="21" t="s">
        <v>117</v>
      </c>
      <c r="B14" s="43">
        <f>B$12/B17</f>
        <v>3.7983056748288266</v>
      </c>
      <c r="C14" s="43">
        <f>C$12/C17</f>
        <v>2.2145002650332763</v>
      </c>
      <c r="D14" s="43">
        <f>D$12/D17</f>
        <v>2.5576064664012548</v>
      </c>
      <c r="E14" s="43">
        <f>E$12/E17</f>
        <v>1.1904175391058012</v>
      </c>
      <c r="F14" s="43">
        <f>F$12/F17</f>
        <v>2.5504842691650311</v>
      </c>
      <c r="G14" s="43">
        <f>G$12/G17</f>
        <v>1.6288170387477547</v>
      </c>
      <c r="H14" s="43">
        <v>3.64</v>
      </c>
      <c r="I14" s="43">
        <v>3.83</v>
      </c>
    </row>
    <row r="15" spans="1:11" x14ac:dyDescent="0.25">
      <c r="A15" s="21" t="s">
        <v>116</v>
      </c>
      <c r="B15" s="43">
        <f>B$12/B18</f>
        <v>3.7008141112618724</v>
      </c>
      <c r="C15" s="43">
        <f>C$12/C18</f>
        <v>2.1578192252510759</v>
      </c>
      <c r="D15" s="43">
        <f>D$12/D18</f>
        <v>2.5059101654846336</v>
      </c>
      <c r="E15" s="43">
        <f>E$12/E18</f>
        <v>1.1650895063588693</v>
      </c>
      <c r="F15" s="43">
        <f>F$12/F18</f>
        <v>2.4894957983193278</v>
      </c>
      <c r="G15" s="43">
        <f>G$12/G18</f>
        <v>1.5952500628298569</v>
      </c>
      <c r="H15" s="43">
        <v>3.56</v>
      </c>
      <c r="I15" s="43">
        <v>3.75</v>
      </c>
    </row>
    <row r="16" spans="1:11" x14ac:dyDescent="0.25">
      <c r="A16" s="24" t="s">
        <v>118</v>
      </c>
    </row>
    <row r="17" spans="1:9" x14ac:dyDescent="0.25">
      <c r="A17" s="21" t="s">
        <v>117</v>
      </c>
      <c r="B17" s="42">
        <v>861.7</v>
      </c>
      <c r="C17" s="42">
        <v>1697.9</v>
      </c>
      <c r="D17" s="42">
        <v>1657.8</v>
      </c>
      <c r="E17" s="42">
        <v>1623.8</v>
      </c>
      <c r="F17" s="42">
        <v>1579.7</v>
      </c>
      <c r="G17" s="42">
        <v>1558.8</v>
      </c>
      <c r="H17" s="41">
        <v>1573</v>
      </c>
      <c r="I17" s="41">
        <v>1578.8</v>
      </c>
    </row>
    <row r="18" spans="1:9" x14ac:dyDescent="0.25">
      <c r="A18" s="21" t="s">
        <v>116</v>
      </c>
      <c r="B18" s="42">
        <v>884.4</v>
      </c>
      <c r="C18" s="42">
        <v>1742.5</v>
      </c>
      <c r="D18" s="42">
        <v>1692</v>
      </c>
      <c r="E18" s="42">
        <v>1659.1</v>
      </c>
      <c r="F18" s="42">
        <v>1618.4</v>
      </c>
      <c r="G18" s="42">
        <v>1591.6</v>
      </c>
      <c r="H18" s="41">
        <v>1609.4</v>
      </c>
      <c r="I18" s="41">
        <v>1610.8</v>
      </c>
    </row>
    <row r="20" spans="1:9" s="17" customFormat="1" x14ac:dyDescent="0.25">
      <c r="A20" s="17" t="s">
        <v>115</v>
      </c>
      <c r="B20" s="16">
        <f>+ROUND(((B12/B18)-B15),2)</f>
        <v>0</v>
      </c>
      <c r="C20" s="16">
        <f>+ROUND(((C12/C18)-C15),2)</f>
        <v>0</v>
      </c>
      <c r="D20" s="16">
        <f>+ROUND(((D12/D18)-D15),2)</f>
        <v>0</v>
      </c>
      <c r="E20" s="16">
        <f>+ROUND(((E12/E18)-E15),2)</f>
        <v>0</v>
      </c>
      <c r="F20" s="16">
        <f>+ROUND(((F12/F18)-F15),2)</f>
        <v>0</v>
      </c>
      <c r="G20" s="16">
        <f>+ROUND(((G12/G18)-G15),2)</f>
        <v>0</v>
      </c>
      <c r="H20" s="16">
        <f>+ROUND(((H12/H18)-H15),2)</f>
        <v>0</v>
      </c>
      <c r="I20" s="16">
        <f>+ROUND(((I12/I18)-I15),2)</f>
        <v>0</v>
      </c>
    </row>
    <row r="22" spans="1:9" x14ac:dyDescent="0.25">
      <c r="A22" s="15" t="s">
        <v>114</v>
      </c>
      <c r="B22" s="15"/>
      <c r="C22" s="15"/>
      <c r="D22" s="15"/>
      <c r="E22" s="15"/>
      <c r="F22" s="15"/>
      <c r="G22" s="15"/>
      <c r="H22" s="15"/>
      <c r="I22" s="15"/>
    </row>
    <row r="23" spans="1:9" x14ac:dyDescent="0.25">
      <c r="A23" s="24" t="s">
        <v>113</v>
      </c>
    </row>
    <row r="24" spans="1:9" x14ac:dyDescent="0.25">
      <c r="A24" s="30" t="s">
        <v>112</v>
      </c>
      <c r="B24" s="20"/>
      <c r="C24" s="20"/>
      <c r="D24" s="20"/>
      <c r="E24" s="20"/>
      <c r="F24" s="20"/>
      <c r="G24" s="20"/>
      <c r="H24" s="20"/>
      <c r="I24" s="20"/>
    </row>
    <row r="25" spans="1:9" x14ac:dyDescent="0.25">
      <c r="A25" s="28" t="s">
        <v>111</v>
      </c>
      <c r="B25" s="20">
        <v>3852</v>
      </c>
      <c r="C25" s="20">
        <v>3138</v>
      </c>
      <c r="D25" s="20">
        <v>3808</v>
      </c>
      <c r="E25" s="20">
        <v>4249</v>
      </c>
      <c r="F25" s="20">
        <v>4466</v>
      </c>
      <c r="G25" s="20">
        <v>8348</v>
      </c>
      <c r="H25" s="20">
        <v>9889</v>
      </c>
      <c r="I25" s="20">
        <v>8574</v>
      </c>
    </row>
    <row r="26" spans="1:9" x14ac:dyDescent="0.25">
      <c r="A26" s="28" t="s">
        <v>110</v>
      </c>
      <c r="B26" s="20">
        <v>2072</v>
      </c>
      <c r="C26" s="20">
        <v>2319</v>
      </c>
      <c r="D26" s="20">
        <v>2371</v>
      </c>
      <c r="E26" s="20">
        <v>996</v>
      </c>
      <c r="F26" s="20">
        <v>197</v>
      </c>
      <c r="G26" s="20">
        <v>439</v>
      </c>
      <c r="H26" s="20">
        <v>3587</v>
      </c>
      <c r="I26" s="20">
        <v>4423</v>
      </c>
    </row>
    <row r="27" spans="1:9" x14ac:dyDescent="0.25">
      <c r="A27" s="28" t="s">
        <v>109</v>
      </c>
      <c r="B27" s="20">
        <v>3358</v>
      </c>
      <c r="C27" s="20">
        <v>3241</v>
      </c>
      <c r="D27" s="20">
        <v>3677</v>
      </c>
      <c r="E27" s="20">
        <v>3498</v>
      </c>
      <c r="F27" s="20">
        <v>4272</v>
      </c>
      <c r="G27" s="20">
        <v>2749</v>
      </c>
      <c r="H27" s="20">
        <v>4463</v>
      </c>
      <c r="I27" s="20">
        <v>4667</v>
      </c>
    </row>
    <row r="28" spans="1:9" x14ac:dyDescent="0.25">
      <c r="A28" s="28" t="s">
        <v>108</v>
      </c>
      <c r="B28" s="20">
        <v>4337</v>
      </c>
      <c r="C28" s="20">
        <v>4838</v>
      </c>
      <c r="D28" s="20">
        <v>5055</v>
      </c>
      <c r="E28" s="20">
        <v>5261</v>
      </c>
      <c r="F28" s="20">
        <v>5622</v>
      </c>
      <c r="G28" s="20">
        <v>7367</v>
      </c>
      <c r="H28" s="20">
        <v>6854</v>
      </c>
      <c r="I28" s="20">
        <v>8420</v>
      </c>
    </row>
    <row r="29" spans="1:9" x14ac:dyDescent="0.25">
      <c r="A29" s="28" t="s">
        <v>107</v>
      </c>
      <c r="B29" s="20">
        <v>1968</v>
      </c>
      <c r="C29" s="20">
        <v>1489</v>
      </c>
      <c r="D29" s="20">
        <v>1150</v>
      </c>
      <c r="E29" s="20">
        <v>1130</v>
      </c>
      <c r="F29" s="20">
        <v>1968</v>
      </c>
      <c r="G29" s="20">
        <v>1653</v>
      </c>
      <c r="H29" s="20">
        <v>1498</v>
      </c>
      <c r="I29" s="20">
        <v>2129</v>
      </c>
    </row>
    <row r="30" spans="1:9" x14ac:dyDescent="0.25">
      <c r="A30" s="23" t="s">
        <v>106</v>
      </c>
      <c r="B30" s="22">
        <f>+SUM(B25:B29)</f>
        <v>15587</v>
      </c>
      <c r="C30" s="22">
        <f>+SUM(C25:C29)</f>
        <v>15025</v>
      </c>
      <c r="D30" s="22">
        <f>+SUM(D25:D29)</f>
        <v>16061</v>
      </c>
      <c r="E30" s="22">
        <f>+SUM(E25:E29)</f>
        <v>15134</v>
      </c>
      <c r="F30" s="22">
        <f>+SUM(F25:F29)</f>
        <v>16525</v>
      </c>
      <c r="G30" s="22">
        <f>+SUM(G25:G29)</f>
        <v>20556</v>
      </c>
      <c r="H30" s="22">
        <f>+SUM(H25:H29)</f>
        <v>26291</v>
      </c>
      <c r="I30" s="22">
        <f>+SUM(I25:I29)</f>
        <v>28213</v>
      </c>
    </row>
    <row r="31" spans="1:9" x14ac:dyDescent="0.25">
      <c r="A31" s="21" t="s">
        <v>105</v>
      </c>
      <c r="B31" s="20">
        <v>3011</v>
      </c>
      <c r="C31" s="20">
        <v>3520</v>
      </c>
      <c r="D31" s="20">
        <v>3989</v>
      </c>
      <c r="E31" s="20">
        <v>4454</v>
      </c>
      <c r="F31" s="20">
        <v>4744</v>
      </c>
      <c r="G31" s="20">
        <v>4866</v>
      </c>
      <c r="H31" s="20">
        <v>4904</v>
      </c>
      <c r="I31" s="20">
        <v>4791</v>
      </c>
    </row>
    <row r="32" spans="1:9" x14ac:dyDescent="0.25">
      <c r="A32" s="21" t="s">
        <v>104</v>
      </c>
      <c r="B32" s="20">
        <v>0</v>
      </c>
      <c r="C32" s="20">
        <v>0</v>
      </c>
      <c r="D32" s="20">
        <v>0</v>
      </c>
      <c r="E32" s="20">
        <v>0</v>
      </c>
      <c r="F32" s="20">
        <v>0</v>
      </c>
      <c r="G32" s="20">
        <v>3097</v>
      </c>
      <c r="H32" s="20">
        <v>3113</v>
      </c>
      <c r="I32" s="20">
        <v>2926</v>
      </c>
    </row>
    <row r="33" spans="1:9" x14ac:dyDescent="0.25">
      <c r="A33" s="21" t="s">
        <v>103</v>
      </c>
      <c r="B33" s="20">
        <v>281</v>
      </c>
      <c r="C33" s="20">
        <v>281</v>
      </c>
      <c r="D33" s="20">
        <v>283</v>
      </c>
      <c r="E33" s="20">
        <v>285</v>
      </c>
      <c r="F33" s="20">
        <v>283</v>
      </c>
      <c r="G33" s="20">
        <v>274</v>
      </c>
      <c r="H33" s="20">
        <v>269</v>
      </c>
      <c r="I33" s="20">
        <v>286</v>
      </c>
    </row>
    <row r="34" spans="1:9" x14ac:dyDescent="0.25">
      <c r="A34" s="21" t="s">
        <v>102</v>
      </c>
      <c r="B34" s="20">
        <v>131</v>
      </c>
      <c r="C34" s="20">
        <v>131</v>
      </c>
      <c r="D34" s="20">
        <v>139</v>
      </c>
      <c r="E34" s="20">
        <v>154</v>
      </c>
      <c r="F34" s="20">
        <v>154</v>
      </c>
      <c r="G34" s="20">
        <v>223</v>
      </c>
      <c r="H34" s="20">
        <v>242</v>
      </c>
      <c r="I34" s="20">
        <v>284</v>
      </c>
    </row>
    <row r="35" spans="1:9" x14ac:dyDescent="0.25">
      <c r="A35" s="21" t="s">
        <v>101</v>
      </c>
      <c r="B35" s="20">
        <v>2587</v>
      </c>
      <c r="C35" s="20">
        <v>2439</v>
      </c>
      <c r="D35" s="20">
        <v>2787</v>
      </c>
      <c r="E35" s="20">
        <v>2509</v>
      </c>
      <c r="F35" s="20">
        <v>2011</v>
      </c>
      <c r="G35" s="20">
        <v>2326</v>
      </c>
      <c r="H35" s="20">
        <v>2921</v>
      </c>
      <c r="I35" s="20">
        <v>3821</v>
      </c>
    </row>
    <row r="36" spans="1:9" ht="15.75" thickBot="1" x14ac:dyDescent="0.3">
      <c r="A36" s="19" t="s">
        <v>100</v>
      </c>
      <c r="B36" s="18">
        <f>+SUM(B30:B35)</f>
        <v>21597</v>
      </c>
      <c r="C36" s="18">
        <f>+SUM(C30:C35)</f>
        <v>21396</v>
      </c>
      <c r="D36" s="18">
        <f>+SUM(D30:D35)</f>
        <v>23259</v>
      </c>
      <c r="E36" s="18">
        <f>+SUM(E30:E35)</f>
        <v>22536</v>
      </c>
      <c r="F36" s="18">
        <f>+SUM(F30:F35)</f>
        <v>23717</v>
      </c>
      <c r="G36" s="18">
        <f>+SUM(G30:G35)</f>
        <v>31342</v>
      </c>
      <c r="H36" s="18">
        <f>+SUM(H30:H35)</f>
        <v>37740</v>
      </c>
      <c r="I36" s="18">
        <f>+SUM(I30:I35)</f>
        <v>40321</v>
      </c>
    </row>
    <row r="37" spans="1:9" ht="15.75" thickTop="1" x14ac:dyDescent="0.25">
      <c r="A37" s="24" t="s">
        <v>99</v>
      </c>
      <c r="B37" s="20"/>
      <c r="C37" s="20"/>
      <c r="D37" s="20"/>
      <c r="E37" s="20"/>
      <c r="F37" s="20"/>
      <c r="G37" s="20"/>
      <c r="H37" s="20"/>
      <c r="I37" s="20"/>
    </row>
    <row r="38" spans="1:9" x14ac:dyDescent="0.25">
      <c r="A38" s="30" t="s">
        <v>98</v>
      </c>
      <c r="B38" s="20"/>
      <c r="C38" s="20"/>
      <c r="D38" s="20"/>
      <c r="E38" s="20"/>
      <c r="F38" s="20"/>
      <c r="G38" s="20"/>
      <c r="H38" s="20"/>
      <c r="I38" s="20"/>
    </row>
    <row r="39" spans="1:9" x14ac:dyDescent="0.25">
      <c r="A39" s="28" t="s">
        <v>97</v>
      </c>
      <c r="B39" s="20">
        <v>107</v>
      </c>
      <c r="C39" s="20">
        <v>44</v>
      </c>
      <c r="D39" s="20">
        <v>6</v>
      </c>
      <c r="E39" s="20">
        <v>6</v>
      </c>
      <c r="F39" s="20">
        <v>6</v>
      </c>
      <c r="G39" s="20">
        <v>3</v>
      </c>
      <c r="H39" s="20">
        <v>0</v>
      </c>
      <c r="I39" s="20">
        <v>500</v>
      </c>
    </row>
    <row r="40" spans="1:9" x14ac:dyDescent="0.25">
      <c r="A40" s="28" t="s">
        <v>96</v>
      </c>
      <c r="B40" s="20">
        <v>74</v>
      </c>
      <c r="C40" s="20">
        <v>1</v>
      </c>
      <c r="D40" s="20">
        <v>325</v>
      </c>
      <c r="E40" s="20">
        <v>336</v>
      </c>
      <c r="F40" s="20">
        <v>9</v>
      </c>
      <c r="G40" s="20">
        <v>248</v>
      </c>
      <c r="H40" s="20">
        <v>2</v>
      </c>
      <c r="I40" s="20">
        <v>10</v>
      </c>
    </row>
    <row r="41" spans="1:9" x14ac:dyDescent="0.25">
      <c r="A41" s="28" t="s">
        <v>95</v>
      </c>
      <c r="B41" s="20">
        <v>2131</v>
      </c>
      <c r="C41" s="20">
        <v>2191</v>
      </c>
      <c r="D41" s="20">
        <v>2048</v>
      </c>
      <c r="E41" s="20">
        <v>2279</v>
      </c>
      <c r="F41" s="20">
        <v>2612</v>
      </c>
      <c r="G41" s="20">
        <v>2248</v>
      </c>
      <c r="H41" s="20">
        <v>2836</v>
      </c>
      <c r="I41" s="20">
        <v>3358</v>
      </c>
    </row>
    <row r="42" spans="1:9" x14ac:dyDescent="0.25">
      <c r="A42" s="28" t="s">
        <v>94</v>
      </c>
      <c r="B42" s="20">
        <v>3949</v>
      </c>
      <c r="C42" s="20">
        <v>3037</v>
      </c>
      <c r="D42" s="20">
        <v>3011</v>
      </c>
      <c r="E42" s="20">
        <v>3269</v>
      </c>
      <c r="F42" s="20">
        <v>5010</v>
      </c>
      <c r="G42" s="20">
        <v>5184</v>
      </c>
      <c r="H42" s="20">
        <v>467</v>
      </c>
      <c r="I42" s="20">
        <v>420</v>
      </c>
    </row>
    <row r="43" spans="1:9" x14ac:dyDescent="0.25">
      <c r="A43" s="28" t="s">
        <v>93</v>
      </c>
      <c r="B43" s="20">
        <v>0</v>
      </c>
      <c r="C43" s="20">
        <v>0</v>
      </c>
      <c r="D43" s="20">
        <v>0</v>
      </c>
      <c r="E43" s="20">
        <v>0</v>
      </c>
      <c r="F43" s="20">
        <v>0</v>
      </c>
      <c r="G43" s="20">
        <v>445</v>
      </c>
      <c r="H43" s="20">
        <v>6063</v>
      </c>
      <c r="I43" s="20">
        <v>6220</v>
      </c>
    </row>
    <row r="44" spans="1:9" x14ac:dyDescent="0.25">
      <c r="A44" s="28" t="s">
        <v>92</v>
      </c>
      <c r="B44" s="20">
        <v>71</v>
      </c>
      <c r="C44" s="20">
        <v>85</v>
      </c>
      <c r="D44" s="20">
        <v>84</v>
      </c>
      <c r="E44" s="20">
        <v>150</v>
      </c>
      <c r="F44" s="20">
        <v>229</v>
      </c>
      <c r="G44" s="20">
        <v>156</v>
      </c>
      <c r="H44" s="20">
        <v>306</v>
      </c>
      <c r="I44" s="20">
        <v>222</v>
      </c>
    </row>
    <row r="45" spans="1:9" x14ac:dyDescent="0.25">
      <c r="A45" s="23" t="s">
        <v>91</v>
      </c>
      <c r="B45" s="22">
        <f>+SUM(B39:B44)</f>
        <v>6332</v>
      </c>
      <c r="C45" s="22">
        <f>+SUM(C39:C44)</f>
        <v>5358</v>
      </c>
      <c r="D45" s="22">
        <f>+SUM(D39:D44)</f>
        <v>5474</v>
      </c>
      <c r="E45" s="22">
        <f>+SUM(E39:E44)</f>
        <v>6040</v>
      </c>
      <c r="F45" s="22">
        <f>+SUM(F39:F44)</f>
        <v>7866</v>
      </c>
      <c r="G45" s="22">
        <f>+SUM(G39:G44)</f>
        <v>8284</v>
      </c>
      <c r="H45" s="22">
        <f>+SUM(H39:H44)</f>
        <v>9674</v>
      </c>
      <c r="I45" s="22">
        <f>+SUM(I39:I44)</f>
        <v>10730</v>
      </c>
    </row>
    <row r="46" spans="1:9" x14ac:dyDescent="0.25">
      <c r="A46" s="21" t="s">
        <v>90</v>
      </c>
      <c r="B46" s="20">
        <v>1079</v>
      </c>
      <c r="C46" s="20">
        <v>2010</v>
      </c>
      <c r="D46" s="20">
        <v>3471</v>
      </c>
      <c r="E46" s="20">
        <v>3468</v>
      </c>
      <c r="F46" s="20">
        <v>3464</v>
      </c>
      <c r="G46" s="20">
        <v>9406</v>
      </c>
      <c r="H46" s="20">
        <v>9413</v>
      </c>
      <c r="I46" s="20">
        <v>8920</v>
      </c>
    </row>
    <row r="47" spans="1:9" x14ac:dyDescent="0.25">
      <c r="A47" s="21" t="s">
        <v>89</v>
      </c>
      <c r="B47" s="20">
        <v>0</v>
      </c>
      <c r="C47" s="20">
        <v>0</v>
      </c>
      <c r="D47" s="20">
        <v>0</v>
      </c>
      <c r="E47" s="20">
        <v>0</v>
      </c>
      <c r="F47" s="20">
        <v>0</v>
      </c>
      <c r="G47" s="20">
        <v>2913</v>
      </c>
      <c r="H47" s="20">
        <v>2931</v>
      </c>
      <c r="I47" s="20">
        <v>2777</v>
      </c>
    </row>
    <row r="48" spans="1:9" x14ac:dyDescent="0.25">
      <c r="A48" s="21" t="s">
        <v>88</v>
      </c>
      <c r="B48" s="20">
        <v>1479</v>
      </c>
      <c r="C48" s="20">
        <v>1770</v>
      </c>
      <c r="D48" s="20">
        <v>1907</v>
      </c>
      <c r="E48" s="20">
        <v>3216</v>
      </c>
      <c r="F48" s="20">
        <v>3347</v>
      </c>
      <c r="G48" s="20">
        <v>2684</v>
      </c>
      <c r="H48" s="20">
        <v>2955</v>
      </c>
      <c r="I48" s="20">
        <v>2613</v>
      </c>
    </row>
    <row r="49" spans="1:9" x14ac:dyDescent="0.25">
      <c r="A49" s="21" t="s">
        <v>87</v>
      </c>
      <c r="B49" s="20"/>
      <c r="C49" s="20"/>
      <c r="D49" s="20"/>
      <c r="E49" s="20"/>
      <c r="F49" s="20"/>
      <c r="G49" s="20"/>
      <c r="H49" s="20"/>
      <c r="I49" s="20"/>
    </row>
    <row r="50" spans="1:9" x14ac:dyDescent="0.25">
      <c r="A50" s="28" t="s">
        <v>86</v>
      </c>
      <c r="B50" s="20">
        <v>0</v>
      </c>
      <c r="C50" s="20">
        <v>0</v>
      </c>
      <c r="D50" s="20">
        <v>0</v>
      </c>
      <c r="E50" s="20">
        <v>0</v>
      </c>
      <c r="F50" s="20">
        <v>0</v>
      </c>
      <c r="G50" s="20">
        <v>0</v>
      </c>
      <c r="H50" s="20">
        <v>0</v>
      </c>
      <c r="I50" s="20">
        <v>0</v>
      </c>
    </row>
    <row r="51" spans="1:9" x14ac:dyDescent="0.25">
      <c r="A51" s="30" t="s">
        <v>85</v>
      </c>
      <c r="B51" s="20"/>
      <c r="C51" s="20"/>
      <c r="D51" s="20"/>
      <c r="E51" s="20"/>
      <c r="F51" s="20"/>
      <c r="G51" s="20"/>
      <c r="H51" s="20"/>
      <c r="I51" s="20"/>
    </row>
    <row r="52" spans="1:9" x14ac:dyDescent="0.25">
      <c r="A52" s="40" t="s">
        <v>84</v>
      </c>
      <c r="B52" s="20"/>
      <c r="C52" s="20"/>
      <c r="D52" s="20"/>
      <c r="E52" s="20"/>
      <c r="F52" s="20"/>
      <c r="G52" s="20"/>
      <c r="H52" s="20"/>
      <c r="I52" s="20"/>
    </row>
    <row r="53" spans="1:9" x14ac:dyDescent="0.25">
      <c r="A53" s="39" t="s">
        <v>83</v>
      </c>
      <c r="B53" s="20">
        <v>0</v>
      </c>
      <c r="C53" s="20">
        <v>0</v>
      </c>
      <c r="D53" s="20">
        <v>0</v>
      </c>
      <c r="E53" s="20">
        <v>0</v>
      </c>
      <c r="F53" s="20"/>
      <c r="G53" s="20"/>
      <c r="H53" s="20"/>
      <c r="I53" s="20"/>
    </row>
    <row r="54" spans="1:9" x14ac:dyDescent="0.25">
      <c r="A54" s="39" t="s">
        <v>82</v>
      </c>
      <c r="B54" s="20">
        <v>3</v>
      </c>
      <c r="C54" s="20">
        <v>3</v>
      </c>
      <c r="D54" s="20">
        <v>3</v>
      </c>
      <c r="E54" s="20">
        <v>3</v>
      </c>
      <c r="F54" s="20">
        <v>3</v>
      </c>
      <c r="G54" s="20">
        <v>3</v>
      </c>
      <c r="H54" s="20">
        <v>3</v>
      </c>
      <c r="I54" s="20">
        <v>3</v>
      </c>
    </row>
    <row r="55" spans="1:9" x14ac:dyDescent="0.25">
      <c r="A55" s="39" t="s">
        <v>81</v>
      </c>
      <c r="B55" s="20">
        <v>6773</v>
      </c>
      <c r="C55" s="20">
        <v>7786</v>
      </c>
      <c r="D55" s="20">
        <v>5710</v>
      </c>
      <c r="E55" s="20">
        <v>6384</v>
      </c>
      <c r="F55" s="20">
        <v>7163</v>
      </c>
      <c r="G55" s="20">
        <v>8299</v>
      </c>
      <c r="H55" s="20">
        <v>9965</v>
      </c>
      <c r="I55" s="20">
        <v>11484</v>
      </c>
    </row>
    <row r="56" spans="1:9" x14ac:dyDescent="0.25">
      <c r="A56" s="39" t="s">
        <v>80</v>
      </c>
      <c r="B56" s="20">
        <v>1246</v>
      </c>
      <c r="C56" s="20">
        <v>318</v>
      </c>
      <c r="D56" s="20">
        <v>-213</v>
      </c>
      <c r="E56" s="20">
        <v>-92</v>
      </c>
      <c r="F56" s="20">
        <v>231</v>
      </c>
      <c r="G56" s="20">
        <v>-56</v>
      </c>
      <c r="H56" s="20">
        <v>-380</v>
      </c>
      <c r="I56" s="20">
        <v>318</v>
      </c>
    </row>
    <row r="57" spans="1:9" x14ac:dyDescent="0.25">
      <c r="A57" s="39" t="s">
        <v>79</v>
      </c>
      <c r="B57" s="20">
        <v>4685</v>
      </c>
      <c r="C57" s="20">
        <v>4151</v>
      </c>
      <c r="D57" s="20">
        <v>6907</v>
      </c>
      <c r="E57" s="20">
        <v>3517</v>
      </c>
      <c r="F57" s="20">
        <v>1643</v>
      </c>
      <c r="G57" s="20">
        <v>-191</v>
      </c>
      <c r="H57" s="20">
        <v>3179</v>
      </c>
      <c r="I57" s="20">
        <v>3476</v>
      </c>
    </row>
    <row r="58" spans="1:9" x14ac:dyDescent="0.25">
      <c r="A58" s="23" t="s">
        <v>78</v>
      </c>
      <c r="B58" s="22">
        <f>+SUM(B53:B57)</f>
        <v>12707</v>
      </c>
      <c r="C58" s="22">
        <f>+SUM(C53:C57)</f>
        <v>12258</v>
      </c>
      <c r="D58" s="22">
        <f>+SUM(D53:D57)</f>
        <v>12407</v>
      </c>
      <c r="E58" s="22">
        <f>+SUM(E53:E57)</f>
        <v>9812</v>
      </c>
      <c r="F58" s="22">
        <f>+SUM(F53:F57)</f>
        <v>9040</v>
      </c>
      <c r="G58" s="22">
        <f>+SUM(G53:G57)</f>
        <v>8055</v>
      </c>
      <c r="H58" s="22">
        <f>+SUM(H53:H57)</f>
        <v>12767</v>
      </c>
      <c r="I58" s="22">
        <f>+SUM(I53:I57)</f>
        <v>15281</v>
      </c>
    </row>
    <row r="59" spans="1:9" ht="15.75" thickBot="1" x14ac:dyDescent="0.3">
      <c r="A59" s="19" t="s">
        <v>77</v>
      </c>
      <c r="B59" s="18">
        <f>+SUM(B45:B50)+B58</f>
        <v>21597</v>
      </c>
      <c r="C59" s="18">
        <f>+SUM(C45:C50)+C58</f>
        <v>21396</v>
      </c>
      <c r="D59" s="18">
        <f>+SUM(D45:D50)+D58</f>
        <v>23259</v>
      </c>
      <c r="E59" s="18">
        <f>+SUM(E45:E50)+E58</f>
        <v>22536</v>
      </c>
      <c r="F59" s="18">
        <f>+SUM(F45:F50)+F58</f>
        <v>23717</v>
      </c>
      <c r="G59" s="18">
        <f>+SUM(G45:G50)+G58</f>
        <v>31342</v>
      </c>
      <c r="H59" s="18">
        <f>+SUM(H45:H50)+H58</f>
        <v>37740</v>
      </c>
      <c r="I59" s="18">
        <f>+SUM(I45:I50)+I58</f>
        <v>40321</v>
      </c>
    </row>
    <row r="60" spans="1:9" s="17" customFormat="1" ht="15.75" thickTop="1" x14ac:dyDescent="0.25">
      <c r="A60" s="17" t="s">
        <v>76</v>
      </c>
      <c r="B60" s="16">
        <f>+B59-B36</f>
        <v>0</v>
      </c>
      <c r="C60" s="16">
        <f>+C59-C36</f>
        <v>0</v>
      </c>
      <c r="D60" s="16">
        <f>+D59-D36</f>
        <v>0</v>
      </c>
      <c r="E60" s="16">
        <f>+E59-E36</f>
        <v>0</v>
      </c>
      <c r="F60" s="16">
        <f>+F59-F36</f>
        <v>0</v>
      </c>
      <c r="G60" s="16">
        <f>+G59-G36</f>
        <v>0</v>
      </c>
      <c r="H60" s="16">
        <f>+H59-H36</f>
        <v>0</v>
      </c>
      <c r="I60" s="16">
        <f>+I59-I36</f>
        <v>0</v>
      </c>
    </row>
    <row r="61" spans="1:9" x14ac:dyDescent="0.25">
      <c r="A61" s="15" t="s">
        <v>75</v>
      </c>
      <c r="B61" s="15"/>
      <c r="C61" s="15"/>
      <c r="D61" s="15"/>
      <c r="E61" s="15"/>
      <c r="F61" s="15"/>
      <c r="G61" s="15"/>
      <c r="H61" s="15"/>
      <c r="I61" s="15"/>
    </row>
    <row r="62" spans="1:9" x14ac:dyDescent="0.25">
      <c r="A62" t="s">
        <v>74</v>
      </c>
    </row>
    <row r="63" spans="1:9" x14ac:dyDescent="0.25">
      <c r="A63" s="24" t="s">
        <v>73</v>
      </c>
    </row>
    <row r="64" spans="1:9" s="24" customFormat="1" x14ac:dyDescent="0.25">
      <c r="A64" s="30" t="s">
        <v>72</v>
      </c>
      <c r="B64" s="29">
        <f>B12</f>
        <v>3273</v>
      </c>
      <c r="C64" s="29">
        <f>C12</f>
        <v>3760</v>
      </c>
      <c r="D64" s="29">
        <f>D12</f>
        <v>4240</v>
      </c>
      <c r="E64" s="29">
        <f>E12</f>
        <v>1933</v>
      </c>
      <c r="F64" s="29">
        <f>F12</f>
        <v>4029</v>
      </c>
      <c r="G64" s="29">
        <f>G12</f>
        <v>2539</v>
      </c>
      <c r="H64" s="29">
        <f>+H12</f>
        <v>5727</v>
      </c>
      <c r="I64" s="29">
        <f>+I12</f>
        <v>6046</v>
      </c>
    </row>
    <row r="65" spans="1:9" s="24" customFormat="1" x14ac:dyDescent="0.25">
      <c r="A65" s="38" t="s">
        <v>71</v>
      </c>
      <c r="B65" s="20"/>
      <c r="C65" s="20"/>
      <c r="D65" s="20"/>
      <c r="E65" s="20"/>
      <c r="F65" s="20"/>
      <c r="G65" s="20"/>
      <c r="H65" s="20"/>
      <c r="I65" s="20"/>
    </row>
    <row r="66" spans="1:9" x14ac:dyDescent="0.25">
      <c r="A66" s="28" t="s">
        <v>70</v>
      </c>
      <c r="B66" s="20">
        <v>606</v>
      </c>
      <c r="C66" s="20">
        <v>649</v>
      </c>
      <c r="D66" s="20">
        <v>706</v>
      </c>
      <c r="E66" s="20">
        <v>747</v>
      </c>
      <c r="F66" s="20">
        <v>705</v>
      </c>
      <c r="G66" s="20">
        <v>721</v>
      </c>
      <c r="H66" s="20">
        <v>744</v>
      </c>
      <c r="I66" s="20">
        <v>717</v>
      </c>
    </row>
    <row r="67" spans="1:9" x14ac:dyDescent="0.25">
      <c r="A67" s="28" t="s">
        <v>69</v>
      </c>
      <c r="B67" s="20">
        <v>-113</v>
      </c>
      <c r="C67" s="20">
        <v>-80</v>
      </c>
      <c r="D67" s="20">
        <v>-273</v>
      </c>
      <c r="E67" s="20">
        <v>647</v>
      </c>
      <c r="F67" s="20">
        <v>34</v>
      </c>
      <c r="G67" s="20">
        <v>-380</v>
      </c>
      <c r="H67" s="20">
        <v>-385</v>
      </c>
      <c r="I67" s="20">
        <v>-650</v>
      </c>
    </row>
    <row r="68" spans="1:9" x14ac:dyDescent="0.25">
      <c r="A68" s="28" t="s">
        <v>68</v>
      </c>
      <c r="B68" s="20">
        <v>191</v>
      </c>
      <c r="C68" s="20">
        <v>236</v>
      </c>
      <c r="D68" s="20">
        <v>215</v>
      </c>
      <c r="E68" s="20">
        <v>218</v>
      </c>
      <c r="F68" s="20">
        <v>325</v>
      </c>
      <c r="G68" s="20">
        <v>429</v>
      </c>
      <c r="H68" s="20">
        <v>611</v>
      </c>
      <c r="I68" s="20">
        <v>638</v>
      </c>
    </row>
    <row r="69" spans="1:9" x14ac:dyDescent="0.25">
      <c r="A69" s="28" t="s">
        <v>67</v>
      </c>
      <c r="B69" s="20">
        <v>43</v>
      </c>
      <c r="C69" s="20">
        <v>13</v>
      </c>
      <c r="D69" s="20">
        <v>10</v>
      </c>
      <c r="E69" s="20">
        <v>27</v>
      </c>
      <c r="F69" s="20">
        <v>15</v>
      </c>
      <c r="G69" s="20">
        <v>398</v>
      </c>
      <c r="H69" s="20">
        <v>53</v>
      </c>
      <c r="I69" s="20">
        <v>123</v>
      </c>
    </row>
    <row r="70" spans="1:9" x14ac:dyDescent="0.25">
      <c r="A70" s="28" t="s">
        <v>66</v>
      </c>
      <c r="B70" s="20">
        <v>424</v>
      </c>
      <c r="C70" s="20">
        <v>98</v>
      </c>
      <c r="D70" s="20">
        <v>-117</v>
      </c>
      <c r="E70" s="20">
        <v>-99</v>
      </c>
      <c r="F70" s="20">
        <v>233</v>
      </c>
      <c r="G70" s="20">
        <v>23</v>
      </c>
      <c r="H70" s="20">
        <v>-138</v>
      </c>
      <c r="I70" s="20">
        <v>-26</v>
      </c>
    </row>
    <row r="71" spans="1:9" x14ac:dyDescent="0.25">
      <c r="A71" s="38" t="s">
        <v>65</v>
      </c>
      <c r="B71" s="20"/>
      <c r="C71" s="20"/>
      <c r="D71" s="20"/>
      <c r="E71" s="20"/>
      <c r="F71" s="20"/>
      <c r="G71" s="20"/>
      <c r="H71" s="20"/>
      <c r="I71" s="20"/>
    </row>
    <row r="72" spans="1:9" x14ac:dyDescent="0.25">
      <c r="A72" s="28" t="s">
        <v>64</v>
      </c>
      <c r="B72" s="20">
        <v>-216</v>
      </c>
      <c r="C72" s="20">
        <v>60</v>
      </c>
      <c r="D72" s="20">
        <v>-426</v>
      </c>
      <c r="E72" s="20">
        <v>187</v>
      </c>
      <c r="F72" s="20">
        <v>-270</v>
      </c>
      <c r="G72" s="20">
        <v>1239</v>
      </c>
      <c r="H72" s="20">
        <v>-1606</v>
      </c>
      <c r="I72" s="20">
        <v>-504</v>
      </c>
    </row>
    <row r="73" spans="1:9" x14ac:dyDescent="0.25">
      <c r="A73" s="28" t="s">
        <v>63</v>
      </c>
      <c r="B73" s="20">
        <v>-621</v>
      </c>
      <c r="C73" s="20">
        <v>-590</v>
      </c>
      <c r="D73" s="20">
        <v>-231</v>
      </c>
      <c r="E73" s="20">
        <v>-255</v>
      </c>
      <c r="F73" s="20">
        <v>-490</v>
      </c>
      <c r="G73" s="20">
        <v>-1854</v>
      </c>
      <c r="H73" s="20">
        <v>507</v>
      </c>
      <c r="I73" s="20">
        <v>-1676</v>
      </c>
    </row>
    <row r="74" spans="1:9" ht="30" x14ac:dyDescent="0.25">
      <c r="A74" s="37" t="s">
        <v>62</v>
      </c>
      <c r="B74" s="20">
        <v>-144</v>
      </c>
      <c r="C74" s="20">
        <v>-161</v>
      </c>
      <c r="D74" s="20">
        <v>-120</v>
      </c>
      <c r="E74" s="20">
        <v>35</v>
      </c>
      <c r="F74" s="20">
        <v>-203</v>
      </c>
      <c r="G74" s="20">
        <v>-654</v>
      </c>
      <c r="H74" s="20">
        <v>-182</v>
      </c>
      <c r="I74" s="20">
        <v>-845</v>
      </c>
    </row>
    <row r="75" spans="1:9" ht="30" x14ac:dyDescent="0.25">
      <c r="A75" s="37" t="s">
        <v>61</v>
      </c>
      <c r="B75" s="20">
        <v>1237</v>
      </c>
      <c r="C75" s="20">
        <v>-889</v>
      </c>
      <c r="D75" s="20">
        <v>-158</v>
      </c>
      <c r="E75" s="20">
        <v>1515</v>
      </c>
      <c r="F75" s="20">
        <v>1525</v>
      </c>
      <c r="G75" s="20">
        <v>24</v>
      </c>
      <c r="H75" s="20">
        <v>1326</v>
      </c>
      <c r="I75" s="20">
        <v>1365</v>
      </c>
    </row>
    <row r="76" spans="1:9" x14ac:dyDescent="0.25">
      <c r="A76" s="36" t="s">
        <v>60</v>
      </c>
      <c r="B76" s="34">
        <f>+SUM(B64:B75)</f>
        <v>4680</v>
      </c>
      <c r="C76" s="34">
        <f>+SUM(C64:C75)</f>
        <v>3096</v>
      </c>
      <c r="D76" s="34">
        <f>+SUM(D64:D75)</f>
        <v>3846</v>
      </c>
      <c r="E76" s="34">
        <f>+SUM(E64:E75)</f>
        <v>4955</v>
      </c>
      <c r="F76" s="34">
        <f>+SUM(F64:F75)</f>
        <v>5903</v>
      </c>
      <c r="G76" s="34">
        <f>+SUM(G64:G75)</f>
        <v>2485</v>
      </c>
      <c r="H76" s="34">
        <f>+SUM(H64:H75)</f>
        <v>6657</v>
      </c>
      <c r="I76" s="34">
        <f>+SUM(I64:I75)</f>
        <v>5188</v>
      </c>
    </row>
    <row r="77" spans="1:9" x14ac:dyDescent="0.25">
      <c r="A77" s="24" t="s">
        <v>59</v>
      </c>
      <c r="B77" s="20"/>
      <c r="C77" s="20"/>
      <c r="D77" s="20"/>
      <c r="E77" s="20"/>
      <c r="F77" s="20"/>
      <c r="G77" s="20"/>
      <c r="H77" s="20"/>
      <c r="I77" s="20"/>
    </row>
    <row r="78" spans="1:9" x14ac:dyDescent="0.25">
      <c r="A78" s="21" t="s">
        <v>58</v>
      </c>
      <c r="B78" s="20">
        <v>-4936</v>
      </c>
      <c r="C78" s="20">
        <v>-5367</v>
      </c>
      <c r="D78" s="20">
        <v>-5928</v>
      </c>
      <c r="E78" s="20">
        <v>-4783</v>
      </c>
      <c r="F78" s="20">
        <v>-2937</v>
      </c>
      <c r="G78" s="20">
        <v>-2426</v>
      </c>
      <c r="H78" s="20">
        <v>-9961</v>
      </c>
      <c r="I78" s="20">
        <v>-12913</v>
      </c>
    </row>
    <row r="79" spans="1:9" x14ac:dyDescent="0.25">
      <c r="A79" s="21" t="s">
        <v>57</v>
      </c>
      <c r="B79" s="20">
        <v>3655</v>
      </c>
      <c r="C79" s="20">
        <v>2924</v>
      </c>
      <c r="D79" s="20">
        <v>3623</v>
      </c>
      <c r="E79" s="20">
        <v>3613</v>
      </c>
      <c r="F79" s="20">
        <v>1715</v>
      </c>
      <c r="G79" s="20">
        <v>74</v>
      </c>
      <c r="H79" s="20">
        <v>4236</v>
      </c>
      <c r="I79" s="20">
        <v>8199</v>
      </c>
    </row>
    <row r="80" spans="1:9" x14ac:dyDescent="0.25">
      <c r="A80" s="21" t="s">
        <v>56</v>
      </c>
      <c r="B80" s="20">
        <v>2216</v>
      </c>
      <c r="C80" s="20">
        <v>2386</v>
      </c>
      <c r="D80" s="20">
        <v>2423</v>
      </c>
      <c r="E80" s="20">
        <v>2496</v>
      </c>
      <c r="F80" s="20">
        <v>2072</v>
      </c>
      <c r="G80" s="20">
        <v>2379</v>
      </c>
      <c r="H80" s="20">
        <v>2449</v>
      </c>
      <c r="I80" s="20">
        <v>3967</v>
      </c>
    </row>
    <row r="81" spans="1:9" x14ac:dyDescent="0.25">
      <c r="A81" s="21" t="s">
        <v>55</v>
      </c>
      <c r="B81" s="20">
        <v>-150</v>
      </c>
      <c r="C81" s="20">
        <v>150</v>
      </c>
      <c r="D81" s="20">
        <v>0</v>
      </c>
      <c r="E81" s="20">
        <v>0</v>
      </c>
      <c r="F81" s="20">
        <v>0</v>
      </c>
      <c r="G81" s="20">
        <v>0</v>
      </c>
      <c r="H81" s="20"/>
      <c r="I81" s="20"/>
    </row>
    <row r="82" spans="1:9" x14ac:dyDescent="0.25">
      <c r="A82" s="21" t="s">
        <v>54</v>
      </c>
      <c r="B82" s="20">
        <v>-963</v>
      </c>
      <c r="C82" s="20">
        <v>-1143</v>
      </c>
      <c r="D82" s="20">
        <v>-1105</v>
      </c>
      <c r="E82" s="20">
        <v>-1028</v>
      </c>
      <c r="F82" s="20">
        <v>-1119</v>
      </c>
      <c r="G82" s="20">
        <v>-1086</v>
      </c>
      <c r="H82" s="20">
        <v>-695</v>
      </c>
      <c r="I82" s="20">
        <v>-758</v>
      </c>
    </row>
    <row r="83" spans="1:9" x14ac:dyDescent="0.25">
      <c r="A83" s="21" t="s">
        <v>53</v>
      </c>
      <c r="B83" s="20">
        <v>3</v>
      </c>
      <c r="C83" s="20">
        <v>10</v>
      </c>
      <c r="D83" s="20">
        <v>13</v>
      </c>
      <c r="E83" s="20">
        <v>3</v>
      </c>
      <c r="F83" s="20">
        <v>5</v>
      </c>
      <c r="G83" s="20">
        <v>0</v>
      </c>
      <c r="H83" s="20">
        <v>0</v>
      </c>
      <c r="I83" s="20">
        <v>0</v>
      </c>
    </row>
    <row r="84" spans="1:9" x14ac:dyDescent="0.25">
      <c r="A84" s="21" t="s">
        <v>52</v>
      </c>
      <c r="B84" s="20">
        <v>0</v>
      </c>
      <c r="C84" s="20">
        <v>6</v>
      </c>
      <c r="D84" s="20">
        <v>-34</v>
      </c>
      <c r="E84" s="20">
        <v>-25</v>
      </c>
      <c r="F84" s="20">
        <v>0</v>
      </c>
      <c r="G84" s="20">
        <v>31</v>
      </c>
      <c r="H84" s="20">
        <v>171</v>
      </c>
      <c r="I84" s="20">
        <v>-19</v>
      </c>
    </row>
    <row r="85" spans="1:9" x14ac:dyDescent="0.25">
      <c r="A85" s="35" t="s">
        <v>51</v>
      </c>
      <c r="B85" s="34">
        <f>+SUM(B78:B84)</f>
        <v>-175</v>
      </c>
      <c r="C85" s="34">
        <f>+SUM(C78:C84)</f>
        <v>-1034</v>
      </c>
      <c r="D85" s="34">
        <f>+SUM(D78:D84)</f>
        <v>-1008</v>
      </c>
      <c r="E85" s="34">
        <f>+SUM(E78:E84)</f>
        <v>276</v>
      </c>
      <c r="F85" s="34">
        <f>+SUM(F78:F84)</f>
        <v>-264</v>
      </c>
      <c r="G85" s="34">
        <f>+SUM(G78:G84)</f>
        <v>-1028</v>
      </c>
      <c r="H85" s="34">
        <f>+SUM(H78:H84)</f>
        <v>-3800</v>
      </c>
      <c r="I85" s="34">
        <f>+SUM(I78:I84)</f>
        <v>-1524</v>
      </c>
    </row>
    <row r="86" spans="1:9" x14ac:dyDescent="0.25">
      <c r="A86" s="24" t="s">
        <v>50</v>
      </c>
      <c r="B86" s="20"/>
      <c r="C86" s="20"/>
      <c r="D86" s="20"/>
      <c r="E86" s="20"/>
      <c r="F86" s="20"/>
      <c r="G86" s="20"/>
      <c r="H86" s="20"/>
      <c r="I86" s="20"/>
    </row>
    <row r="87" spans="1:9" x14ac:dyDescent="0.25">
      <c r="A87" s="21" t="s">
        <v>49</v>
      </c>
      <c r="B87" s="20">
        <v>0</v>
      </c>
      <c r="C87" s="20">
        <v>981</v>
      </c>
      <c r="D87" s="20">
        <v>1482</v>
      </c>
      <c r="E87" s="20">
        <v>0</v>
      </c>
      <c r="F87" s="20">
        <v>0</v>
      </c>
      <c r="G87" s="20">
        <v>6134</v>
      </c>
      <c r="H87" s="20">
        <v>0</v>
      </c>
      <c r="I87" s="20">
        <v>0</v>
      </c>
    </row>
    <row r="88" spans="1:9" x14ac:dyDescent="0.25">
      <c r="A88" s="21" t="s">
        <v>48</v>
      </c>
      <c r="B88" s="20">
        <v>-63</v>
      </c>
      <c r="C88" s="20">
        <v>-106</v>
      </c>
      <c r="D88" s="20">
        <v>327</v>
      </c>
      <c r="E88" s="20">
        <v>13</v>
      </c>
      <c r="F88" s="20">
        <v>-325</v>
      </c>
      <c r="G88" s="20">
        <v>49</v>
      </c>
      <c r="H88" s="20">
        <v>-52</v>
      </c>
      <c r="I88" s="20">
        <v>15</v>
      </c>
    </row>
    <row r="89" spans="1:9" x14ac:dyDescent="0.25">
      <c r="A89" s="21" t="s">
        <v>47</v>
      </c>
      <c r="B89" s="20">
        <v>-7</v>
      </c>
      <c r="C89" s="20">
        <v>-67</v>
      </c>
      <c r="D89" s="20">
        <v>-44</v>
      </c>
      <c r="E89" s="20">
        <v>-6</v>
      </c>
      <c r="F89" s="20">
        <v>-6</v>
      </c>
      <c r="G89" s="20">
        <v>0</v>
      </c>
      <c r="H89" s="20">
        <v>-197</v>
      </c>
      <c r="I89" s="20">
        <v>0</v>
      </c>
    </row>
    <row r="90" spans="1:9" x14ac:dyDescent="0.25">
      <c r="A90" s="21" t="s">
        <v>46</v>
      </c>
      <c r="B90" s="20">
        <v>514</v>
      </c>
      <c r="C90" s="20">
        <v>-7</v>
      </c>
      <c r="D90" s="20">
        <v>-17</v>
      </c>
      <c r="E90" s="20">
        <v>-23</v>
      </c>
      <c r="F90" s="20">
        <v>-27</v>
      </c>
      <c r="G90" s="20">
        <v>885</v>
      </c>
      <c r="H90" s="20">
        <v>1172</v>
      </c>
      <c r="I90" s="20">
        <v>1151</v>
      </c>
    </row>
    <row r="91" spans="1:9" x14ac:dyDescent="0.25">
      <c r="A91" s="21" t="s">
        <v>45</v>
      </c>
      <c r="B91" s="20">
        <v>218</v>
      </c>
      <c r="C91" s="20">
        <v>507</v>
      </c>
      <c r="D91" s="20">
        <v>489</v>
      </c>
      <c r="E91" s="20">
        <v>733</v>
      </c>
      <c r="F91" s="20">
        <v>700</v>
      </c>
      <c r="G91" s="20">
        <v>0</v>
      </c>
      <c r="H91" s="20">
        <v>0</v>
      </c>
      <c r="I91" s="20">
        <v>0</v>
      </c>
    </row>
    <row r="92" spans="1:9" x14ac:dyDescent="0.25">
      <c r="A92" s="21" t="s">
        <v>44</v>
      </c>
      <c r="B92" s="20">
        <v>-2534</v>
      </c>
      <c r="C92" s="20">
        <v>281</v>
      </c>
      <c r="D92" s="20">
        <v>-3223</v>
      </c>
      <c r="E92" s="20">
        <v>-4254</v>
      </c>
      <c r="F92" s="20">
        <v>-4286</v>
      </c>
      <c r="G92" s="20">
        <v>-3067</v>
      </c>
      <c r="H92" s="20">
        <v>-608</v>
      </c>
      <c r="I92" s="20">
        <v>-4014</v>
      </c>
    </row>
    <row r="93" spans="1:9" x14ac:dyDescent="0.25">
      <c r="A93" s="21" t="s">
        <v>43</v>
      </c>
      <c r="B93" s="20">
        <v>-899</v>
      </c>
      <c r="C93" s="20">
        <v>-3238</v>
      </c>
      <c r="D93" s="20">
        <v>-1133</v>
      </c>
      <c r="E93" s="20">
        <v>-1243</v>
      </c>
      <c r="F93" s="20">
        <v>-1332</v>
      </c>
      <c r="G93" s="20">
        <v>-1452</v>
      </c>
      <c r="H93" s="20">
        <v>-1638</v>
      </c>
      <c r="I93" s="20">
        <v>-1837</v>
      </c>
    </row>
    <row r="94" spans="1:9" x14ac:dyDescent="0.25">
      <c r="A94" s="21" t="s">
        <v>42</v>
      </c>
      <c r="B94" s="20">
        <v>-19</v>
      </c>
      <c r="C94" s="20">
        <v>-1022</v>
      </c>
      <c r="D94" s="20">
        <v>-29</v>
      </c>
      <c r="E94" s="20">
        <v>-55</v>
      </c>
      <c r="F94" s="20">
        <v>-17</v>
      </c>
      <c r="G94" s="20">
        <v>-58</v>
      </c>
      <c r="H94" s="20">
        <v>-136</v>
      </c>
      <c r="I94" s="20">
        <v>-151</v>
      </c>
    </row>
    <row r="95" spans="1:9" x14ac:dyDescent="0.25">
      <c r="A95" s="35" t="s">
        <v>41</v>
      </c>
      <c r="B95" s="34">
        <f>+SUM(B87:B94)</f>
        <v>-2790</v>
      </c>
      <c r="C95" s="34">
        <f>+SUM(C87:C94)</f>
        <v>-2671</v>
      </c>
      <c r="D95" s="34">
        <f>+SUM(D87:D94)</f>
        <v>-2148</v>
      </c>
      <c r="E95" s="34">
        <f>+SUM(E87:E94)</f>
        <v>-4835</v>
      </c>
      <c r="F95" s="34">
        <f>+SUM(F87:F94)</f>
        <v>-5293</v>
      </c>
      <c r="G95" s="34">
        <f>+SUM(G87:G94)</f>
        <v>2491</v>
      </c>
      <c r="H95" s="34">
        <f>+SUM(H87:H94)</f>
        <v>-1459</v>
      </c>
      <c r="I95" s="34">
        <f>+SUM(I87:I94)</f>
        <v>-4836</v>
      </c>
    </row>
    <row r="96" spans="1:9" x14ac:dyDescent="0.25">
      <c r="A96" s="21" t="s">
        <v>40</v>
      </c>
      <c r="B96" s="20">
        <v>-83</v>
      </c>
      <c r="C96" s="20">
        <v>-105</v>
      </c>
      <c r="D96" s="20">
        <v>-20</v>
      </c>
      <c r="E96" s="20">
        <v>45</v>
      </c>
      <c r="F96" s="20">
        <v>-129</v>
      </c>
      <c r="G96" s="20">
        <v>-66</v>
      </c>
      <c r="H96" s="20">
        <v>143</v>
      </c>
      <c r="I96" s="20">
        <v>-143</v>
      </c>
    </row>
    <row r="97" spans="1:11" x14ac:dyDescent="0.25">
      <c r="A97" s="35" t="s">
        <v>39</v>
      </c>
      <c r="B97" s="34">
        <f>+B76+B85+B95+B96</f>
        <v>1632</v>
      </c>
      <c r="C97" s="34">
        <f>+C76+C85+C95+C96</f>
        <v>-714</v>
      </c>
      <c r="D97" s="34">
        <f>+D76+D85+D95+D96</f>
        <v>670</v>
      </c>
      <c r="E97" s="34">
        <f>+E76+E85+E95+E96</f>
        <v>441</v>
      </c>
      <c r="F97" s="34">
        <f>+F76+F85+F95+F96</f>
        <v>217</v>
      </c>
      <c r="G97" s="34">
        <f>+G76+G85+G95+G96</f>
        <v>3882</v>
      </c>
      <c r="H97" s="34">
        <f>+H76+H85+H95+H96</f>
        <v>1541</v>
      </c>
      <c r="I97" s="34">
        <f>+I76+I85+I95+I96</f>
        <v>-1315</v>
      </c>
    </row>
    <row r="98" spans="1:11" s="17" customFormat="1" x14ac:dyDescent="0.25">
      <c r="A98" t="s">
        <v>38</v>
      </c>
      <c r="B98" s="20">
        <v>2220</v>
      </c>
      <c r="C98" s="20">
        <v>3852</v>
      </c>
      <c r="D98" s="20">
        <v>3138</v>
      </c>
      <c r="E98" s="20">
        <v>3808</v>
      </c>
      <c r="F98" s="20">
        <v>4249</v>
      </c>
      <c r="G98" s="20">
        <v>4466</v>
      </c>
      <c r="H98" s="20">
        <v>8348</v>
      </c>
      <c r="I98" s="20">
        <f>+H99</f>
        <v>9889</v>
      </c>
    </row>
    <row r="99" spans="1:11" ht="15.75" thickBot="1" x14ac:dyDescent="0.3">
      <c r="A99" s="19" t="s">
        <v>37</v>
      </c>
      <c r="B99" s="18">
        <f>SUM(B97:B98)</f>
        <v>3852</v>
      </c>
      <c r="C99" s="18">
        <f>SUM(C97:C98)</f>
        <v>3138</v>
      </c>
      <c r="D99" s="18">
        <f>SUM(D97:D98)</f>
        <v>3808</v>
      </c>
      <c r="E99" s="18">
        <f>SUM(E97:E98)</f>
        <v>4249</v>
      </c>
      <c r="F99" s="18">
        <f>SUM(F97:F98)</f>
        <v>4466</v>
      </c>
      <c r="G99" s="18">
        <f>SUM(G97:G98)</f>
        <v>8348</v>
      </c>
      <c r="H99" s="18">
        <f>+H97+H98</f>
        <v>9889</v>
      </c>
      <c r="I99" s="18">
        <f>+I97+I98</f>
        <v>8574</v>
      </c>
    </row>
    <row r="100" spans="1:11" ht="15.75" thickTop="1" x14ac:dyDescent="0.25">
      <c r="A100" s="17" t="s">
        <v>36</v>
      </c>
      <c r="B100" s="16">
        <f>+B99-B25</f>
        <v>0</v>
      </c>
      <c r="C100" s="16">
        <f>+C99-C25</f>
        <v>0</v>
      </c>
      <c r="D100" s="16">
        <f>+D99-D25</f>
        <v>0</v>
      </c>
      <c r="E100" s="16">
        <f>+E99-E25</f>
        <v>0</v>
      </c>
      <c r="F100" s="16">
        <f>+F99-F25</f>
        <v>0</v>
      </c>
      <c r="G100" s="16">
        <f>+G99-G25</f>
        <v>0</v>
      </c>
      <c r="H100" s="16">
        <f>+H99-H25</f>
        <v>0</v>
      </c>
      <c r="I100" s="16">
        <f>+I99-I25</f>
        <v>0</v>
      </c>
    </row>
    <row r="101" spans="1:11" x14ac:dyDescent="0.25">
      <c r="A101" s="33" t="s">
        <v>35</v>
      </c>
      <c r="B101" s="16"/>
      <c r="C101" s="16"/>
      <c r="D101" s="16"/>
      <c r="E101" s="16"/>
      <c r="F101" s="16"/>
      <c r="G101" s="16"/>
      <c r="H101" s="16"/>
      <c r="I101" s="16"/>
    </row>
    <row r="102" spans="1:11" x14ac:dyDescent="0.25">
      <c r="A102" s="32" t="s">
        <v>34</v>
      </c>
      <c r="B102" s="16"/>
      <c r="C102" s="16"/>
      <c r="D102" s="16"/>
      <c r="E102" s="16"/>
      <c r="F102" s="16"/>
      <c r="G102" s="16"/>
      <c r="H102" s="16"/>
      <c r="I102" s="16"/>
    </row>
    <row r="103" spans="1:11" x14ac:dyDescent="0.25">
      <c r="A103" s="28" t="s">
        <v>33</v>
      </c>
      <c r="B103" s="20">
        <v>53</v>
      </c>
      <c r="C103" s="20">
        <v>70</v>
      </c>
      <c r="D103" s="20">
        <v>98</v>
      </c>
      <c r="E103" s="20">
        <v>125</v>
      </c>
      <c r="F103" s="20">
        <v>153</v>
      </c>
      <c r="G103" s="20">
        <v>140</v>
      </c>
      <c r="H103" s="20">
        <v>293</v>
      </c>
      <c r="I103" s="20">
        <v>290</v>
      </c>
    </row>
    <row r="104" spans="1:11" x14ac:dyDescent="0.25">
      <c r="A104" s="28" t="s">
        <v>32</v>
      </c>
      <c r="B104" s="20">
        <v>1262</v>
      </c>
      <c r="C104" s="20">
        <v>748</v>
      </c>
      <c r="D104" s="20">
        <v>703</v>
      </c>
      <c r="E104" s="20">
        <v>529</v>
      </c>
      <c r="F104" s="20">
        <v>757</v>
      </c>
      <c r="G104" s="20">
        <v>1028</v>
      </c>
      <c r="H104" s="20">
        <v>1177</v>
      </c>
      <c r="I104" s="20">
        <v>1231</v>
      </c>
    </row>
    <row r="105" spans="1:11" x14ac:dyDescent="0.25">
      <c r="A105" s="28" t="s">
        <v>31</v>
      </c>
      <c r="B105" s="20">
        <v>206</v>
      </c>
      <c r="C105" s="20">
        <v>252</v>
      </c>
      <c r="D105" s="20">
        <v>266</v>
      </c>
      <c r="E105" s="20">
        <v>294</v>
      </c>
      <c r="F105" s="20">
        <v>160</v>
      </c>
      <c r="G105" s="20">
        <v>121</v>
      </c>
      <c r="H105" s="20">
        <v>179</v>
      </c>
      <c r="I105" s="20">
        <v>160</v>
      </c>
    </row>
    <row r="106" spans="1:11" x14ac:dyDescent="0.25">
      <c r="A106" s="28" t="s">
        <v>30</v>
      </c>
      <c r="B106" s="20">
        <v>240</v>
      </c>
      <c r="C106" s="20">
        <v>271</v>
      </c>
      <c r="D106" s="20">
        <v>300</v>
      </c>
      <c r="E106" s="20">
        <v>320</v>
      </c>
      <c r="F106" s="20">
        <v>347</v>
      </c>
      <c r="G106" s="20">
        <v>385</v>
      </c>
      <c r="H106" s="20">
        <v>438</v>
      </c>
      <c r="I106" s="20">
        <v>480</v>
      </c>
    </row>
    <row r="108" spans="1:11" x14ac:dyDescent="0.25">
      <c r="A108" s="15" t="s">
        <v>29</v>
      </c>
      <c r="B108" s="15"/>
      <c r="C108" s="15"/>
      <c r="D108" s="15"/>
      <c r="E108" s="15"/>
      <c r="F108" s="15"/>
      <c r="G108" s="15"/>
      <c r="H108" s="15"/>
      <c r="I108" s="15"/>
    </row>
    <row r="109" spans="1:11" x14ac:dyDescent="0.25">
      <c r="A109" s="14" t="s">
        <v>28</v>
      </c>
      <c r="B109" s="20"/>
      <c r="C109" s="20"/>
      <c r="D109" s="20"/>
      <c r="E109" s="20"/>
      <c r="F109" s="20"/>
      <c r="G109" s="20"/>
      <c r="H109" s="20"/>
      <c r="I109" s="20"/>
    </row>
    <row r="110" spans="1:11" x14ac:dyDescent="0.25">
      <c r="A110" s="30" t="s">
        <v>12</v>
      </c>
      <c r="B110" s="29">
        <f>+SUM(B111:B113)</f>
        <v>13740</v>
      </c>
      <c r="C110" s="29">
        <f>+SUM(C111:C113)</f>
        <v>14764</v>
      </c>
      <c r="D110" s="29">
        <f>+SUM(D111:D113)</f>
        <v>15216</v>
      </c>
      <c r="E110" s="29">
        <f>+SUM(E111:E113)</f>
        <v>14855</v>
      </c>
      <c r="F110" s="29">
        <f>+SUM(F111:F113)</f>
        <v>15902</v>
      </c>
      <c r="G110" s="29">
        <f>+SUM(G111:G113)</f>
        <v>14484</v>
      </c>
      <c r="H110" s="29">
        <f>+SUM(H111:H113)</f>
        <v>17179</v>
      </c>
      <c r="I110" s="29">
        <f>+SUM(I111:I113)</f>
        <v>18353</v>
      </c>
      <c r="K110" s="31"/>
    </row>
    <row r="111" spans="1:11" x14ac:dyDescent="0.25">
      <c r="A111" s="28" t="s">
        <v>5</v>
      </c>
      <c r="B111" s="20">
        <v>8506</v>
      </c>
      <c r="C111" s="20">
        <v>9299</v>
      </c>
      <c r="D111" s="20">
        <v>9684</v>
      </c>
      <c r="E111" s="20">
        <v>9322</v>
      </c>
      <c r="F111" s="20">
        <v>10045</v>
      </c>
      <c r="G111" s="20">
        <v>9329</v>
      </c>
      <c r="H111" s="20">
        <v>11644</v>
      </c>
      <c r="I111" s="20">
        <v>12228</v>
      </c>
    </row>
    <row r="112" spans="1:11" x14ac:dyDescent="0.25">
      <c r="A112" s="28" t="s">
        <v>4</v>
      </c>
      <c r="B112" s="20">
        <v>4410</v>
      </c>
      <c r="C112" s="20">
        <v>4746</v>
      </c>
      <c r="D112" s="20">
        <v>4886</v>
      </c>
      <c r="E112" s="20">
        <v>4938</v>
      </c>
      <c r="F112" s="20">
        <v>5260</v>
      </c>
      <c r="G112" s="20">
        <v>4639</v>
      </c>
      <c r="H112" s="20">
        <v>5028</v>
      </c>
      <c r="I112" s="20">
        <v>5492</v>
      </c>
    </row>
    <row r="113" spans="1:9" x14ac:dyDescent="0.25">
      <c r="A113" s="28" t="s">
        <v>3</v>
      </c>
      <c r="B113" s="20">
        <v>824</v>
      </c>
      <c r="C113" s="20">
        <v>719</v>
      </c>
      <c r="D113" s="20">
        <v>646</v>
      </c>
      <c r="E113" s="20">
        <v>595</v>
      </c>
      <c r="F113" s="20">
        <v>597</v>
      </c>
      <c r="G113" s="20">
        <v>516</v>
      </c>
      <c r="H113" s="20">
        <v>507</v>
      </c>
      <c r="I113" s="20">
        <v>633</v>
      </c>
    </row>
    <row r="114" spans="1:9" x14ac:dyDescent="0.25">
      <c r="A114" s="30" t="s">
        <v>11</v>
      </c>
      <c r="B114" s="29">
        <f>+SUM(B115:B117)</f>
        <v>7126</v>
      </c>
      <c r="C114" s="29">
        <f>+SUM(C115:C117)</f>
        <v>7568</v>
      </c>
      <c r="D114" s="29">
        <f>+SUM(D115:D117)</f>
        <v>7970</v>
      </c>
      <c r="E114" s="29">
        <f>+SUM(E115:E117)</f>
        <v>9242</v>
      </c>
      <c r="F114" s="29">
        <f>+SUM(F115:F117)</f>
        <v>9812</v>
      </c>
      <c r="G114" s="29">
        <f>+SUM(G115:G117)</f>
        <v>9347</v>
      </c>
      <c r="H114" s="29">
        <f>+SUM(H115:H117)</f>
        <v>11456</v>
      </c>
      <c r="I114" s="29">
        <f>+SUM(I115:I117)</f>
        <v>12479</v>
      </c>
    </row>
    <row r="115" spans="1:9" x14ac:dyDescent="0.25">
      <c r="A115" s="28" t="s">
        <v>5</v>
      </c>
      <c r="B115" s="20">
        <v>4703</v>
      </c>
      <c r="C115" s="20">
        <v>5043</v>
      </c>
      <c r="D115" s="20">
        <v>5192</v>
      </c>
      <c r="E115" s="20">
        <v>5875</v>
      </c>
      <c r="F115" s="20">
        <v>6293</v>
      </c>
      <c r="G115" s="20">
        <v>5892</v>
      </c>
      <c r="H115" s="20">
        <v>6970</v>
      </c>
      <c r="I115" s="20">
        <v>7388</v>
      </c>
    </row>
    <row r="116" spans="1:9" x14ac:dyDescent="0.25">
      <c r="A116" s="28" t="s">
        <v>4</v>
      </c>
      <c r="B116" s="20">
        <v>2051</v>
      </c>
      <c r="C116" s="20">
        <v>2149</v>
      </c>
      <c r="D116" s="20">
        <v>2395</v>
      </c>
      <c r="E116" s="20">
        <v>2940</v>
      </c>
      <c r="F116" s="20">
        <v>3087</v>
      </c>
      <c r="G116" s="20">
        <v>3053</v>
      </c>
      <c r="H116" s="20">
        <v>3996</v>
      </c>
      <c r="I116" s="20">
        <v>4527</v>
      </c>
    </row>
    <row r="117" spans="1:9" x14ac:dyDescent="0.25">
      <c r="A117" s="28" t="s">
        <v>3</v>
      </c>
      <c r="B117" s="20">
        <v>372</v>
      </c>
      <c r="C117" s="20">
        <v>376</v>
      </c>
      <c r="D117" s="20">
        <v>383</v>
      </c>
      <c r="E117" s="20">
        <v>427</v>
      </c>
      <c r="F117" s="20">
        <v>432</v>
      </c>
      <c r="G117" s="20">
        <v>402</v>
      </c>
      <c r="H117" s="20">
        <v>490</v>
      </c>
      <c r="I117" s="20">
        <v>564</v>
      </c>
    </row>
    <row r="118" spans="1:9" x14ac:dyDescent="0.25">
      <c r="A118" s="30" t="s">
        <v>10</v>
      </c>
      <c r="B118" s="29">
        <f>+SUM(B119:B121)</f>
        <v>3067</v>
      </c>
      <c r="C118" s="29">
        <f>+SUM(C119:C121)</f>
        <v>3785</v>
      </c>
      <c r="D118" s="29">
        <f>+SUM(D119:D121)</f>
        <v>4237</v>
      </c>
      <c r="E118" s="29">
        <f>+SUM(E119:E121)</f>
        <v>5134</v>
      </c>
      <c r="F118" s="29">
        <f>+SUM(F119:F121)</f>
        <v>6208</v>
      </c>
      <c r="G118" s="29">
        <f>+SUM(G119:G121)</f>
        <v>6679</v>
      </c>
      <c r="H118" s="29">
        <f>+SUM(H119:H121)</f>
        <v>8290</v>
      </c>
      <c r="I118" s="29">
        <f>+SUM(I119:I121)</f>
        <v>7547</v>
      </c>
    </row>
    <row r="119" spans="1:9" x14ac:dyDescent="0.25">
      <c r="A119" s="28" t="s">
        <v>5</v>
      </c>
      <c r="B119" s="20">
        <v>2016</v>
      </c>
      <c r="C119" s="20">
        <v>2599</v>
      </c>
      <c r="D119" s="20">
        <v>2920</v>
      </c>
      <c r="E119" s="20">
        <v>3496</v>
      </c>
      <c r="F119" s="20">
        <v>4262</v>
      </c>
      <c r="G119" s="20">
        <v>4635</v>
      </c>
      <c r="H119" s="20">
        <v>5748</v>
      </c>
      <c r="I119" s="20">
        <v>5416</v>
      </c>
    </row>
    <row r="120" spans="1:9" x14ac:dyDescent="0.25">
      <c r="A120" s="28" t="s">
        <v>4</v>
      </c>
      <c r="B120" s="20">
        <v>925</v>
      </c>
      <c r="C120" s="20">
        <v>1055</v>
      </c>
      <c r="D120" s="20">
        <v>1188</v>
      </c>
      <c r="E120" s="20">
        <v>1508</v>
      </c>
      <c r="F120" s="20">
        <v>1808</v>
      </c>
      <c r="G120" s="20">
        <v>1896</v>
      </c>
      <c r="H120" s="20">
        <v>2347</v>
      </c>
      <c r="I120" s="20">
        <v>1938</v>
      </c>
    </row>
    <row r="121" spans="1:9" x14ac:dyDescent="0.25">
      <c r="A121" s="28" t="s">
        <v>3</v>
      </c>
      <c r="B121" s="20">
        <v>126</v>
      </c>
      <c r="C121" s="20">
        <v>131</v>
      </c>
      <c r="D121" s="20">
        <v>129</v>
      </c>
      <c r="E121" s="20">
        <v>130</v>
      </c>
      <c r="F121" s="20">
        <v>138</v>
      </c>
      <c r="G121" s="20">
        <v>148</v>
      </c>
      <c r="H121" s="20">
        <v>195</v>
      </c>
      <c r="I121" s="20">
        <v>193</v>
      </c>
    </row>
    <row r="122" spans="1:9" x14ac:dyDescent="0.25">
      <c r="A122" s="30" t="s">
        <v>9</v>
      </c>
      <c r="B122" s="29">
        <f>+SUM(B123:B125)</f>
        <v>4653</v>
      </c>
      <c r="C122" s="29">
        <f>+SUM(C123:C125)</f>
        <v>4317</v>
      </c>
      <c r="D122" s="29">
        <f>+SUM(D123:D125)</f>
        <v>4737</v>
      </c>
      <c r="E122" s="29">
        <f>+SUM(E123:E125)</f>
        <v>5166</v>
      </c>
      <c r="F122" s="29">
        <f>+SUM(F123:F125)</f>
        <v>5254</v>
      </c>
      <c r="G122" s="29">
        <f>+SUM(G123:G125)</f>
        <v>5028</v>
      </c>
      <c r="H122" s="29">
        <f>+SUM(H123:H125)</f>
        <v>5343</v>
      </c>
      <c r="I122" s="29">
        <f>+SUM(I123:I125)</f>
        <v>5955</v>
      </c>
    </row>
    <row r="123" spans="1:9" x14ac:dyDescent="0.25">
      <c r="A123" s="28" t="s">
        <v>5</v>
      </c>
      <c r="B123" s="20">
        <v>3093</v>
      </c>
      <c r="C123" s="20">
        <v>2930</v>
      </c>
      <c r="D123" s="20">
        <v>3285</v>
      </c>
      <c r="E123" s="20">
        <v>3575</v>
      </c>
      <c r="F123" s="20">
        <v>3622</v>
      </c>
      <c r="G123" s="20">
        <v>3449</v>
      </c>
      <c r="H123" s="20">
        <v>3659</v>
      </c>
      <c r="I123" s="20">
        <v>4111</v>
      </c>
    </row>
    <row r="124" spans="1:9" x14ac:dyDescent="0.25">
      <c r="A124" s="28" t="s">
        <v>4</v>
      </c>
      <c r="B124" s="20">
        <v>1251</v>
      </c>
      <c r="C124" s="20">
        <v>1117</v>
      </c>
      <c r="D124" s="20">
        <v>1185</v>
      </c>
      <c r="E124" s="20">
        <v>1347</v>
      </c>
      <c r="F124" s="20">
        <v>1395</v>
      </c>
      <c r="G124" s="20">
        <v>1365</v>
      </c>
      <c r="H124" s="20">
        <v>1494</v>
      </c>
      <c r="I124" s="20">
        <v>1610</v>
      </c>
    </row>
    <row r="125" spans="1:9" x14ac:dyDescent="0.25">
      <c r="A125" s="28" t="s">
        <v>3</v>
      </c>
      <c r="B125" s="20">
        <v>309</v>
      </c>
      <c r="C125" s="20">
        <v>270</v>
      </c>
      <c r="D125" s="20">
        <v>267</v>
      </c>
      <c r="E125" s="20">
        <v>244</v>
      </c>
      <c r="F125" s="20">
        <v>237</v>
      </c>
      <c r="G125" s="20">
        <v>214</v>
      </c>
      <c r="H125" s="20">
        <v>190</v>
      </c>
      <c r="I125" s="20">
        <v>234</v>
      </c>
    </row>
    <row r="126" spans="1:9" x14ac:dyDescent="0.25">
      <c r="A126" s="30" t="s">
        <v>8</v>
      </c>
      <c r="B126" s="29">
        <v>115</v>
      </c>
      <c r="C126" s="29">
        <v>73</v>
      </c>
      <c r="D126" s="29">
        <v>73</v>
      </c>
      <c r="E126" s="29">
        <v>88</v>
      </c>
      <c r="F126" s="29">
        <v>42</v>
      </c>
      <c r="G126" s="29">
        <v>30</v>
      </c>
      <c r="H126" s="29">
        <v>25</v>
      </c>
      <c r="I126" s="29">
        <v>102</v>
      </c>
    </row>
    <row r="127" spans="1:9" x14ac:dyDescent="0.25">
      <c r="A127" s="23" t="s">
        <v>7</v>
      </c>
      <c r="B127" s="22">
        <f>+B110+B114+B118+B122+B126</f>
        <v>28701</v>
      </c>
      <c r="C127" s="22">
        <f>+C110+C114+C118+C122+C126</f>
        <v>30507</v>
      </c>
      <c r="D127" s="22">
        <f>+D110+D114+D118+D122+D126</f>
        <v>32233</v>
      </c>
      <c r="E127" s="22">
        <f>+E110+E114+E118+E122+E126</f>
        <v>34485</v>
      </c>
      <c r="F127" s="22">
        <f>+F110+F114+F118+F122+F126</f>
        <v>37218</v>
      </c>
      <c r="G127" s="22">
        <f>+G110+G114+G118+G122+G126</f>
        <v>35568</v>
      </c>
      <c r="H127" s="22">
        <f>+H110+H114+H118+H122+H126</f>
        <v>42293</v>
      </c>
      <c r="I127" s="22">
        <f>+I110+I114+I118+I122+I126</f>
        <v>44436</v>
      </c>
    </row>
    <row r="128" spans="1:9" x14ac:dyDescent="0.25">
      <c r="A128" s="21" t="s">
        <v>6</v>
      </c>
      <c r="B128" s="20">
        <f>+SUM(B129:B132)</f>
        <v>1982</v>
      </c>
      <c r="C128" s="20">
        <f>+SUM(C129:C132)</f>
        <v>1955</v>
      </c>
      <c r="D128" s="20">
        <f>+SUM(D129:D132)</f>
        <v>2042</v>
      </c>
      <c r="E128" s="20">
        <f>+SUM(E129:E132)</f>
        <v>1886</v>
      </c>
      <c r="F128" s="20">
        <f>+SUM(F129:F132)</f>
        <v>1906</v>
      </c>
      <c r="G128" s="20">
        <f>+SUM(G129:G132)</f>
        <v>1846</v>
      </c>
      <c r="H128" s="20">
        <f>+SUM(H129:H132)</f>
        <v>2205</v>
      </c>
      <c r="I128" s="20">
        <f>+SUM(I129:I132)</f>
        <v>2346</v>
      </c>
    </row>
    <row r="129" spans="1:9" x14ac:dyDescent="0.25">
      <c r="A129" s="28" t="s">
        <v>5</v>
      </c>
      <c r="B129" s="20">
        <v>1737</v>
      </c>
      <c r="C129" s="20">
        <v>1695</v>
      </c>
      <c r="D129" s="20">
        <v>1780</v>
      </c>
      <c r="E129" s="20">
        <v>1611</v>
      </c>
      <c r="F129" s="20">
        <v>1658</v>
      </c>
      <c r="G129" s="20">
        <v>1642</v>
      </c>
      <c r="H129" s="20">
        <v>1986</v>
      </c>
      <c r="I129" s="20">
        <v>2094</v>
      </c>
    </row>
    <row r="130" spans="1:9" x14ac:dyDescent="0.25">
      <c r="A130" s="28" t="s">
        <v>4</v>
      </c>
      <c r="B130" s="20">
        <v>134</v>
      </c>
      <c r="C130" s="20">
        <v>137</v>
      </c>
      <c r="D130" s="20">
        <v>131</v>
      </c>
      <c r="E130" s="20">
        <v>144</v>
      </c>
      <c r="F130" s="20">
        <v>118</v>
      </c>
      <c r="G130" s="20">
        <v>89</v>
      </c>
      <c r="H130" s="20">
        <v>104</v>
      </c>
      <c r="I130" s="20">
        <v>103</v>
      </c>
    </row>
    <row r="131" spans="1:9" x14ac:dyDescent="0.25">
      <c r="A131" s="28" t="s">
        <v>3</v>
      </c>
      <c r="B131" s="20">
        <v>26</v>
      </c>
      <c r="C131" s="20">
        <v>27</v>
      </c>
      <c r="D131" s="20">
        <v>26</v>
      </c>
      <c r="E131" s="20">
        <v>28</v>
      </c>
      <c r="F131" s="20">
        <v>24</v>
      </c>
      <c r="G131" s="20">
        <v>25</v>
      </c>
      <c r="H131" s="20">
        <v>29</v>
      </c>
      <c r="I131" s="20">
        <v>26</v>
      </c>
    </row>
    <row r="132" spans="1:9" x14ac:dyDescent="0.25">
      <c r="A132" s="28" t="s">
        <v>2</v>
      </c>
      <c r="B132" s="20">
        <v>85</v>
      </c>
      <c r="C132" s="20">
        <v>96</v>
      </c>
      <c r="D132" s="20">
        <v>105</v>
      </c>
      <c r="E132" s="20">
        <v>103</v>
      </c>
      <c r="F132" s="20">
        <v>106</v>
      </c>
      <c r="G132" s="20">
        <v>90</v>
      </c>
      <c r="H132" s="20">
        <v>86</v>
      </c>
      <c r="I132" s="20">
        <v>123</v>
      </c>
    </row>
    <row r="133" spans="1:9" x14ac:dyDescent="0.25">
      <c r="A133" s="21" t="s">
        <v>1</v>
      </c>
      <c r="B133" s="20">
        <v>-82</v>
      </c>
      <c r="C133" s="20">
        <v>-86</v>
      </c>
      <c r="D133" s="20">
        <v>75</v>
      </c>
      <c r="E133" s="20">
        <v>26</v>
      </c>
      <c r="F133" s="20">
        <v>-7</v>
      </c>
      <c r="G133" s="20">
        <v>-11</v>
      </c>
      <c r="H133" s="20">
        <v>40</v>
      </c>
      <c r="I133" s="20">
        <v>-72</v>
      </c>
    </row>
    <row r="134" spans="1:9" ht="15.75" thickBot="1" x14ac:dyDescent="0.3">
      <c r="A134" s="19" t="s">
        <v>0</v>
      </c>
      <c r="B134" s="18">
        <f>+B127+B128+B133</f>
        <v>30601</v>
      </c>
      <c r="C134" s="18">
        <f>+C127+C128+C133</f>
        <v>32376</v>
      </c>
      <c r="D134" s="18">
        <f>+D127+D128+D133</f>
        <v>34350</v>
      </c>
      <c r="E134" s="18">
        <f>+E127+E128+E133</f>
        <v>36397</v>
      </c>
      <c r="F134" s="18">
        <f>+F127+F128+F133</f>
        <v>39117</v>
      </c>
      <c r="G134" s="18">
        <f>+G127+G128+G133</f>
        <v>37403</v>
      </c>
      <c r="H134" s="18">
        <f>+H127+H128+H133</f>
        <v>44538</v>
      </c>
      <c r="I134" s="18">
        <f>+I127+I128+I133</f>
        <v>46710</v>
      </c>
    </row>
    <row r="135" spans="1:9" s="17" customFormat="1" ht="15.75" thickTop="1" x14ac:dyDescent="0.25">
      <c r="A135" s="17" t="s">
        <v>17</v>
      </c>
      <c r="B135" s="16">
        <f>+B134-B2</f>
        <v>0</v>
      </c>
      <c r="C135" s="16">
        <f>+C134-C2</f>
        <v>0</v>
      </c>
      <c r="D135" s="16">
        <f>+D134-D2</f>
        <v>0</v>
      </c>
      <c r="E135" s="16">
        <f>+E134-E2</f>
        <v>0</v>
      </c>
      <c r="F135" s="16">
        <f>+F134-F2</f>
        <v>0</v>
      </c>
      <c r="G135" s="16">
        <f>+G134-G2</f>
        <v>0</v>
      </c>
      <c r="H135" s="16">
        <f>+H134-H2</f>
        <v>0</v>
      </c>
    </row>
    <row r="136" spans="1:9" x14ac:dyDescent="0.25">
      <c r="A136" s="24" t="s">
        <v>27</v>
      </c>
    </row>
    <row r="137" spans="1:9" x14ac:dyDescent="0.25">
      <c r="A137" s="21" t="s">
        <v>12</v>
      </c>
      <c r="B137" s="20">
        <v>3645</v>
      </c>
      <c r="C137" s="20">
        <v>3763</v>
      </c>
      <c r="D137" s="20">
        <v>3875</v>
      </c>
      <c r="E137" s="20">
        <v>3600</v>
      </c>
      <c r="F137" s="20">
        <v>3925</v>
      </c>
      <c r="G137" s="20">
        <v>2899</v>
      </c>
      <c r="H137" s="20">
        <v>5089</v>
      </c>
      <c r="I137" s="20">
        <v>5114</v>
      </c>
    </row>
    <row r="138" spans="1:9" x14ac:dyDescent="0.25">
      <c r="A138" s="21" t="s">
        <v>11</v>
      </c>
      <c r="B138" s="20">
        <v>1524</v>
      </c>
      <c r="C138" s="20">
        <v>1787</v>
      </c>
      <c r="D138" s="20">
        <v>1507</v>
      </c>
      <c r="E138" s="20">
        <v>1587</v>
      </c>
      <c r="F138" s="20">
        <v>1995</v>
      </c>
      <c r="G138" s="20">
        <v>1541</v>
      </c>
      <c r="H138" s="20">
        <v>2435</v>
      </c>
      <c r="I138" s="20">
        <v>3293</v>
      </c>
    </row>
    <row r="139" spans="1:9" x14ac:dyDescent="0.25">
      <c r="A139" s="21" t="s">
        <v>10</v>
      </c>
      <c r="B139" s="20">
        <v>993</v>
      </c>
      <c r="C139" s="20">
        <v>1372</v>
      </c>
      <c r="D139" s="20">
        <v>1507</v>
      </c>
      <c r="E139" s="20">
        <v>1807</v>
      </c>
      <c r="F139" s="20">
        <v>2376</v>
      </c>
      <c r="G139" s="20">
        <v>2490</v>
      </c>
      <c r="H139" s="20">
        <v>3243</v>
      </c>
      <c r="I139" s="20">
        <v>2365</v>
      </c>
    </row>
    <row r="140" spans="1:9" x14ac:dyDescent="0.25">
      <c r="A140" s="21" t="s">
        <v>9</v>
      </c>
      <c r="B140" s="20">
        <v>918</v>
      </c>
      <c r="C140" s="20">
        <v>1002</v>
      </c>
      <c r="D140" s="20">
        <v>980</v>
      </c>
      <c r="E140" s="20">
        <v>1189</v>
      </c>
      <c r="F140" s="20">
        <v>1323</v>
      </c>
      <c r="G140" s="20">
        <v>1184</v>
      </c>
      <c r="H140" s="20">
        <v>1530</v>
      </c>
      <c r="I140" s="20">
        <v>1896</v>
      </c>
    </row>
    <row r="141" spans="1:9" x14ac:dyDescent="0.25">
      <c r="A141" s="21" t="s">
        <v>8</v>
      </c>
      <c r="B141" s="20">
        <v>-2267</v>
      </c>
      <c r="C141" s="20">
        <v>-2596</v>
      </c>
      <c r="D141" s="20">
        <v>-2677</v>
      </c>
      <c r="E141" s="20">
        <v>-2658</v>
      </c>
      <c r="F141" s="20">
        <v>-3262</v>
      </c>
      <c r="G141" s="20">
        <v>-3468</v>
      </c>
      <c r="H141" s="20">
        <v>-3656</v>
      </c>
      <c r="I141" s="20">
        <v>-4262</v>
      </c>
    </row>
    <row r="142" spans="1:9" x14ac:dyDescent="0.25">
      <c r="A142" s="23" t="s">
        <v>7</v>
      </c>
      <c r="B142" s="22">
        <f>+SUM(B137:B141)</f>
        <v>4813</v>
      </c>
      <c r="C142" s="22">
        <f>+SUM(C137:C141)</f>
        <v>5328</v>
      </c>
      <c r="D142" s="22">
        <f>+SUM(D137:D141)</f>
        <v>5192</v>
      </c>
      <c r="E142" s="22">
        <f>+SUM(E137:E141)</f>
        <v>5525</v>
      </c>
      <c r="F142" s="22">
        <f>+SUM(F137:F141)</f>
        <v>6357</v>
      </c>
      <c r="G142" s="22">
        <f>+SUM(G137:G141)</f>
        <v>4646</v>
      </c>
      <c r="H142" s="22">
        <f>+SUM(H137:H141)</f>
        <v>8641</v>
      </c>
      <c r="I142" s="22">
        <f>+SUM(I137:I141)</f>
        <v>8406</v>
      </c>
    </row>
    <row r="143" spans="1:9" x14ac:dyDescent="0.25">
      <c r="A143" s="21" t="s">
        <v>6</v>
      </c>
      <c r="B143" s="20">
        <v>517</v>
      </c>
      <c r="C143" s="20">
        <v>487</v>
      </c>
      <c r="D143" s="20">
        <v>477</v>
      </c>
      <c r="E143" s="20">
        <v>310</v>
      </c>
      <c r="F143" s="20">
        <v>303</v>
      </c>
      <c r="G143" s="20">
        <v>297</v>
      </c>
      <c r="H143" s="20">
        <v>543</v>
      </c>
      <c r="I143" s="20">
        <v>669</v>
      </c>
    </row>
    <row r="144" spans="1:9" x14ac:dyDescent="0.25">
      <c r="A144" s="21" t="s">
        <v>1</v>
      </c>
      <c r="B144" s="20">
        <v>-1097</v>
      </c>
      <c r="C144" s="20">
        <v>-1173</v>
      </c>
      <c r="D144" s="20">
        <v>-724</v>
      </c>
      <c r="E144" s="20">
        <v>-1456</v>
      </c>
      <c r="F144" s="20">
        <v>-1810</v>
      </c>
      <c r="G144" s="20">
        <v>-1967</v>
      </c>
      <c r="H144" s="20">
        <v>-2261</v>
      </c>
      <c r="I144" s="20">
        <v>-2219</v>
      </c>
    </row>
    <row r="145" spans="1:9" ht="15.75" thickBot="1" x14ac:dyDescent="0.3">
      <c r="A145" s="19" t="s">
        <v>26</v>
      </c>
      <c r="B145" s="18">
        <f>+SUM(B142:B144)</f>
        <v>4233</v>
      </c>
      <c r="C145" s="18">
        <f>+SUM(C142:C144)</f>
        <v>4642</v>
      </c>
      <c r="D145" s="18">
        <f>+SUM(D142:D144)</f>
        <v>4945</v>
      </c>
      <c r="E145" s="18">
        <f>+SUM(E142:E144)</f>
        <v>4379</v>
      </c>
      <c r="F145" s="18">
        <f>+SUM(F142:F144)</f>
        <v>4850</v>
      </c>
      <c r="G145" s="18">
        <f>+SUM(G142:G144)</f>
        <v>2976</v>
      </c>
      <c r="H145" s="18">
        <f>+SUM(H142:H144)</f>
        <v>6923</v>
      </c>
      <c r="I145" s="18">
        <f>+SUM(I142:I144)</f>
        <v>6856</v>
      </c>
    </row>
    <row r="146" spans="1:9" s="17" customFormat="1" ht="15.75" thickTop="1" x14ac:dyDescent="0.25">
      <c r="A146" s="17" t="s">
        <v>17</v>
      </c>
      <c r="B146" s="16">
        <f>+B145-B10-B8</f>
        <v>0</v>
      </c>
      <c r="C146" s="16">
        <f>+C145-C10-C8</f>
        <v>0</v>
      </c>
      <c r="D146" s="16">
        <f>+D145-D10-D8</f>
        <v>0</v>
      </c>
      <c r="E146" s="16">
        <f>+E145-E10-E8</f>
        <v>0</v>
      </c>
      <c r="F146" s="16">
        <f>+F145-F10-F8</f>
        <v>0</v>
      </c>
      <c r="G146" s="16">
        <f>+G145-G10-G8</f>
        <v>0</v>
      </c>
      <c r="H146" s="16">
        <f>+H145-H10-H8</f>
        <v>0</v>
      </c>
      <c r="I146" s="16">
        <f>+I145-I10-I8</f>
        <v>0</v>
      </c>
    </row>
    <row r="147" spans="1:9" x14ac:dyDescent="0.25">
      <c r="A147" s="24" t="s">
        <v>25</v>
      </c>
    </row>
    <row r="148" spans="1:9" x14ac:dyDescent="0.25">
      <c r="A148" s="21" t="s">
        <v>12</v>
      </c>
      <c r="B148" s="20">
        <v>632</v>
      </c>
      <c r="C148" s="20">
        <v>742</v>
      </c>
      <c r="D148" s="20">
        <v>819</v>
      </c>
      <c r="E148" s="20">
        <v>848</v>
      </c>
      <c r="F148" s="20">
        <v>814</v>
      </c>
      <c r="G148" s="20">
        <v>645</v>
      </c>
      <c r="H148" s="20">
        <v>617</v>
      </c>
      <c r="I148" s="20">
        <v>639</v>
      </c>
    </row>
    <row r="149" spans="1:9" x14ac:dyDescent="0.25">
      <c r="A149" s="21" t="s">
        <v>11</v>
      </c>
      <c r="B149">
        <v>498</v>
      </c>
      <c r="C149" s="20">
        <v>639</v>
      </c>
      <c r="D149" s="20">
        <v>709</v>
      </c>
      <c r="E149" s="20">
        <v>849</v>
      </c>
      <c r="F149" s="20">
        <v>929</v>
      </c>
      <c r="G149" s="20">
        <v>885</v>
      </c>
      <c r="H149" s="20">
        <v>982</v>
      </c>
      <c r="I149" s="20">
        <v>920</v>
      </c>
    </row>
    <row r="150" spans="1:9" x14ac:dyDescent="0.25">
      <c r="A150" s="21" t="s">
        <v>10</v>
      </c>
      <c r="B150" s="20">
        <v>254</v>
      </c>
      <c r="C150" s="20">
        <v>234</v>
      </c>
      <c r="D150" s="20">
        <v>225</v>
      </c>
      <c r="E150" s="20">
        <v>256</v>
      </c>
      <c r="F150" s="20">
        <v>237</v>
      </c>
      <c r="G150" s="20">
        <v>214</v>
      </c>
      <c r="H150" s="20">
        <v>288</v>
      </c>
      <c r="I150" s="20">
        <v>303</v>
      </c>
    </row>
    <row r="151" spans="1:9" x14ac:dyDescent="0.25">
      <c r="A151" s="21" t="s">
        <v>24</v>
      </c>
      <c r="B151" s="20">
        <v>308</v>
      </c>
      <c r="C151" s="20">
        <v>332</v>
      </c>
      <c r="D151" s="20">
        <v>340</v>
      </c>
      <c r="E151" s="20">
        <v>339</v>
      </c>
      <c r="F151" s="20">
        <v>326</v>
      </c>
      <c r="G151" s="20">
        <v>296</v>
      </c>
      <c r="H151" s="20">
        <v>304</v>
      </c>
      <c r="I151" s="20">
        <v>274</v>
      </c>
    </row>
    <row r="152" spans="1:9" x14ac:dyDescent="0.25">
      <c r="A152" s="21" t="s">
        <v>8</v>
      </c>
      <c r="B152" s="20">
        <v>484</v>
      </c>
      <c r="C152" s="20">
        <v>511</v>
      </c>
      <c r="D152" s="20">
        <v>533</v>
      </c>
      <c r="E152" s="20">
        <v>597</v>
      </c>
      <c r="F152" s="20">
        <v>665</v>
      </c>
      <c r="G152" s="20">
        <v>830</v>
      </c>
      <c r="H152" s="20">
        <v>780</v>
      </c>
      <c r="I152" s="20">
        <v>789</v>
      </c>
    </row>
    <row r="153" spans="1:9" x14ac:dyDescent="0.25">
      <c r="A153" s="23" t="s">
        <v>19</v>
      </c>
      <c r="B153" s="22">
        <f>+SUM(B148:B152)</f>
        <v>2176</v>
      </c>
      <c r="C153" s="22">
        <f>+SUM(C148:C152)</f>
        <v>2458</v>
      </c>
      <c r="D153" s="22">
        <f>+SUM(D148:D152)</f>
        <v>2626</v>
      </c>
      <c r="E153" s="22">
        <f>+SUM(E148:E152)</f>
        <v>2889</v>
      </c>
      <c r="F153" s="22">
        <f>+SUM(F148:F152)</f>
        <v>2971</v>
      </c>
      <c r="G153" s="22">
        <f>+SUM(G148:G152)</f>
        <v>2870</v>
      </c>
      <c r="H153" s="22">
        <f>+SUM(H148:H152)</f>
        <v>2971</v>
      </c>
      <c r="I153" s="22">
        <f>+SUM(I148:I152)</f>
        <v>2925</v>
      </c>
    </row>
    <row r="154" spans="1:9" x14ac:dyDescent="0.25">
      <c r="A154" s="21" t="s">
        <v>6</v>
      </c>
      <c r="B154" s="20">
        <v>122</v>
      </c>
      <c r="C154" s="20">
        <v>125</v>
      </c>
      <c r="D154" s="20">
        <v>125</v>
      </c>
      <c r="E154" s="20">
        <v>115</v>
      </c>
      <c r="F154" s="20">
        <v>100</v>
      </c>
      <c r="G154" s="20">
        <v>80</v>
      </c>
      <c r="H154" s="20">
        <v>63</v>
      </c>
      <c r="I154" s="20">
        <v>49</v>
      </c>
    </row>
    <row r="155" spans="1:9" x14ac:dyDescent="0.25">
      <c r="A155" s="21" t="s">
        <v>1</v>
      </c>
      <c r="B155" s="20">
        <v>713</v>
      </c>
      <c r="C155" s="20">
        <v>937</v>
      </c>
      <c r="D155" s="20">
        <v>1238</v>
      </c>
      <c r="E155" s="20">
        <v>1450</v>
      </c>
      <c r="F155" s="20">
        <v>1673</v>
      </c>
      <c r="G155" s="20">
        <v>1916</v>
      </c>
      <c r="H155" s="20">
        <v>1870</v>
      </c>
      <c r="I155" s="20">
        <v>1817</v>
      </c>
    </row>
    <row r="156" spans="1:9" ht="15.75" thickBot="1" x14ac:dyDescent="0.3">
      <c r="A156" s="19" t="s">
        <v>23</v>
      </c>
      <c r="B156" s="18">
        <f>+SUM(B153:B155)</f>
        <v>3011</v>
      </c>
      <c r="C156" s="18">
        <f>+SUM(C153:C155)</f>
        <v>3520</v>
      </c>
      <c r="D156" s="18">
        <f>+SUM(D153:D155)</f>
        <v>3989</v>
      </c>
      <c r="E156" s="18">
        <f>+SUM(E153:E155)</f>
        <v>4454</v>
      </c>
      <c r="F156" s="18">
        <f>+SUM(F153:F155)</f>
        <v>4744</v>
      </c>
      <c r="G156" s="18">
        <f>+SUM(G153:G155)</f>
        <v>4866</v>
      </c>
      <c r="H156" s="18">
        <f>+SUM(H153:H155)</f>
        <v>4904</v>
      </c>
      <c r="I156" s="18">
        <f>+SUM(I153:I155)</f>
        <v>4791</v>
      </c>
    </row>
    <row r="157" spans="1:9" ht="15.75" thickTop="1" x14ac:dyDescent="0.25">
      <c r="A157" s="17" t="s">
        <v>17</v>
      </c>
      <c r="B157" s="16">
        <f>+B156-B31</f>
        <v>0</v>
      </c>
      <c r="C157" s="16">
        <f>+C156-C31</f>
        <v>0</v>
      </c>
      <c r="D157" s="16">
        <f>+D156-D31</f>
        <v>0</v>
      </c>
      <c r="E157" s="16">
        <f>+E156-E31</f>
        <v>0</v>
      </c>
      <c r="F157" s="16">
        <f>+F156-F31</f>
        <v>0</v>
      </c>
      <c r="G157" s="16">
        <f>+G156-G31</f>
        <v>0</v>
      </c>
      <c r="H157" s="16">
        <f>+H156-H31</f>
        <v>0</v>
      </c>
      <c r="I157" s="16">
        <f>+I156-I31</f>
        <v>0</v>
      </c>
    </row>
    <row r="158" spans="1:9" x14ac:dyDescent="0.25">
      <c r="A158" s="24" t="s">
        <v>22</v>
      </c>
    </row>
    <row r="159" spans="1:9" x14ac:dyDescent="0.25">
      <c r="A159" s="21" t="s">
        <v>12</v>
      </c>
      <c r="B159">
        <v>208</v>
      </c>
      <c r="C159">
        <v>242</v>
      </c>
      <c r="D159">
        <v>223</v>
      </c>
      <c r="E159">
        <v>196</v>
      </c>
      <c r="F159">
        <v>117</v>
      </c>
      <c r="G159">
        <v>110</v>
      </c>
      <c r="H159">
        <v>98</v>
      </c>
      <c r="I159">
        <v>146</v>
      </c>
    </row>
    <row r="160" spans="1:9" x14ac:dyDescent="0.25">
      <c r="A160" s="21" t="s">
        <v>11</v>
      </c>
      <c r="B160">
        <v>236</v>
      </c>
      <c r="C160">
        <v>234</v>
      </c>
      <c r="D160">
        <v>173</v>
      </c>
      <c r="E160">
        <v>240</v>
      </c>
      <c r="F160">
        <v>233</v>
      </c>
      <c r="G160">
        <v>139</v>
      </c>
      <c r="H160">
        <v>153</v>
      </c>
      <c r="I160">
        <v>197</v>
      </c>
    </row>
    <row r="161" spans="1:9" x14ac:dyDescent="0.25">
      <c r="A161" s="21" t="s">
        <v>10</v>
      </c>
      <c r="B161">
        <v>69</v>
      </c>
      <c r="C161">
        <v>44</v>
      </c>
      <c r="D161">
        <v>51</v>
      </c>
      <c r="E161">
        <v>76</v>
      </c>
      <c r="F161">
        <v>49</v>
      </c>
      <c r="G161">
        <v>28</v>
      </c>
      <c r="H161">
        <v>94</v>
      </c>
      <c r="I161">
        <v>78</v>
      </c>
    </row>
    <row r="162" spans="1:9" x14ac:dyDescent="0.25">
      <c r="A162" s="21" t="s">
        <v>9</v>
      </c>
      <c r="B162">
        <v>52</v>
      </c>
      <c r="C162">
        <v>62</v>
      </c>
      <c r="D162">
        <v>59</v>
      </c>
      <c r="E162">
        <v>49</v>
      </c>
      <c r="F162">
        <v>47</v>
      </c>
      <c r="G162">
        <v>41</v>
      </c>
      <c r="H162">
        <v>54</v>
      </c>
      <c r="I162">
        <v>56</v>
      </c>
    </row>
    <row r="163" spans="1:9" x14ac:dyDescent="0.25">
      <c r="A163" s="21" t="s">
        <v>8</v>
      </c>
      <c r="B163" s="27">
        <v>225</v>
      </c>
      <c r="C163" s="27">
        <v>258</v>
      </c>
      <c r="D163" s="27">
        <v>278</v>
      </c>
      <c r="E163" s="27">
        <v>286</v>
      </c>
      <c r="F163" s="27">
        <v>278</v>
      </c>
      <c r="G163" s="27">
        <v>438</v>
      </c>
      <c r="H163" s="27">
        <v>278</v>
      </c>
      <c r="I163" s="27">
        <v>222</v>
      </c>
    </row>
    <row r="164" spans="1:9" x14ac:dyDescent="0.25">
      <c r="A164" s="23" t="s">
        <v>19</v>
      </c>
      <c r="B164">
        <f>+SUM(B159:B163)</f>
        <v>790</v>
      </c>
      <c r="C164">
        <f>+SUM(C159:C163)</f>
        <v>840</v>
      </c>
      <c r="D164">
        <f>+SUM(D159:D163)</f>
        <v>784</v>
      </c>
      <c r="E164">
        <f>+SUM(E159:E163)</f>
        <v>847</v>
      </c>
      <c r="F164">
        <f>+SUM(F159:F163)</f>
        <v>724</v>
      </c>
      <c r="G164">
        <f>+SUM(G159:G163)</f>
        <v>756</v>
      </c>
      <c r="H164">
        <f>+SUM(H159:H163)</f>
        <v>677</v>
      </c>
      <c r="I164">
        <f>+SUM(I159:I163)</f>
        <v>699</v>
      </c>
    </row>
    <row r="165" spans="1:9" x14ac:dyDescent="0.25">
      <c r="A165" s="21" t="s">
        <v>6</v>
      </c>
      <c r="B165">
        <v>69</v>
      </c>
      <c r="C165">
        <v>39</v>
      </c>
      <c r="D165">
        <v>30</v>
      </c>
      <c r="E165">
        <v>22</v>
      </c>
      <c r="F165">
        <v>18</v>
      </c>
      <c r="G165">
        <v>12</v>
      </c>
      <c r="H165">
        <v>7</v>
      </c>
      <c r="I165">
        <v>9</v>
      </c>
    </row>
    <row r="166" spans="1:9" x14ac:dyDescent="0.25">
      <c r="A166" s="21" t="s">
        <v>1</v>
      </c>
      <c r="B166" s="26">
        <f>-(SUM(B164:B165)+B82)</f>
        <v>104</v>
      </c>
      <c r="C166" s="26">
        <f>-(SUM(C164:C165)+C82)</f>
        <v>264</v>
      </c>
      <c r="D166" s="26">
        <f>-(SUM(D164:D165)+D82)</f>
        <v>291</v>
      </c>
      <c r="E166" s="26">
        <f>-(SUM(E164:E165)+E82)</f>
        <v>159</v>
      </c>
      <c r="F166" s="26">
        <f>-(SUM(F164:F165)+F82)</f>
        <v>377</v>
      </c>
      <c r="G166" s="26">
        <f>-(SUM(G164:G165)+G82)</f>
        <v>318</v>
      </c>
      <c r="H166" s="26">
        <f>-(SUM(H164:H165)+H82)</f>
        <v>11</v>
      </c>
      <c r="I166" s="26">
        <f>-(SUM(I164:I165)+I82)</f>
        <v>50</v>
      </c>
    </row>
    <row r="167" spans="1:9" ht="15.75" thickBot="1" x14ac:dyDescent="0.3">
      <c r="A167" s="19" t="s">
        <v>21</v>
      </c>
      <c r="B167" s="25">
        <f>+SUM(B164:B166)</f>
        <v>963</v>
      </c>
      <c r="C167" s="25">
        <f>+SUM(C164:C166)</f>
        <v>1143</v>
      </c>
      <c r="D167" s="25">
        <f>+SUM(D164:D166)</f>
        <v>1105</v>
      </c>
      <c r="E167" s="25">
        <f>+SUM(E164:E166)</f>
        <v>1028</v>
      </c>
      <c r="F167" s="25">
        <f>+SUM(F164:F166)</f>
        <v>1119</v>
      </c>
      <c r="G167" s="25">
        <f>+SUM(G164:G166)</f>
        <v>1086</v>
      </c>
      <c r="H167" s="25">
        <f>+SUM(H164:H166)</f>
        <v>695</v>
      </c>
      <c r="I167" s="25">
        <f>+SUM(I164:I166)</f>
        <v>758</v>
      </c>
    </row>
    <row r="168" spans="1:9" ht="15.75" thickTop="1" x14ac:dyDescent="0.25">
      <c r="A168" s="17" t="s">
        <v>17</v>
      </c>
      <c r="B168" s="16">
        <f>+B167+B82</f>
        <v>0</v>
      </c>
      <c r="C168" s="16">
        <f>+C167+C82</f>
        <v>0</v>
      </c>
      <c r="D168" s="16">
        <f>+D167+D82</f>
        <v>0</v>
      </c>
      <c r="E168" s="16">
        <f>+E167+E82</f>
        <v>0</v>
      </c>
      <c r="F168" s="16">
        <f>+F167+F82</f>
        <v>0</v>
      </c>
      <c r="G168" s="16">
        <f>+G167+G82</f>
        <v>0</v>
      </c>
      <c r="H168" s="16">
        <f>+H167+H82</f>
        <v>0</v>
      </c>
      <c r="I168" s="16">
        <f>+I167+I82</f>
        <v>0</v>
      </c>
    </row>
    <row r="169" spans="1:9" x14ac:dyDescent="0.25">
      <c r="A169" s="24" t="s">
        <v>20</v>
      </c>
    </row>
    <row r="170" spans="1:9" x14ac:dyDescent="0.25">
      <c r="A170" s="21" t="s">
        <v>12</v>
      </c>
      <c r="B170" s="20">
        <v>121</v>
      </c>
      <c r="C170" s="20">
        <v>133</v>
      </c>
      <c r="D170" s="20">
        <v>140</v>
      </c>
      <c r="E170" s="20">
        <v>160</v>
      </c>
      <c r="F170" s="20">
        <v>149</v>
      </c>
      <c r="G170" s="20">
        <v>148</v>
      </c>
      <c r="H170" s="20">
        <v>130</v>
      </c>
      <c r="I170" s="20">
        <v>124</v>
      </c>
    </row>
    <row r="171" spans="1:9" x14ac:dyDescent="0.25">
      <c r="A171" s="21" t="s">
        <v>11</v>
      </c>
      <c r="B171" s="20">
        <v>87</v>
      </c>
      <c r="C171" s="20">
        <v>85</v>
      </c>
      <c r="D171" s="20">
        <v>106</v>
      </c>
      <c r="E171" s="20">
        <v>116</v>
      </c>
      <c r="F171" s="20">
        <v>111</v>
      </c>
      <c r="G171" s="20">
        <v>132</v>
      </c>
      <c r="H171" s="20">
        <v>136</v>
      </c>
      <c r="I171" s="20">
        <v>134</v>
      </c>
    </row>
    <row r="172" spans="1:9" x14ac:dyDescent="0.25">
      <c r="A172" s="21" t="s">
        <v>10</v>
      </c>
      <c r="B172" s="20">
        <v>46</v>
      </c>
      <c r="C172" s="20">
        <v>48</v>
      </c>
      <c r="D172" s="20">
        <v>54</v>
      </c>
      <c r="E172" s="20">
        <v>56</v>
      </c>
      <c r="F172" s="20">
        <v>50</v>
      </c>
      <c r="G172" s="20">
        <v>44</v>
      </c>
      <c r="H172" s="20">
        <v>46</v>
      </c>
      <c r="I172" s="20">
        <v>41</v>
      </c>
    </row>
    <row r="173" spans="1:9" x14ac:dyDescent="0.25">
      <c r="A173" s="21" t="s">
        <v>9</v>
      </c>
      <c r="B173" s="20">
        <v>49</v>
      </c>
      <c r="C173" s="20">
        <v>42</v>
      </c>
      <c r="D173" s="20">
        <v>54</v>
      </c>
      <c r="E173" s="20">
        <v>55</v>
      </c>
      <c r="F173" s="20">
        <v>53</v>
      </c>
      <c r="G173" s="20">
        <v>46</v>
      </c>
      <c r="H173" s="20">
        <v>43</v>
      </c>
      <c r="I173" s="20">
        <v>42</v>
      </c>
    </row>
    <row r="174" spans="1:9" x14ac:dyDescent="0.25">
      <c r="A174" s="21" t="s">
        <v>8</v>
      </c>
      <c r="B174" s="20">
        <v>210</v>
      </c>
      <c r="C174" s="20">
        <v>230</v>
      </c>
      <c r="D174" s="20">
        <v>233</v>
      </c>
      <c r="E174" s="20">
        <v>217</v>
      </c>
      <c r="F174" s="20">
        <v>195</v>
      </c>
      <c r="G174" s="20">
        <v>214</v>
      </c>
      <c r="H174" s="20">
        <v>222</v>
      </c>
      <c r="I174" s="20">
        <v>220</v>
      </c>
    </row>
    <row r="175" spans="1:9" x14ac:dyDescent="0.25">
      <c r="A175" s="23" t="s">
        <v>19</v>
      </c>
      <c r="B175" s="22">
        <f>+SUM(B170:B174)</f>
        <v>513</v>
      </c>
      <c r="C175" s="22">
        <f>+SUM(C170:C174)</f>
        <v>538</v>
      </c>
      <c r="D175" s="22">
        <f>+SUM(D170:D174)</f>
        <v>587</v>
      </c>
      <c r="E175" s="22">
        <f>+SUM(E170:E174)</f>
        <v>604</v>
      </c>
      <c r="F175" s="22">
        <f>+SUM(F170:F174)</f>
        <v>558</v>
      </c>
      <c r="G175" s="22">
        <f>+SUM(G170:G174)</f>
        <v>584</v>
      </c>
      <c r="H175" s="22">
        <f>+SUM(H170:H174)</f>
        <v>577</v>
      </c>
      <c r="I175" s="22">
        <f>+SUM(I170:I174)</f>
        <v>561</v>
      </c>
    </row>
    <row r="176" spans="1:9" x14ac:dyDescent="0.25">
      <c r="A176" s="21" t="s">
        <v>6</v>
      </c>
      <c r="B176" s="20">
        <v>18</v>
      </c>
      <c r="C176" s="20">
        <v>27</v>
      </c>
      <c r="D176" s="20">
        <v>28</v>
      </c>
      <c r="E176" s="20">
        <v>33</v>
      </c>
      <c r="F176" s="20">
        <v>31</v>
      </c>
      <c r="G176" s="20">
        <v>25</v>
      </c>
      <c r="H176" s="20">
        <v>26</v>
      </c>
      <c r="I176" s="20">
        <v>22</v>
      </c>
    </row>
    <row r="177" spans="1:11" x14ac:dyDescent="0.25">
      <c r="A177" s="21" t="s">
        <v>1</v>
      </c>
      <c r="B177" s="20">
        <v>75</v>
      </c>
      <c r="C177" s="20">
        <v>84</v>
      </c>
      <c r="D177" s="20">
        <v>91</v>
      </c>
      <c r="E177" s="20">
        <v>110</v>
      </c>
      <c r="F177" s="20">
        <v>116</v>
      </c>
      <c r="G177" s="20">
        <v>112</v>
      </c>
      <c r="H177" s="20">
        <v>141</v>
      </c>
      <c r="I177" s="20">
        <v>134</v>
      </c>
    </row>
    <row r="178" spans="1:11" ht="15.75" thickBot="1" x14ac:dyDescent="0.3">
      <c r="A178" s="19" t="s">
        <v>18</v>
      </c>
      <c r="B178" s="18">
        <f>+SUM(B175:B177)</f>
        <v>606</v>
      </c>
      <c r="C178" s="18">
        <f>+SUM(C175:C177)</f>
        <v>649</v>
      </c>
      <c r="D178" s="18">
        <f>+SUM(D175:D177)</f>
        <v>706</v>
      </c>
      <c r="E178" s="18">
        <f>+SUM(E175:E177)</f>
        <v>747</v>
      </c>
      <c r="F178" s="18">
        <f>+SUM(F175:F177)</f>
        <v>705</v>
      </c>
      <c r="G178" s="18">
        <f>+SUM(G175:G177)</f>
        <v>721</v>
      </c>
      <c r="H178" s="18">
        <f>+SUM(H175:H177)</f>
        <v>744</v>
      </c>
      <c r="I178" s="18">
        <f>+SUM(I175:I177)</f>
        <v>717</v>
      </c>
    </row>
    <row r="179" spans="1:11" ht="15.75" thickTop="1" x14ac:dyDescent="0.25">
      <c r="A179" s="17" t="s">
        <v>17</v>
      </c>
      <c r="B179" s="16">
        <f>+B178-B66</f>
        <v>0</v>
      </c>
      <c r="C179" s="16">
        <f>+C178-C66</f>
        <v>0</v>
      </c>
      <c r="D179" s="16">
        <f>+D178-D66</f>
        <v>0</v>
      </c>
      <c r="E179" s="16">
        <f>+E178-E66</f>
        <v>0</v>
      </c>
      <c r="F179" s="16">
        <f>+F178-F66</f>
        <v>0</v>
      </c>
      <c r="G179" s="16">
        <f>+G178-G66</f>
        <v>0</v>
      </c>
      <c r="H179" s="16">
        <f>+H178-H66</f>
        <v>0</v>
      </c>
      <c r="I179" s="16">
        <f>+I178-I66</f>
        <v>0</v>
      </c>
    </row>
    <row r="180" spans="1:11" x14ac:dyDescent="0.25">
      <c r="A180" s="15" t="s">
        <v>16</v>
      </c>
      <c r="B180" s="15"/>
      <c r="C180" s="15"/>
      <c r="D180" s="15"/>
      <c r="E180" s="15"/>
      <c r="F180" s="15"/>
      <c r="G180" s="15"/>
      <c r="H180" s="15"/>
      <c r="I180" s="15"/>
    </row>
    <row r="181" spans="1:11" ht="30" x14ac:dyDescent="0.25">
      <c r="A181" s="14" t="s">
        <v>15</v>
      </c>
      <c r="J181" s="13" t="s">
        <v>14</v>
      </c>
      <c r="K181" s="12" t="s">
        <v>13</v>
      </c>
    </row>
    <row r="182" spans="1:11" x14ac:dyDescent="0.25">
      <c r="A182" s="9" t="s">
        <v>12</v>
      </c>
      <c r="B182" s="8">
        <v>0.12</v>
      </c>
      <c r="C182" s="8">
        <v>0.08</v>
      </c>
      <c r="D182" s="8">
        <v>0.03</v>
      </c>
      <c r="E182" s="8">
        <v>-0.02</v>
      </c>
      <c r="F182" s="8">
        <v>7.0000000000000007E-2</v>
      </c>
      <c r="G182" s="8">
        <v>-0.09</v>
      </c>
      <c r="H182" s="8">
        <v>0.19</v>
      </c>
      <c r="I182" s="8">
        <v>7.0000000000000007E-2</v>
      </c>
      <c r="J182" s="2">
        <f>AVERAGE(B182:I182)</f>
        <v>5.6250000000000001E-2</v>
      </c>
      <c r="K182" s="1">
        <f>MEDIAN(B182:I182)</f>
        <v>7.0000000000000007E-2</v>
      </c>
    </row>
    <row r="183" spans="1:11" x14ac:dyDescent="0.25">
      <c r="A183" s="7" t="s">
        <v>5</v>
      </c>
      <c r="B183" s="5">
        <v>0.14000000000000001</v>
      </c>
      <c r="C183" s="5">
        <v>0.1</v>
      </c>
      <c r="D183" s="5">
        <v>0.04</v>
      </c>
      <c r="E183" s="5">
        <v>-0.04</v>
      </c>
      <c r="F183" s="5">
        <v>0.08</v>
      </c>
      <c r="G183" s="5">
        <v>-7.0000000000000007E-2</v>
      </c>
      <c r="H183" s="5">
        <v>0.25</v>
      </c>
      <c r="I183" s="5">
        <v>0.05</v>
      </c>
      <c r="J183" s="2">
        <f>AVERAGE(B183:I183)</f>
        <v>6.8750000000000006E-2</v>
      </c>
      <c r="K183" s="1">
        <f>MEDIAN(B183:I183)</f>
        <v>6.5000000000000002E-2</v>
      </c>
    </row>
    <row r="184" spans="1:11" x14ac:dyDescent="0.25">
      <c r="A184" s="7" t="s">
        <v>4</v>
      </c>
      <c r="B184" s="5">
        <v>0.12</v>
      </c>
      <c r="C184" s="5">
        <v>0.08</v>
      </c>
      <c r="D184" s="5">
        <v>0.03</v>
      </c>
      <c r="E184" s="5">
        <v>0.01</v>
      </c>
      <c r="F184" s="5">
        <v>7.0000000000000007E-2</v>
      </c>
      <c r="G184" s="5">
        <v>-0.12</v>
      </c>
      <c r="H184" s="5">
        <v>0.08</v>
      </c>
      <c r="I184" s="5">
        <v>0.09</v>
      </c>
      <c r="J184" s="2">
        <f>AVERAGE(B184:I184)</f>
        <v>4.5000000000000012E-2</v>
      </c>
      <c r="K184" s="1">
        <f>MEDIAN(B184:I184)</f>
        <v>7.5000000000000011E-2</v>
      </c>
    </row>
    <row r="185" spans="1:11" x14ac:dyDescent="0.25">
      <c r="A185" s="7" t="s">
        <v>3</v>
      </c>
      <c r="B185" s="5">
        <v>-0.05</v>
      </c>
      <c r="C185" s="5">
        <v>-0.13</v>
      </c>
      <c r="D185" s="5">
        <v>-0.1</v>
      </c>
      <c r="E185" s="5">
        <v>-0.08</v>
      </c>
      <c r="F185" s="5">
        <v>0</v>
      </c>
      <c r="G185" s="5">
        <v>-0.14000000000000001</v>
      </c>
      <c r="H185" s="5">
        <v>-0.02</v>
      </c>
      <c r="I185" s="5">
        <v>0.25</v>
      </c>
      <c r="J185" s="2">
        <f>AVERAGE(B185:I185)</f>
        <v>-3.3750000000000002E-2</v>
      </c>
      <c r="K185" s="1">
        <f>MEDIAN(B185:I185)</f>
        <v>-6.5000000000000002E-2</v>
      </c>
    </row>
    <row r="186" spans="1:11" x14ac:dyDescent="0.25">
      <c r="A186" s="9" t="s">
        <v>11</v>
      </c>
      <c r="B186" s="8">
        <v>0.18</v>
      </c>
      <c r="C186" s="8">
        <v>0.16</v>
      </c>
      <c r="D186" s="8">
        <v>0.05</v>
      </c>
      <c r="E186" s="8">
        <v>0.09</v>
      </c>
      <c r="F186" s="8">
        <v>0.11</v>
      </c>
      <c r="G186" s="8">
        <v>-0.01</v>
      </c>
      <c r="H186" s="8">
        <v>0.17</v>
      </c>
      <c r="I186" s="8">
        <v>0.12</v>
      </c>
      <c r="J186" s="2">
        <f>AVERAGE(B186:I186)</f>
        <v>0.10875</v>
      </c>
      <c r="K186" s="1">
        <f>MEDIAN(B186:I186)</f>
        <v>0.11499999999999999</v>
      </c>
    </row>
    <row r="187" spans="1:11" x14ac:dyDescent="0.25">
      <c r="A187" s="7" t="s">
        <v>5</v>
      </c>
      <c r="B187" s="5">
        <v>0.24</v>
      </c>
      <c r="C187" s="5">
        <v>0.19</v>
      </c>
      <c r="D187" s="5">
        <v>0.03</v>
      </c>
      <c r="E187" s="5">
        <v>0.06</v>
      </c>
      <c r="F187" s="5">
        <v>0.12</v>
      </c>
      <c r="G187" s="5">
        <v>-0.03</v>
      </c>
      <c r="H187" s="5">
        <v>0.13</v>
      </c>
      <c r="I187" s="5">
        <v>0.09</v>
      </c>
      <c r="J187" s="2">
        <f>AVERAGE(B187:I187)</f>
        <v>0.10375</v>
      </c>
      <c r="K187" s="1">
        <f>MEDIAN(B187:I187)</f>
        <v>0.105</v>
      </c>
    </row>
    <row r="188" spans="1:11" x14ac:dyDescent="0.25">
      <c r="A188" s="7" t="s">
        <v>4</v>
      </c>
      <c r="B188" s="5">
        <v>0.1</v>
      </c>
      <c r="C188" s="5">
        <v>0.13</v>
      </c>
      <c r="D188" s="5">
        <v>0.11</v>
      </c>
      <c r="E188" s="5">
        <v>0.16</v>
      </c>
      <c r="F188" s="5">
        <v>0.09</v>
      </c>
      <c r="G188" s="5">
        <v>0.02</v>
      </c>
      <c r="H188" s="5">
        <v>0.25</v>
      </c>
      <c r="I188" s="5">
        <v>0.16</v>
      </c>
      <c r="J188" s="2">
        <f>AVERAGE(B188:I188)</f>
        <v>0.1275</v>
      </c>
      <c r="K188" s="1">
        <f>MEDIAN(B188:I188)</f>
        <v>0.12</v>
      </c>
    </row>
    <row r="189" spans="1:11" x14ac:dyDescent="0.25">
      <c r="A189" s="7" t="s">
        <v>3</v>
      </c>
      <c r="B189" s="5">
        <v>0.15</v>
      </c>
      <c r="C189" s="5">
        <v>-0.06</v>
      </c>
      <c r="D189" s="5">
        <v>0.02</v>
      </c>
      <c r="E189" s="5">
        <v>0.06</v>
      </c>
      <c r="F189" s="5">
        <v>0.05</v>
      </c>
      <c r="G189" s="5">
        <v>-0.03</v>
      </c>
      <c r="H189" s="5">
        <v>0.19</v>
      </c>
      <c r="I189" s="5">
        <v>0.17</v>
      </c>
      <c r="J189" s="2">
        <f>AVERAGE(B189:I189)</f>
        <v>6.8750000000000006E-2</v>
      </c>
      <c r="K189" s="1">
        <f>MEDIAN(B189:I189)</f>
        <v>5.5E-2</v>
      </c>
    </row>
    <row r="190" spans="1:11" x14ac:dyDescent="0.25">
      <c r="A190" s="9" t="s">
        <v>10</v>
      </c>
      <c r="B190" s="8">
        <v>0.19</v>
      </c>
      <c r="C190" s="8">
        <v>0.23</v>
      </c>
      <c r="D190" s="8">
        <v>0.12</v>
      </c>
      <c r="E190" s="8">
        <v>0.18</v>
      </c>
      <c r="F190" s="8">
        <v>0.24</v>
      </c>
      <c r="G190" s="8">
        <v>0.11</v>
      </c>
      <c r="H190" s="8">
        <v>0.19</v>
      </c>
      <c r="I190" s="8">
        <v>-0.13</v>
      </c>
      <c r="J190" s="2">
        <f>AVERAGE(B190:I190)</f>
        <v>0.14124999999999999</v>
      </c>
      <c r="K190" s="1">
        <f>MEDIAN(B190:I190)</f>
        <v>0.185</v>
      </c>
    </row>
    <row r="191" spans="1:11" x14ac:dyDescent="0.25">
      <c r="A191" s="7" t="s">
        <v>5</v>
      </c>
      <c r="B191" s="5">
        <v>0.28000000000000003</v>
      </c>
      <c r="C191" s="5">
        <v>0.28999999999999998</v>
      </c>
      <c r="D191" s="5">
        <v>0.12</v>
      </c>
      <c r="E191" s="5">
        <v>0.16</v>
      </c>
      <c r="F191" s="5">
        <v>0.25</v>
      </c>
      <c r="G191" s="5">
        <v>0.12</v>
      </c>
      <c r="H191" s="5">
        <v>0.19</v>
      </c>
      <c r="I191" s="5">
        <v>-0.1</v>
      </c>
      <c r="J191" s="2">
        <f>AVERAGE(B191:I191)</f>
        <v>0.16375000000000001</v>
      </c>
      <c r="K191" s="1">
        <f>MEDIAN(B191:I191)</f>
        <v>0.17499999999999999</v>
      </c>
    </row>
    <row r="192" spans="1:11" x14ac:dyDescent="0.25">
      <c r="A192" s="7" t="s">
        <v>4</v>
      </c>
      <c r="B192" s="5">
        <v>7.0000000000000007E-2</v>
      </c>
      <c r="C192" s="5">
        <v>0.14000000000000001</v>
      </c>
      <c r="D192" s="5">
        <v>0.13</v>
      </c>
      <c r="E192" s="5">
        <v>0.23</v>
      </c>
      <c r="F192" s="5">
        <v>0.23</v>
      </c>
      <c r="G192" s="5">
        <v>0.08</v>
      </c>
      <c r="H192" s="5">
        <v>0.19</v>
      </c>
      <c r="I192" s="5">
        <v>-0.21</v>
      </c>
      <c r="J192" s="2">
        <f>AVERAGE(B192:I192)</f>
        <v>0.10750000000000001</v>
      </c>
      <c r="K192" s="1">
        <f>MEDIAN(B192:I192)</f>
        <v>0.13500000000000001</v>
      </c>
    </row>
    <row r="193" spans="1:11" x14ac:dyDescent="0.25">
      <c r="A193" s="7" t="s">
        <v>3</v>
      </c>
      <c r="B193" s="5">
        <v>0.01</v>
      </c>
      <c r="C193" s="5">
        <v>0.04</v>
      </c>
      <c r="D193" s="5">
        <v>-0.02</v>
      </c>
      <c r="E193" s="5">
        <v>-0.01</v>
      </c>
      <c r="F193" s="5">
        <v>0.08</v>
      </c>
      <c r="G193" s="5">
        <v>0.11</v>
      </c>
      <c r="H193" s="5">
        <v>0.26</v>
      </c>
      <c r="I193" s="5">
        <v>-0.06</v>
      </c>
      <c r="J193" s="2">
        <f>AVERAGE(B193:I193)</f>
        <v>5.1250000000000004E-2</v>
      </c>
      <c r="K193" s="1">
        <f>MEDIAN(B193:I193)</f>
        <v>2.5000000000000001E-2</v>
      </c>
    </row>
    <row r="194" spans="1:11" x14ac:dyDescent="0.25">
      <c r="A194" s="9" t="s">
        <v>9</v>
      </c>
      <c r="B194" s="8">
        <v>0.09</v>
      </c>
      <c r="C194" s="8">
        <v>0.18</v>
      </c>
      <c r="D194" s="8">
        <v>0.1</v>
      </c>
      <c r="E194" s="8">
        <v>0.1</v>
      </c>
      <c r="F194" s="8">
        <v>0.13</v>
      </c>
      <c r="G194" s="8">
        <v>0.01</v>
      </c>
      <c r="H194" s="8">
        <v>0.08</v>
      </c>
      <c r="I194" s="8">
        <v>0.16</v>
      </c>
      <c r="J194" s="2">
        <f>AVERAGE(B194:I194)</f>
        <v>0.10625</v>
      </c>
      <c r="K194" s="1">
        <f>MEDIAN(B194:I194)</f>
        <v>0.1</v>
      </c>
    </row>
    <row r="195" spans="1:11" x14ac:dyDescent="0.25">
      <c r="A195" s="7" t="s">
        <v>5</v>
      </c>
      <c r="B195" s="5">
        <v>0.16</v>
      </c>
      <c r="C195" s="5">
        <v>0.24</v>
      </c>
      <c r="D195" s="5">
        <v>0.12</v>
      </c>
      <c r="E195" s="5">
        <v>0.09</v>
      </c>
      <c r="F195" s="5">
        <v>0.12</v>
      </c>
      <c r="G195" s="5">
        <v>0</v>
      </c>
      <c r="H195" s="5">
        <v>0.08</v>
      </c>
      <c r="I195" s="5">
        <v>0.17</v>
      </c>
      <c r="J195" s="2">
        <f>AVERAGE(B195:I195)</f>
        <v>0.1225</v>
      </c>
      <c r="K195" s="1">
        <f>MEDIAN(B195:I195)</f>
        <v>0.12</v>
      </c>
    </row>
    <row r="196" spans="1:11" x14ac:dyDescent="0.25">
      <c r="A196" s="7" t="s">
        <v>4</v>
      </c>
      <c r="B196" s="5">
        <v>-0.02</v>
      </c>
      <c r="C196" s="5">
        <v>-0.04</v>
      </c>
      <c r="D196" s="5">
        <v>0.06</v>
      </c>
      <c r="E196" s="5">
        <v>0.15</v>
      </c>
      <c r="F196" s="5">
        <v>0.15</v>
      </c>
      <c r="G196" s="5">
        <v>0.03</v>
      </c>
      <c r="H196" s="5">
        <v>0.1</v>
      </c>
      <c r="I196" s="5">
        <v>0.12</v>
      </c>
      <c r="J196" s="2">
        <f>AVERAGE(B196:I196)</f>
        <v>6.8749999999999992E-2</v>
      </c>
      <c r="K196" s="1">
        <f>MEDIAN(B196:I196)</f>
        <v>0.08</v>
      </c>
    </row>
    <row r="197" spans="1:11" x14ac:dyDescent="0.25">
      <c r="A197" s="7" t="s">
        <v>3</v>
      </c>
      <c r="B197" s="5">
        <v>-0.01</v>
      </c>
      <c r="C197" s="5">
        <v>7.0000000000000007E-2</v>
      </c>
      <c r="D197" s="5">
        <v>-0.01</v>
      </c>
      <c r="E197" s="5">
        <v>-0.08</v>
      </c>
      <c r="F197" s="5">
        <v>0.08</v>
      </c>
      <c r="G197" s="5">
        <v>-0.04</v>
      </c>
      <c r="H197" s="5">
        <v>-0.09</v>
      </c>
      <c r="I197" s="5">
        <v>0.28000000000000003</v>
      </c>
      <c r="J197" s="2">
        <f>AVERAGE(B197:I197)</f>
        <v>2.5000000000000005E-2</v>
      </c>
      <c r="K197" s="1">
        <f>MEDIAN(B197:I197)</f>
        <v>-0.01</v>
      </c>
    </row>
    <row r="198" spans="1:11" x14ac:dyDescent="0.25">
      <c r="A198" s="9" t="s">
        <v>8</v>
      </c>
      <c r="B198" s="8">
        <v>-0.02</v>
      </c>
      <c r="C198" s="8">
        <v>-0.3</v>
      </c>
      <c r="D198" s="8">
        <v>0.02</v>
      </c>
      <c r="E198" s="8">
        <v>0.12</v>
      </c>
      <c r="F198" s="8">
        <v>-0.53</v>
      </c>
      <c r="G198" s="8">
        <v>-0.26</v>
      </c>
      <c r="H198" s="8">
        <v>-0.17</v>
      </c>
      <c r="I198" s="8">
        <v>3.02</v>
      </c>
      <c r="J198" s="2">
        <f>AVERAGE(B198:I198)</f>
        <v>0.23500000000000001</v>
      </c>
      <c r="K198" s="1">
        <f>MEDIAN(B198:I198)</f>
        <v>-9.5000000000000001E-2</v>
      </c>
    </row>
    <row r="199" spans="1:11" x14ac:dyDescent="0.25">
      <c r="A199" s="11" t="s">
        <v>7</v>
      </c>
      <c r="B199" s="10">
        <v>0.14000000000000001</v>
      </c>
      <c r="C199" s="10">
        <v>0.13</v>
      </c>
      <c r="D199" s="10">
        <v>0.08</v>
      </c>
      <c r="E199" s="10">
        <v>0.05</v>
      </c>
      <c r="F199" s="10">
        <v>0.11</v>
      </c>
      <c r="G199" s="10">
        <v>-0.02</v>
      </c>
      <c r="H199" s="10">
        <v>0.17</v>
      </c>
      <c r="I199" s="10">
        <v>0.06</v>
      </c>
      <c r="J199" s="2">
        <f>AVERAGE(B199:I199)</f>
        <v>0.09</v>
      </c>
      <c r="K199" s="1">
        <f>MEDIAN(B199:I199)</f>
        <v>9.5000000000000001E-2</v>
      </c>
    </row>
    <row r="200" spans="1:11" x14ac:dyDescent="0.25">
      <c r="A200" s="9" t="s">
        <v>6</v>
      </c>
      <c r="B200" s="8">
        <v>0.21</v>
      </c>
      <c r="C200" s="8">
        <v>0.02</v>
      </c>
      <c r="D200" s="8">
        <v>0.06</v>
      </c>
      <c r="E200" s="8">
        <v>-0.11</v>
      </c>
      <c r="F200" s="8">
        <v>0.03</v>
      </c>
      <c r="G200" s="8">
        <v>-0.01</v>
      </c>
      <c r="H200" s="8">
        <v>0.16</v>
      </c>
      <c r="I200" s="8">
        <v>7.0000000000000007E-2</v>
      </c>
      <c r="J200" s="2">
        <f>AVERAGE(B200:I200)</f>
        <v>5.3749999999999999E-2</v>
      </c>
      <c r="K200" s="1">
        <f>MEDIAN(B200:I200)</f>
        <v>4.4999999999999998E-2</v>
      </c>
    </row>
    <row r="201" spans="1:11" x14ac:dyDescent="0.25">
      <c r="A201" s="7" t="s">
        <v>5</v>
      </c>
      <c r="B201" s="5">
        <v>0.14000000000000001</v>
      </c>
      <c r="C201" s="5">
        <v>0.04</v>
      </c>
      <c r="D201" s="5">
        <v>0.04</v>
      </c>
      <c r="E201" s="5">
        <v>0.05</v>
      </c>
      <c r="F201" s="5">
        <v>0.03</v>
      </c>
      <c r="G201" s="5">
        <v>0.01</v>
      </c>
      <c r="H201" s="5">
        <v>0.17</v>
      </c>
      <c r="I201" s="5">
        <v>0.06</v>
      </c>
      <c r="J201" s="2">
        <f>AVERAGE(B201:I201)</f>
        <v>6.7500000000000004E-2</v>
      </c>
      <c r="K201" s="1">
        <f>MEDIAN(B201:I201)</f>
        <v>4.4999999999999998E-2</v>
      </c>
    </row>
    <row r="202" spans="1:11" x14ac:dyDescent="0.25">
      <c r="A202" s="7" t="s">
        <v>4</v>
      </c>
      <c r="B202" s="5">
        <v>0.02</v>
      </c>
      <c r="C202" s="5">
        <v>-0.02</v>
      </c>
      <c r="D202" s="5">
        <v>0.02</v>
      </c>
      <c r="E202" s="5">
        <v>-0.17</v>
      </c>
      <c r="F202" s="5">
        <v>-0.18</v>
      </c>
      <c r="G202" s="5">
        <v>-0.22</v>
      </c>
      <c r="H202" s="5">
        <v>0.13</v>
      </c>
      <c r="I202" s="5">
        <v>-0.03</v>
      </c>
      <c r="J202" s="2">
        <f>AVERAGE(B202:I202)</f>
        <v>-5.6250000000000008E-2</v>
      </c>
      <c r="K202" s="1">
        <f>MEDIAN(B202:I202)</f>
        <v>-2.5000000000000001E-2</v>
      </c>
    </row>
    <row r="203" spans="1:11" x14ac:dyDescent="0.25">
      <c r="A203" s="7" t="s">
        <v>3</v>
      </c>
      <c r="B203" s="5">
        <v>0.08</v>
      </c>
      <c r="C203" s="5">
        <v>0.06</v>
      </c>
      <c r="D203" s="5">
        <v>0.02</v>
      </c>
      <c r="E203" s="5">
        <v>-0.13</v>
      </c>
      <c r="F203" s="5">
        <v>-0.14000000000000001</v>
      </c>
      <c r="G203" s="5">
        <v>0.08</v>
      </c>
      <c r="H203" s="5">
        <v>0.14000000000000001</v>
      </c>
      <c r="I203" s="5">
        <v>-0.16</v>
      </c>
      <c r="J203" s="2">
        <f>AVERAGE(B203:I203)</f>
        <v>-6.2500000000000003E-3</v>
      </c>
      <c r="K203" s="1">
        <f>MEDIAN(B203:I203)</f>
        <v>3.9999999999999994E-2</v>
      </c>
    </row>
    <row r="204" spans="1:11" x14ac:dyDescent="0.25">
      <c r="A204" s="7" t="s">
        <v>2</v>
      </c>
      <c r="B204" s="5">
        <v>0.08</v>
      </c>
      <c r="C204" s="5">
        <v>-0.15</v>
      </c>
      <c r="D204" s="5">
        <v>-0.05</v>
      </c>
      <c r="E204" s="5">
        <v>0.04</v>
      </c>
      <c r="F204" s="5">
        <v>0.03</v>
      </c>
      <c r="G204" s="5">
        <v>-0.14000000000000001</v>
      </c>
      <c r="H204" s="5">
        <v>-0.01</v>
      </c>
      <c r="I204" s="5">
        <v>0.42</v>
      </c>
      <c r="J204" s="2">
        <f>AVERAGE(B204:I204)</f>
        <v>2.7499999999999997E-2</v>
      </c>
      <c r="K204" s="1">
        <f>MEDIAN(B204:I204)</f>
        <v>0.01</v>
      </c>
    </row>
    <row r="205" spans="1:11" x14ac:dyDescent="0.25">
      <c r="A205" s="6" t="s">
        <v>1</v>
      </c>
      <c r="B205" s="5">
        <v>0</v>
      </c>
      <c r="C205" s="5">
        <v>0</v>
      </c>
      <c r="D205" s="5">
        <v>0</v>
      </c>
      <c r="E205" s="5">
        <v>0</v>
      </c>
      <c r="F205" s="5">
        <v>0</v>
      </c>
      <c r="G205" s="5">
        <v>0</v>
      </c>
      <c r="H205" s="5">
        <v>0</v>
      </c>
      <c r="I205" s="5">
        <v>0</v>
      </c>
      <c r="J205" s="2">
        <f>AVERAGE(B205:I205)</f>
        <v>0</v>
      </c>
      <c r="K205" s="1">
        <f>MEDIAN(B205:I205)</f>
        <v>0</v>
      </c>
    </row>
    <row r="206" spans="1:11" ht="15.75" thickBot="1" x14ac:dyDescent="0.3">
      <c r="A206" s="4" t="s">
        <v>0</v>
      </c>
      <c r="B206" s="3">
        <v>0.14000000000000001</v>
      </c>
      <c r="C206" s="3">
        <v>0.12</v>
      </c>
      <c r="D206" s="3">
        <v>0.08</v>
      </c>
      <c r="E206" s="3">
        <v>0.04</v>
      </c>
      <c r="F206" s="3">
        <v>0.11</v>
      </c>
      <c r="G206" s="3">
        <v>-0.02</v>
      </c>
      <c r="H206" s="3">
        <v>0.17</v>
      </c>
      <c r="I206" s="3">
        <v>0.06</v>
      </c>
      <c r="J206" s="2">
        <f>AVERAGE(B206:I206)</f>
        <v>8.7499999999999994E-2</v>
      </c>
      <c r="K206" s="1">
        <f>MEDIAN(B206:I206)</f>
        <v>9.5000000000000001E-2</v>
      </c>
    </row>
    <row r="207" spans="1:11" ht="15.75" thickTop="1" x14ac:dyDescent="0.25"/>
  </sheetData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Historicals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Waqas Albert</dc:creator>
  <cp:lastModifiedBy>Waqas Albert</cp:lastModifiedBy>
  <dcterms:created xsi:type="dcterms:W3CDTF">2025-03-11T14:21:15Z</dcterms:created>
  <dcterms:modified xsi:type="dcterms:W3CDTF">2025-03-11T14:21:58Z</dcterms:modified>
</cp:coreProperties>
</file>