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drapi\Desktop\QCP\Task 15\"/>
    </mc:Choice>
  </mc:AlternateContent>
  <xr:revisionPtr revIDLastSave="0" documentId="13_ncr:1_{948EECD2-980A-41C1-BCE5-A9AB9811041C}" xr6:coauthVersionLast="47" xr6:coauthVersionMax="47" xr10:uidLastSave="{00000000-0000-0000-0000-000000000000}"/>
  <bookViews>
    <workbookView xWindow="-110" yWindow="-110" windowWidth="25820" windowHeight="13900" activeTab="4" xr2:uid="{00000000-000D-0000-FFFF-FFFF00000000}"/>
  </bookViews>
  <sheets>
    <sheet name="Instructions" sheetId="2" r:id="rId1"/>
    <sheet name="Historicals" sheetId="1" r:id="rId2"/>
    <sheet name="Segmental forecast" sheetId="3" r:id="rId3"/>
    <sheet name="Three Statements" sheetId="4" r:id="rId4"/>
    <sheet name="Schedule" sheetId="5" r:id="rId5"/>
    <sheet name="Share Price History" sheetId="6" r:id="rId6"/>
    <sheet name="Rf"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5" l="1"/>
  <c r="P16" i="5"/>
  <c r="P15" i="5"/>
  <c r="K16" i="5"/>
  <c r="M16" i="5"/>
  <c r="N16" i="5"/>
  <c r="O16" i="5"/>
  <c r="L16" i="5"/>
  <c r="I31" i="5"/>
  <c r="I30" i="5"/>
  <c r="I29" i="5"/>
  <c r="I28" i="5"/>
  <c r="N48" i="4"/>
  <c r="N50" i="4"/>
  <c r="N52" i="4"/>
  <c r="L15" i="5"/>
  <c r="M15" i="5"/>
  <c r="N15" i="5"/>
  <c r="O15" i="5"/>
  <c r="K15" i="5"/>
  <c r="B16" i="5"/>
  <c r="C15" i="5"/>
  <c r="C16" i="5" s="1"/>
  <c r="D15" i="5"/>
  <c r="D16" i="5" s="1"/>
  <c r="E15" i="5"/>
  <c r="E16" i="5" s="1"/>
  <c r="F15" i="5"/>
  <c r="F16" i="5" s="1"/>
  <c r="G15" i="5"/>
  <c r="G16" i="5" s="1"/>
  <c r="H15" i="5"/>
  <c r="H16" i="5" s="1"/>
  <c r="I15" i="5"/>
  <c r="I16" i="5" s="1"/>
  <c r="B15" i="5"/>
  <c r="B20" i="5"/>
  <c r="B18" i="5" s="1"/>
  <c r="B17" i="5" s="1"/>
  <c r="B23" i="5"/>
  <c r="B58" i="1"/>
  <c r="B22" i="5"/>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038" i="7"/>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C1189" i="7"/>
  <c r="C1190" i="7"/>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247" i="7"/>
  <c r="C1248" i="7"/>
  <c r="C1249" i="7"/>
  <c r="C1250" i="7"/>
  <c r="C1251" i="7"/>
  <c r="C1252" i="7"/>
  <c r="C1253" i="7"/>
  <c r="C1254" i="7"/>
  <c r="C1255" i="7"/>
  <c r="C1256" i="7"/>
  <c r="C1257" i="7"/>
  <c r="C1258" i="7"/>
  <c r="C1259" i="7"/>
  <c r="C1260" i="7"/>
  <c r="C1261" i="7"/>
  <c r="C1262" i="7"/>
  <c r="C1263" i="7"/>
  <c r="C1264" i="7"/>
  <c r="C1265" i="7"/>
  <c r="C1266" i="7"/>
  <c r="C1267" i="7"/>
  <c r="C1268" i="7"/>
  <c r="C1269" i="7"/>
  <c r="C1270" i="7"/>
  <c r="C1271" i="7"/>
  <c r="C1272" i="7"/>
  <c r="C1273" i="7"/>
  <c r="C1274" i="7"/>
  <c r="C1275" i="7"/>
  <c r="C1276" i="7"/>
  <c r="C1277" i="7"/>
  <c r="C1278" i="7"/>
  <c r="C1279" i="7"/>
  <c r="C1280" i="7"/>
  <c r="C1281" i="7"/>
  <c r="C1282" i="7"/>
  <c r="C1283" i="7"/>
  <c r="C1284" i="7"/>
  <c r="C1285" i="7"/>
  <c r="C1286" i="7"/>
  <c r="C1287" i="7"/>
  <c r="C1288" i="7"/>
  <c r="C1289" i="7"/>
  <c r="C1290" i="7"/>
  <c r="C1291" i="7"/>
  <c r="C1292" i="7"/>
  <c r="C1293" i="7"/>
  <c r="C1294" i="7"/>
  <c r="C1295" i="7"/>
  <c r="C1296" i="7"/>
  <c r="C1297" i="7"/>
  <c r="C1298" i="7"/>
  <c r="C1299" i="7"/>
  <c r="C1300" i="7"/>
  <c r="C1301" i="7"/>
  <c r="C1302" i="7"/>
  <c r="C1303" i="7"/>
  <c r="C1304" i="7"/>
  <c r="C1305" i="7"/>
  <c r="C1306" i="7"/>
  <c r="C1307" i="7"/>
  <c r="C1308" i="7"/>
  <c r="C1309" i="7"/>
  <c r="C1310" i="7"/>
  <c r="C1311" i="7"/>
  <c r="C1312" i="7"/>
  <c r="C1313" i="7"/>
  <c r="C1314" i="7"/>
  <c r="C1315" i="7"/>
  <c r="C1316" i="7"/>
  <c r="C1317" i="7"/>
  <c r="C1318" i="7"/>
  <c r="C1319" i="7"/>
  <c r="C1320" i="7"/>
  <c r="C1321" i="7"/>
  <c r="C1322" i="7"/>
  <c r="C1323" i="7"/>
  <c r="C1324" i="7"/>
  <c r="C1325" i="7"/>
  <c r="C1326" i="7"/>
  <c r="C1327" i="7"/>
  <c r="C1328" i="7"/>
  <c r="C1329" i="7"/>
  <c r="C1330" i="7"/>
  <c r="C1331" i="7"/>
  <c r="C1332" i="7"/>
  <c r="C1333" i="7"/>
  <c r="C1334" i="7"/>
  <c r="C1335" i="7"/>
  <c r="C1336" i="7"/>
  <c r="C1337" i="7"/>
  <c r="C1338" i="7"/>
  <c r="C1339" i="7"/>
  <c r="C1340" i="7"/>
  <c r="C1341" i="7"/>
  <c r="C1342" i="7"/>
  <c r="C1343" i="7"/>
  <c r="C1344" i="7"/>
  <c r="C1345" i="7"/>
  <c r="C1346" i="7"/>
  <c r="C1347" i="7"/>
  <c r="C1348" i="7"/>
  <c r="C1349" i="7"/>
  <c r="C1350" i="7"/>
  <c r="C1351" i="7"/>
  <c r="C1352" i="7"/>
  <c r="C1353" i="7"/>
  <c r="C1354" i="7"/>
  <c r="C1355" i="7"/>
  <c r="C1356" i="7"/>
  <c r="C1357" i="7"/>
  <c r="C1358" i="7"/>
  <c r="C1359" i="7"/>
  <c r="C1360" i="7"/>
  <c r="C1361" i="7"/>
  <c r="C1362" i="7"/>
  <c r="C1363" i="7"/>
  <c r="C1364" i="7"/>
  <c r="C1365" i="7"/>
  <c r="C1366" i="7"/>
  <c r="C1367" i="7"/>
  <c r="C1368" i="7"/>
  <c r="C1369" i="7"/>
  <c r="C1370" i="7"/>
  <c r="C1371" i="7"/>
  <c r="C1372" i="7"/>
  <c r="C1373" i="7"/>
  <c r="C1374" i="7"/>
  <c r="C1375" i="7"/>
  <c r="C1376" i="7"/>
  <c r="C1377" i="7"/>
  <c r="C1378" i="7"/>
  <c r="C1379" i="7"/>
  <c r="C1380" i="7"/>
  <c r="C1381" i="7"/>
  <c r="C1382" i="7"/>
  <c r="C1383" i="7"/>
  <c r="C1384" i="7"/>
  <c r="C1385" i="7"/>
  <c r="C1386" i="7"/>
  <c r="C1387" i="7"/>
  <c r="C1388" i="7"/>
  <c r="C1389" i="7"/>
  <c r="C1390" i="7"/>
  <c r="C1391" i="7"/>
  <c r="C1392" i="7"/>
  <c r="C1393" i="7"/>
  <c r="C1394" i="7"/>
  <c r="C1395" i="7"/>
  <c r="C1396" i="7"/>
  <c r="C1397" i="7"/>
  <c r="C1398" i="7"/>
  <c r="C1399" i="7"/>
  <c r="C1400" i="7"/>
  <c r="C1401" i="7"/>
  <c r="C1402" i="7"/>
  <c r="C1403" i="7"/>
  <c r="C1404" i="7"/>
  <c r="C1405" i="7"/>
  <c r="C1406" i="7"/>
  <c r="C1407" i="7"/>
  <c r="C1408" i="7"/>
  <c r="C1409" i="7"/>
  <c r="C1410" i="7"/>
  <c r="C1411" i="7"/>
  <c r="C1412" i="7"/>
  <c r="C1413" i="7"/>
  <c r="C1414" i="7"/>
  <c r="C1415" i="7"/>
  <c r="C1416" i="7"/>
  <c r="C1417" i="7"/>
  <c r="C1418" i="7"/>
  <c r="C1419" i="7"/>
  <c r="C1420" i="7"/>
  <c r="C1421" i="7"/>
  <c r="C1422" i="7"/>
  <c r="C1423" i="7"/>
  <c r="C1424" i="7"/>
  <c r="C1425" i="7"/>
  <c r="C1426" i="7"/>
  <c r="C1427" i="7"/>
  <c r="C1428" i="7"/>
  <c r="C1429" i="7"/>
  <c r="C1430" i="7"/>
  <c r="C1431" i="7"/>
  <c r="C1432" i="7"/>
  <c r="C1433" i="7"/>
  <c r="C1434" i="7"/>
  <c r="C1435" i="7"/>
  <c r="C1436" i="7"/>
  <c r="C1437" i="7"/>
  <c r="C1438" i="7"/>
  <c r="C1439" i="7"/>
  <c r="C1440" i="7"/>
  <c r="C1441" i="7"/>
  <c r="C1442" i="7"/>
  <c r="C1443" i="7"/>
  <c r="C1444" i="7"/>
  <c r="C1445" i="7"/>
  <c r="C1446" i="7"/>
  <c r="C1447" i="7"/>
  <c r="C1448" i="7"/>
  <c r="C1449" i="7"/>
  <c r="C1450" i="7"/>
  <c r="C1451" i="7"/>
  <c r="C1452" i="7"/>
  <c r="C1453" i="7"/>
  <c r="C1454" i="7"/>
  <c r="C1455" i="7"/>
  <c r="C1456" i="7"/>
  <c r="C1457" i="7"/>
  <c r="C1458" i="7"/>
  <c r="C1459" i="7"/>
  <c r="C1460" i="7"/>
  <c r="C1461" i="7"/>
  <c r="C1462" i="7"/>
  <c r="C1463" i="7"/>
  <c r="C1464" i="7"/>
  <c r="C1465" i="7"/>
  <c r="C1466" i="7"/>
  <c r="C1467" i="7"/>
  <c r="C1468" i="7"/>
  <c r="C1469" i="7"/>
  <c r="C1470" i="7"/>
  <c r="C1471" i="7"/>
  <c r="C1472" i="7"/>
  <c r="C1473" i="7"/>
  <c r="C1474" i="7"/>
  <c r="C1475" i="7"/>
  <c r="C1476" i="7"/>
  <c r="C1477" i="7"/>
  <c r="C1478" i="7"/>
  <c r="C1479" i="7"/>
  <c r="C1480" i="7"/>
  <c r="C1481" i="7"/>
  <c r="C1482" i="7"/>
  <c r="C1483" i="7"/>
  <c r="C1484" i="7"/>
  <c r="C1485" i="7"/>
  <c r="C1486" i="7"/>
  <c r="C1487" i="7"/>
  <c r="C1488" i="7"/>
  <c r="C1489" i="7"/>
  <c r="C1490" i="7"/>
  <c r="C1491" i="7"/>
  <c r="C1492" i="7"/>
  <c r="C1493" i="7"/>
  <c r="C1494" i="7"/>
  <c r="C1495" i="7"/>
  <c r="C1496" i="7"/>
  <c r="C1497" i="7"/>
  <c r="C1498" i="7"/>
  <c r="C1499" i="7"/>
  <c r="C1500" i="7"/>
  <c r="C1501" i="7"/>
  <c r="C1502" i="7"/>
  <c r="C1503" i="7"/>
  <c r="C1504" i="7"/>
  <c r="C1505" i="7"/>
  <c r="C1506" i="7"/>
  <c r="C1507" i="7"/>
  <c r="C1508" i="7"/>
  <c r="C1509" i="7"/>
  <c r="C1510" i="7"/>
  <c r="C1511" i="7"/>
  <c r="C1512" i="7"/>
  <c r="C1513" i="7"/>
  <c r="C1514" i="7"/>
  <c r="C1515" i="7"/>
  <c r="C1516" i="7"/>
  <c r="C1517" i="7"/>
  <c r="C1518" i="7"/>
  <c r="C1519" i="7"/>
  <c r="C1520" i="7"/>
  <c r="C1521" i="7"/>
  <c r="C1522" i="7"/>
  <c r="C1523" i="7"/>
  <c r="C1524" i="7"/>
  <c r="C1525" i="7"/>
  <c r="C1526" i="7"/>
  <c r="C1527" i="7"/>
  <c r="C1528" i="7"/>
  <c r="C1529" i="7"/>
  <c r="C1530" i="7"/>
  <c r="C1531" i="7"/>
  <c r="C1532" i="7"/>
  <c r="C1533" i="7"/>
  <c r="C1534" i="7"/>
  <c r="C1535" i="7"/>
  <c r="C1536" i="7"/>
  <c r="C1537" i="7"/>
  <c r="C1538" i="7"/>
  <c r="C1539" i="7"/>
  <c r="C1540" i="7"/>
  <c r="C1541" i="7"/>
  <c r="C1542" i="7"/>
  <c r="C1543" i="7"/>
  <c r="C1544" i="7"/>
  <c r="C1545" i="7"/>
  <c r="C1546" i="7"/>
  <c r="C1547" i="7"/>
  <c r="C1548" i="7"/>
  <c r="C1549" i="7"/>
  <c r="C1550" i="7"/>
  <c r="C1551" i="7"/>
  <c r="C1552" i="7"/>
  <c r="C1553" i="7"/>
  <c r="C1554" i="7"/>
  <c r="C1555" i="7"/>
  <c r="C1556" i="7"/>
  <c r="C1557" i="7"/>
  <c r="C1558" i="7"/>
  <c r="C1559" i="7"/>
  <c r="C1560" i="7"/>
  <c r="C1561" i="7"/>
  <c r="C1562" i="7"/>
  <c r="C1563" i="7"/>
  <c r="C1564" i="7"/>
  <c r="C1565" i="7"/>
  <c r="C1566" i="7"/>
  <c r="C1567" i="7"/>
  <c r="C1568" i="7"/>
  <c r="C1569" i="7"/>
  <c r="C1570" i="7"/>
  <c r="C1571" i="7"/>
  <c r="C1572" i="7"/>
  <c r="C1573" i="7"/>
  <c r="C1574" i="7"/>
  <c r="C1575" i="7"/>
  <c r="C1576" i="7"/>
  <c r="C1577" i="7"/>
  <c r="C1578" i="7"/>
  <c r="C1579" i="7"/>
  <c r="C1580" i="7"/>
  <c r="C1581" i="7"/>
  <c r="C1582" i="7"/>
  <c r="C1583" i="7"/>
  <c r="C1584" i="7"/>
  <c r="C1585" i="7"/>
  <c r="C1586" i="7"/>
  <c r="C1587" i="7"/>
  <c r="C1588" i="7"/>
  <c r="C1589" i="7"/>
  <c r="C1590" i="7"/>
  <c r="C1591" i="7"/>
  <c r="C1592" i="7"/>
  <c r="C1593" i="7"/>
  <c r="C1594" i="7"/>
  <c r="C1595" i="7"/>
  <c r="C1596" i="7"/>
  <c r="C1597" i="7"/>
  <c r="C1598" i="7"/>
  <c r="C1599" i="7"/>
  <c r="C1600" i="7"/>
  <c r="C1601" i="7"/>
  <c r="C1602" i="7"/>
  <c r="C1603" i="7"/>
  <c r="C1604" i="7"/>
  <c r="C1605" i="7"/>
  <c r="C1606" i="7"/>
  <c r="C1607" i="7"/>
  <c r="C1608" i="7"/>
  <c r="C1609" i="7"/>
  <c r="C1610" i="7"/>
  <c r="C1611" i="7"/>
  <c r="C1612" i="7"/>
  <c r="C1613" i="7"/>
  <c r="C1614" i="7"/>
  <c r="C1615" i="7"/>
  <c r="C1616" i="7"/>
  <c r="C1617" i="7"/>
  <c r="C1618" i="7"/>
  <c r="C1619" i="7"/>
  <c r="C1620" i="7"/>
  <c r="C1621" i="7"/>
  <c r="C1622" i="7"/>
  <c r="C1623" i="7"/>
  <c r="C1624" i="7"/>
  <c r="C1625" i="7"/>
  <c r="C1626" i="7"/>
  <c r="C1627" i="7"/>
  <c r="C1628" i="7"/>
  <c r="C1629" i="7"/>
  <c r="C1630" i="7"/>
  <c r="C1631" i="7"/>
  <c r="C1632" i="7"/>
  <c r="C1633" i="7"/>
  <c r="C1634" i="7"/>
  <c r="C1635" i="7"/>
  <c r="C1636" i="7"/>
  <c r="C1637" i="7"/>
  <c r="C1638" i="7"/>
  <c r="C1639" i="7"/>
  <c r="C1640" i="7"/>
  <c r="C1641" i="7"/>
  <c r="C1642" i="7"/>
  <c r="C1643" i="7"/>
  <c r="C1644" i="7"/>
  <c r="C1645" i="7"/>
  <c r="C1646" i="7"/>
  <c r="C1647" i="7"/>
  <c r="C1648" i="7"/>
  <c r="C1649" i="7"/>
  <c r="C1650" i="7"/>
  <c r="C1651" i="7"/>
  <c r="C1652" i="7"/>
  <c r="C1653" i="7"/>
  <c r="C1654" i="7"/>
  <c r="C1655" i="7"/>
  <c r="C1656" i="7"/>
  <c r="C1657" i="7"/>
  <c r="C1658" i="7"/>
  <c r="C1659" i="7"/>
  <c r="C1660" i="7"/>
  <c r="C1661" i="7"/>
  <c r="C1662" i="7"/>
  <c r="C1663" i="7"/>
  <c r="C1664" i="7"/>
  <c r="C1665" i="7"/>
  <c r="C1666" i="7"/>
  <c r="C1667" i="7"/>
  <c r="C1668" i="7"/>
  <c r="C1669" i="7"/>
  <c r="C1670" i="7"/>
  <c r="C1671" i="7"/>
  <c r="C1672" i="7"/>
  <c r="C1673" i="7"/>
  <c r="C1674" i="7"/>
  <c r="C1675" i="7"/>
  <c r="C1676" i="7"/>
  <c r="C1677" i="7"/>
  <c r="C1678" i="7"/>
  <c r="C1679" i="7"/>
  <c r="C1680" i="7"/>
  <c r="C1681" i="7"/>
  <c r="C1682" i="7"/>
  <c r="C1683" i="7"/>
  <c r="C1684" i="7"/>
  <c r="C1685" i="7"/>
  <c r="C1686" i="7"/>
  <c r="C1687" i="7"/>
  <c r="C1688" i="7"/>
  <c r="C1689" i="7"/>
  <c r="C1690" i="7"/>
  <c r="C1691" i="7"/>
  <c r="C1692" i="7"/>
  <c r="C1693" i="7"/>
  <c r="C1694" i="7"/>
  <c r="C1695" i="7"/>
  <c r="C1696" i="7"/>
  <c r="C1697" i="7"/>
  <c r="C1698" i="7"/>
  <c r="C1699" i="7"/>
  <c r="C1700" i="7"/>
  <c r="C1701" i="7"/>
  <c r="C1702" i="7"/>
  <c r="C1703" i="7"/>
  <c r="C1704" i="7"/>
  <c r="C1705" i="7"/>
  <c r="C1706" i="7"/>
  <c r="C1707" i="7"/>
  <c r="C1708" i="7"/>
  <c r="C1709" i="7"/>
  <c r="C1710" i="7"/>
  <c r="C1711" i="7"/>
  <c r="C1712" i="7"/>
  <c r="C1713" i="7"/>
  <c r="C1714" i="7"/>
  <c r="C1715" i="7"/>
  <c r="C1716" i="7"/>
  <c r="C1717" i="7"/>
  <c r="C1718" i="7"/>
  <c r="C1719" i="7"/>
  <c r="C1720" i="7"/>
  <c r="C1721" i="7"/>
  <c r="C1722" i="7"/>
  <c r="C1723" i="7"/>
  <c r="C1724" i="7"/>
  <c r="C1725" i="7"/>
  <c r="C1726" i="7"/>
  <c r="C1727" i="7"/>
  <c r="C1728" i="7"/>
  <c r="C1729" i="7"/>
  <c r="C1730" i="7"/>
  <c r="C1731" i="7"/>
  <c r="C1732" i="7"/>
  <c r="C1733" i="7"/>
  <c r="C1734" i="7"/>
  <c r="C1735" i="7"/>
  <c r="C1736" i="7"/>
  <c r="C1737" i="7"/>
  <c r="C1738" i="7"/>
  <c r="C1739" i="7"/>
  <c r="C1740" i="7"/>
  <c r="C1741" i="7"/>
  <c r="C1742" i="7"/>
  <c r="C1743" i="7"/>
  <c r="C1744" i="7"/>
  <c r="C1745" i="7"/>
  <c r="C1746" i="7"/>
  <c r="C1747" i="7"/>
  <c r="C1748" i="7"/>
  <c r="C1749" i="7"/>
  <c r="C1750" i="7"/>
  <c r="C1751" i="7"/>
  <c r="C1752" i="7"/>
  <c r="C1753" i="7"/>
  <c r="C1754" i="7"/>
  <c r="C1755" i="7"/>
  <c r="C1756" i="7"/>
  <c r="C1757" i="7"/>
  <c r="C1758" i="7"/>
  <c r="C1759" i="7"/>
  <c r="C1760" i="7"/>
  <c r="C1761" i="7"/>
  <c r="C1762" i="7"/>
  <c r="C1763" i="7"/>
  <c r="C1764" i="7"/>
  <c r="C1765" i="7"/>
  <c r="C1766" i="7"/>
  <c r="C1767" i="7"/>
  <c r="C1768" i="7"/>
  <c r="C1769" i="7"/>
  <c r="C1770" i="7"/>
  <c r="C1771" i="7"/>
  <c r="C1772" i="7"/>
  <c r="C1773" i="7"/>
  <c r="C1774" i="7"/>
  <c r="C1775" i="7"/>
  <c r="C1776" i="7"/>
  <c r="C1777" i="7"/>
  <c r="C1778" i="7"/>
  <c r="C1779" i="7"/>
  <c r="C1780" i="7"/>
  <c r="C1781" i="7"/>
  <c r="C1782" i="7"/>
  <c r="C1783" i="7"/>
  <c r="C1784" i="7"/>
  <c r="C1785" i="7"/>
  <c r="C1786" i="7"/>
  <c r="C1787" i="7"/>
  <c r="C1788" i="7"/>
  <c r="C1789" i="7"/>
  <c r="C1790" i="7"/>
  <c r="C1791" i="7"/>
  <c r="C1792" i="7"/>
  <c r="C1793" i="7"/>
  <c r="C1794" i="7"/>
  <c r="C1795" i="7"/>
  <c r="C1796" i="7"/>
  <c r="C1797" i="7"/>
  <c r="C1798" i="7"/>
  <c r="C1799" i="7"/>
  <c r="C1800" i="7"/>
  <c r="C1801" i="7"/>
  <c r="C1802" i="7"/>
  <c r="C1803" i="7"/>
  <c r="C1804" i="7"/>
  <c r="C1805" i="7"/>
  <c r="C1806" i="7"/>
  <c r="C1807" i="7"/>
  <c r="C1808" i="7"/>
  <c r="C1809" i="7"/>
  <c r="C1810" i="7"/>
  <c r="C1811" i="7"/>
  <c r="C1812" i="7"/>
  <c r="C1813" i="7"/>
  <c r="C1814" i="7"/>
  <c r="C1815" i="7"/>
  <c r="C1816" i="7"/>
  <c r="C1817" i="7"/>
  <c r="C1818" i="7"/>
  <c r="C1819" i="7"/>
  <c r="C1820" i="7"/>
  <c r="C1821" i="7"/>
  <c r="C1822" i="7"/>
  <c r="C1823" i="7"/>
  <c r="C1824" i="7"/>
  <c r="C1825" i="7"/>
  <c r="C1826" i="7"/>
  <c r="C1827" i="7"/>
  <c r="C1828" i="7"/>
  <c r="C1829" i="7"/>
  <c r="C1830" i="7"/>
  <c r="C1831" i="7"/>
  <c r="C1832" i="7"/>
  <c r="C1833" i="7"/>
  <c r="C1834" i="7"/>
  <c r="C1835" i="7"/>
  <c r="C1836" i="7"/>
  <c r="C1837" i="7"/>
  <c r="C1838" i="7"/>
  <c r="C1839" i="7"/>
  <c r="C1840" i="7"/>
  <c r="C1841" i="7"/>
  <c r="C1842" i="7"/>
  <c r="C1843" i="7"/>
  <c r="C1844" i="7"/>
  <c r="C1845" i="7"/>
  <c r="C1846" i="7"/>
  <c r="C1847" i="7"/>
  <c r="C1848" i="7"/>
  <c r="C1849" i="7"/>
  <c r="C1850" i="7"/>
  <c r="C1851" i="7"/>
  <c r="C1852" i="7"/>
  <c r="C1853" i="7"/>
  <c r="C1854" i="7"/>
  <c r="C1855" i="7"/>
  <c r="C1856" i="7"/>
  <c r="C1857" i="7"/>
  <c r="C1858" i="7"/>
  <c r="C1859" i="7"/>
  <c r="C1860" i="7"/>
  <c r="C1861" i="7"/>
  <c r="C1862" i="7"/>
  <c r="C1863" i="7"/>
  <c r="C1864" i="7"/>
  <c r="C1865" i="7"/>
  <c r="C1866" i="7"/>
  <c r="C1867" i="7"/>
  <c r="C1868" i="7"/>
  <c r="C1869" i="7"/>
  <c r="C1870" i="7"/>
  <c r="C1871" i="7"/>
  <c r="C1872" i="7"/>
  <c r="C1873" i="7"/>
  <c r="C1874" i="7"/>
  <c r="C1875" i="7"/>
  <c r="C1876" i="7"/>
  <c r="C1877" i="7"/>
  <c r="C1878" i="7"/>
  <c r="C1879" i="7"/>
  <c r="C1880" i="7"/>
  <c r="C1881" i="7"/>
  <c r="C1882" i="7"/>
  <c r="C1883" i="7"/>
  <c r="C1884" i="7"/>
  <c r="C1885" i="7"/>
  <c r="C1886" i="7"/>
  <c r="C1887" i="7"/>
  <c r="C1888" i="7"/>
  <c r="C1889" i="7"/>
  <c r="C1890" i="7"/>
  <c r="C1891" i="7"/>
  <c r="C1892" i="7"/>
  <c r="C1893" i="7"/>
  <c r="C1894" i="7"/>
  <c r="C1895" i="7"/>
  <c r="C1896" i="7"/>
  <c r="C1897" i="7"/>
  <c r="C1898" i="7"/>
  <c r="C1899" i="7"/>
  <c r="C1900" i="7"/>
  <c r="C1901" i="7"/>
  <c r="C1902" i="7"/>
  <c r="C1903" i="7"/>
  <c r="C1904" i="7"/>
  <c r="C1905" i="7"/>
  <c r="C1906" i="7"/>
  <c r="C1907" i="7"/>
  <c r="C1908" i="7"/>
  <c r="C1909" i="7"/>
  <c r="C1910" i="7"/>
  <c r="C1911" i="7"/>
  <c r="C1912" i="7"/>
  <c r="C1913" i="7"/>
  <c r="C1914" i="7"/>
  <c r="C1915" i="7"/>
  <c r="C1916" i="7"/>
  <c r="C1917" i="7"/>
  <c r="C1918" i="7"/>
  <c r="C1919" i="7"/>
  <c r="C1920" i="7"/>
  <c r="C1921" i="7"/>
  <c r="C1922" i="7"/>
  <c r="C1923" i="7"/>
  <c r="C1924" i="7"/>
  <c r="C1925" i="7"/>
  <c r="C1926" i="7"/>
  <c r="C1927" i="7"/>
  <c r="C1928" i="7"/>
  <c r="C1929" i="7"/>
  <c r="C1930" i="7"/>
  <c r="C1931" i="7"/>
  <c r="C1932" i="7"/>
  <c r="C1933" i="7"/>
  <c r="C1934" i="7"/>
  <c r="C1935" i="7"/>
  <c r="C1936" i="7"/>
  <c r="C1937" i="7"/>
  <c r="C1938" i="7"/>
  <c r="C1939" i="7"/>
  <c r="C1940" i="7"/>
  <c r="C1941" i="7"/>
  <c r="C1942" i="7"/>
  <c r="C1943" i="7"/>
  <c r="C1944" i="7"/>
  <c r="C1945" i="7"/>
  <c r="C1946" i="7"/>
  <c r="C1947" i="7"/>
  <c r="C1948" i="7"/>
  <c r="C1949" i="7"/>
  <c r="C1950" i="7"/>
  <c r="C1951" i="7"/>
  <c r="C1952" i="7"/>
  <c r="C1953" i="7"/>
  <c r="C1954" i="7"/>
  <c r="C1955" i="7"/>
  <c r="C1956" i="7"/>
  <c r="C1957" i="7"/>
  <c r="C1958" i="7"/>
  <c r="C1959" i="7"/>
  <c r="C1960" i="7"/>
  <c r="C1961" i="7"/>
  <c r="C1962" i="7"/>
  <c r="C1963" i="7"/>
  <c r="C1964" i="7"/>
  <c r="C1965" i="7"/>
  <c r="C1966" i="7"/>
  <c r="C1967" i="7"/>
  <c r="C1968" i="7"/>
  <c r="C1969" i="7"/>
  <c r="C1970" i="7"/>
  <c r="C1971" i="7"/>
  <c r="C1972" i="7"/>
  <c r="C1973" i="7"/>
  <c r="C1974" i="7"/>
  <c r="C1975" i="7"/>
  <c r="C1976" i="7"/>
  <c r="C1977" i="7"/>
  <c r="C1978" i="7"/>
  <c r="C1979" i="7"/>
  <c r="C1980" i="7"/>
  <c r="C1981" i="7"/>
  <c r="C1982" i="7"/>
  <c r="C1983" i="7"/>
  <c r="C1984" i="7"/>
  <c r="C1985" i="7"/>
  <c r="C1986" i="7"/>
  <c r="C1987" i="7"/>
  <c r="C1988" i="7"/>
  <c r="C1989" i="7"/>
  <c r="C1990" i="7"/>
  <c r="C1991" i="7"/>
  <c r="C1992" i="7"/>
  <c r="C1993" i="7"/>
  <c r="C1994" i="7"/>
  <c r="C1995" i="7"/>
  <c r="C1996" i="7"/>
  <c r="C1997" i="7"/>
  <c r="C1998" i="7"/>
  <c r="C1999" i="7"/>
  <c r="C2000" i="7"/>
  <c r="C2001" i="7"/>
  <c r="C2002" i="7"/>
  <c r="C3" i="7"/>
  <c r="C4" i="7"/>
  <c r="C5" i="7"/>
  <c r="C6" i="7"/>
  <c r="C7" i="7"/>
  <c r="C8" i="7"/>
  <c r="C9" i="7"/>
  <c r="C10" i="7"/>
  <c r="C11" i="7"/>
  <c r="C12" i="7"/>
  <c r="C13" i="7"/>
  <c r="C14" i="7"/>
  <c r="C15" i="7"/>
  <c r="C16" i="7"/>
  <c r="C17" i="7"/>
  <c r="C18" i="7"/>
  <c r="C19" i="7"/>
  <c r="C2" i="7"/>
  <c r="B10" i="5"/>
  <c r="B9" i="5"/>
  <c r="C9" i="5"/>
  <c r="D9" i="5"/>
  <c r="E9" i="5"/>
  <c r="F9" i="5"/>
  <c r="G9" i="5"/>
  <c r="H9" i="5"/>
  <c r="I9" i="5"/>
  <c r="F22" i="5"/>
  <c r="J41" i="4"/>
  <c r="C22" i="5"/>
  <c r="D22" i="5"/>
  <c r="E22" i="5"/>
  <c r="G22" i="5"/>
  <c r="H22" i="5"/>
  <c r="I22" i="5"/>
  <c r="C23" i="5"/>
  <c r="D23" i="5"/>
  <c r="E23" i="5"/>
  <c r="F23" i="5"/>
  <c r="G23" i="5"/>
  <c r="H23" i="5"/>
  <c r="I23" i="5"/>
  <c r="Q16" i="5" l="1"/>
  <c r="R16" i="5" s="1"/>
  <c r="S16" i="5" s="1"/>
  <c r="T16" i="5" s="1"/>
  <c r="U16" i="5" s="1"/>
  <c r="C10" i="5"/>
  <c r="D10" i="5"/>
  <c r="E10" i="5"/>
  <c r="F10" i="5"/>
  <c r="G10" i="5"/>
  <c r="H10" i="5"/>
  <c r="I10" i="5"/>
  <c r="B52" i="4"/>
  <c r="Q15" i="5" l="1"/>
  <c r="R15" i="5" s="1"/>
  <c r="S15" i="5" s="1"/>
  <c r="T15" i="5" s="1"/>
  <c r="U15" i="5" s="1"/>
  <c r="I60" i="4"/>
  <c r="C11" i="5"/>
  <c r="D11" i="5"/>
  <c r="E11" i="5"/>
  <c r="F11" i="5"/>
  <c r="G11" i="5"/>
  <c r="H11" i="5"/>
  <c r="I11" i="5"/>
  <c r="B11" i="5" l="1"/>
  <c r="C1" i="5" l="1"/>
  <c r="C20" i="5" s="1"/>
  <c r="J54" i="4"/>
  <c r="K54" i="4"/>
  <c r="L54" i="4"/>
  <c r="M54" i="4"/>
  <c r="N54" i="4"/>
  <c r="K53" i="4"/>
  <c r="L53" i="4"/>
  <c r="M53" i="4"/>
  <c r="N53" i="4"/>
  <c r="J53" i="4"/>
  <c r="K63" i="4"/>
  <c r="L63" i="4"/>
  <c r="M63" i="4"/>
  <c r="N63" i="4"/>
  <c r="J63" i="4"/>
  <c r="J27" i="4"/>
  <c r="K27" i="4"/>
  <c r="L27" i="4" s="1"/>
  <c r="M27" i="4" s="1"/>
  <c r="N27" i="4" s="1"/>
  <c r="J69" i="4"/>
  <c r="K69" i="4"/>
  <c r="L69" i="4"/>
  <c r="M69" i="4"/>
  <c r="N69" i="4"/>
  <c r="J16" i="4"/>
  <c r="J78" i="4"/>
  <c r="I43" i="4"/>
  <c r="J29" i="4"/>
  <c r="K29" i="4" s="1"/>
  <c r="L29" i="4" s="1"/>
  <c r="M29" i="4" s="1"/>
  <c r="N29" i="4" s="1"/>
  <c r="K10" i="4"/>
  <c r="L10" i="4"/>
  <c r="M10" i="4"/>
  <c r="N10" i="4"/>
  <c r="J10" i="4"/>
  <c r="J11" i="4"/>
  <c r="C54" i="4"/>
  <c r="D54" i="4"/>
  <c r="E54" i="4"/>
  <c r="F54" i="4"/>
  <c r="G54" i="4"/>
  <c r="H54" i="4"/>
  <c r="I54" i="4"/>
  <c r="B54" i="4"/>
  <c r="C11" i="4"/>
  <c r="D11" i="4"/>
  <c r="E11" i="4"/>
  <c r="F11" i="4"/>
  <c r="G11" i="4"/>
  <c r="H11" i="4"/>
  <c r="I11" i="4"/>
  <c r="B11" i="4"/>
  <c r="I211" i="3"/>
  <c r="H211" i="3"/>
  <c r="G211" i="3"/>
  <c r="F211" i="3"/>
  <c r="E211" i="3"/>
  <c r="D211" i="3"/>
  <c r="C211" i="3"/>
  <c r="B211" i="3"/>
  <c r="B212" i="3" s="1"/>
  <c r="I205" i="3"/>
  <c r="H205" i="3"/>
  <c r="G205" i="3"/>
  <c r="F205" i="3"/>
  <c r="E205" i="3"/>
  <c r="D205" i="3"/>
  <c r="C205" i="3"/>
  <c r="B205" i="3"/>
  <c r="B206" i="3" s="1"/>
  <c r="I201" i="3"/>
  <c r="H201" i="3"/>
  <c r="H203" i="3" s="1"/>
  <c r="G201" i="3"/>
  <c r="F201" i="3"/>
  <c r="E201" i="3"/>
  <c r="D201" i="3"/>
  <c r="C201" i="3"/>
  <c r="B201" i="3"/>
  <c r="B202" i="3" s="1"/>
  <c r="I196" i="3"/>
  <c r="H196" i="3"/>
  <c r="G196" i="3"/>
  <c r="F196" i="3"/>
  <c r="E196" i="3"/>
  <c r="D196" i="3"/>
  <c r="C196" i="3"/>
  <c r="B196" i="3"/>
  <c r="I192" i="3"/>
  <c r="H192" i="3"/>
  <c r="G192" i="3"/>
  <c r="F192" i="3"/>
  <c r="E192" i="3"/>
  <c r="D192" i="3"/>
  <c r="C192" i="3"/>
  <c r="B192" i="3"/>
  <c r="B193" i="3" s="1"/>
  <c r="I189" i="3"/>
  <c r="H189" i="3"/>
  <c r="G189" i="3"/>
  <c r="F189" i="3"/>
  <c r="E189" i="3"/>
  <c r="D189" i="3"/>
  <c r="C189" i="3"/>
  <c r="B189" i="3"/>
  <c r="B190" i="3" s="1"/>
  <c r="I186" i="3"/>
  <c r="T66" i="3" s="1"/>
  <c r="U66" i="3" s="1"/>
  <c r="H186" i="3"/>
  <c r="G186" i="3"/>
  <c r="F186" i="3"/>
  <c r="E186" i="3"/>
  <c r="D186" i="3"/>
  <c r="C186" i="3"/>
  <c r="B186" i="3"/>
  <c r="I182" i="3"/>
  <c r="H182" i="3"/>
  <c r="H185" i="3" s="1"/>
  <c r="G182" i="3"/>
  <c r="F182" i="3"/>
  <c r="E182" i="3"/>
  <c r="D182" i="3"/>
  <c r="C182" i="3"/>
  <c r="B182" i="3"/>
  <c r="B183" i="3" s="1"/>
  <c r="I177" i="3"/>
  <c r="H177" i="3"/>
  <c r="G177" i="3"/>
  <c r="F177" i="3"/>
  <c r="E177" i="3"/>
  <c r="D177" i="3"/>
  <c r="C177" i="3"/>
  <c r="B177" i="3"/>
  <c r="B178" i="3" s="1"/>
  <c r="D175" i="3"/>
  <c r="D174" i="3"/>
  <c r="C174" i="3"/>
  <c r="D173" i="3"/>
  <c r="C173" i="3"/>
  <c r="B173" i="3"/>
  <c r="D172" i="3"/>
  <c r="D171" i="3" s="1"/>
  <c r="C172" i="3"/>
  <c r="C171" i="3" s="1"/>
  <c r="I166" i="3"/>
  <c r="H166" i="3"/>
  <c r="G166" i="3"/>
  <c r="F166" i="3"/>
  <c r="E166" i="3"/>
  <c r="D166" i="3"/>
  <c r="C166" i="3"/>
  <c r="B166" i="3"/>
  <c r="I163" i="3"/>
  <c r="H163" i="3"/>
  <c r="G163" i="3"/>
  <c r="F163" i="3"/>
  <c r="E163" i="3"/>
  <c r="D163" i="3"/>
  <c r="C163" i="3"/>
  <c r="B163" i="3"/>
  <c r="B164" i="3" s="1"/>
  <c r="I160" i="3"/>
  <c r="T60" i="3" s="1"/>
  <c r="U60" i="3" s="1"/>
  <c r="H160" i="3"/>
  <c r="G160" i="3"/>
  <c r="F160" i="3"/>
  <c r="E160" i="3"/>
  <c r="D160" i="3"/>
  <c r="C160" i="3"/>
  <c r="B160" i="3"/>
  <c r="B161" i="3" s="1"/>
  <c r="I156" i="3"/>
  <c r="H156" i="3"/>
  <c r="G156" i="3"/>
  <c r="F156" i="3"/>
  <c r="E156" i="3"/>
  <c r="D156" i="3"/>
  <c r="C156" i="3"/>
  <c r="B156" i="3"/>
  <c r="I151" i="3"/>
  <c r="H151" i="3"/>
  <c r="G151" i="3"/>
  <c r="F151" i="3"/>
  <c r="E151" i="3"/>
  <c r="D151" i="3"/>
  <c r="C151" i="3"/>
  <c r="B151" i="3"/>
  <c r="B152" i="3" s="1"/>
  <c r="I147" i="3"/>
  <c r="H147" i="3"/>
  <c r="G147" i="3"/>
  <c r="F147" i="3"/>
  <c r="E147" i="3"/>
  <c r="D147" i="3"/>
  <c r="C147" i="3"/>
  <c r="B147" i="3"/>
  <c r="I144" i="3"/>
  <c r="H144" i="3"/>
  <c r="G144" i="3"/>
  <c r="F144" i="3"/>
  <c r="E144" i="3"/>
  <c r="D144" i="3"/>
  <c r="C144" i="3"/>
  <c r="B144" i="3"/>
  <c r="B145" i="3" s="1"/>
  <c r="I141" i="3"/>
  <c r="H141" i="3"/>
  <c r="G141" i="3"/>
  <c r="F141" i="3"/>
  <c r="E141" i="3"/>
  <c r="D141" i="3"/>
  <c r="C141" i="3"/>
  <c r="B141" i="3"/>
  <c r="B142" i="3" s="1"/>
  <c r="I137" i="3"/>
  <c r="H137" i="3"/>
  <c r="G137" i="3"/>
  <c r="F137" i="3"/>
  <c r="F138" i="3" s="1"/>
  <c r="E137" i="3"/>
  <c r="D137" i="3"/>
  <c r="C137" i="3"/>
  <c r="B137" i="3"/>
  <c r="B138" i="3" s="1"/>
  <c r="I132" i="3"/>
  <c r="H132" i="3"/>
  <c r="G132" i="3"/>
  <c r="F132" i="3"/>
  <c r="E132" i="3"/>
  <c r="D132" i="3"/>
  <c r="C132" i="3"/>
  <c r="B132" i="3"/>
  <c r="I128" i="3"/>
  <c r="H128" i="3"/>
  <c r="G128" i="3"/>
  <c r="F128" i="3"/>
  <c r="E128" i="3"/>
  <c r="D128" i="3"/>
  <c r="C128" i="3"/>
  <c r="B128" i="3"/>
  <c r="I126" i="3"/>
  <c r="T50" i="3" s="1"/>
  <c r="H126" i="3"/>
  <c r="G126" i="3"/>
  <c r="F126" i="3"/>
  <c r="E126" i="3"/>
  <c r="D126" i="3"/>
  <c r="C126" i="3"/>
  <c r="B126" i="3"/>
  <c r="B127" i="3" s="1"/>
  <c r="I124" i="3"/>
  <c r="H124" i="3"/>
  <c r="G124" i="3"/>
  <c r="F124" i="3"/>
  <c r="E124" i="3"/>
  <c r="D124" i="3"/>
  <c r="C124" i="3"/>
  <c r="B124" i="3"/>
  <c r="I122" i="3"/>
  <c r="T48" i="3" s="1"/>
  <c r="H122" i="3"/>
  <c r="G122" i="3"/>
  <c r="F122" i="3"/>
  <c r="E122" i="3"/>
  <c r="D122" i="3"/>
  <c r="D123" i="3" s="1"/>
  <c r="C122" i="3"/>
  <c r="B122" i="3"/>
  <c r="B123" i="3" s="1"/>
  <c r="I120" i="3"/>
  <c r="H120" i="3"/>
  <c r="G120" i="3"/>
  <c r="F120" i="3"/>
  <c r="E120" i="3"/>
  <c r="D120" i="3"/>
  <c r="C120" i="3"/>
  <c r="B120" i="3"/>
  <c r="I114" i="3"/>
  <c r="H114" i="3"/>
  <c r="G114" i="3"/>
  <c r="F114" i="3"/>
  <c r="E114" i="3"/>
  <c r="D114" i="3"/>
  <c r="C114" i="3"/>
  <c r="B114" i="3"/>
  <c r="I111" i="3"/>
  <c r="H111" i="3"/>
  <c r="H112" i="3" s="1"/>
  <c r="G111" i="3"/>
  <c r="F111" i="3"/>
  <c r="E111" i="3"/>
  <c r="D111" i="3"/>
  <c r="C111" i="3"/>
  <c r="B111" i="3"/>
  <c r="B112" i="3" s="1"/>
  <c r="I108" i="3"/>
  <c r="H108" i="3"/>
  <c r="G108" i="3"/>
  <c r="F108" i="3"/>
  <c r="G109" i="3" s="1"/>
  <c r="E108" i="3"/>
  <c r="D108" i="3"/>
  <c r="C108" i="3"/>
  <c r="B108" i="3"/>
  <c r="I104" i="3"/>
  <c r="H104" i="3"/>
  <c r="G104" i="3"/>
  <c r="F104" i="3"/>
  <c r="E104" i="3"/>
  <c r="D104" i="3"/>
  <c r="C104" i="3"/>
  <c r="B104" i="3"/>
  <c r="I99" i="3"/>
  <c r="H99" i="3"/>
  <c r="G99" i="3"/>
  <c r="F99" i="3"/>
  <c r="E99" i="3"/>
  <c r="D99" i="3"/>
  <c r="C99" i="3"/>
  <c r="B99" i="3"/>
  <c r="I95" i="3"/>
  <c r="H95" i="3"/>
  <c r="G95" i="3"/>
  <c r="F95" i="3"/>
  <c r="E95" i="3"/>
  <c r="D95" i="3"/>
  <c r="C95" i="3"/>
  <c r="B95" i="3"/>
  <c r="I93" i="3"/>
  <c r="T38" i="3" s="1"/>
  <c r="H93" i="3"/>
  <c r="G93" i="3"/>
  <c r="F93" i="3"/>
  <c r="E93" i="3"/>
  <c r="D93" i="3"/>
  <c r="C93" i="3"/>
  <c r="B93" i="3"/>
  <c r="B94" i="3" s="1"/>
  <c r="I91" i="3"/>
  <c r="H91" i="3"/>
  <c r="G91" i="3"/>
  <c r="F91" i="3"/>
  <c r="E91" i="3"/>
  <c r="D91" i="3"/>
  <c r="C91" i="3"/>
  <c r="B91" i="3"/>
  <c r="I89" i="3"/>
  <c r="H89" i="3"/>
  <c r="G89" i="3"/>
  <c r="F89" i="3"/>
  <c r="E89" i="3"/>
  <c r="D89" i="3"/>
  <c r="C89" i="3"/>
  <c r="B89" i="3"/>
  <c r="C90" i="3" s="1"/>
  <c r="I87" i="3"/>
  <c r="H87" i="3"/>
  <c r="G87" i="3"/>
  <c r="F87" i="3"/>
  <c r="E87" i="3"/>
  <c r="D87" i="3"/>
  <c r="C87" i="3"/>
  <c r="B87" i="3"/>
  <c r="E85" i="3"/>
  <c r="B85" i="3"/>
  <c r="I81" i="3"/>
  <c r="H81" i="3"/>
  <c r="G81" i="3"/>
  <c r="F81" i="3"/>
  <c r="E81" i="3"/>
  <c r="D81" i="3"/>
  <c r="C81" i="3"/>
  <c r="B81" i="3"/>
  <c r="I78" i="3"/>
  <c r="H78" i="3"/>
  <c r="G78" i="3"/>
  <c r="F78" i="3"/>
  <c r="E78" i="3"/>
  <c r="D78" i="3"/>
  <c r="C78" i="3"/>
  <c r="B78" i="3"/>
  <c r="B79" i="3" s="1"/>
  <c r="I75" i="3"/>
  <c r="H75" i="3"/>
  <c r="G75" i="3"/>
  <c r="F75" i="3"/>
  <c r="E75" i="3"/>
  <c r="D75" i="3"/>
  <c r="C75" i="3"/>
  <c r="B75" i="3"/>
  <c r="I71" i="3"/>
  <c r="H71" i="3"/>
  <c r="H72" i="3" s="1"/>
  <c r="G71" i="3"/>
  <c r="F71" i="3"/>
  <c r="E71" i="3"/>
  <c r="D71" i="3"/>
  <c r="C71" i="3"/>
  <c r="B71" i="3"/>
  <c r="B72" i="3" s="1"/>
  <c r="I66" i="3"/>
  <c r="H66" i="3"/>
  <c r="G66" i="3"/>
  <c r="F66" i="3"/>
  <c r="E66" i="3"/>
  <c r="D66" i="3"/>
  <c r="C66" i="3"/>
  <c r="B66" i="3"/>
  <c r="I62" i="3"/>
  <c r="H62" i="3"/>
  <c r="G62" i="3"/>
  <c r="F62" i="3"/>
  <c r="E62" i="3"/>
  <c r="D62" i="3"/>
  <c r="C62" i="3"/>
  <c r="B62" i="3"/>
  <c r="I60" i="3"/>
  <c r="H60" i="3"/>
  <c r="G60" i="3"/>
  <c r="F60" i="3"/>
  <c r="E60" i="3"/>
  <c r="D60" i="3"/>
  <c r="C60" i="3"/>
  <c r="B60" i="3"/>
  <c r="I58" i="3"/>
  <c r="H58" i="3"/>
  <c r="G58" i="3"/>
  <c r="F58" i="3"/>
  <c r="E58" i="3"/>
  <c r="D58" i="3"/>
  <c r="C58" i="3"/>
  <c r="B58" i="3"/>
  <c r="I56" i="3"/>
  <c r="H56" i="3"/>
  <c r="G56" i="3"/>
  <c r="F56" i="3"/>
  <c r="E56" i="3"/>
  <c r="D56" i="3"/>
  <c r="E57" i="3" s="1"/>
  <c r="C56" i="3"/>
  <c r="B56" i="3"/>
  <c r="B57" i="3" s="1"/>
  <c r="I54" i="3"/>
  <c r="H54" i="3"/>
  <c r="G54" i="3"/>
  <c r="F54" i="3"/>
  <c r="E54" i="3"/>
  <c r="D54" i="3"/>
  <c r="C54" i="3"/>
  <c r="B54" i="3"/>
  <c r="I48" i="3"/>
  <c r="H48" i="3"/>
  <c r="G48" i="3"/>
  <c r="F48" i="3"/>
  <c r="E48" i="3"/>
  <c r="D48" i="3"/>
  <c r="C48" i="3"/>
  <c r="B48" i="3"/>
  <c r="I45" i="3"/>
  <c r="H45" i="3"/>
  <c r="G45" i="3"/>
  <c r="F45" i="3"/>
  <c r="E45" i="3"/>
  <c r="D45" i="3"/>
  <c r="C45" i="3"/>
  <c r="B45" i="3"/>
  <c r="B46" i="3" s="1"/>
  <c r="I42" i="3"/>
  <c r="H42" i="3"/>
  <c r="G42" i="3"/>
  <c r="F42" i="3"/>
  <c r="E42" i="3"/>
  <c r="D42" i="3"/>
  <c r="C42" i="3"/>
  <c r="B42" i="3"/>
  <c r="B43" i="3" s="1"/>
  <c r="I38" i="3"/>
  <c r="H38" i="3"/>
  <c r="G38" i="3"/>
  <c r="F38" i="3"/>
  <c r="E38" i="3"/>
  <c r="D38" i="3"/>
  <c r="C38" i="3"/>
  <c r="B38" i="3"/>
  <c r="I33" i="3"/>
  <c r="H33" i="3"/>
  <c r="G33" i="3"/>
  <c r="F33" i="3"/>
  <c r="E33" i="3"/>
  <c r="D33" i="3"/>
  <c r="C33" i="3"/>
  <c r="B33" i="3"/>
  <c r="I29" i="3"/>
  <c r="H29" i="3"/>
  <c r="G29" i="3"/>
  <c r="F29" i="3"/>
  <c r="E29" i="3"/>
  <c r="D29" i="3"/>
  <c r="C29" i="3"/>
  <c r="B29" i="3"/>
  <c r="I27" i="3"/>
  <c r="H27" i="3"/>
  <c r="G27" i="3"/>
  <c r="F27" i="3"/>
  <c r="E27" i="3"/>
  <c r="D27" i="3"/>
  <c r="C27" i="3"/>
  <c r="B27" i="3"/>
  <c r="B28" i="3" s="1"/>
  <c r="B30" i="3" s="1"/>
  <c r="I25" i="3"/>
  <c r="H25" i="3"/>
  <c r="G25" i="3"/>
  <c r="F25" i="3"/>
  <c r="E25" i="3"/>
  <c r="D25" i="3"/>
  <c r="C25" i="3"/>
  <c r="B25" i="3"/>
  <c r="I23" i="3"/>
  <c r="H23" i="3"/>
  <c r="H24" i="3" s="1"/>
  <c r="G23" i="3"/>
  <c r="F23" i="3"/>
  <c r="E23" i="3"/>
  <c r="D23" i="3"/>
  <c r="C23" i="3"/>
  <c r="B23" i="3"/>
  <c r="A20" i="3"/>
  <c r="B75" i="4"/>
  <c r="I73" i="4"/>
  <c r="H73" i="4"/>
  <c r="G73" i="4"/>
  <c r="F73" i="4"/>
  <c r="E73" i="4"/>
  <c r="D73" i="4"/>
  <c r="C73" i="4"/>
  <c r="B73" i="4"/>
  <c r="I69" i="4"/>
  <c r="H69" i="4"/>
  <c r="G69" i="4"/>
  <c r="F69" i="4"/>
  <c r="E69" i="4"/>
  <c r="D69" i="4"/>
  <c r="C69" i="4"/>
  <c r="B69" i="4"/>
  <c r="I66" i="4"/>
  <c r="I67" i="4" s="1"/>
  <c r="H66" i="4"/>
  <c r="G66" i="4"/>
  <c r="G67" i="4" s="1"/>
  <c r="F66" i="4"/>
  <c r="E66" i="4"/>
  <c r="D66" i="4"/>
  <c r="D67" i="4" s="1"/>
  <c r="C66" i="4"/>
  <c r="C67" i="4" s="1"/>
  <c r="B66" i="4"/>
  <c r="I56" i="4"/>
  <c r="H56" i="4"/>
  <c r="H63" i="4" s="1"/>
  <c r="G56" i="4"/>
  <c r="G63" i="4" s="1"/>
  <c r="G64" i="4" s="1"/>
  <c r="G65" i="4" s="1"/>
  <c r="F56" i="4"/>
  <c r="E56" i="4"/>
  <c r="F57" i="4" s="1"/>
  <c r="D56" i="4"/>
  <c r="D63" i="4" s="1"/>
  <c r="C56" i="4"/>
  <c r="B56" i="4"/>
  <c r="I53" i="4"/>
  <c r="H53" i="4"/>
  <c r="G53" i="4"/>
  <c r="F53" i="4"/>
  <c r="E53" i="4"/>
  <c r="D53" i="4"/>
  <c r="C53" i="4"/>
  <c r="B53" i="4"/>
  <c r="I50" i="4"/>
  <c r="H50" i="4"/>
  <c r="G50" i="4"/>
  <c r="F50" i="4"/>
  <c r="E50" i="4"/>
  <c r="D50" i="4"/>
  <c r="C50" i="4"/>
  <c r="B50" i="4"/>
  <c r="I44" i="4"/>
  <c r="J44" i="4" s="1"/>
  <c r="K44" i="4" s="1"/>
  <c r="L44" i="4" s="1"/>
  <c r="M44" i="4" s="1"/>
  <c r="N44" i="4" s="1"/>
  <c r="H44" i="4"/>
  <c r="G44" i="4"/>
  <c r="F44" i="4"/>
  <c r="E44" i="4"/>
  <c r="D44" i="4"/>
  <c r="C44" i="4"/>
  <c r="B44" i="4"/>
  <c r="H43" i="4"/>
  <c r="G43" i="4"/>
  <c r="F43" i="4"/>
  <c r="E43" i="4"/>
  <c r="D43" i="4"/>
  <c r="C43" i="4"/>
  <c r="B43" i="4"/>
  <c r="I42" i="4"/>
  <c r="H42" i="4"/>
  <c r="G42" i="4"/>
  <c r="F42" i="4"/>
  <c r="E42" i="4"/>
  <c r="D42" i="4"/>
  <c r="D41" i="4" s="1"/>
  <c r="C42" i="4"/>
  <c r="B42" i="4"/>
  <c r="B41" i="4" s="1"/>
  <c r="I40" i="4"/>
  <c r="J40" i="4" s="1"/>
  <c r="K40" i="4" s="1"/>
  <c r="L40" i="4" s="1"/>
  <c r="M40" i="4" s="1"/>
  <c r="N40" i="4" s="1"/>
  <c r="H40" i="4"/>
  <c r="G40" i="4"/>
  <c r="F40" i="4"/>
  <c r="E40" i="4"/>
  <c r="D40" i="4"/>
  <c r="C40" i="4"/>
  <c r="B40" i="4"/>
  <c r="I39" i="4"/>
  <c r="J39" i="4" s="1"/>
  <c r="H39" i="4"/>
  <c r="G39" i="4"/>
  <c r="F39" i="4"/>
  <c r="E39" i="4"/>
  <c r="D39" i="4"/>
  <c r="C39" i="4"/>
  <c r="B39" i="4"/>
  <c r="I38" i="4"/>
  <c r="J38" i="4" s="1"/>
  <c r="K38" i="4" s="1"/>
  <c r="L38" i="4" s="1"/>
  <c r="M38" i="4" s="1"/>
  <c r="N38" i="4" s="1"/>
  <c r="H38" i="4"/>
  <c r="G38" i="4"/>
  <c r="F38" i="4"/>
  <c r="E38" i="4"/>
  <c r="D38" i="4"/>
  <c r="C38" i="4"/>
  <c r="B38" i="4"/>
  <c r="I37" i="4"/>
  <c r="H37" i="4"/>
  <c r="G37" i="4"/>
  <c r="F37" i="4"/>
  <c r="E37" i="4"/>
  <c r="D37" i="4"/>
  <c r="C37" i="4"/>
  <c r="B37" i="4"/>
  <c r="I36" i="4"/>
  <c r="J36" i="4" s="1"/>
  <c r="H36" i="4"/>
  <c r="G36" i="4"/>
  <c r="F36" i="4"/>
  <c r="E36" i="4"/>
  <c r="D36" i="4"/>
  <c r="C36" i="4"/>
  <c r="B36" i="4"/>
  <c r="I35" i="4"/>
  <c r="H35" i="4"/>
  <c r="G35" i="4"/>
  <c r="F35" i="4"/>
  <c r="E35" i="4"/>
  <c r="D35" i="4"/>
  <c r="C35" i="4"/>
  <c r="B35" i="4"/>
  <c r="I32" i="4"/>
  <c r="J32" i="4" s="1"/>
  <c r="K32" i="4" s="1"/>
  <c r="L32" i="4" s="1"/>
  <c r="M32" i="4" s="1"/>
  <c r="N32" i="4" s="1"/>
  <c r="H32" i="4"/>
  <c r="G32" i="4"/>
  <c r="F32" i="4"/>
  <c r="E32" i="4"/>
  <c r="D32" i="4"/>
  <c r="C32" i="4"/>
  <c r="B32" i="4"/>
  <c r="I31" i="4"/>
  <c r="J31" i="4" s="1"/>
  <c r="K31" i="4" s="1"/>
  <c r="L31" i="4" s="1"/>
  <c r="M31" i="4" s="1"/>
  <c r="N31" i="4" s="1"/>
  <c r="H31" i="4"/>
  <c r="G31" i="4"/>
  <c r="F31" i="4"/>
  <c r="E31" i="4"/>
  <c r="D31" i="4"/>
  <c r="C31" i="4"/>
  <c r="B31" i="4"/>
  <c r="I29" i="4"/>
  <c r="H29" i="4"/>
  <c r="G29" i="4"/>
  <c r="F29" i="4"/>
  <c r="E29" i="4"/>
  <c r="D29" i="4"/>
  <c r="C29" i="4"/>
  <c r="B29" i="4"/>
  <c r="I28" i="4"/>
  <c r="H28" i="4"/>
  <c r="G28" i="4"/>
  <c r="F28" i="4"/>
  <c r="E28" i="4"/>
  <c r="D28" i="4"/>
  <c r="C28" i="4"/>
  <c r="B28" i="4"/>
  <c r="I27" i="4"/>
  <c r="H27" i="4"/>
  <c r="G27" i="4"/>
  <c r="F27" i="4"/>
  <c r="E27" i="4"/>
  <c r="D27" i="4"/>
  <c r="C27" i="4"/>
  <c r="B27" i="4"/>
  <c r="I26" i="4"/>
  <c r="J26" i="4" s="1"/>
  <c r="K26" i="4" s="1"/>
  <c r="L26" i="4" s="1"/>
  <c r="M26" i="4" s="1"/>
  <c r="N26" i="4" s="1"/>
  <c r="H26" i="4"/>
  <c r="G26" i="4"/>
  <c r="F26" i="4"/>
  <c r="E26" i="4"/>
  <c r="D26" i="4"/>
  <c r="C26" i="4"/>
  <c r="B26" i="4"/>
  <c r="I24" i="4"/>
  <c r="H24" i="4"/>
  <c r="G24" i="4"/>
  <c r="F24" i="4"/>
  <c r="E24" i="4"/>
  <c r="D24" i="4"/>
  <c r="C24" i="4"/>
  <c r="B24" i="4"/>
  <c r="U23" i="4"/>
  <c r="V23" i="4" s="1"/>
  <c r="I23" i="4"/>
  <c r="H23" i="4"/>
  <c r="G23" i="4"/>
  <c r="F23" i="4"/>
  <c r="E23" i="4"/>
  <c r="D23" i="4"/>
  <c r="C23" i="4"/>
  <c r="B23" i="4"/>
  <c r="U22" i="4"/>
  <c r="U21" i="4"/>
  <c r="V21" i="4" s="1"/>
  <c r="U19" i="4"/>
  <c r="U18" i="4"/>
  <c r="V18" i="4" s="1"/>
  <c r="C18" i="4"/>
  <c r="U17" i="4"/>
  <c r="U16" i="4"/>
  <c r="I16" i="4"/>
  <c r="I18" i="4" s="1"/>
  <c r="H16" i="4"/>
  <c r="H18" i="4" s="1"/>
  <c r="H68" i="4" s="1"/>
  <c r="G16" i="4"/>
  <c r="G18" i="4" s="1"/>
  <c r="G68" i="4" s="1"/>
  <c r="F16" i="4"/>
  <c r="F18" i="4" s="1"/>
  <c r="E16" i="4"/>
  <c r="E18" i="4" s="1"/>
  <c r="D16" i="4"/>
  <c r="D18" i="4" s="1"/>
  <c r="D68" i="4" s="1"/>
  <c r="C16" i="4"/>
  <c r="B16" i="4"/>
  <c r="B18" i="4" s="1"/>
  <c r="U15" i="4"/>
  <c r="V15" i="4" s="1"/>
  <c r="U14" i="4"/>
  <c r="I13" i="4"/>
  <c r="H13" i="4"/>
  <c r="G13" i="4"/>
  <c r="F13" i="4"/>
  <c r="E13" i="4"/>
  <c r="D13" i="4"/>
  <c r="C13" i="4"/>
  <c r="B13" i="4"/>
  <c r="U11" i="4"/>
  <c r="V11" i="4" s="1"/>
  <c r="U10" i="4"/>
  <c r="V10" i="4" s="1"/>
  <c r="I10" i="4"/>
  <c r="H10" i="4"/>
  <c r="G10" i="4"/>
  <c r="F10" i="4"/>
  <c r="E10" i="4"/>
  <c r="D10" i="4"/>
  <c r="C10" i="4"/>
  <c r="B10" i="4"/>
  <c r="U9" i="4"/>
  <c r="V9" i="4" s="1"/>
  <c r="U8" i="4"/>
  <c r="U7" i="4"/>
  <c r="V7" i="4" s="1"/>
  <c r="U6" i="4"/>
  <c r="V6" i="4" s="1"/>
  <c r="U5" i="4"/>
  <c r="V5" i="4" s="1"/>
  <c r="U4" i="4"/>
  <c r="V4" i="4" s="1"/>
  <c r="U3" i="4"/>
  <c r="M67" i="4"/>
  <c r="N66" i="4"/>
  <c r="N67" i="4" s="1"/>
  <c r="M66" i="4"/>
  <c r="L66" i="4"/>
  <c r="L67" i="4" s="1"/>
  <c r="K66" i="4"/>
  <c r="B55" i="4"/>
  <c r="B57" i="4" s="1"/>
  <c r="J42" i="4"/>
  <c r="K42" i="4" s="1"/>
  <c r="E41" i="4"/>
  <c r="J37" i="4"/>
  <c r="K35" i="4"/>
  <c r="L35" i="4" s="1"/>
  <c r="T24" i="4"/>
  <c r="J23" i="4"/>
  <c r="K23" i="4" s="1"/>
  <c r="L23" i="4" s="1"/>
  <c r="M23" i="4" s="1"/>
  <c r="N23" i="4" s="1"/>
  <c r="V19" i="4"/>
  <c r="V17" i="4"/>
  <c r="V16" i="4"/>
  <c r="V14" i="4"/>
  <c r="V8" i="4"/>
  <c r="J1" i="4"/>
  <c r="K1" i="4" s="1"/>
  <c r="L1" i="4" s="1"/>
  <c r="M1" i="4" s="1"/>
  <c r="N1" i="4" s="1"/>
  <c r="H1" i="4"/>
  <c r="G1" i="4" s="1"/>
  <c r="F1" i="4" s="1"/>
  <c r="E1" i="4" s="1"/>
  <c r="D1" i="4" s="1"/>
  <c r="C1" i="4" s="1"/>
  <c r="B1" i="4" s="1"/>
  <c r="T73" i="3"/>
  <c r="T67" i="3"/>
  <c r="T61" i="3"/>
  <c r="T45" i="3"/>
  <c r="U44" i="3"/>
  <c r="T33" i="3"/>
  <c r="T43" i="3" s="1"/>
  <c r="U32" i="3"/>
  <c r="T21" i="3"/>
  <c r="T9" i="3"/>
  <c r="T5" i="3"/>
  <c r="J1" i="3"/>
  <c r="K1" i="3" s="1"/>
  <c r="L1" i="3" s="1"/>
  <c r="M1" i="3" s="1"/>
  <c r="N1" i="3" s="1"/>
  <c r="H1" i="3"/>
  <c r="G1" i="3"/>
  <c r="F1" i="3" s="1"/>
  <c r="E1" i="3" s="1"/>
  <c r="D1" i="3" s="1"/>
  <c r="C1" i="3" s="1"/>
  <c r="B1" i="3" s="1"/>
  <c r="E201" i="1"/>
  <c r="D201" i="1"/>
  <c r="I200" i="1"/>
  <c r="I201" i="1" s="1"/>
  <c r="E200" i="1"/>
  <c r="D200" i="1"/>
  <c r="I197" i="1"/>
  <c r="H197" i="1"/>
  <c r="H200" i="1" s="1"/>
  <c r="H201" i="1" s="1"/>
  <c r="G197" i="1"/>
  <c r="G200" i="1" s="1"/>
  <c r="G201" i="1" s="1"/>
  <c r="F197" i="1"/>
  <c r="F200" i="1" s="1"/>
  <c r="F201" i="1" s="1"/>
  <c r="D197" i="1"/>
  <c r="C197" i="1"/>
  <c r="C200" i="1" s="1"/>
  <c r="C201" i="1" s="1"/>
  <c r="B195" i="1"/>
  <c r="B197" i="1" s="1"/>
  <c r="B200" i="1" s="1"/>
  <c r="B201" i="1" s="1"/>
  <c r="F187" i="1"/>
  <c r="F188" i="1" s="1"/>
  <c r="F189" i="1" s="1"/>
  <c r="E187" i="1"/>
  <c r="E188" i="1" s="1"/>
  <c r="E189" i="1" s="1"/>
  <c r="D187" i="1"/>
  <c r="D188" i="1" s="1"/>
  <c r="D189" i="1" s="1"/>
  <c r="C187" i="1"/>
  <c r="C188" i="1" s="1"/>
  <c r="C189" i="1" s="1"/>
  <c r="B187" i="1"/>
  <c r="B208" i="3" s="1"/>
  <c r="B209" i="3" s="1"/>
  <c r="I185" i="1"/>
  <c r="H185" i="1"/>
  <c r="G185" i="1"/>
  <c r="F185" i="1"/>
  <c r="E185" i="1"/>
  <c r="D185" i="1"/>
  <c r="C185" i="1"/>
  <c r="B183" i="1"/>
  <c r="B185" i="1" s="1"/>
  <c r="D176" i="1"/>
  <c r="D177" i="1" s="1"/>
  <c r="I173" i="1"/>
  <c r="I176" i="1" s="1"/>
  <c r="I177" i="1" s="1"/>
  <c r="H173" i="1"/>
  <c r="H176" i="1" s="1"/>
  <c r="H177" i="1" s="1"/>
  <c r="G173" i="1"/>
  <c r="G176" i="1" s="1"/>
  <c r="G177" i="1" s="1"/>
  <c r="F173" i="1"/>
  <c r="F176" i="1" s="1"/>
  <c r="F177" i="1" s="1"/>
  <c r="E173" i="1"/>
  <c r="E176" i="1" s="1"/>
  <c r="E177" i="1" s="1"/>
  <c r="D173" i="1"/>
  <c r="C171" i="1"/>
  <c r="C175" i="3" s="1"/>
  <c r="B171" i="1"/>
  <c r="B173" i="1" s="1"/>
  <c r="B176" i="1" s="1"/>
  <c r="B177" i="1" s="1"/>
  <c r="F164" i="1"/>
  <c r="I161" i="1"/>
  <c r="I164" i="1" s="1"/>
  <c r="H161" i="1"/>
  <c r="H164" i="1" s="1"/>
  <c r="G161" i="1"/>
  <c r="G164" i="1" s="1"/>
  <c r="F161" i="1"/>
  <c r="E161" i="1"/>
  <c r="E164" i="1" s="1"/>
  <c r="D161" i="1"/>
  <c r="D164" i="1" s="1"/>
  <c r="C161" i="1"/>
  <c r="C164" i="1" s="1"/>
  <c r="B161" i="1"/>
  <c r="B164" i="1" s="1"/>
  <c r="B165" i="1" s="1"/>
  <c r="D137" i="1"/>
  <c r="C137" i="1"/>
  <c r="B137" i="1"/>
  <c r="D133" i="1"/>
  <c r="C133" i="1"/>
  <c r="B133" i="1"/>
  <c r="D129" i="1"/>
  <c r="C129" i="1"/>
  <c r="B129" i="1"/>
  <c r="D125" i="1"/>
  <c r="D170" i="3" s="1"/>
  <c r="C125" i="1"/>
  <c r="C170" i="3" s="1"/>
  <c r="B125" i="1"/>
  <c r="B170" i="3" s="1"/>
  <c r="I121" i="1"/>
  <c r="I118" i="3" s="1"/>
  <c r="H121" i="1"/>
  <c r="H118" i="3" s="1"/>
  <c r="G121" i="1"/>
  <c r="G118" i="3" s="1"/>
  <c r="F121" i="1"/>
  <c r="F118" i="3" s="1"/>
  <c r="E121" i="1"/>
  <c r="E118" i="3" s="1"/>
  <c r="D121" i="1"/>
  <c r="C121" i="1"/>
  <c r="B121" i="1"/>
  <c r="B118" i="3" s="1"/>
  <c r="I117" i="1"/>
  <c r="I85" i="3" s="1"/>
  <c r="H117" i="1"/>
  <c r="H85" i="3" s="1"/>
  <c r="G117" i="1"/>
  <c r="G85" i="3" s="1"/>
  <c r="F117" i="1"/>
  <c r="F85" i="3" s="1"/>
  <c r="E117" i="1"/>
  <c r="D117" i="1"/>
  <c r="D85" i="3" s="1"/>
  <c r="C117" i="1"/>
  <c r="C85" i="3" s="1"/>
  <c r="B117" i="1"/>
  <c r="I113" i="1"/>
  <c r="I52" i="3" s="1"/>
  <c r="H113" i="1"/>
  <c r="H52" i="3" s="1"/>
  <c r="G113" i="1"/>
  <c r="G52" i="3" s="1"/>
  <c r="F113" i="1"/>
  <c r="F52" i="3" s="1"/>
  <c r="E113" i="1"/>
  <c r="E52" i="3" s="1"/>
  <c r="D113" i="1"/>
  <c r="D52" i="3" s="1"/>
  <c r="C113" i="1"/>
  <c r="C52" i="3" s="1"/>
  <c r="C73" i="3" s="1"/>
  <c r="B113" i="1"/>
  <c r="B52" i="3" s="1"/>
  <c r="I109" i="1"/>
  <c r="I21" i="3" s="1"/>
  <c r="H109" i="1"/>
  <c r="H21" i="3" s="1"/>
  <c r="G109" i="1"/>
  <c r="G21" i="3" s="1"/>
  <c r="F109" i="1"/>
  <c r="F21" i="3" s="1"/>
  <c r="E109" i="1"/>
  <c r="E142" i="1" s="1"/>
  <c r="E149" i="1" s="1"/>
  <c r="E150" i="1" s="1"/>
  <c r="D109" i="1"/>
  <c r="D21" i="3" s="1"/>
  <c r="C109" i="1"/>
  <c r="C21" i="3" s="1"/>
  <c r="B109" i="1"/>
  <c r="B21" i="3" s="1"/>
  <c r="J94" i="1"/>
  <c r="I94" i="1"/>
  <c r="H94" i="1"/>
  <c r="G94" i="1"/>
  <c r="F94" i="1"/>
  <c r="E94" i="1"/>
  <c r="D94" i="1"/>
  <c r="D93" i="1"/>
  <c r="C93" i="1"/>
  <c r="C94" i="1" s="1"/>
  <c r="B93" i="1"/>
  <c r="B94" i="1" s="1"/>
  <c r="J85" i="1"/>
  <c r="I85" i="1"/>
  <c r="H85" i="1"/>
  <c r="G85" i="1"/>
  <c r="F85" i="1"/>
  <c r="E85" i="1"/>
  <c r="D85" i="1"/>
  <c r="C85" i="1"/>
  <c r="B85" i="1"/>
  <c r="J76" i="1"/>
  <c r="J96" i="1" s="1"/>
  <c r="J58" i="1"/>
  <c r="I58" i="1"/>
  <c r="H58" i="1"/>
  <c r="H59" i="1" s="1"/>
  <c r="G58" i="1"/>
  <c r="F58" i="1"/>
  <c r="E58" i="1"/>
  <c r="D58" i="1"/>
  <c r="C58" i="1"/>
  <c r="J45" i="1"/>
  <c r="J59" i="1" s="1"/>
  <c r="I45" i="1"/>
  <c r="H45" i="1"/>
  <c r="G45" i="1"/>
  <c r="F45" i="1"/>
  <c r="E45" i="1"/>
  <c r="D45" i="1"/>
  <c r="C45" i="1"/>
  <c r="B45" i="1"/>
  <c r="E36" i="1"/>
  <c r="B36" i="1"/>
  <c r="J30" i="1"/>
  <c r="J36" i="1" s="1"/>
  <c r="I30" i="1"/>
  <c r="I36" i="1" s="1"/>
  <c r="H30" i="1"/>
  <c r="H36" i="1" s="1"/>
  <c r="G30" i="1"/>
  <c r="G36" i="1" s="1"/>
  <c r="F30" i="1"/>
  <c r="F36" i="1" s="1"/>
  <c r="E30" i="1"/>
  <c r="D30" i="1"/>
  <c r="D36" i="1" s="1"/>
  <c r="C30" i="1"/>
  <c r="C36" i="1" s="1"/>
  <c r="B30" i="1"/>
  <c r="F12" i="1"/>
  <c r="J7" i="1"/>
  <c r="J10" i="1" s="1"/>
  <c r="J12" i="1" s="1"/>
  <c r="J20" i="1" s="1"/>
  <c r="I7" i="1"/>
  <c r="I10" i="1" s="1"/>
  <c r="I12" i="1" s="1"/>
  <c r="H7" i="1"/>
  <c r="H10" i="1" s="1"/>
  <c r="G7" i="1"/>
  <c r="G10" i="1" s="1"/>
  <c r="F7" i="1"/>
  <c r="F10" i="1" s="1"/>
  <c r="E7" i="1"/>
  <c r="D7" i="1"/>
  <c r="C7" i="1"/>
  <c r="B7" i="1"/>
  <c r="I4" i="1"/>
  <c r="H4" i="1"/>
  <c r="G4" i="1"/>
  <c r="F4" i="1"/>
  <c r="E4" i="1"/>
  <c r="D4" i="1"/>
  <c r="C4" i="1"/>
  <c r="B4" i="1"/>
  <c r="B10" i="1" s="1"/>
  <c r="B12" i="1" s="1"/>
  <c r="B64" i="1" s="1"/>
  <c r="B76" i="1" s="1"/>
  <c r="H1" i="1"/>
  <c r="G1" i="1"/>
  <c r="F1" i="1"/>
  <c r="E1" i="1"/>
  <c r="D1" i="1"/>
  <c r="C1" i="1"/>
  <c r="B1" i="1" s="1"/>
  <c r="A1" i="6" a="1"/>
  <c r="D1" i="5" l="1"/>
  <c r="D20" i="5" s="1"/>
  <c r="C2017" i="6"/>
  <c r="C2037" i="6"/>
  <c r="C2057" i="6"/>
  <c r="C2077" i="6"/>
  <c r="C2097" i="6"/>
  <c r="C2117" i="6"/>
  <c r="C2137" i="6"/>
  <c r="C2157" i="6"/>
  <c r="C2177" i="6"/>
  <c r="C2197" i="6"/>
  <c r="C2217" i="6"/>
  <c r="C2237" i="6"/>
  <c r="C2257" i="6"/>
  <c r="C2018" i="6"/>
  <c r="C2038" i="6"/>
  <c r="C2058" i="6"/>
  <c r="C2078" i="6"/>
  <c r="C2098" i="6"/>
  <c r="C2118" i="6"/>
  <c r="C2138" i="6"/>
  <c r="C2158" i="6"/>
  <c r="C2178" i="6"/>
  <c r="C2198" i="6"/>
  <c r="C2218" i="6"/>
  <c r="C2238" i="6"/>
  <c r="C2258" i="6"/>
  <c r="C2019" i="6"/>
  <c r="C2039" i="6"/>
  <c r="C2059" i="6"/>
  <c r="C2079" i="6"/>
  <c r="C2099" i="6"/>
  <c r="C2119" i="6"/>
  <c r="C2139" i="6"/>
  <c r="C2159" i="6"/>
  <c r="C2179" i="6"/>
  <c r="C2199" i="6"/>
  <c r="C2219" i="6"/>
  <c r="C2239" i="6"/>
  <c r="C2259" i="6"/>
  <c r="C2020" i="6"/>
  <c r="C2040" i="6"/>
  <c r="C2060" i="6"/>
  <c r="C2080" i="6"/>
  <c r="C2100" i="6"/>
  <c r="C2120" i="6"/>
  <c r="C2140" i="6"/>
  <c r="C2160" i="6"/>
  <c r="C2180" i="6"/>
  <c r="C2200" i="6"/>
  <c r="C2220" i="6"/>
  <c r="C2240" i="6"/>
  <c r="C2260" i="6"/>
  <c r="C2041" i="6"/>
  <c r="C2061" i="6"/>
  <c r="C2081" i="6"/>
  <c r="C2101" i="6"/>
  <c r="C2121" i="6"/>
  <c r="C2141" i="6"/>
  <c r="C2161" i="6"/>
  <c r="C2181" i="6"/>
  <c r="C2201" i="6"/>
  <c r="C2221" i="6"/>
  <c r="C2241" i="6"/>
  <c r="C2261" i="6"/>
  <c r="C2043" i="6"/>
  <c r="C2063" i="6"/>
  <c r="C2083" i="6"/>
  <c r="C2103" i="6"/>
  <c r="C2123" i="6"/>
  <c r="C2143" i="6"/>
  <c r="C2163" i="6"/>
  <c r="C2183" i="6"/>
  <c r="C2203" i="6"/>
  <c r="C2223" i="6"/>
  <c r="C2243" i="6"/>
  <c r="C2263" i="6"/>
  <c r="C2024" i="6"/>
  <c r="C2044" i="6"/>
  <c r="C2064" i="6"/>
  <c r="C2084" i="6"/>
  <c r="C2104" i="6"/>
  <c r="C2124" i="6"/>
  <c r="C2144" i="6"/>
  <c r="C2164" i="6"/>
  <c r="C2204" i="6"/>
  <c r="C2021" i="6"/>
  <c r="C2184" i="6"/>
  <c r="C2022" i="6"/>
  <c r="C2042" i="6"/>
  <c r="C2062" i="6"/>
  <c r="C2082" i="6"/>
  <c r="C2102" i="6"/>
  <c r="C2122" i="6"/>
  <c r="C2142" i="6"/>
  <c r="C2162" i="6"/>
  <c r="C2182" i="6"/>
  <c r="C2202" i="6"/>
  <c r="C2222" i="6"/>
  <c r="C2242" i="6"/>
  <c r="C2262" i="6"/>
  <c r="C2023" i="6"/>
  <c r="C2026" i="6"/>
  <c r="C2025" i="6"/>
  <c r="C2054" i="6"/>
  <c r="C2090" i="6"/>
  <c r="C2126" i="6"/>
  <c r="C2154" i="6"/>
  <c r="C2190" i="6"/>
  <c r="C2225" i="6"/>
  <c r="C2252" i="6"/>
  <c r="C2027" i="6"/>
  <c r="C2055" i="6"/>
  <c r="C2091" i="6"/>
  <c r="C2127" i="6"/>
  <c r="C2155" i="6"/>
  <c r="C2191" i="6"/>
  <c r="C2226" i="6"/>
  <c r="C2253" i="6"/>
  <c r="C2028" i="6"/>
  <c r="C2056" i="6"/>
  <c r="C2092" i="6"/>
  <c r="C2128" i="6"/>
  <c r="C2156" i="6"/>
  <c r="C2192" i="6"/>
  <c r="C2227" i="6"/>
  <c r="C2254" i="6"/>
  <c r="C2129" i="6"/>
  <c r="C2193" i="6"/>
  <c r="C2066" i="6"/>
  <c r="C2194" i="6"/>
  <c r="C2256" i="6"/>
  <c r="C2067" i="6"/>
  <c r="C2095" i="6"/>
  <c r="C2167" i="6"/>
  <c r="C2230" i="6"/>
  <c r="C2068" i="6"/>
  <c r="C2168" i="6"/>
  <c r="C2265" i="6"/>
  <c r="C2069" i="6"/>
  <c r="C2105" i="6"/>
  <c r="C2169" i="6"/>
  <c r="C2232" i="6"/>
  <c r="C2034" i="6"/>
  <c r="C2206" i="6"/>
  <c r="C2071" i="6"/>
  <c r="C2107" i="6"/>
  <c r="C2207" i="6"/>
  <c r="C2234" i="6"/>
  <c r="C2036" i="6"/>
  <c r="C2108" i="6"/>
  <c r="C2136" i="6"/>
  <c r="C2208" i="6"/>
  <c r="C2045" i="6"/>
  <c r="C2145" i="6"/>
  <c r="C2074" i="6"/>
  <c r="C2146" i="6"/>
  <c r="C2210" i="6"/>
  <c r="C2047" i="6"/>
  <c r="C2175" i="6"/>
  <c r="C2245" i="6"/>
  <c r="C2048" i="6"/>
  <c r="C2176" i="6"/>
  <c r="C2246" i="6"/>
  <c r="C2113" i="6"/>
  <c r="C2213" i="6"/>
  <c r="C2086" i="6"/>
  <c r="C2186" i="6"/>
  <c r="C2248" i="6"/>
  <c r="C2051" i="6"/>
  <c r="C2187" i="6"/>
  <c r="C2052" i="6"/>
  <c r="C2216" i="6"/>
  <c r="C2125" i="6"/>
  <c r="C2224" i="6"/>
  <c r="C2029" i="6"/>
  <c r="C2065" i="6"/>
  <c r="C2093" i="6"/>
  <c r="C2165" i="6"/>
  <c r="C2228" i="6"/>
  <c r="C2255" i="6"/>
  <c r="C2030" i="6"/>
  <c r="C2094" i="6"/>
  <c r="C2130" i="6"/>
  <c r="C2166" i="6"/>
  <c r="C2229" i="6"/>
  <c r="C2031" i="6"/>
  <c r="C2131" i="6"/>
  <c r="C2195" i="6"/>
  <c r="C2264" i="6"/>
  <c r="C2032" i="6"/>
  <c r="C2096" i="6"/>
  <c r="C2132" i="6"/>
  <c r="C2196" i="6"/>
  <c r="C2231" i="6"/>
  <c r="C2033" i="6"/>
  <c r="C2133" i="6"/>
  <c r="C2205" i="6"/>
  <c r="C2266" i="6"/>
  <c r="C2070" i="6"/>
  <c r="C2106" i="6"/>
  <c r="C2134" i="6"/>
  <c r="C2170" i="6"/>
  <c r="C2233" i="6"/>
  <c r="C2267" i="6"/>
  <c r="C2035" i="6"/>
  <c r="C2135" i="6"/>
  <c r="C2171" i="6"/>
  <c r="C2072" i="6"/>
  <c r="C2172" i="6"/>
  <c r="C2235" i="6"/>
  <c r="C2073" i="6"/>
  <c r="C2109" i="6"/>
  <c r="C2173" i="6"/>
  <c r="C2236" i="6"/>
  <c r="C2046" i="6"/>
  <c r="C2174" i="6"/>
  <c r="C2244" i="6"/>
  <c r="C2075" i="6"/>
  <c r="C2111" i="6"/>
  <c r="C2211" i="6"/>
  <c r="C2076" i="6"/>
  <c r="C2148" i="6"/>
  <c r="C2212" i="6"/>
  <c r="C2085" i="6"/>
  <c r="C2185" i="6"/>
  <c r="C2247" i="6"/>
  <c r="C2114" i="6"/>
  <c r="C2214" i="6"/>
  <c r="C2087" i="6"/>
  <c r="C2151" i="6"/>
  <c r="C2249" i="6"/>
  <c r="C2088" i="6"/>
  <c r="C2188" i="6"/>
  <c r="C2053" i="6"/>
  <c r="C2251" i="6"/>
  <c r="C2209" i="6"/>
  <c r="C2147" i="6"/>
  <c r="C2112" i="6"/>
  <c r="C2149" i="6"/>
  <c r="C2150" i="6"/>
  <c r="C2115" i="6"/>
  <c r="C2152" i="6"/>
  <c r="C2089" i="6"/>
  <c r="C2110" i="6"/>
  <c r="C2050" i="6"/>
  <c r="C2215" i="6"/>
  <c r="C2116" i="6"/>
  <c r="C2250" i="6"/>
  <c r="C2189" i="6"/>
  <c r="C2049" i="6"/>
  <c r="C2153" i="6"/>
  <c r="C4" i="6"/>
  <c r="C24" i="6"/>
  <c r="C44" i="6"/>
  <c r="C64" i="6"/>
  <c r="C84" i="6"/>
  <c r="C104" i="6"/>
  <c r="C124" i="6"/>
  <c r="C144" i="6"/>
  <c r="C164" i="6"/>
  <c r="C184" i="6"/>
  <c r="C204" i="6"/>
  <c r="C224" i="6"/>
  <c r="C244" i="6"/>
  <c r="C264" i="6"/>
  <c r="C284" i="6"/>
  <c r="C304" i="6"/>
  <c r="C324" i="6"/>
  <c r="C344" i="6"/>
  <c r="C364" i="6"/>
  <c r="C384" i="6"/>
  <c r="C404" i="6"/>
  <c r="C424" i="6"/>
  <c r="C444" i="6"/>
  <c r="C464" i="6"/>
  <c r="C484" i="6"/>
  <c r="C504" i="6"/>
  <c r="C524" i="6"/>
  <c r="C544" i="6"/>
  <c r="C564" i="6"/>
  <c r="C584" i="6"/>
  <c r="C604" i="6"/>
  <c r="C624" i="6"/>
  <c r="C644" i="6"/>
  <c r="C5" i="6"/>
  <c r="C25" i="6"/>
  <c r="C45" i="6"/>
  <c r="C65" i="6"/>
  <c r="C85" i="6"/>
  <c r="C105" i="6"/>
  <c r="C125" i="6"/>
  <c r="C145" i="6"/>
  <c r="C165" i="6"/>
  <c r="C185" i="6"/>
  <c r="C205" i="6"/>
  <c r="C225" i="6"/>
  <c r="C245" i="6"/>
  <c r="C265" i="6"/>
  <c r="C285" i="6"/>
  <c r="C305" i="6"/>
  <c r="C325" i="6"/>
  <c r="C345" i="6"/>
  <c r="C365" i="6"/>
  <c r="C385" i="6"/>
  <c r="C405" i="6"/>
  <c r="C425" i="6"/>
  <c r="C445" i="6"/>
  <c r="C465" i="6"/>
  <c r="C6" i="6"/>
  <c r="C7" i="6"/>
  <c r="C9" i="6"/>
  <c r="C29" i="6"/>
  <c r="C49" i="6"/>
  <c r="C69" i="6"/>
  <c r="C89" i="6"/>
  <c r="C109" i="6"/>
  <c r="C129" i="6"/>
  <c r="C149" i="6"/>
  <c r="C169" i="6"/>
  <c r="C189" i="6"/>
  <c r="C209" i="6"/>
  <c r="C229" i="6"/>
  <c r="C249" i="6"/>
  <c r="C269" i="6"/>
  <c r="C289" i="6"/>
  <c r="C309" i="6"/>
  <c r="C329" i="6"/>
  <c r="C349" i="6"/>
  <c r="C369" i="6"/>
  <c r="C389" i="6"/>
  <c r="C409" i="6"/>
  <c r="C429" i="6"/>
  <c r="C449" i="6"/>
  <c r="C469" i="6"/>
  <c r="C489" i="6"/>
  <c r="C509" i="6"/>
  <c r="C529" i="6"/>
  <c r="C549" i="6"/>
  <c r="C569" i="6"/>
  <c r="C589" i="6"/>
  <c r="C609" i="6"/>
  <c r="C629" i="6"/>
  <c r="C649" i="6"/>
  <c r="C669" i="6"/>
  <c r="C689" i="6"/>
  <c r="C709" i="6"/>
  <c r="C729" i="6"/>
  <c r="C749" i="6"/>
  <c r="C769" i="6"/>
  <c r="C789" i="6"/>
  <c r="C809" i="6"/>
  <c r="C829" i="6"/>
  <c r="C849" i="6"/>
  <c r="C869" i="6"/>
  <c r="C889" i="6"/>
  <c r="C909" i="6"/>
  <c r="C929" i="6"/>
  <c r="C949" i="6"/>
  <c r="C969" i="6"/>
  <c r="C989" i="6"/>
  <c r="C1009" i="6"/>
  <c r="C1029" i="6"/>
  <c r="C1049" i="6"/>
  <c r="C1069" i="6"/>
  <c r="C1089" i="6"/>
  <c r="C1109" i="6"/>
  <c r="C1129" i="6"/>
  <c r="C1149" i="6"/>
  <c r="C1169" i="6"/>
  <c r="C1189" i="6"/>
  <c r="C1209" i="6"/>
  <c r="C1229" i="6"/>
  <c r="C1249" i="6"/>
  <c r="C1269" i="6"/>
  <c r="C1289" i="6"/>
  <c r="C1309" i="6"/>
  <c r="C1329" i="6"/>
  <c r="C1349" i="6"/>
  <c r="C1369" i="6"/>
  <c r="C1389" i="6"/>
  <c r="C1409" i="6"/>
  <c r="C1429" i="6"/>
  <c r="C1449" i="6"/>
  <c r="C1469" i="6"/>
  <c r="C1489" i="6"/>
  <c r="C1509" i="6"/>
  <c r="C1529" i="6"/>
  <c r="C1549" i="6"/>
  <c r="C1569" i="6"/>
  <c r="C1589" i="6"/>
  <c r="C1609" i="6"/>
  <c r="C1629" i="6"/>
  <c r="C1649" i="6"/>
  <c r="C1669" i="6"/>
  <c r="C1689" i="6"/>
  <c r="C10" i="6"/>
  <c r="C33" i="6"/>
  <c r="C56" i="6"/>
  <c r="C79" i="6"/>
  <c r="C102" i="6"/>
  <c r="C127" i="6"/>
  <c r="C151" i="6"/>
  <c r="C174" i="6"/>
  <c r="C197" i="6"/>
  <c r="C220" i="6"/>
  <c r="C243" i="6"/>
  <c r="C268" i="6"/>
  <c r="C292" i="6"/>
  <c r="C315" i="6"/>
  <c r="C338" i="6"/>
  <c r="C361" i="6"/>
  <c r="C386" i="6"/>
  <c r="C410" i="6"/>
  <c r="C433" i="6"/>
  <c r="C456" i="6"/>
  <c r="C479" i="6"/>
  <c r="C501" i="6"/>
  <c r="C523" i="6"/>
  <c r="C546" i="6"/>
  <c r="C568" i="6"/>
  <c r="C591" i="6"/>
  <c r="C613" i="6"/>
  <c r="C635" i="6"/>
  <c r="C657" i="6"/>
  <c r="C678" i="6"/>
  <c r="C699" i="6"/>
  <c r="C720" i="6"/>
  <c r="C741" i="6"/>
  <c r="C762" i="6"/>
  <c r="C783" i="6"/>
  <c r="C804" i="6"/>
  <c r="C825" i="6"/>
  <c r="C846" i="6"/>
  <c r="C867" i="6"/>
  <c r="C888" i="6"/>
  <c r="C910" i="6"/>
  <c r="C931" i="6"/>
  <c r="C952" i="6"/>
  <c r="C973" i="6"/>
  <c r="C994" i="6"/>
  <c r="C1015" i="6"/>
  <c r="C1036" i="6"/>
  <c r="C1057" i="6"/>
  <c r="C1078" i="6"/>
  <c r="C1099" i="6"/>
  <c r="C1120" i="6"/>
  <c r="C1141" i="6"/>
  <c r="C1162" i="6"/>
  <c r="C1183" i="6"/>
  <c r="C1204" i="6"/>
  <c r="C1225" i="6"/>
  <c r="C1246" i="6"/>
  <c r="C1267" i="6"/>
  <c r="C1288" i="6"/>
  <c r="C1310" i="6"/>
  <c r="C1331" i="6"/>
  <c r="C1352" i="6"/>
  <c r="C1373" i="6"/>
  <c r="C1394" i="6"/>
  <c r="C1415" i="6"/>
  <c r="C1436" i="6"/>
  <c r="C1457" i="6"/>
  <c r="C1478" i="6"/>
  <c r="C1499" i="6"/>
  <c r="C1520" i="6"/>
  <c r="C1541" i="6"/>
  <c r="C1562" i="6"/>
  <c r="C1583" i="6"/>
  <c r="C1604" i="6"/>
  <c r="C1625" i="6"/>
  <c r="C1646" i="6"/>
  <c r="C1667" i="6"/>
  <c r="C1688" i="6"/>
  <c r="C1709" i="6"/>
  <c r="C11" i="6"/>
  <c r="C34" i="6"/>
  <c r="C57" i="6"/>
  <c r="C80" i="6"/>
  <c r="C103" i="6"/>
  <c r="C128" i="6"/>
  <c r="C152" i="6"/>
  <c r="C175" i="6"/>
  <c r="C198" i="6"/>
  <c r="C221" i="6"/>
  <c r="C246" i="6"/>
  <c r="C270" i="6"/>
  <c r="C293" i="6"/>
  <c r="C316" i="6"/>
  <c r="C339" i="6"/>
  <c r="C362" i="6"/>
  <c r="C387" i="6"/>
  <c r="C411" i="6"/>
  <c r="C434" i="6"/>
  <c r="C457" i="6"/>
  <c r="C480" i="6"/>
  <c r="C502" i="6"/>
  <c r="C525" i="6"/>
  <c r="C547" i="6"/>
  <c r="C570" i="6"/>
  <c r="C592" i="6"/>
  <c r="C614" i="6"/>
  <c r="C636" i="6"/>
  <c r="C658" i="6"/>
  <c r="C679" i="6"/>
  <c r="C700" i="6"/>
  <c r="C721" i="6"/>
  <c r="C742" i="6"/>
  <c r="C763" i="6"/>
  <c r="C784" i="6"/>
  <c r="C805" i="6"/>
  <c r="C826" i="6"/>
  <c r="C847" i="6"/>
  <c r="C868" i="6"/>
  <c r="C890" i="6"/>
  <c r="C911" i="6"/>
  <c r="C932" i="6"/>
  <c r="C953" i="6"/>
  <c r="C974" i="6"/>
  <c r="C995" i="6"/>
  <c r="C1016" i="6"/>
  <c r="C1037" i="6"/>
  <c r="C1058" i="6"/>
  <c r="C1079" i="6"/>
  <c r="C1100" i="6"/>
  <c r="C1121" i="6"/>
  <c r="C1142" i="6"/>
  <c r="C1163" i="6"/>
  <c r="C1184" i="6"/>
  <c r="C1205" i="6"/>
  <c r="C1226" i="6"/>
  <c r="C1247" i="6"/>
  <c r="C1268" i="6"/>
  <c r="C1290" i="6"/>
  <c r="C1311" i="6"/>
  <c r="C1332" i="6"/>
  <c r="C1353" i="6"/>
  <c r="C1374" i="6"/>
  <c r="C1395" i="6"/>
  <c r="C1416" i="6"/>
  <c r="C1437" i="6"/>
  <c r="C1458" i="6"/>
  <c r="C1479" i="6"/>
  <c r="C1500" i="6"/>
  <c r="C1521" i="6"/>
  <c r="C1542" i="6"/>
  <c r="C1563" i="6"/>
  <c r="C1584" i="6"/>
  <c r="C1605" i="6"/>
  <c r="C1626" i="6"/>
  <c r="C1647" i="6"/>
  <c r="C1668" i="6"/>
  <c r="C1690" i="6"/>
  <c r="C1710" i="6"/>
  <c r="C1730" i="6"/>
  <c r="C1750" i="6"/>
  <c r="C1770" i="6"/>
  <c r="C1790" i="6"/>
  <c r="C1810" i="6"/>
  <c r="C1830" i="6"/>
  <c r="C12" i="6"/>
  <c r="C35" i="6"/>
  <c r="C58" i="6"/>
  <c r="C81" i="6"/>
  <c r="C106" i="6"/>
  <c r="C130" i="6"/>
  <c r="C153" i="6"/>
  <c r="C176" i="6"/>
  <c r="C199" i="6"/>
  <c r="C222" i="6"/>
  <c r="C247" i="6"/>
  <c r="C271" i="6"/>
  <c r="C294" i="6"/>
  <c r="C317" i="6"/>
  <c r="C340" i="6"/>
  <c r="C363" i="6"/>
  <c r="C388" i="6"/>
  <c r="C412" i="6"/>
  <c r="C435" i="6"/>
  <c r="C458" i="6"/>
  <c r="C481" i="6"/>
  <c r="C503" i="6"/>
  <c r="C526" i="6"/>
  <c r="C548" i="6"/>
  <c r="C571" i="6"/>
  <c r="C593" i="6"/>
  <c r="C615" i="6"/>
  <c r="C637" i="6"/>
  <c r="C659" i="6"/>
  <c r="C680" i="6"/>
  <c r="C701" i="6"/>
  <c r="C722" i="6"/>
  <c r="C743" i="6"/>
  <c r="C764" i="6"/>
  <c r="C785" i="6"/>
  <c r="C806" i="6"/>
  <c r="C827" i="6"/>
  <c r="C848" i="6"/>
  <c r="C870" i="6"/>
  <c r="C891" i="6"/>
  <c r="C912" i="6"/>
  <c r="C933" i="6"/>
  <c r="C954" i="6"/>
  <c r="C975" i="6"/>
  <c r="C996" i="6"/>
  <c r="C1017" i="6"/>
  <c r="C1038" i="6"/>
  <c r="C1059" i="6"/>
  <c r="C1080" i="6"/>
  <c r="C1101" i="6"/>
  <c r="C1122" i="6"/>
  <c r="C1143" i="6"/>
  <c r="C1164" i="6"/>
  <c r="C1185" i="6"/>
  <c r="C1206" i="6"/>
  <c r="C1227" i="6"/>
  <c r="C1248" i="6"/>
  <c r="C1270" i="6"/>
  <c r="C1291" i="6"/>
  <c r="C1312" i="6"/>
  <c r="C1333" i="6"/>
  <c r="C1354" i="6"/>
  <c r="C1375" i="6"/>
  <c r="C1396" i="6"/>
  <c r="C1417" i="6"/>
  <c r="C1438" i="6"/>
  <c r="C1459" i="6"/>
  <c r="C1480" i="6"/>
  <c r="C1501" i="6"/>
  <c r="C1522" i="6"/>
  <c r="C1543" i="6"/>
  <c r="C1564" i="6"/>
  <c r="C1585" i="6"/>
  <c r="C1606" i="6"/>
  <c r="C1627" i="6"/>
  <c r="C1648" i="6"/>
  <c r="C1670" i="6"/>
  <c r="C1691" i="6"/>
  <c r="C1711" i="6"/>
  <c r="C1731" i="6"/>
  <c r="C13" i="6"/>
  <c r="C36" i="6"/>
  <c r="C59" i="6"/>
  <c r="C82" i="6"/>
  <c r="C107" i="6"/>
  <c r="C131" i="6"/>
  <c r="C154" i="6"/>
  <c r="C177" i="6"/>
  <c r="C200" i="6"/>
  <c r="C223" i="6"/>
  <c r="C248" i="6"/>
  <c r="C272" i="6"/>
  <c r="C295" i="6"/>
  <c r="C318" i="6"/>
  <c r="C341" i="6"/>
  <c r="C366" i="6"/>
  <c r="C390" i="6"/>
  <c r="C413" i="6"/>
  <c r="C436" i="6"/>
  <c r="C459" i="6"/>
  <c r="C482" i="6"/>
  <c r="C505" i="6"/>
  <c r="C527" i="6"/>
  <c r="C550" i="6"/>
  <c r="C572" i="6"/>
  <c r="C594" i="6"/>
  <c r="C616" i="6"/>
  <c r="C638" i="6"/>
  <c r="C660" i="6"/>
  <c r="C681" i="6"/>
  <c r="C702" i="6"/>
  <c r="C723" i="6"/>
  <c r="C744" i="6"/>
  <c r="C765" i="6"/>
  <c r="C786" i="6"/>
  <c r="C807" i="6"/>
  <c r="C828" i="6"/>
  <c r="C850" i="6"/>
  <c r="C871" i="6"/>
  <c r="C892" i="6"/>
  <c r="C913" i="6"/>
  <c r="C934" i="6"/>
  <c r="C955" i="6"/>
  <c r="C976" i="6"/>
  <c r="C997" i="6"/>
  <c r="C1018" i="6"/>
  <c r="C1039" i="6"/>
  <c r="C1060" i="6"/>
  <c r="C1081" i="6"/>
  <c r="C1102" i="6"/>
  <c r="C1123" i="6"/>
  <c r="C1144" i="6"/>
  <c r="C1165" i="6"/>
  <c r="C1186" i="6"/>
  <c r="C1207" i="6"/>
  <c r="C1228" i="6"/>
  <c r="C1250" i="6"/>
  <c r="C1271" i="6"/>
  <c r="C1292" i="6"/>
  <c r="C1313" i="6"/>
  <c r="C1334" i="6"/>
  <c r="C1355" i="6"/>
  <c r="C1376" i="6"/>
  <c r="C1397" i="6"/>
  <c r="C1418" i="6"/>
  <c r="C1439" i="6"/>
  <c r="C1460" i="6"/>
  <c r="C1481" i="6"/>
  <c r="C1502" i="6"/>
  <c r="C1523" i="6"/>
  <c r="C1544" i="6"/>
  <c r="C1565" i="6"/>
  <c r="C1586" i="6"/>
  <c r="C19" i="6"/>
  <c r="C42" i="6"/>
  <c r="C67" i="6"/>
  <c r="C91" i="6"/>
  <c r="C114" i="6"/>
  <c r="C137" i="6"/>
  <c r="C160" i="6"/>
  <c r="C183" i="6"/>
  <c r="C208" i="6"/>
  <c r="C232" i="6"/>
  <c r="C255" i="6"/>
  <c r="C278" i="6"/>
  <c r="C301" i="6"/>
  <c r="C326" i="6"/>
  <c r="C350" i="6"/>
  <c r="C373" i="6"/>
  <c r="C396" i="6"/>
  <c r="C419" i="6"/>
  <c r="C442" i="6"/>
  <c r="C467" i="6"/>
  <c r="C490" i="6"/>
  <c r="C512" i="6"/>
  <c r="C534" i="6"/>
  <c r="C556" i="6"/>
  <c r="C578" i="6"/>
  <c r="C600" i="6"/>
  <c r="C622" i="6"/>
  <c r="C645" i="6"/>
  <c r="C666" i="6"/>
  <c r="C687" i="6"/>
  <c r="C708" i="6"/>
  <c r="C730" i="6"/>
  <c r="C751" i="6"/>
  <c r="C772" i="6"/>
  <c r="C793" i="6"/>
  <c r="C814" i="6"/>
  <c r="C835" i="6"/>
  <c r="C856" i="6"/>
  <c r="C877" i="6"/>
  <c r="C898" i="6"/>
  <c r="C919" i="6"/>
  <c r="C940" i="6"/>
  <c r="C961" i="6"/>
  <c r="C982" i="6"/>
  <c r="C1003" i="6"/>
  <c r="C1024" i="6"/>
  <c r="C1045" i="6"/>
  <c r="C1066" i="6"/>
  <c r="C1087" i="6"/>
  <c r="C1108" i="6"/>
  <c r="C1130" i="6"/>
  <c r="C1151" i="6"/>
  <c r="C1172" i="6"/>
  <c r="C1193" i="6"/>
  <c r="C1214" i="6"/>
  <c r="C1235" i="6"/>
  <c r="C1256" i="6"/>
  <c r="C1277" i="6"/>
  <c r="C1298" i="6"/>
  <c r="C1319" i="6"/>
  <c r="C1340" i="6"/>
  <c r="C1361" i="6"/>
  <c r="C1382" i="6"/>
  <c r="C1403" i="6"/>
  <c r="C1424" i="6"/>
  <c r="C1445" i="6"/>
  <c r="C1466" i="6"/>
  <c r="C1487" i="6"/>
  <c r="C1508" i="6"/>
  <c r="C22" i="6"/>
  <c r="C47" i="6"/>
  <c r="C71" i="6"/>
  <c r="C94" i="6"/>
  <c r="C117" i="6"/>
  <c r="C140" i="6"/>
  <c r="C163" i="6"/>
  <c r="C188" i="6"/>
  <c r="C212" i="6"/>
  <c r="C235" i="6"/>
  <c r="C258" i="6"/>
  <c r="C281" i="6"/>
  <c r="C306" i="6"/>
  <c r="C330" i="6"/>
  <c r="C353" i="6"/>
  <c r="C376" i="6"/>
  <c r="C399" i="6"/>
  <c r="C422" i="6"/>
  <c r="C447" i="6"/>
  <c r="C471" i="6"/>
  <c r="C493" i="6"/>
  <c r="C515" i="6"/>
  <c r="C537" i="6"/>
  <c r="C559" i="6"/>
  <c r="C581" i="6"/>
  <c r="C603" i="6"/>
  <c r="C626" i="6"/>
  <c r="C648" i="6"/>
  <c r="C670" i="6"/>
  <c r="C691" i="6"/>
  <c r="C712" i="6"/>
  <c r="C733" i="6"/>
  <c r="C754" i="6"/>
  <c r="C775" i="6"/>
  <c r="C796" i="6"/>
  <c r="C817" i="6"/>
  <c r="C838" i="6"/>
  <c r="C859" i="6"/>
  <c r="C880" i="6"/>
  <c r="C901" i="6"/>
  <c r="C922" i="6"/>
  <c r="C943" i="6"/>
  <c r="C8" i="6"/>
  <c r="C43" i="6"/>
  <c r="C76" i="6"/>
  <c r="C112" i="6"/>
  <c r="C143" i="6"/>
  <c r="C14" i="6"/>
  <c r="C46" i="6"/>
  <c r="C77" i="6"/>
  <c r="C113" i="6"/>
  <c r="C146" i="6"/>
  <c r="C180" i="6"/>
  <c r="C214" i="6"/>
  <c r="C250" i="6"/>
  <c r="C280" i="6"/>
  <c r="C313" i="6"/>
  <c r="C348" i="6"/>
  <c r="C380" i="6"/>
  <c r="C416" i="6"/>
  <c r="C450" i="6"/>
  <c r="C483" i="6"/>
  <c r="C514" i="6"/>
  <c r="C543" i="6"/>
  <c r="C577" i="6"/>
  <c r="C608" i="6"/>
  <c r="C641" i="6"/>
  <c r="C672" i="6"/>
  <c r="C703" i="6"/>
  <c r="C732" i="6"/>
  <c r="C760" i="6"/>
  <c r="C792" i="6"/>
  <c r="C821" i="6"/>
  <c r="C853" i="6"/>
  <c r="C882" i="6"/>
  <c r="C914" i="6"/>
  <c r="C942" i="6"/>
  <c r="C970" i="6"/>
  <c r="C1000" i="6"/>
  <c r="C1027" i="6"/>
  <c r="C1054" i="6"/>
  <c r="C1084" i="6"/>
  <c r="C1112" i="6"/>
  <c r="C1138" i="6"/>
  <c r="C1168" i="6"/>
  <c r="C1196" i="6"/>
  <c r="C1222" i="6"/>
  <c r="C1253" i="6"/>
  <c r="C1280" i="6"/>
  <c r="C1306" i="6"/>
  <c r="C1337" i="6"/>
  <c r="C1364" i="6"/>
  <c r="C1391" i="6"/>
  <c r="C1421" i="6"/>
  <c r="C1448" i="6"/>
  <c r="C1475" i="6"/>
  <c r="C1505" i="6"/>
  <c r="C1532" i="6"/>
  <c r="C1557" i="6"/>
  <c r="C1582" i="6"/>
  <c r="C1611" i="6"/>
  <c r="C1635" i="6"/>
  <c r="C1659" i="6"/>
  <c r="C1683" i="6"/>
  <c r="C1707" i="6"/>
  <c r="C1732" i="6"/>
  <c r="C1753" i="6"/>
  <c r="C1774" i="6"/>
  <c r="C1795" i="6"/>
  <c r="C1816" i="6"/>
  <c r="C1837" i="6"/>
  <c r="C1857" i="6"/>
  <c r="C1877" i="6"/>
  <c r="C1897" i="6"/>
  <c r="C1917" i="6"/>
  <c r="C1937" i="6"/>
  <c r="C1957" i="6"/>
  <c r="C1977" i="6"/>
  <c r="C1997" i="6"/>
  <c r="C3" i="6"/>
  <c r="C18" i="6"/>
  <c r="C454" i="6"/>
  <c r="C15" i="6"/>
  <c r="C48" i="6"/>
  <c r="C78" i="6"/>
  <c r="C115" i="6"/>
  <c r="C147" i="6"/>
  <c r="C181" i="6"/>
  <c r="C215" i="6"/>
  <c r="C251" i="6"/>
  <c r="C282" i="6"/>
  <c r="C314" i="6"/>
  <c r="C351" i="6"/>
  <c r="C381" i="6"/>
  <c r="C417" i="6"/>
  <c r="C451" i="6"/>
  <c r="C485" i="6"/>
  <c r="C516" i="6"/>
  <c r="C545" i="6"/>
  <c r="C579" i="6"/>
  <c r="C610" i="6"/>
  <c r="C642" i="6"/>
  <c r="C673" i="6"/>
  <c r="C704" i="6"/>
  <c r="C734" i="6"/>
  <c r="C761" i="6"/>
  <c r="C794" i="6"/>
  <c r="C822" i="6"/>
  <c r="C854" i="6"/>
  <c r="C883" i="6"/>
  <c r="C915" i="6"/>
  <c r="C944" i="6"/>
  <c r="C971" i="6"/>
  <c r="C1001" i="6"/>
  <c r="C1028" i="6"/>
  <c r="C1055" i="6"/>
  <c r="C1085" i="6"/>
  <c r="C1113" i="6"/>
  <c r="C1139" i="6"/>
  <c r="C1170" i="6"/>
  <c r="C1197" i="6"/>
  <c r="C1223" i="6"/>
  <c r="C1254" i="6"/>
  <c r="C1281" i="6"/>
  <c r="C1307" i="6"/>
  <c r="C1338" i="6"/>
  <c r="C1365" i="6"/>
  <c r="C1392" i="6"/>
  <c r="C1422" i="6"/>
  <c r="C1450" i="6"/>
  <c r="C1476" i="6"/>
  <c r="C1506" i="6"/>
  <c r="C1533" i="6"/>
  <c r="C1558" i="6"/>
  <c r="C1587" i="6"/>
  <c r="C1612" i="6"/>
  <c r="C1636" i="6"/>
  <c r="C1660" i="6"/>
  <c r="C1684" i="6"/>
  <c r="C1708" i="6"/>
  <c r="C1733" i="6"/>
  <c r="C1754" i="6"/>
  <c r="C1775" i="6"/>
  <c r="C1796" i="6"/>
  <c r="C1817" i="6"/>
  <c r="C1838" i="6"/>
  <c r="C1858" i="6"/>
  <c r="C1878" i="6"/>
  <c r="C1898" i="6"/>
  <c r="C1918" i="6"/>
  <c r="C1938" i="6"/>
  <c r="C1958" i="6"/>
  <c r="C1978" i="6"/>
  <c r="C1998" i="6"/>
  <c r="C87" i="6"/>
  <c r="C218" i="6"/>
  <c r="C287" i="6"/>
  <c r="C16" i="6"/>
  <c r="C50" i="6"/>
  <c r="C83" i="6"/>
  <c r="C116" i="6"/>
  <c r="C148" i="6"/>
  <c r="C182" i="6"/>
  <c r="C216" i="6"/>
  <c r="C252" i="6"/>
  <c r="C283" i="6"/>
  <c r="C319" i="6"/>
  <c r="C352" i="6"/>
  <c r="C382" i="6"/>
  <c r="C418" i="6"/>
  <c r="C452" i="6"/>
  <c r="C486" i="6"/>
  <c r="C517" i="6"/>
  <c r="C551" i="6"/>
  <c r="C580" i="6"/>
  <c r="C611" i="6"/>
  <c r="C643" i="6"/>
  <c r="C674" i="6"/>
  <c r="C705" i="6"/>
  <c r="C735" i="6"/>
  <c r="C766" i="6"/>
  <c r="C795" i="6"/>
  <c r="C823" i="6"/>
  <c r="C855" i="6"/>
  <c r="C884" i="6"/>
  <c r="C916" i="6"/>
  <c r="C945" i="6"/>
  <c r="C972" i="6"/>
  <c r="C1002" i="6"/>
  <c r="C1030" i="6"/>
  <c r="C1056" i="6"/>
  <c r="C1086" i="6"/>
  <c r="C1114" i="6"/>
  <c r="C1140" i="6"/>
  <c r="C1171" i="6"/>
  <c r="C1198" i="6"/>
  <c r="C1224" i="6"/>
  <c r="C1255" i="6"/>
  <c r="C1282" i="6"/>
  <c r="C1308" i="6"/>
  <c r="C1339" i="6"/>
  <c r="C1366" i="6"/>
  <c r="C1393" i="6"/>
  <c r="C1423" i="6"/>
  <c r="C1451" i="6"/>
  <c r="C1477" i="6"/>
  <c r="C1507" i="6"/>
  <c r="C1534" i="6"/>
  <c r="C1559" i="6"/>
  <c r="C1588" i="6"/>
  <c r="C1613" i="6"/>
  <c r="C1637" i="6"/>
  <c r="C1661" i="6"/>
  <c r="C1685" i="6"/>
  <c r="C1712" i="6"/>
  <c r="C1734" i="6"/>
  <c r="C1755" i="6"/>
  <c r="C1776" i="6"/>
  <c r="C1797" i="6"/>
  <c r="C1818" i="6"/>
  <c r="C1839" i="6"/>
  <c r="C1859" i="6"/>
  <c r="C1879" i="6"/>
  <c r="C1899" i="6"/>
  <c r="C1919" i="6"/>
  <c r="C1939" i="6"/>
  <c r="C1959" i="6"/>
  <c r="C1979" i="6"/>
  <c r="C1999" i="6"/>
  <c r="C52" i="6"/>
  <c r="C187" i="6"/>
  <c r="C254" i="6"/>
  <c r="C321" i="6"/>
  <c r="C421" i="6"/>
  <c r="C488" i="6"/>
  <c r="C553" i="6"/>
  <c r="C617" i="6"/>
  <c r="C647" i="6"/>
  <c r="C17" i="6"/>
  <c r="C51" i="6"/>
  <c r="C86" i="6"/>
  <c r="C118" i="6"/>
  <c r="C150" i="6"/>
  <c r="C186" i="6"/>
  <c r="C217" i="6"/>
  <c r="C253" i="6"/>
  <c r="C286" i="6"/>
  <c r="C320" i="6"/>
  <c r="C354" i="6"/>
  <c r="C383" i="6"/>
  <c r="C420" i="6"/>
  <c r="C453" i="6"/>
  <c r="C487" i="6"/>
  <c r="C518" i="6"/>
  <c r="C552" i="6"/>
  <c r="C582" i="6"/>
  <c r="C612" i="6"/>
  <c r="C646" i="6"/>
  <c r="C675" i="6"/>
  <c r="C706" i="6"/>
  <c r="C736" i="6"/>
  <c r="C767" i="6"/>
  <c r="C797" i="6"/>
  <c r="C824" i="6"/>
  <c r="C857" i="6"/>
  <c r="C885" i="6"/>
  <c r="C917" i="6"/>
  <c r="C946" i="6"/>
  <c r="C977" i="6"/>
  <c r="C1004" i="6"/>
  <c r="C1031" i="6"/>
  <c r="C1061" i="6"/>
  <c r="C1088" i="6"/>
  <c r="C1115" i="6"/>
  <c r="C1145" i="6"/>
  <c r="C1173" i="6"/>
  <c r="C1199" i="6"/>
  <c r="C1230" i="6"/>
  <c r="C1257" i="6"/>
  <c r="C1283" i="6"/>
  <c r="C1314" i="6"/>
  <c r="C1341" i="6"/>
  <c r="C1367" i="6"/>
  <c r="C1398" i="6"/>
  <c r="C1425" i="6"/>
  <c r="C1452" i="6"/>
  <c r="C1482" i="6"/>
  <c r="C1510" i="6"/>
  <c r="C1535" i="6"/>
  <c r="C1560" i="6"/>
  <c r="C1590" i="6"/>
  <c r="C1614" i="6"/>
  <c r="C1638" i="6"/>
  <c r="C1662" i="6"/>
  <c r="C1686" i="6"/>
  <c r="C1713" i="6"/>
  <c r="C1735" i="6"/>
  <c r="C1756" i="6"/>
  <c r="C1777" i="6"/>
  <c r="C1798" i="6"/>
  <c r="C1819" i="6"/>
  <c r="C1840" i="6"/>
  <c r="C1860" i="6"/>
  <c r="C1880" i="6"/>
  <c r="C1900" i="6"/>
  <c r="C1920" i="6"/>
  <c r="C1940" i="6"/>
  <c r="C1960" i="6"/>
  <c r="C1980" i="6"/>
  <c r="C2000" i="6"/>
  <c r="C119" i="6"/>
  <c r="C155" i="6"/>
  <c r="C355" i="6"/>
  <c r="C519" i="6"/>
  <c r="C20" i="6"/>
  <c r="C53" i="6"/>
  <c r="C88" i="6"/>
  <c r="C120" i="6"/>
  <c r="C156" i="6"/>
  <c r="C190" i="6"/>
  <c r="C219" i="6"/>
  <c r="C256" i="6"/>
  <c r="C288" i="6"/>
  <c r="C322" i="6"/>
  <c r="C356" i="6"/>
  <c r="C392" i="6"/>
  <c r="C423" i="6"/>
  <c r="C455" i="6"/>
  <c r="C491" i="6"/>
  <c r="C520" i="6"/>
  <c r="C554" i="6"/>
  <c r="C585" i="6"/>
  <c r="C618" i="6"/>
  <c r="C650" i="6"/>
  <c r="C677" i="6"/>
  <c r="C710" i="6"/>
  <c r="C738" i="6"/>
  <c r="C770" i="6"/>
  <c r="C799" i="6"/>
  <c r="C831" i="6"/>
  <c r="C860" i="6"/>
  <c r="C887" i="6"/>
  <c r="C920" i="6"/>
  <c r="C948" i="6"/>
  <c r="C979" i="6"/>
  <c r="C1006" i="6"/>
  <c r="C1033" i="6"/>
  <c r="C1063" i="6"/>
  <c r="C1091" i="6"/>
  <c r="C1117" i="6"/>
  <c r="C1147" i="6"/>
  <c r="C1175" i="6"/>
  <c r="C1201" i="6"/>
  <c r="C1232" i="6"/>
  <c r="C1259" i="6"/>
  <c r="C1285" i="6"/>
  <c r="C1316" i="6"/>
  <c r="C1343" i="6"/>
  <c r="C1370" i="6"/>
  <c r="C1400" i="6"/>
  <c r="C1427" i="6"/>
  <c r="C1454" i="6"/>
  <c r="C1484" i="6"/>
  <c r="C1512" i="6"/>
  <c r="C1537" i="6"/>
  <c r="C1566" i="6"/>
  <c r="C1592" i="6"/>
  <c r="C1616" i="6"/>
  <c r="C1640" i="6"/>
  <c r="C1664" i="6"/>
  <c r="C1692" i="6"/>
  <c r="C1715" i="6"/>
  <c r="C1737" i="6"/>
  <c r="C1758" i="6"/>
  <c r="C1779" i="6"/>
  <c r="C1800" i="6"/>
  <c r="C1821" i="6"/>
  <c r="C1842" i="6"/>
  <c r="C1862" i="6"/>
  <c r="C1882" i="6"/>
  <c r="C1902" i="6"/>
  <c r="C1922" i="6"/>
  <c r="C1942" i="6"/>
  <c r="C1962" i="6"/>
  <c r="C1982" i="6"/>
  <c r="C2002" i="6"/>
  <c r="C21" i="6"/>
  <c r="C54" i="6"/>
  <c r="C90" i="6"/>
  <c r="C121" i="6"/>
  <c r="C157" i="6"/>
  <c r="C191" i="6"/>
  <c r="C226" i="6"/>
  <c r="C257" i="6"/>
  <c r="C290" i="6"/>
  <c r="C323" i="6"/>
  <c r="C357" i="6"/>
  <c r="C393" i="6"/>
  <c r="C426" i="6"/>
  <c r="C27" i="6"/>
  <c r="C61" i="6"/>
  <c r="C95" i="6"/>
  <c r="C126" i="6"/>
  <c r="C161" i="6"/>
  <c r="C194" i="6"/>
  <c r="C230" i="6"/>
  <c r="C261" i="6"/>
  <c r="C297" i="6"/>
  <c r="C331" i="6"/>
  <c r="C360" i="6"/>
  <c r="C397" i="6"/>
  <c r="C430" i="6"/>
  <c r="C463" i="6"/>
  <c r="C496" i="6"/>
  <c r="C530" i="6"/>
  <c r="C560" i="6"/>
  <c r="C590" i="6"/>
  <c r="C623" i="6"/>
  <c r="C654" i="6"/>
  <c r="C685" i="6"/>
  <c r="C715" i="6"/>
  <c r="C746" i="6"/>
  <c r="C776" i="6"/>
  <c r="C803" i="6"/>
  <c r="C836" i="6"/>
  <c r="C864" i="6"/>
  <c r="C896" i="6"/>
  <c r="C925" i="6"/>
  <c r="C957" i="6"/>
  <c r="C984" i="6"/>
  <c r="C1011" i="6"/>
  <c r="C1041" i="6"/>
  <c r="C1068" i="6"/>
  <c r="C1095" i="6"/>
  <c r="C1125" i="6"/>
  <c r="C1153" i="6"/>
  <c r="C1179" i="6"/>
  <c r="C1210" i="6"/>
  <c r="C1237" i="6"/>
  <c r="C1263" i="6"/>
  <c r="C1294" i="6"/>
  <c r="C1321" i="6"/>
  <c r="C1347" i="6"/>
  <c r="C1378" i="6"/>
  <c r="C1405" i="6"/>
  <c r="C1432" i="6"/>
  <c r="C1462" i="6"/>
  <c r="C1490" i="6"/>
  <c r="C1516" i="6"/>
  <c r="C1545" i="6"/>
  <c r="C1571" i="6"/>
  <c r="C1596" i="6"/>
  <c r="C1620" i="6"/>
  <c r="C1644" i="6"/>
  <c r="C1672" i="6"/>
  <c r="C1696" i="6"/>
  <c r="C1719" i="6"/>
  <c r="C1741" i="6"/>
  <c r="C1762" i="6"/>
  <c r="C1783" i="6"/>
  <c r="C1804" i="6"/>
  <c r="C1825" i="6"/>
  <c r="C1846" i="6"/>
  <c r="C1866" i="6"/>
  <c r="C1886" i="6"/>
  <c r="C1906" i="6"/>
  <c r="C1926" i="6"/>
  <c r="C1946" i="6"/>
  <c r="C1966" i="6"/>
  <c r="C1986" i="6"/>
  <c r="C2006" i="6"/>
  <c r="C28" i="6"/>
  <c r="C62" i="6"/>
  <c r="C96" i="6"/>
  <c r="C132" i="6"/>
  <c r="C162" i="6"/>
  <c r="C195" i="6"/>
  <c r="C231" i="6"/>
  <c r="C262" i="6"/>
  <c r="C298" i="6"/>
  <c r="C332" i="6"/>
  <c r="C367" i="6"/>
  <c r="C23" i="6"/>
  <c r="C92" i="6"/>
  <c r="C158" i="6"/>
  <c r="C211" i="6"/>
  <c r="C26" i="6"/>
  <c r="C93" i="6"/>
  <c r="C159" i="6"/>
  <c r="C213" i="6"/>
  <c r="C276" i="6"/>
  <c r="C337" i="6"/>
  <c r="C400" i="6"/>
  <c r="C448" i="6"/>
  <c r="C500" i="6"/>
  <c r="C555" i="6"/>
  <c r="C598" i="6"/>
  <c r="C651" i="6"/>
  <c r="C692" i="6"/>
  <c r="C731" i="6"/>
  <c r="C778" i="6"/>
  <c r="C818" i="6"/>
  <c r="C863" i="6"/>
  <c r="C904" i="6"/>
  <c r="C950" i="6"/>
  <c r="C988" i="6"/>
  <c r="C1026" i="6"/>
  <c r="C1071" i="6"/>
  <c r="C1107" i="6"/>
  <c r="C1152" i="6"/>
  <c r="C1190" i="6"/>
  <c r="C1233" i="6"/>
  <c r="C1272" i="6"/>
  <c r="C1305" i="6"/>
  <c r="C1350" i="6"/>
  <c r="C1387" i="6"/>
  <c r="C1431" i="6"/>
  <c r="C1470" i="6"/>
  <c r="C1513" i="6"/>
  <c r="C1550" i="6"/>
  <c r="C1581" i="6"/>
  <c r="C1622" i="6"/>
  <c r="C1656" i="6"/>
  <c r="C1695" i="6"/>
  <c r="C1725" i="6"/>
  <c r="C1759" i="6"/>
  <c r="C1787" i="6"/>
  <c r="C1815" i="6"/>
  <c r="C1848" i="6"/>
  <c r="C1874" i="6"/>
  <c r="C1905" i="6"/>
  <c r="C1932" i="6"/>
  <c r="C1963" i="6"/>
  <c r="C1990" i="6"/>
  <c r="C2016" i="6"/>
  <c r="C234" i="6"/>
  <c r="C782" i="6"/>
  <c r="C1075" i="6"/>
  <c r="C1358" i="6"/>
  <c r="C1700" i="6"/>
  <c r="C30" i="6"/>
  <c r="C97" i="6"/>
  <c r="C166" i="6"/>
  <c r="C227" i="6"/>
  <c r="C277" i="6"/>
  <c r="C342" i="6"/>
  <c r="C401" i="6"/>
  <c r="C460" i="6"/>
  <c r="C506" i="6"/>
  <c r="C557" i="6"/>
  <c r="C599" i="6"/>
  <c r="C652" i="6"/>
  <c r="C693" i="6"/>
  <c r="C737" i="6"/>
  <c r="C779" i="6"/>
  <c r="C819" i="6"/>
  <c r="C865" i="6"/>
  <c r="C905" i="6"/>
  <c r="C951" i="6"/>
  <c r="C990" i="6"/>
  <c r="C1032" i="6"/>
  <c r="C1072" i="6"/>
  <c r="C1110" i="6"/>
  <c r="C1154" i="6"/>
  <c r="C1191" i="6"/>
  <c r="C1234" i="6"/>
  <c r="C1273" i="6"/>
  <c r="C1315" i="6"/>
  <c r="C1351" i="6"/>
  <c r="C1388" i="6"/>
  <c r="C1433" i="6"/>
  <c r="C1471" i="6"/>
  <c r="C1514" i="6"/>
  <c r="C1551" i="6"/>
  <c r="C1591" i="6"/>
  <c r="C1623" i="6"/>
  <c r="C1657" i="6"/>
  <c r="C1697" i="6"/>
  <c r="C1726" i="6"/>
  <c r="C1760" i="6"/>
  <c r="C1788" i="6"/>
  <c r="C1820" i="6"/>
  <c r="C1849" i="6"/>
  <c r="C1875" i="6"/>
  <c r="C1907" i="6"/>
  <c r="C1933" i="6"/>
  <c r="C1964" i="6"/>
  <c r="C1991" i="6"/>
  <c r="C170" i="6"/>
  <c r="C296" i="6"/>
  <c r="C466" i="6"/>
  <c r="C562" i="6"/>
  <c r="C696" i="6"/>
  <c r="C745" i="6"/>
  <c r="C832" i="6"/>
  <c r="C959" i="6"/>
  <c r="C993" i="6"/>
  <c r="C1118" i="6"/>
  <c r="C1195" i="6"/>
  <c r="C1239" i="6"/>
  <c r="C1320" i="6"/>
  <c r="C1401" i="6"/>
  <c r="C1474" i="6"/>
  <c r="C1554" i="6"/>
  <c r="C1595" i="6"/>
  <c r="C1630" i="6"/>
  <c r="C1665" i="6"/>
  <c r="C1764" i="6"/>
  <c r="C1824" i="6"/>
  <c r="C1883" i="6"/>
  <c r="C1994" i="6"/>
  <c r="C31" i="6"/>
  <c r="C98" i="6"/>
  <c r="C167" i="6"/>
  <c r="C228" i="6"/>
  <c r="C279" i="6"/>
  <c r="C343" i="6"/>
  <c r="C402" i="6"/>
  <c r="C461" i="6"/>
  <c r="C507" i="6"/>
  <c r="C558" i="6"/>
  <c r="C601" i="6"/>
  <c r="C653" i="6"/>
  <c r="C694" i="6"/>
  <c r="C739" i="6"/>
  <c r="C780" i="6"/>
  <c r="C820" i="6"/>
  <c r="C866" i="6"/>
  <c r="C906" i="6"/>
  <c r="C956" i="6"/>
  <c r="C991" i="6"/>
  <c r="C1034" i="6"/>
  <c r="C1073" i="6"/>
  <c r="C1111" i="6"/>
  <c r="C1155" i="6"/>
  <c r="C1192" i="6"/>
  <c r="C1236" i="6"/>
  <c r="C1274" i="6"/>
  <c r="C1317" i="6"/>
  <c r="C1356" i="6"/>
  <c r="C1390" i="6"/>
  <c r="C1434" i="6"/>
  <c r="C1472" i="6"/>
  <c r="C1515" i="6"/>
  <c r="C1552" i="6"/>
  <c r="C1593" i="6"/>
  <c r="C1624" i="6"/>
  <c r="C1658" i="6"/>
  <c r="C1698" i="6"/>
  <c r="C1727" i="6"/>
  <c r="C1761" i="6"/>
  <c r="C1789" i="6"/>
  <c r="C1822" i="6"/>
  <c r="C1850" i="6"/>
  <c r="C1876" i="6"/>
  <c r="C1908" i="6"/>
  <c r="C1934" i="6"/>
  <c r="C1965" i="6"/>
  <c r="C1992" i="6"/>
  <c r="C100" i="6"/>
  <c r="C406" i="6"/>
  <c r="C605" i="6"/>
  <c r="C873" i="6"/>
  <c r="C1157" i="6"/>
  <c r="C1440" i="6"/>
  <c r="C1729" i="6"/>
  <c r="C1852" i="6"/>
  <c r="C1968" i="6"/>
  <c r="C32" i="6"/>
  <c r="C99" i="6"/>
  <c r="C168" i="6"/>
  <c r="C233" i="6"/>
  <c r="C291" i="6"/>
  <c r="C346" i="6"/>
  <c r="C403" i="6"/>
  <c r="C462" i="6"/>
  <c r="C508" i="6"/>
  <c r="C561" i="6"/>
  <c r="C602" i="6"/>
  <c r="C655" i="6"/>
  <c r="C695" i="6"/>
  <c r="C740" i="6"/>
  <c r="C781" i="6"/>
  <c r="C830" i="6"/>
  <c r="C872" i="6"/>
  <c r="C907" i="6"/>
  <c r="C958" i="6"/>
  <c r="C992" i="6"/>
  <c r="C1035" i="6"/>
  <c r="C1074" i="6"/>
  <c r="C1116" i="6"/>
  <c r="C1156" i="6"/>
  <c r="C1194" i="6"/>
  <c r="C1238" i="6"/>
  <c r="C1275" i="6"/>
  <c r="C1318" i="6"/>
  <c r="C1357" i="6"/>
  <c r="C1399" i="6"/>
  <c r="C1435" i="6"/>
  <c r="C1473" i="6"/>
  <c r="C1517" i="6"/>
  <c r="C1553" i="6"/>
  <c r="C1594" i="6"/>
  <c r="C1628" i="6"/>
  <c r="C1663" i="6"/>
  <c r="C1699" i="6"/>
  <c r="C1728" i="6"/>
  <c r="C1763" i="6"/>
  <c r="C1791" i="6"/>
  <c r="C1823" i="6"/>
  <c r="C1851" i="6"/>
  <c r="C1881" i="6"/>
  <c r="C1909" i="6"/>
  <c r="C1935" i="6"/>
  <c r="C1967" i="6"/>
  <c r="C1993" i="6"/>
  <c r="C37" i="6"/>
  <c r="C347" i="6"/>
  <c r="C510" i="6"/>
  <c r="C656" i="6"/>
  <c r="C908" i="6"/>
  <c r="C1040" i="6"/>
  <c r="C1276" i="6"/>
  <c r="C1518" i="6"/>
  <c r="C1792" i="6"/>
  <c r="C1936" i="6"/>
  <c r="C38" i="6"/>
  <c r="C101" i="6"/>
  <c r="C171" i="6"/>
  <c r="C236" i="6"/>
  <c r="C299" i="6"/>
  <c r="C358" i="6"/>
  <c r="C407" i="6"/>
  <c r="C468" i="6"/>
  <c r="C511" i="6"/>
  <c r="C563" i="6"/>
  <c r="C606" i="6"/>
  <c r="C661" i="6"/>
  <c r="C697" i="6"/>
  <c r="C747" i="6"/>
  <c r="C787" i="6"/>
  <c r="C833" i="6"/>
  <c r="C874" i="6"/>
  <c r="C918" i="6"/>
  <c r="C960" i="6"/>
  <c r="C998" i="6"/>
  <c r="C1042" i="6"/>
  <c r="C1076" i="6"/>
  <c r="C1119" i="6"/>
  <c r="C1158" i="6"/>
  <c r="C1200" i="6"/>
  <c r="C1240" i="6"/>
  <c r="C1278" i="6"/>
  <c r="C1322" i="6"/>
  <c r="C1359" i="6"/>
  <c r="C1402" i="6"/>
  <c r="C1441" i="6"/>
  <c r="C1483" i="6"/>
  <c r="C1519" i="6"/>
  <c r="C1555" i="6"/>
  <c r="C1597" i="6"/>
  <c r="C1631" i="6"/>
  <c r="C1666" i="6"/>
  <c r="C1701" i="6"/>
  <c r="C1736" i="6"/>
  <c r="C1765" i="6"/>
  <c r="C1793" i="6"/>
  <c r="C1826" i="6"/>
  <c r="C1853" i="6"/>
  <c r="C1884" i="6"/>
  <c r="C1911" i="6"/>
  <c r="C1941" i="6"/>
  <c r="C1969" i="6"/>
  <c r="C1995" i="6"/>
  <c r="C39" i="6"/>
  <c r="C108" i="6"/>
  <c r="C172" i="6"/>
  <c r="C237" i="6"/>
  <c r="C300" i="6"/>
  <c r="C359" i="6"/>
  <c r="C55" i="6"/>
  <c r="C122" i="6"/>
  <c r="C179" i="6"/>
  <c r="C240" i="6"/>
  <c r="C307" i="6"/>
  <c r="C371" i="6"/>
  <c r="C427" i="6"/>
  <c r="C474" i="6"/>
  <c r="C528" i="6"/>
  <c r="C573" i="6"/>
  <c r="C621" i="6"/>
  <c r="C665" i="6"/>
  <c r="C713" i="6"/>
  <c r="C753" i="6"/>
  <c r="C798" i="6"/>
  <c r="C840" i="6"/>
  <c r="C879" i="6"/>
  <c r="C926" i="6"/>
  <c r="C965" i="6"/>
  <c r="C1008" i="6"/>
  <c r="C1047" i="6"/>
  <c r="C1090" i="6"/>
  <c r="C1128" i="6"/>
  <c r="C1166" i="6"/>
  <c r="C1211" i="6"/>
  <c r="C1244" i="6"/>
  <c r="C1287" i="6"/>
  <c r="C1326" i="6"/>
  <c r="C1368" i="6"/>
  <c r="C1408" i="6"/>
  <c r="C1446" i="6"/>
  <c r="C1491" i="6"/>
  <c r="C1527" i="6"/>
  <c r="C1568" i="6"/>
  <c r="C1601" i="6"/>
  <c r="C1639" i="6"/>
  <c r="C1675" i="6"/>
  <c r="C1705" i="6"/>
  <c r="C1742" i="6"/>
  <c r="C1769" i="6"/>
  <c r="C1802" i="6"/>
  <c r="C1831" i="6"/>
  <c r="C1861" i="6"/>
  <c r="C1889" i="6"/>
  <c r="C1915" i="6"/>
  <c r="C1947" i="6"/>
  <c r="C1973" i="6"/>
  <c r="C2004" i="6"/>
  <c r="C60" i="6"/>
  <c r="C123" i="6"/>
  <c r="C192" i="6"/>
  <c r="C241" i="6"/>
  <c r="C308" i="6"/>
  <c r="C372" i="6"/>
  <c r="C428" i="6"/>
  <c r="C475" i="6"/>
  <c r="C531" i="6"/>
  <c r="C574" i="6"/>
  <c r="C625" i="6"/>
  <c r="C667" i="6"/>
  <c r="C714" i="6"/>
  <c r="C755" i="6"/>
  <c r="C800" i="6"/>
  <c r="C841" i="6"/>
  <c r="C881" i="6"/>
  <c r="C927" i="6"/>
  <c r="C966" i="6"/>
  <c r="C1010" i="6"/>
  <c r="C1048" i="6"/>
  <c r="C1092" i="6"/>
  <c r="C1131" i="6"/>
  <c r="C1167" i="6"/>
  <c r="C1212" i="6"/>
  <c r="C1245" i="6"/>
  <c r="C1293" i="6"/>
  <c r="C1327" i="6"/>
  <c r="C1371" i="6"/>
  <c r="C1410" i="6"/>
  <c r="C1447" i="6"/>
  <c r="C1492" i="6"/>
  <c r="C1528" i="6"/>
  <c r="C1570" i="6"/>
  <c r="C1602" i="6"/>
  <c r="C1641" i="6"/>
  <c r="C1676" i="6"/>
  <c r="C40" i="6"/>
  <c r="C173" i="6"/>
  <c r="C275" i="6"/>
  <c r="C394" i="6"/>
  <c r="C478" i="6"/>
  <c r="C566" i="6"/>
  <c r="C634" i="6"/>
  <c r="C718" i="6"/>
  <c r="C790" i="6"/>
  <c r="C858" i="6"/>
  <c r="C935" i="6"/>
  <c r="C1005" i="6"/>
  <c r="C1065" i="6"/>
  <c r="C1134" i="6"/>
  <c r="C1203" i="6"/>
  <c r="C1264" i="6"/>
  <c r="C1335" i="6"/>
  <c r="C1406" i="6"/>
  <c r="C1465" i="6"/>
  <c r="C1536" i="6"/>
  <c r="C1599" i="6"/>
  <c r="C1653" i="6"/>
  <c r="C1716" i="6"/>
  <c r="C1757" i="6"/>
  <c r="C1807" i="6"/>
  <c r="C1854" i="6"/>
  <c r="C1894" i="6"/>
  <c r="C1943" i="6"/>
  <c r="C1983" i="6"/>
  <c r="C682" i="6"/>
  <c r="C260" i="6"/>
  <c r="C842" i="6"/>
  <c r="C981" i="6"/>
  <c r="C1050" i="6"/>
  <c r="C1251" i="6"/>
  <c r="C1642" i="6"/>
  <c r="C1836" i="6"/>
  <c r="C2011" i="6"/>
  <c r="C263" i="6"/>
  <c r="C1383" i="6"/>
  <c r="C630" i="6"/>
  <c r="C844" i="6"/>
  <c r="C1126" i="6"/>
  <c r="C1456" i="6"/>
  <c r="C1703" i="6"/>
  <c r="C1890" i="6"/>
  <c r="C139" i="6"/>
  <c r="C1461" i="6"/>
  <c r="C2014" i="6"/>
  <c r="C542" i="6"/>
  <c r="C41" i="6"/>
  <c r="C178" i="6"/>
  <c r="C302" i="6"/>
  <c r="C395" i="6"/>
  <c r="C492" i="6"/>
  <c r="C567" i="6"/>
  <c r="C639" i="6"/>
  <c r="C719" i="6"/>
  <c r="C791" i="6"/>
  <c r="C861" i="6"/>
  <c r="C936" i="6"/>
  <c r="C1007" i="6"/>
  <c r="C1067" i="6"/>
  <c r="C1135" i="6"/>
  <c r="C1208" i="6"/>
  <c r="C1265" i="6"/>
  <c r="C1336" i="6"/>
  <c r="C1407" i="6"/>
  <c r="C1467" i="6"/>
  <c r="C1538" i="6"/>
  <c r="C1600" i="6"/>
  <c r="C1654" i="6"/>
  <c r="C1717" i="6"/>
  <c r="C1766" i="6"/>
  <c r="C1808" i="6"/>
  <c r="C1855" i="6"/>
  <c r="C1895" i="6"/>
  <c r="C1944" i="6"/>
  <c r="C1984" i="6"/>
  <c r="C415" i="6"/>
  <c r="C1148" i="6"/>
  <c r="C1674" i="6"/>
  <c r="C1989" i="6"/>
  <c r="C513" i="6"/>
  <c r="C1952" i="6"/>
  <c r="C521" i="6"/>
  <c r="C1495" i="6"/>
  <c r="C1953" i="6"/>
  <c r="C522" i="6"/>
  <c r="C1619" i="6"/>
  <c r="C446" i="6"/>
  <c r="C1794" i="6"/>
  <c r="C771" i="6"/>
  <c r="C707" i="6"/>
  <c r="C774" i="6"/>
  <c r="C777" i="6"/>
  <c r="C717" i="6"/>
  <c r="C63" i="6"/>
  <c r="C193" i="6"/>
  <c r="C303" i="6"/>
  <c r="C398" i="6"/>
  <c r="C494" i="6"/>
  <c r="C575" i="6"/>
  <c r="C640" i="6"/>
  <c r="C724" i="6"/>
  <c r="C801" i="6"/>
  <c r="C862" i="6"/>
  <c r="C937" i="6"/>
  <c r="C1012" i="6"/>
  <c r="C1070" i="6"/>
  <c r="C1136" i="6"/>
  <c r="C1213" i="6"/>
  <c r="C1266" i="6"/>
  <c r="C1342" i="6"/>
  <c r="C1411" i="6"/>
  <c r="C1468" i="6"/>
  <c r="C1539" i="6"/>
  <c r="C1603" i="6"/>
  <c r="C1655" i="6"/>
  <c r="C1718" i="6"/>
  <c r="C1767" i="6"/>
  <c r="C1809" i="6"/>
  <c r="C1856" i="6"/>
  <c r="C1896" i="6"/>
  <c r="C1945" i="6"/>
  <c r="C1985" i="6"/>
  <c r="C202" i="6"/>
  <c r="C941" i="6"/>
  <c r="C1414" i="6"/>
  <c r="C1772" i="6"/>
  <c r="C1904" i="6"/>
  <c r="C328" i="6"/>
  <c r="C1778" i="6"/>
  <c r="C437" i="6"/>
  <c r="C595" i="6"/>
  <c r="C813" i="6"/>
  <c r="C1022" i="6"/>
  <c r="C1297" i="6"/>
  <c r="C1780" i="6"/>
  <c r="C334" i="6"/>
  <c r="C1023" i="6"/>
  <c r="C1428" i="6"/>
  <c r="C1739" i="6"/>
  <c r="C2005" i="6"/>
  <c r="C2010" i="6"/>
  <c r="C768" i="6"/>
  <c r="C1453" i="6"/>
  <c r="C1971" i="6"/>
  <c r="C698" i="6"/>
  <c r="C1181" i="6"/>
  <c r="C1577" i="6"/>
  <c r="C1888" i="6"/>
  <c r="C472" i="6"/>
  <c r="C1052" i="6"/>
  <c r="C1525" i="6"/>
  <c r="C1974" i="6"/>
  <c r="C711" i="6"/>
  <c r="C1187" i="6"/>
  <c r="C1579" i="6"/>
  <c r="C1929" i="6"/>
  <c r="C716" i="6"/>
  <c r="C1062" i="6"/>
  <c r="C1386" i="6"/>
  <c r="C1580" i="6"/>
  <c r="C1845" i="6"/>
  <c r="C2015" i="6"/>
  <c r="C477" i="6"/>
  <c r="C1330" i="6"/>
  <c r="C1847" i="6"/>
  <c r="C66" i="6"/>
  <c r="C196" i="6"/>
  <c r="C310" i="6"/>
  <c r="C408" i="6"/>
  <c r="C495" i="6"/>
  <c r="C576" i="6"/>
  <c r="C662" i="6"/>
  <c r="C725" i="6"/>
  <c r="C802" i="6"/>
  <c r="C875" i="6"/>
  <c r="C938" i="6"/>
  <c r="C1013" i="6"/>
  <c r="C1077" i="6"/>
  <c r="C1137" i="6"/>
  <c r="C1215" i="6"/>
  <c r="C1279" i="6"/>
  <c r="C1344" i="6"/>
  <c r="C1412" i="6"/>
  <c r="C1485" i="6"/>
  <c r="C1540" i="6"/>
  <c r="C1607" i="6"/>
  <c r="C1671" i="6"/>
  <c r="C1720" i="6"/>
  <c r="C1768" i="6"/>
  <c r="C1811" i="6"/>
  <c r="C1863" i="6"/>
  <c r="C1901" i="6"/>
  <c r="C1948" i="6"/>
  <c r="C1987" i="6"/>
  <c r="C70" i="6"/>
  <c r="C1019" i="6"/>
  <c r="C1547" i="6"/>
  <c r="C1813" i="6"/>
  <c r="C1950" i="6"/>
  <c r="C206" i="6"/>
  <c r="C1494" i="6"/>
  <c r="C333" i="6"/>
  <c r="C676" i="6"/>
  <c r="C963" i="6"/>
  <c r="C1220" i="6"/>
  <c r="C1679" i="6"/>
  <c r="C2003" i="6"/>
  <c r="C438" i="6"/>
  <c r="C752" i="6"/>
  <c r="C815" i="6"/>
  <c r="C895" i="6"/>
  <c r="C964" i="6"/>
  <c r="C1097" i="6"/>
  <c r="C1161" i="6"/>
  <c r="C1299" i="6"/>
  <c r="C1496" i="6"/>
  <c r="C1567" i="6"/>
  <c r="C1680" i="6"/>
  <c r="C1781" i="6"/>
  <c r="C1870" i="6"/>
  <c r="C1954" i="6"/>
  <c r="C1970" i="6"/>
  <c r="C690" i="6"/>
  <c r="C1180" i="6"/>
  <c r="C1746" i="6"/>
  <c r="C539" i="6"/>
  <c r="C921" i="6"/>
  <c r="C1323" i="6"/>
  <c r="C1643" i="6"/>
  <c r="C1841" i="6"/>
  <c r="C1927" i="6"/>
  <c r="C2012" i="6"/>
  <c r="C631" i="6"/>
  <c r="C986" i="6"/>
  <c r="C1325" i="6"/>
  <c r="C1650" i="6"/>
  <c r="C1891" i="6"/>
  <c r="C141" i="6"/>
  <c r="C987" i="6"/>
  <c r="C1530" i="6"/>
  <c r="C1930" i="6"/>
  <c r="C142" i="6"/>
  <c r="C852" i="6"/>
  <c r="C1202" i="6"/>
  <c r="C1714" i="6"/>
  <c r="C68" i="6"/>
  <c r="C201" i="6"/>
  <c r="C311" i="6"/>
  <c r="C414" i="6"/>
  <c r="C497" i="6"/>
  <c r="C583" i="6"/>
  <c r="C663" i="6"/>
  <c r="C726" i="6"/>
  <c r="C808" i="6"/>
  <c r="C876" i="6"/>
  <c r="C939" i="6"/>
  <c r="C1014" i="6"/>
  <c r="C1082" i="6"/>
  <c r="C1146" i="6"/>
  <c r="C1216" i="6"/>
  <c r="C1284" i="6"/>
  <c r="C1345" i="6"/>
  <c r="C1413" i="6"/>
  <c r="C1486" i="6"/>
  <c r="C1546" i="6"/>
  <c r="C1608" i="6"/>
  <c r="C1673" i="6"/>
  <c r="C1721" i="6"/>
  <c r="C1771" i="6"/>
  <c r="C1812" i="6"/>
  <c r="C1864" i="6"/>
  <c r="C1903" i="6"/>
  <c r="C1949" i="6"/>
  <c r="C1988" i="6"/>
  <c r="C312" i="6"/>
  <c r="C498" i="6"/>
  <c r="C586" i="6"/>
  <c r="C664" i="6"/>
  <c r="C727" i="6"/>
  <c r="C810" i="6"/>
  <c r="C878" i="6"/>
  <c r="C1083" i="6"/>
  <c r="C1217" i="6"/>
  <c r="C1286" i="6"/>
  <c r="C1346" i="6"/>
  <c r="C1488" i="6"/>
  <c r="C1610" i="6"/>
  <c r="C1722" i="6"/>
  <c r="C1865" i="6"/>
  <c r="C432" i="6"/>
  <c r="C1617" i="6"/>
  <c r="C74" i="6"/>
  <c r="C894" i="6"/>
  <c r="C1160" i="6"/>
  <c r="C1362" i="6"/>
  <c r="C1561" i="6"/>
  <c r="C1738" i="6"/>
  <c r="C1869" i="6"/>
  <c r="C210" i="6"/>
  <c r="C1221" i="6"/>
  <c r="C1829" i="6"/>
  <c r="C627" i="6"/>
  <c r="C1576" i="6"/>
  <c r="C375" i="6"/>
  <c r="C1124" i="6"/>
  <c r="C1747" i="6"/>
  <c r="C377" i="6"/>
  <c r="C773" i="6"/>
  <c r="C1182" i="6"/>
  <c r="C1578" i="6"/>
  <c r="C1928" i="6"/>
  <c r="C378" i="6"/>
  <c r="C924" i="6"/>
  <c r="C1385" i="6"/>
  <c r="C1803" i="6"/>
  <c r="C476" i="6"/>
  <c r="C1132" i="6"/>
  <c r="C1751" i="6"/>
  <c r="C565" i="6"/>
  <c r="C999" i="6"/>
  <c r="C1404" i="6"/>
  <c r="C1598" i="6"/>
  <c r="C1806" i="6"/>
  <c r="C1981" i="6"/>
  <c r="C596" i="6"/>
  <c r="C135" i="6"/>
  <c r="C903" i="6"/>
  <c r="C1106" i="6"/>
  <c r="C1304" i="6"/>
  <c r="C1694" i="6"/>
  <c r="C1887" i="6"/>
  <c r="C136" i="6"/>
  <c r="C1455" i="6"/>
  <c r="C540" i="6"/>
  <c r="C985" i="6"/>
  <c r="C1324" i="6"/>
  <c r="C1645" i="6"/>
  <c r="C1801" i="6"/>
  <c r="C2013" i="6"/>
  <c r="C267" i="6"/>
  <c r="C1127" i="6"/>
  <c r="C1749" i="6"/>
  <c r="C632" i="6"/>
  <c r="C928" i="6"/>
  <c r="C1261" i="6"/>
  <c r="C1463" i="6"/>
  <c r="C1706" i="6"/>
  <c r="C1892" i="6"/>
  <c r="C391" i="6"/>
  <c r="C1064" i="6"/>
  <c r="C1652" i="6"/>
  <c r="C72" i="6"/>
  <c r="C203" i="6"/>
  <c r="C327" i="6"/>
  <c r="C431" i="6"/>
  <c r="C499" i="6"/>
  <c r="C587" i="6"/>
  <c r="C668" i="6"/>
  <c r="C728" i="6"/>
  <c r="C811" i="6"/>
  <c r="C886" i="6"/>
  <c r="C947" i="6"/>
  <c r="C1020" i="6"/>
  <c r="C1093" i="6"/>
  <c r="C1150" i="6"/>
  <c r="C1218" i="6"/>
  <c r="C1295" i="6"/>
  <c r="C1348" i="6"/>
  <c r="C1419" i="6"/>
  <c r="C1493" i="6"/>
  <c r="C1548" i="6"/>
  <c r="C1615" i="6"/>
  <c r="C1677" i="6"/>
  <c r="C1723" i="6"/>
  <c r="C1773" i="6"/>
  <c r="C1814" i="6"/>
  <c r="C1867" i="6"/>
  <c r="C1910" i="6"/>
  <c r="C1951" i="6"/>
  <c r="C1996" i="6"/>
  <c r="C73" i="6"/>
  <c r="C588" i="6"/>
  <c r="C671" i="6"/>
  <c r="C748" i="6"/>
  <c r="C812" i="6"/>
  <c r="C893" i="6"/>
  <c r="C962" i="6"/>
  <c r="C1021" i="6"/>
  <c r="C1094" i="6"/>
  <c r="C1159" i="6"/>
  <c r="C1219" i="6"/>
  <c r="C1296" i="6"/>
  <c r="C1360" i="6"/>
  <c r="C1420" i="6"/>
  <c r="C1556" i="6"/>
  <c r="C1678" i="6"/>
  <c r="C1724" i="6"/>
  <c r="C1827" i="6"/>
  <c r="C1868" i="6"/>
  <c r="C1912" i="6"/>
  <c r="C2001" i="6"/>
  <c r="C207" i="6"/>
  <c r="C750" i="6"/>
  <c r="C1096" i="6"/>
  <c r="C1426" i="6"/>
  <c r="C1618" i="6"/>
  <c r="C1828" i="6"/>
  <c r="C1913" i="6"/>
  <c r="C75" i="6"/>
  <c r="C1363" i="6"/>
  <c r="C1914" i="6"/>
  <c r="C538" i="6"/>
  <c r="C1511" i="6"/>
  <c r="C470" i="6"/>
  <c r="C1051" i="6"/>
  <c r="C1702" i="6"/>
  <c r="C266" i="6"/>
  <c r="C923" i="6"/>
  <c r="C1384" i="6"/>
  <c r="C1748" i="6"/>
  <c r="C473" i="6"/>
  <c r="C845" i="6"/>
  <c r="C1260" i="6"/>
  <c r="C1704" i="6"/>
  <c r="C1975" i="6"/>
  <c r="C379" i="6"/>
  <c r="C1188" i="6"/>
  <c r="C1805" i="6"/>
  <c r="C633" i="6"/>
  <c r="C930" i="6"/>
  <c r="C1262" i="6"/>
  <c r="C1464" i="6"/>
  <c r="C1752" i="6"/>
  <c r="C1893" i="6"/>
  <c r="C110" i="6"/>
  <c r="C238" i="6"/>
  <c r="C335" i="6"/>
  <c r="C439" i="6"/>
  <c r="C532" i="6"/>
  <c r="C597" i="6"/>
  <c r="C683" i="6"/>
  <c r="C756" i="6"/>
  <c r="C816" i="6"/>
  <c r="C897" i="6"/>
  <c r="C967" i="6"/>
  <c r="C1025" i="6"/>
  <c r="C1098" i="6"/>
  <c r="C1174" i="6"/>
  <c r="C1231" i="6"/>
  <c r="C1300" i="6"/>
  <c r="C1372" i="6"/>
  <c r="C1430" i="6"/>
  <c r="C1497" i="6"/>
  <c r="C1572" i="6"/>
  <c r="C1621" i="6"/>
  <c r="C1681" i="6"/>
  <c r="C1740" i="6"/>
  <c r="C1782" i="6"/>
  <c r="C1832" i="6"/>
  <c r="C1871" i="6"/>
  <c r="C1916" i="6"/>
  <c r="C1955" i="6"/>
  <c r="C2007" i="6"/>
  <c r="C111" i="6"/>
  <c r="C239" i="6"/>
  <c r="C336" i="6"/>
  <c r="C440" i="6"/>
  <c r="C533" i="6"/>
  <c r="C607" i="6"/>
  <c r="C684" i="6"/>
  <c r="C757" i="6"/>
  <c r="C834" i="6"/>
  <c r="C899" i="6"/>
  <c r="C968" i="6"/>
  <c r="C1043" i="6"/>
  <c r="C1103" i="6"/>
  <c r="C1176" i="6"/>
  <c r="C1241" i="6"/>
  <c r="C1301" i="6"/>
  <c r="C1377" i="6"/>
  <c r="C1442" i="6"/>
  <c r="C1498" i="6"/>
  <c r="C1573" i="6"/>
  <c r="C1632" i="6"/>
  <c r="C1682" i="6"/>
  <c r="C1743" i="6"/>
  <c r="C1784" i="6"/>
  <c r="C1833" i="6"/>
  <c r="C1872" i="6"/>
  <c r="C1921" i="6"/>
  <c r="C1956" i="6"/>
  <c r="C2008" i="6"/>
  <c r="C133" i="6"/>
  <c r="C242" i="6"/>
  <c r="C368" i="6"/>
  <c r="C441" i="6"/>
  <c r="C535" i="6"/>
  <c r="C619" i="6"/>
  <c r="C686" i="6"/>
  <c r="C758" i="6"/>
  <c r="C837" i="6"/>
  <c r="C900" i="6"/>
  <c r="C978" i="6"/>
  <c r="C1044" i="6"/>
  <c r="C1104" i="6"/>
  <c r="C1177" i="6"/>
  <c r="C1242" i="6"/>
  <c r="C1302" i="6"/>
  <c r="C1379" i="6"/>
  <c r="C1443" i="6"/>
  <c r="C1503" i="6"/>
  <c r="C1574" i="6"/>
  <c r="C1633" i="6"/>
  <c r="C1687" i="6"/>
  <c r="C1744" i="6"/>
  <c r="C1785" i="6"/>
  <c r="C1834" i="6"/>
  <c r="C1873" i="6"/>
  <c r="C1923" i="6"/>
  <c r="C1961" i="6"/>
  <c r="C2009" i="6"/>
  <c r="C134" i="6"/>
  <c r="C259" i="6"/>
  <c r="C370" i="6"/>
  <c r="C443" i="6"/>
  <c r="C536" i="6"/>
  <c r="C620" i="6"/>
  <c r="C688" i="6"/>
  <c r="C759" i="6"/>
  <c r="C839" i="6"/>
  <c r="C902" i="6"/>
  <c r="C980" i="6"/>
  <c r="C1046" i="6"/>
  <c r="C1105" i="6"/>
  <c r="C1178" i="6"/>
  <c r="C1243" i="6"/>
  <c r="C1303" i="6"/>
  <c r="C1380" i="6"/>
  <c r="C1444" i="6"/>
  <c r="C1504" i="6"/>
  <c r="C1575" i="6"/>
  <c r="C1634" i="6"/>
  <c r="C1693" i="6"/>
  <c r="C1745" i="6"/>
  <c r="C1786" i="6"/>
  <c r="C1835" i="6"/>
  <c r="C1885" i="6"/>
  <c r="C1924" i="6"/>
  <c r="C374" i="6"/>
  <c r="C1381" i="6"/>
  <c r="C1925" i="6"/>
  <c r="C628" i="6"/>
  <c r="C843" i="6"/>
  <c r="C983" i="6"/>
  <c r="C1252" i="6"/>
  <c r="C1524" i="6"/>
  <c r="C1799" i="6"/>
  <c r="C1972" i="6"/>
  <c r="C138" i="6"/>
  <c r="C1258" i="6"/>
  <c r="C1843" i="6"/>
  <c r="C541" i="6"/>
  <c r="C1053" i="6"/>
  <c r="C1526" i="6"/>
  <c r="C1844" i="6"/>
  <c r="C273" i="6"/>
  <c r="C851" i="6"/>
  <c r="C1328" i="6"/>
  <c r="C1651" i="6"/>
  <c r="C1976" i="6"/>
  <c r="C274" i="6"/>
  <c r="C788" i="6"/>
  <c r="C1133" i="6"/>
  <c r="C1531" i="6"/>
  <c r="C1931" i="6"/>
  <c r="A1" i="6"/>
  <c r="C123" i="3"/>
  <c r="D112" i="3"/>
  <c r="E112" i="3"/>
  <c r="H94" i="3"/>
  <c r="D28" i="3"/>
  <c r="G194" i="3"/>
  <c r="B68" i="3"/>
  <c r="C69" i="3" s="1"/>
  <c r="H194" i="3"/>
  <c r="I74" i="3"/>
  <c r="J62" i="3"/>
  <c r="K62" i="3" s="1"/>
  <c r="B116" i="3"/>
  <c r="I107" i="3"/>
  <c r="C28" i="3"/>
  <c r="C30" i="3" s="1"/>
  <c r="H193" i="3"/>
  <c r="G79" i="3"/>
  <c r="H109" i="3"/>
  <c r="B59" i="3"/>
  <c r="F61" i="3"/>
  <c r="F63" i="3" s="1"/>
  <c r="D152" i="3"/>
  <c r="E152" i="3"/>
  <c r="E46" i="3"/>
  <c r="D24" i="3"/>
  <c r="D26" i="3" s="1"/>
  <c r="C152" i="3"/>
  <c r="D158" i="3"/>
  <c r="C68" i="3"/>
  <c r="D35" i="3"/>
  <c r="D37" i="3" s="1"/>
  <c r="C134" i="3"/>
  <c r="F68" i="3"/>
  <c r="F70" i="3" s="1"/>
  <c r="I83" i="3"/>
  <c r="G152" i="3"/>
  <c r="F47" i="3"/>
  <c r="C165" i="3"/>
  <c r="H96" i="3"/>
  <c r="D188" i="3"/>
  <c r="H39" i="3"/>
  <c r="E105" i="3"/>
  <c r="E123" i="3"/>
  <c r="E125" i="3" s="1"/>
  <c r="I145" i="3"/>
  <c r="E158" i="3"/>
  <c r="E213" i="3"/>
  <c r="H123" i="3"/>
  <c r="H125" i="3" s="1"/>
  <c r="I178" i="3"/>
  <c r="F43" i="3"/>
  <c r="C162" i="3"/>
  <c r="G191" i="3"/>
  <c r="C198" i="3"/>
  <c r="G213" i="3"/>
  <c r="H26" i="3"/>
  <c r="C190" i="3"/>
  <c r="G101" i="3"/>
  <c r="G123" i="3"/>
  <c r="G125" i="3" s="1"/>
  <c r="G138" i="3"/>
  <c r="G157" i="3"/>
  <c r="F49" i="3"/>
  <c r="H138" i="3"/>
  <c r="H157" i="3"/>
  <c r="G49" i="3"/>
  <c r="I138" i="3"/>
  <c r="E168" i="3"/>
  <c r="E212" i="3"/>
  <c r="B198" i="3"/>
  <c r="B199" i="3" s="1"/>
  <c r="J91" i="3"/>
  <c r="J90" i="3" s="1"/>
  <c r="S36" i="3" s="1"/>
  <c r="F168" i="3"/>
  <c r="J124" i="3"/>
  <c r="J123" i="3" s="1"/>
  <c r="J122" i="3" s="1"/>
  <c r="S47" i="3" s="1"/>
  <c r="D162" i="3"/>
  <c r="D198" i="3"/>
  <c r="D200" i="3" s="1"/>
  <c r="E198" i="3"/>
  <c r="E199" i="3" s="1"/>
  <c r="D212" i="3"/>
  <c r="I115" i="3"/>
  <c r="C164" i="3"/>
  <c r="I72" i="3"/>
  <c r="D164" i="3"/>
  <c r="G161" i="3"/>
  <c r="D44" i="3"/>
  <c r="H153" i="3"/>
  <c r="H155" i="3" s="1"/>
  <c r="E149" i="3"/>
  <c r="B129" i="3"/>
  <c r="F158" i="3"/>
  <c r="E43" i="3"/>
  <c r="F139" i="3"/>
  <c r="C112" i="3"/>
  <c r="J58" i="3"/>
  <c r="J57" i="3" s="1"/>
  <c r="S24" i="3" s="1"/>
  <c r="C94" i="3"/>
  <c r="C96" i="3" s="1"/>
  <c r="D73" i="3"/>
  <c r="H139" i="3"/>
  <c r="H183" i="3"/>
  <c r="C24" i="3"/>
  <c r="C26" i="3" s="1"/>
  <c r="B41" i="3"/>
  <c r="F46" i="3"/>
  <c r="I40" i="3"/>
  <c r="J132" i="3"/>
  <c r="K132" i="3" s="1"/>
  <c r="E165" i="3"/>
  <c r="C92" i="3"/>
  <c r="B125" i="3"/>
  <c r="F105" i="3"/>
  <c r="E107" i="3"/>
  <c r="E148" i="3"/>
  <c r="T64" i="3"/>
  <c r="U64" i="3" s="1"/>
  <c r="D30" i="3"/>
  <c r="H178" i="3"/>
  <c r="G139" i="3"/>
  <c r="G188" i="3"/>
  <c r="G80" i="3"/>
  <c r="E35" i="3"/>
  <c r="F57" i="3"/>
  <c r="F59" i="3" s="1"/>
  <c r="F72" i="3"/>
  <c r="I79" i="3"/>
  <c r="G94" i="3"/>
  <c r="G96" i="3" s="1"/>
  <c r="F90" i="3"/>
  <c r="F92" i="3" s="1"/>
  <c r="I123" i="3"/>
  <c r="I125" i="3" s="1"/>
  <c r="F35" i="3"/>
  <c r="B80" i="3"/>
  <c r="B73" i="3"/>
  <c r="H80" i="3"/>
  <c r="H83" i="3"/>
  <c r="H77" i="3"/>
  <c r="B44" i="3"/>
  <c r="B22" i="3"/>
  <c r="G106" i="3"/>
  <c r="G86" i="3"/>
  <c r="G88" i="3" s="1"/>
  <c r="B146" i="3"/>
  <c r="B149" i="3"/>
  <c r="B119" i="3"/>
  <c r="B121" i="3" s="1"/>
  <c r="B143" i="3"/>
  <c r="F207" i="3"/>
  <c r="H165" i="1"/>
  <c r="B142" i="1"/>
  <c r="B149" i="1" s="1"/>
  <c r="C142" i="1"/>
  <c r="C149" i="1" s="1"/>
  <c r="C150" i="1" s="1"/>
  <c r="E59" i="1"/>
  <c r="E60" i="1" s="1"/>
  <c r="E57" i="4"/>
  <c r="G59" i="1"/>
  <c r="G60" i="1" s="1"/>
  <c r="B24" i="3"/>
  <c r="B26" i="3" s="1"/>
  <c r="F101" i="3"/>
  <c r="F103" i="3" s="1"/>
  <c r="C127" i="3"/>
  <c r="C129" i="3" s="1"/>
  <c r="G57" i="4"/>
  <c r="J33" i="3"/>
  <c r="J32" i="3" s="1"/>
  <c r="S16" i="3" s="1"/>
  <c r="G73" i="3"/>
  <c r="H207" i="3"/>
  <c r="G70" i="4"/>
  <c r="H73" i="3"/>
  <c r="E178" i="3"/>
  <c r="H70" i="4"/>
  <c r="E21" i="3"/>
  <c r="E50" i="3" s="1"/>
  <c r="E82" i="3"/>
  <c r="E113" i="3"/>
  <c r="J128" i="3"/>
  <c r="J127" i="3" s="1"/>
  <c r="E162" i="3"/>
  <c r="B31" i="3"/>
  <c r="B32" i="3" s="1"/>
  <c r="B34" i="3" s="1"/>
  <c r="B47" i="3"/>
  <c r="F17" i="3"/>
  <c r="B162" i="3"/>
  <c r="F162" i="3"/>
  <c r="C208" i="3"/>
  <c r="C14" i="3" s="1"/>
  <c r="H60" i="1"/>
  <c r="F59" i="1"/>
  <c r="F60" i="1" s="1"/>
  <c r="E10" i="1"/>
  <c r="E12" i="1" s="1"/>
  <c r="C173" i="1"/>
  <c r="C176" i="1" s="1"/>
  <c r="C177" i="1" s="1"/>
  <c r="E72" i="3"/>
  <c r="F107" i="3"/>
  <c r="F165" i="1"/>
  <c r="D208" i="3"/>
  <c r="D210" i="3" s="1"/>
  <c r="B63" i="4"/>
  <c r="B64" i="4" s="1"/>
  <c r="B65" i="4" s="1"/>
  <c r="H113" i="3"/>
  <c r="E208" i="3"/>
  <c r="C63" i="4"/>
  <c r="C64" i="4" s="1"/>
  <c r="C65" i="4" s="1"/>
  <c r="E28" i="3"/>
  <c r="E30" i="3" s="1"/>
  <c r="E90" i="3"/>
  <c r="E92" i="3" s="1"/>
  <c r="B172" i="3"/>
  <c r="B171" i="3" s="1"/>
  <c r="F208" i="3"/>
  <c r="F14" i="3" s="1"/>
  <c r="E63" i="4"/>
  <c r="E64" i="4" s="1"/>
  <c r="E65" i="4" s="1"/>
  <c r="D184" i="3"/>
  <c r="F63" i="4"/>
  <c r="F64" i="4" s="1"/>
  <c r="F65" i="4" s="1"/>
  <c r="H28" i="3"/>
  <c r="H30" i="3" s="1"/>
  <c r="H68" i="3"/>
  <c r="H70" i="3" s="1"/>
  <c r="H90" i="3"/>
  <c r="H92" i="3" s="1"/>
  <c r="J95" i="3"/>
  <c r="J94" i="3" s="1"/>
  <c r="D127" i="3"/>
  <c r="D129" i="3" s="1"/>
  <c r="D145" i="3"/>
  <c r="G165" i="1"/>
  <c r="B134" i="3"/>
  <c r="B136" i="3" s="1"/>
  <c r="B159" i="3"/>
  <c r="I63" i="4"/>
  <c r="I64" i="4" s="1"/>
  <c r="I65" i="4" s="1"/>
  <c r="G24" i="3"/>
  <c r="G26" i="3" s="1"/>
  <c r="B174" i="3"/>
  <c r="B14" i="3" s="1"/>
  <c r="B15" i="3" s="1"/>
  <c r="G142" i="1"/>
  <c r="G149" i="1" s="1"/>
  <c r="G150" i="1" s="1"/>
  <c r="E116" i="3"/>
  <c r="G12" i="1"/>
  <c r="D142" i="1"/>
  <c r="D149" i="1" s="1"/>
  <c r="D150" i="1" s="1"/>
  <c r="I59" i="1"/>
  <c r="E165" i="1"/>
  <c r="H116" i="3"/>
  <c r="B110" i="3"/>
  <c r="B39" i="3"/>
  <c r="E164" i="3"/>
  <c r="I41" i="3"/>
  <c r="E159" i="3"/>
  <c r="F142" i="1"/>
  <c r="F149" i="1" s="1"/>
  <c r="F150" i="1" s="1"/>
  <c r="I47" i="3"/>
  <c r="H142" i="1"/>
  <c r="H149" i="1" s="1"/>
  <c r="H150" i="1" s="1"/>
  <c r="C72" i="3"/>
  <c r="F123" i="3"/>
  <c r="F125" i="3" s="1"/>
  <c r="F140" i="3"/>
  <c r="F159" i="3"/>
  <c r="B175" i="3"/>
  <c r="B17" i="3" s="1"/>
  <c r="B59" i="1"/>
  <c r="F167" i="3"/>
  <c r="I41" i="4"/>
  <c r="D43" i="3"/>
  <c r="D72" i="3"/>
  <c r="C118" i="3"/>
  <c r="B20" i="1"/>
  <c r="B115" i="3"/>
  <c r="C39" i="3"/>
  <c r="E167" i="3"/>
  <c r="C59" i="1"/>
  <c r="C60" i="1" s="1"/>
  <c r="D59" i="1"/>
  <c r="D60" i="1" s="1"/>
  <c r="D118" i="3"/>
  <c r="D143" i="3" s="1"/>
  <c r="D34" i="4"/>
  <c r="D45" i="4" s="1"/>
  <c r="D78" i="4"/>
  <c r="E78" i="4"/>
  <c r="E34" i="4"/>
  <c r="E45" i="4" s="1"/>
  <c r="C41" i="4"/>
  <c r="F41" i="4"/>
  <c r="G41" i="4"/>
  <c r="B68" i="4"/>
  <c r="B70" i="4" s="1"/>
  <c r="B71" i="4" s="1"/>
  <c r="B72" i="4" s="1"/>
  <c r="I55" i="4"/>
  <c r="H41" i="4"/>
  <c r="H67" i="4"/>
  <c r="J28" i="4"/>
  <c r="K28" i="4" s="1"/>
  <c r="C22" i="3"/>
  <c r="C31" i="3"/>
  <c r="G167" i="3"/>
  <c r="G168" i="3"/>
  <c r="H57" i="3"/>
  <c r="H59" i="3" s="1"/>
  <c r="D82" i="3"/>
  <c r="I206" i="3"/>
  <c r="T72" i="3"/>
  <c r="D113" i="3"/>
  <c r="T18" i="3"/>
  <c r="I44" i="3"/>
  <c r="I148" i="3"/>
  <c r="I140" i="3"/>
  <c r="F194" i="3"/>
  <c r="F178" i="3"/>
  <c r="B191" i="3"/>
  <c r="C44" i="3"/>
  <c r="E194" i="3"/>
  <c r="B90" i="3"/>
  <c r="B92" i="3" s="1"/>
  <c r="B97" i="3"/>
  <c r="B98" i="3" s="1"/>
  <c r="B100" i="3" s="1"/>
  <c r="G17" i="3"/>
  <c r="D90" i="3"/>
  <c r="D92" i="3" s="1"/>
  <c r="C97" i="3"/>
  <c r="F197" i="3"/>
  <c r="D106" i="3"/>
  <c r="G119" i="3"/>
  <c r="G121" i="3" s="1"/>
  <c r="B194" i="3"/>
  <c r="G197" i="3"/>
  <c r="E106" i="3"/>
  <c r="I162" i="3"/>
  <c r="G187" i="3"/>
  <c r="H74" i="3"/>
  <c r="C183" i="3"/>
  <c r="C185" i="3"/>
  <c r="D41" i="3"/>
  <c r="D39" i="3"/>
  <c r="D97" i="3"/>
  <c r="D179" i="3"/>
  <c r="D181" i="3" s="1"/>
  <c r="I28" i="3"/>
  <c r="I30" i="3" s="1"/>
  <c r="T14" i="3"/>
  <c r="E97" i="3"/>
  <c r="E86" i="3"/>
  <c r="E88" i="3" s="1"/>
  <c r="F184" i="3"/>
  <c r="F183" i="3"/>
  <c r="C161" i="3"/>
  <c r="C49" i="3"/>
  <c r="C41" i="3"/>
  <c r="C138" i="3"/>
  <c r="B109" i="3"/>
  <c r="D161" i="3"/>
  <c r="H8" i="3"/>
  <c r="D49" i="3"/>
  <c r="D61" i="3"/>
  <c r="D63" i="3" s="1"/>
  <c r="H97" i="3"/>
  <c r="H145" i="3"/>
  <c r="D50" i="3"/>
  <c r="F82" i="3"/>
  <c r="H146" i="3"/>
  <c r="E161" i="3"/>
  <c r="G149" i="3"/>
  <c r="C125" i="3"/>
  <c r="C202" i="3"/>
  <c r="E127" i="3"/>
  <c r="E129" i="3" s="1"/>
  <c r="G179" i="3"/>
  <c r="G181" i="3" s="1"/>
  <c r="C213" i="3"/>
  <c r="C178" i="3"/>
  <c r="D183" i="3"/>
  <c r="E183" i="3"/>
  <c r="F115" i="3"/>
  <c r="C193" i="3"/>
  <c r="C61" i="3"/>
  <c r="C63" i="3" s="1"/>
  <c r="G146" i="3"/>
  <c r="G39" i="3"/>
  <c r="G83" i="3"/>
  <c r="F161" i="3"/>
  <c r="B185" i="3"/>
  <c r="J99" i="3"/>
  <c r="J98" i="3" s="1"/>
  <c r="S40" i="3" s="1"/>
  <c r="F110" i="3"/>
  <c r="F185" i="3"/>
  <c r="G140" i="3"/>
  <c r="H187" i="3"/>
  <c r="H188" i="3"/>
  <c r="H119" i="3"/>
  <c r="H121" i="3" s="1"/>
  <c r="C200" i="3"/>
  <c r="H198" i="3"/>
  <c r="H200" i="3" s="1"/>
  <c r="D125" i="3"/>
  <c r="B61" i="3"/>
  <c r="B63" i="3" s="1"/>
  <c r="B64" i="3"/>
  <c r="B65" i="3" s="1"/>
  <c r="B67" i="3" s="1"/>
  <c r="F86" i="3"/>
  <c r="F88" i="3" s="1"/>
  <c r="F165" i="3"/>
  <c r="F164" i="3"/>
  <c r="G183" i="3"/>
  <c r="H53" i="3"/>
  <c r="H55" i="3" s="1"/>
  <c r="D110" i="3"/>
  <c r="B130" i="3"/>
  <c r="B131" i="3" s="1"/>
  <c r="B133" i="3" s="1"/>
  <c r="C212" i="3"/>
  <c r="I153" i="3"/>
  <c r="I155" i="3" s="1"/>
  <c r="F157" i="3"/>
  <c r="G178" i="3"/>
  <c r="C43" i="3"/>
  <c r="B74" i="3"/>
  <c r="K36" i="4"/>
  <c r="K34" i="4" s="1"/>
  <c r="J34" i="4"/>
  <c r="U20" i="4"/>
  <c r="V20" i="4" s="1"/>
  <c r="E67" i="4"/>
  <c r="I34" i="4"/>
  <c r="I45" i="4" s="1"/>
  <c r="U12" i="4"/>
  <c r="I57" i="4"/>
  <c r="D70" i="4"/>
  <c r="D71" i="4" s="1"/>
  <c r="D72" i="4" s="1"/>
  <c r="F67" i="4"/>
  <c r="H57" i="4"/>
  <c r="L42" i="4"/>
  <c r="G34" i="4"/>
  <c r="G45" i="4" s="1"/>
  <c r="G78" i="4"/>
  <c r="H64" i="4"/>
  <c r="H65" i="4" s="1"/>
  <c r="H78" i="4"/>
  <c r="H34" i="4"/>
  <c r="U13" i="4"/>
  <c r="K37" i="4"/>
  <c r="M35" i="4"/>
  <c r="K39" i="4"/>
  <c r="L39" i="4" s="1"/>
  <c r="M39" i="4" s="1"/>
  <c r="N39" i="4" s="1"/>
  <c r="B67" i="4"/>
  <c r="I68" i="4"/>
  <c r="I70" i="4" s="1"/>
  <c r="E55" i="4"/>
  <c r="V22" i="4"/>
  <c r="D57" i="4"/>
  <c r="D64" i="4"/>
  <c r="D65" i="4" s="1"/>
  <c r="F68" i="4"/>
  <c r="F70" i="4" s="1"/>
  <c r="F55" i="4"/>
  <c r="V3" i="4"/>
  <c r="C34" i="4"/>
  <c r="C45" i="4" s="1"/>
  <c r="C78" i="4"/>
  <c r="F34" i="4"/>
  <c r="F45" i="4" s="1"/>
  <c r="F78" i="4"/>
  <c r="C68" i="4"/>
  <c r="C70" i="4" s="1"/>
  <c r="G55" i="4"/>
  <c r="G71" i="4"/>
  <c r="G72" i="4" s="1"/>
  <c r="B34" i="4"/>
  <c r="B45" i="4" s="1"/>
  <c r="B78" i="4"/>
  <c r="C57" i="4"/>
  <c r="E68" i="4"/>
  <c r="E70" i="4" s="1"/>
  <c r="D55" i="4"/>
  <c r="C55" i="4"/>
  <c r="H55" i="4"/>
  <c r="H71" i="4"/>
  <c r="H72" i="4" s="1"/>
  <c r="J66" i="4"/>
  <c r="I78" i="4"/>
  <c r="H50" i="3"/>
  <c r="H41" i="3"/>
  <c r="H17" i="3"/>
  <c r="H49" i="3"/>
  <c r="I49" i="3"/>
  <c r="I61" i="3"/>
  <c r="I63" i="3" s="1"/>
  <c r="T26" i="3"/>
  <c r="I165" i="3"/>
  <c r="I164" i="3"/>
  <c r="J196" i="3"/>
  <c r="T70" i="3"/>
  <c r="U70" i="3" s="1"/>
  <c r="I203" i="3"/>
  <c r="H31" i="3"/>
  <c r="H22" i="3"/>
  <c r="H3" i="3"/>
  <c r="H3" i="4" s="1"/>
  <c r="H25" i="4" s="1"/>
  <c r="H47" i="3"/>
  <c r="H40" i="3"/>
  <c r="I22" i="3"/>
  <c r="I76" i="3"/>
  <c r="I77" i="3"/>
  <c r="T30" i="3"/>
  <c r="I68" i="3"/>
  <c r="E188" i="3"/>
  <c r="E179" i="3"/>
  <c r="E187" i="3"/>
  <c r="F187" i="3"/>
  <c r="I197" i="3"/>
  <c r="I207" i="3"/>
  <c r="G31" i="3"/>
  <c r="G22" i="3"/>
  <c r="G3" i="3"/>
  <c r="G47" i="3"/>
  <c r="I183" i="3"/>
  <c r="I184" i="3"/>
  <c r="I179" i="3"/>
  <c r="I185" i="3"/>
  <c r="T31" i="3"/>
  <c r="T22" i="3"/>
  <c r="T36" i="3"/>
  <c r="I90" i="3"/>
  <c r="I92" i="3" s="1"/>
  <c r="T10" i="3"/>
  <c r="T19" i="3"/>
  <c r="U19" i="3" s="1"/>
  <c r="B107" i="3"/>
  <c r="B106" i="3"/>
  <c r="B105" i="3"/>
  <c r="I193" i="3"/>
  <c r="I194" i="3"/>
  <c r="C105" i="3"/>
  <c r="C107" i="3"/>
  <c r="D105" i="3"/>
  <c r="C8" i="3"/>
  <c r="C106" i="3"/>
  <c r="T3" i="3"/>
  <c r="E53" i="3"/>
  <c r="E55" i="3" s="1"/>
  <c r="E64" i="3"/>
  <c r="F198" i="3"/>
  <c r="F203" i="3"/>
  <c r="F204" i="3"/>
  <c r="F202" i="3"/>
  <c r="F64" i="3"/>
  <c r="F80" i="3"/>
  <c r="F77" i="3"/>
  <c r="G53" i="3"/>
  <c r="G55" i="3" s="1"/>
  <c r="F53" i="3"/>
  <c r="F55" i="3" s="1"/>
  <c r="C57" i="3"/>
  <c r="C59" i="3" s="1"/>
  <c r="C64" i="3"/>
  <c r="D57" i="3"/>
  <c r="D59" i="3" s="1"/>
  <c r="H168" i="3"/>
  <c r="H167" i="3"/>
  <c r="H159" i="3"/>
  <c r="H191" i="3"/>
  <c r="H190" i="3"/>
  <c r="G198" i="3"/>
  <c r="G204" i="3"/>
  <c r="G203" i="3"/>
  <c r="G8" i="3"/>
  <c r="H202" i="3"/>
  <c r="G202" i="3"/>
  <c r="I31" i="3"/>
  <c r="I24" i="3"/>
  <c r="I26" i="3" s="1"/>
  <c r="T12" i="3"/>
  <c r="E142" i="3"/>
  <c r="E143" i="3"/>
  <c r="E134" i="3"/>
  <c r="I168" i="3"/>
  <c r="I167" i="3"/>
  <c r="E77" i="3"/>
  <c r="E68" i="3"/>
  <c r="F76" i="3"/>
  <c r="E76" i="3"/>
  <c r="F127" i="3"/>
  <c r="F129" i="3" s="1"/>
  <c r="F143" i="3"/>
  <c r="F142" i="3"/>
  <c r="F134" i="3"/>
  <c r="I64" i="3"/>
  <c r="I53" i="3"/>
  <c r="I55" i="3" s="1"/>
  <c r="I80" i="3"/>
  <c r="I3" i="3"/>
  <c r="I73" i="3"/>
  <c r="G127" i="3"/>
  <c r="G129" i="3" s="1"/>
  <c r="G134" i="3"/>
  <c r="G142" i="3"/>
  <c r="G143" i="3"/>
  <c r="G165" i="3"/>
  <c r="G164" i="3"/>
  <c r="B179" i="3"/>
  <c r="B188" i="3"/>
  <c r="B187" i="3"/>
  <c r="G68" i="3"/>
  <c r="H76" i="3"/>
  <c r="G76" i="3"/>
  <c r="G77" i="3"/>
  <c r="H127" i="3"/>
  <c r="H129" i="3" s="1"/>
  <c r="H134" i="3"/>
  <c r="H142" i="3"/>
  <c r="H143" i="3"/>
  <c r="H165" i="3"/>
  <c r="H164" i="3"/>
  <c r="C179" i="3"/>
  <c r="C187" i="3"/>
  <c r="D187" i="3"/>
  <c r="C188" i="3"/>
  <c r="I191" i="3"/>
  <c r="I190" i="3"/>
  <c r="C157" i="3"/>
  <c r="C153" i="3"/>
  <c r="C158" i="3"/>
  <c r="C159" i="3"/>
  <c r="I130" i="3"/>
  <c r="I149" i="3"/>
  <c r="I146" i="3"/>
  <c r="I139" i="3"/>
  <c r="I119" i="3"/>
  <c r="I121" i="3" s="1"/>
  <c r="B167" i="3"/>
  <c r="B168" i="3"/>
  <c r="C168" i="3"/>
  <c r="D167" i="3"/>
  <c r="C167" i="3"/>
  <c r="D206" i="3"/>
  <c r="D207" i="3"/>
  <c r="D140" i="3"/>
  <c r="D138" i="3"/>
  <c r="D134" i="3"/>
  <c r="E140" i="3"/>
  <c r="I158" i="3"/>
  <c r="I159" i="3"/>
  <c r="I157" i="3"/>
  <c r="E206" i="3"/>
  <c r="E207" i="3"/>
  <c r="F206" i="3"/>
  <c r="I134" i="3"/>
  <c r="I142" i="3"/>
  <c r="I143" i="3"/>
  <c r="T54" i="3"/>
  <c r="E130" i="3"/>
  <c r="H213" i="3"/>
  <c r="H212" i="3"/>
  <c r="H204" i="3"/>
  <c r="C47" i="3"/>
  <c r="D46" i="3"/>
  <c r="C46" i="3"/>
  <c r="B157" i="3"/>
  <c r="B158" i="3"/>
  <c r="B153" i="3"/>
  <c r="B70" i="3"/>
  <c r="B69" i="3"/>
  <c r="C70" i="3"/>
  <c r="C83" i="3"/>
  <c r="C82" i="3"/>
  <c r="D153" i="3"/>
  <c r="E157" i="3"/>
  <c r="D157" i="3"/>
  <c r="D159" i="3"/>
  <c r="F41" i="3"/>
  <c r="F39" i="3"/>
  <c r="F8" i="3"/>
  <c r="F40" i="3"/>
  <c r="G46" i="3"/>
  <c r="B96" i="3"/>
  <c r="I101" i="3"/>
  <c r="I110" i="3"/>
  <c r="T42" i="3"/>
  <c r="I109" i="3"/>
  <c r="D213" i="3"/>
  <c r="E197" i="3"/>
  <c r="D197" i="3"/>
  <c r="C77" i="3"/>
  <c r="C76" i="3"/>
  <c r="G90" i="3"/>
  <c r="G92" i="3" s="1"/>
  <c r="G97" i="3"/>
  <c r="E138" i="3"/>
  <c r="E145" i="3"/>
  <c r="E146" i="3"/>
  <c r="D185" i="3"/>
  <c r="D193" i="3"/>
  <c r="D194" i="3"/>
  <c r="G43" i="3"/>
  <c r="G44" i="3"/>
  <c r="D86" i="3"/>
  <c r="D88" i="3" s="1"/>
  <c r="C110" i="3"/>
  <c r="H43" i="3"/>
  <c r="H44" i="3"/>
  <c r="H35" i="3"/>
  <c r="F28" i="3"/>
  <c r="F30" i="3" s="1"/>
  <c r="G28" i="3"/>
  <c r="G30" i="3" s="1"/>
  <c r="I43" i="3"/>
  <c r="I35" i="3"/>
  <c r="G130" i="3"/>
  <c r="I204" i="3"/>
  <c r="I213" i="3"/>
  <c r="I57" i="3"/>
  <c r="I59" i="3" s="1"/>
  <c r="T24" i="3"/>
  <c r="E73" i="3"/>
  <c r="E8" i="3"/>
  <c r="E74" i="3"/>
  <c r="B83" i="3"/>
  <c r="B82" i="3"/>
  <c r="E139" i="3"/>
  <c r="F73" i="3"/>
  <c r="F74" i="3"/>
  <c r="D83" i="3"/>
  <c r="D74" i="3"/>
  <c r="G35" i="3"/>
  <c r="E59" i="3"/>
  <c r="C80" i="3"/>
  <c r="C79" i="3"/>
  <c r="F112" i="3"/>
  <c r="F113" i="3"/>
  <c r="G115" i="3"/>
  <c r="G116" i="3"/>
  <c r="H152" i="3"/>
  <c r="H162" i="3"/>
  <c r="B197" i="3"/>
  <c r="B210" i="3"/>
  <c r="C197" i="3"/>
  <c r="G40" i="3"/>
  <c r="H46" i="3"/>
  <c r="D80" i="3"/>
  <c r="D79" i="3"/>
  <c r="H110" i="3"/>
  <c r="H101" i="3"/>
  <c r="G113" i="3"/>
  <c r="G112" i="3"/>
  <c r="I152" i="3"/>
  <c r="T58" i="3"/>
  <c r="U58" i="3" s="1"/>
  <c r="I212" i="3"/>
  <c r="D8" i="3"/>
  <c r="C17" i="3"/>
  <c r="E80" i="3"/>
  <c r="E79" i="3"/>
  <c r="F79" i="3"/>
  <c r="C86" i="3"/>
  <c r="C88" i="3" s="1"/>
  <c r="C53" i="3"/>
  <c r="C55" i="3" s="1"/>
  <c r="B53" i="3"/>
  <c r="B55" i="3" s="1"/>
  <c r="B3" i="3"/>
  <c r="I8" i="3"/>
  <c r="F3" i="3"/>
  <c r="F31" i="3"/>
  <c r="F50" i="3"/>
  <c r="D53" i="3"/>
  <c r="D55" i="3" s="1"/>
  <c r="D64" i="3"/>
  <c r="D77" i="3"/>
  <c r="D76" i="3"/>
  <c r="D68" i="3"/>
  <c r="H115" i="3"/>
  <c r="F145" i="3"/>
  <c r="F146" i="3"/>
  <c r="G145" i="3"/>
  <c r="E193" i="3"/>
  <c r="F193" i="3"/>
  <c r="G206" i="3"/>
  <c r="G207" i="3"/>
  <c r="G103" i="3"/>
  <c r="G107" i="3"/>
  <c r="G105" i="3"/>
  <c r="D17" i="3"/>
  <c r="I46" i="3"/>
  <c r="G74" i="3"/>
  <c r="G72" i="3"/>
  <c r="I97" i="3"/>
  <c r="I106" i="3"/>
  <c r="I86" i="3"/>
  <c r="I88" i="3" s="1"/>
  <c r="T34" i="3"/>
  <c r="H107" i="3"/>
  <c r="H105" i="3"/>
  <c r="H106" i="3"/>
  <c r="I105" i="3"/>
  <c r="E153" i="3"/>
  <c r="F191" i="3"/>
  <c r="G190" i="3"/>
  <c r="D94" i="3"/>
  <c r="D96" i="3" s="1"/>
  <c r="F153" i="3"/>
  <c r="H158" i="3"/>
  <c r="B184" i="3"/>
  <c r="T46" i="3"/>
  <c r="B203" i="3"/>
  <c r="B40" i="3"/>
  <c r="E49" i="3"/>
  <c r="E17" i="3"/>
  <c r="E41" i="3"/>
  <c r="B140" i="3"/>
  <c r="B148" i="3"/>
  <c r="C203" i="3"/>
  <c r="C204" i="3"/>
  <c r="C35" i="3"/>
  <c r="D36" i="3" s="1"/>
  <c r="C40" i="3"/>
  <c r="H86" i="3"/>
  <c r="H88" i="3" s="1"/>
  <c r="C115" i="3"/>
  <c r="C116" i="3"/>
  <c r="C148" i="3"/>
  <c r="G162" i="3"/>
  <c r="B165" i="3"/>
  <c r="G185" i="3"/>
  <c r="G184" i="3"/>
  <c r="D203" i="3"/>
  <c r="D204" i="3"/>
  <c r="D202" i="3"/>
  <c r="T55" i="3"/>
  <c r="E101" i="3"/>
  <c r="E109" i="3"/>
  <c r="E110" i="3"/>
  <c r="C113" i="3"/>
  <c r="K124" i="3"/>
  <c r="C194" i="3"/>
  <c r="C184" i="3"/>
  <c r="D31" i="3"/>
  <c r="D22" i="3"/>
  <c r="J25" i="3"/>
  <c r="E39" i="3"/>
  <c r="D40" i="3"/>
  <c r="F44" i="3"/>
  <c r="G50" i="3"/>
  <c r="G61" i="3"/>
  <c r="G63" i="3" s="1"/>
  <c r="B77" i="3"/>
  <c r="B76" i="3"/>
  <c r="C145" i="3"/>
  <c r="D148" i="3"/>
  <c r="H184" i="3"/>
  <c r="H179" i="3"/>
  <c r="F190" i="3"/>
  <c r="E202" i="3"/>
  <c r="E204" i="3"/>
  <c r="E203" i="3"/>
  <c r="E24" i="3"/>
  <c r="E26" i="3" s="1"/>
  <c r="B49" i="3"/>
  <c r="B50" i="3"/>
  <c r="I113" i="3"/>
  <c r="D115" i="3"/>
  <c r="D107" i="3"/>
  <c r="D116" i="3"/>
  <c r="F148" i="3"/>
  <c r="F149" i="3"/>
  <c r="F24" i="3"/>
  <c r="F26" i="3" s="1"/>
  <c r="G41" i="3"/>
  <c r="C50" i="3"/>
  <c r="H64" i="3"/>
  <c r="E61" i="3"/>
  <c r="E63" i="3" s="1"/>
  <c r="J66" i="3"/>
  <c r="D165" i="3"/>
  <c r="D168" i="3"/>
  <c r="G153" i="3"/>
  <c r="G159" i="3"/>
  <c r="G158" i="3"/>
  <c r="F83" i="3"/>
  <c r="E115" i="3"/>
  <c r="C191" i="3"/>
  <c r="B204" i="3"/>
  <c r="B213" i="3"/>
  <c r="J29" i="3"/>
  <c r="D47" i="3"/>
  <c r="I17" i="3"/>
  <c r="B101" i="3"/>
  <c r="C109" i="3"/>
  <c r="I112" i="3"/>
  <c r="F119" i="3"/>
  <c r="F121" i="3" s="1"/>
  <c r="F130" i="3"/>
  <c r="D178" i="3"/>
  <c r="H206" i="3"/>
  <c r="I50" i="3"/>
  <c r="G82" i="3"/>
  <c r="I39" i="3"/>
  <c r="B35" i="3"/>
  <c r="H82" i="3"/>
  <c r="B86" i="3"/>
  <c r="B88" i="3" s="1"/>
  <c r="B113" i="3"/>
  <c r="I94" i="3"/>
  <c r="I96" i="3" s="1"/>
  <c r="D101" i="3"/>
  <c r="D109" i="3"/>
  <c r="H130" i="3"/>
  <c r="I187" i="3"/>
  <c r="I188" i="3"/>
  <c r="H197" i="3"/>
  <c r="G64" i="3"/>
  <c r="C74" i="3"/>
  <c r="E185" i="3"/>
  <c r="E184" i="3"/>
  <c r="G110" i="3"/>
  <c r="F116" i="3"/>
  <c r="H161" i="3"/>
  <c r="E94" i="3"/>
  <c r="E96" i="3" s="1"/>
  <c r="G148" i="3"/>
  <c r="H79" i="3"/>
  <c r="F94" i="3"/>
  <c r="F96" i="3" s="1"/>
  <c r="C142" i="3"/>
  <c r="H148" i="3"/>
  <c r="H140" i="3"/>
  <c r="H149" i="3"/>
  <c r="E190" i="3"/>
  <c r="D190" i="3"/>
  <c r="D191" i="3"/>
  <c r="B207" i="3"/>
  <c r="F212" i="3"/>
  <c r="F213" i="3"/>
  <c r="F106" i="3"/>
  <c r="F97" i="3"/>
  <c r="G57" i="3"/>
  <c r="G59" i="3" s="1"/>
  <c r="I82" i="3"/>
  <c r="F109" i="3"/>
  <c r="D142" i="3"/>
  <c r="E191" i="3"/>
  <c r="G193" i="3"/>
  <c r="C206" i="3"/>
  <c r="C207" i="3"/>
  <c r="G212" i="3"/>
  <c r="I116" i="3"/>
  <c r="I127" i="3"/>
  <c r="I129" i="3" s="1"/>
  <c r="B139" i="3"/>
  <c r="F188" i="3"/>
  <c r="H61" i="3"/>
  <c r="H63" i="3" s="1"/>
  <c r="E83" i="3"/>
  <c r="C101" i="3"/>
  <c r="C140" i="3"/>
  <c r="F152" i="3"/>
  <c r="I161" i="3"/>
  <c r="F179" i="3"/>
  <c r="I202" i="3"/>
  <c r="I198" i="3"/>
  <c r="I64" i="1"/>
  <c r="I76" i="1" s="1"/>
  <c r="I96" i="1" s="1"/>
  <c r="I20" i="1"/>
  <c r="C165" i="1"/>
  <c r="E20" i="1"/>
  <c r="E64" i="1"/>
  <c r="E76" i="1" s="1"/>
  <c r="E96" i="1" s="1"/>
  <c r="E98" i="1" s="1"/>
  <c r="E99" i="1" s="1"/>
  <c r="F20" i="1"/>
  <c r="F64" i="1"/>
  <c r="F76" i="1" s="1"/>
  <c r="F96" i="1" s="1"/>
  <c r="F98" i="1" s="1"/>
  <c r="F99" i="1" s="1"/>
  <c r="B188" i="1"/>
  <c r="B189" i="1" s="1"/>
  <c r="G64" i="1"/>
  <c r="G76" i="1" s="1"/>
  <c r="G96" i="1" s="1"/>
  <c r="G98" i="1" s="1"/>
  <c r="G20" i="1"/>
  <c r="B96" i="1"/>
  <c r="B98" i="1" s="1"/>
  <c r="B99" i="1" s="1"/>
  <c r="H12" i="1"/>
  <c r="I142" i="1"/>
  <c r="I149" i="1" s="1"/>
  <c r="B150" i="1" s="1"/>
  <c r="C10" i="1"/>
  <c r="C12" i="1" s="1"/>
  <c r="D10" i="1"/>
  <c r="D12" i="1" s="1"/>
  <c r="G187" i="1"/>
  <c r="G208" i="3" s="1"/>
  <c r="G209" i="3" s="1"/>
  <c r="G188" i="1"/>
  <c r="G189" i="1" s="1"/>
  <c r="I60" i="1"/>
  <c r="H187" i="1"/>
  <c r="H208" i="3" s="1"/>
  <c r="H210" i="3" s="1"/>
  <c r="H188" i="1"/>
  <c r="H189" i="1" s="1"/>
  <c r="J60" i="1"/>
  <c r="I187" i="1"/>
  <c r="I208" i="3" s="1"/>
  <c r="I210" i="3" s="1"/>
  <c r="I188" i="1"/>
  <c r="I189" i="1" s="1"/>
  <c r="I165" i="1"/>
  <c r="E1" i="5" l="1"/>
  <c r="C3" i="5"/>
  <c r="D3" i="5"/>
  <c r="B3" i="5"/>
  <c r="B60" i="1"/>
  <c r="D32" i="3"/>
  <c r="D34" i="3" s="1"/>
  <c r="C135" i="3"/>
  <c r="C209" i="3"/>
  <c r="J61" i="3"/>
  <c r="S26" i="3" s="1"/>
  <c r="C199" i="3"/>
  <c r="H14" i="3"/>
  <c r="K95" i="3"/>
  <c r="L95" i="3" s="1"/>
  <c r="B200" i="3"/>
  <c r="F210" i="3"/>
  <c r="E36" i="3"/>
  <c r="S48" i="3"/>
  <c r="U48" i="3" s="1"/>
  <c r="U26" i="3"/>
  <c r="E119" i="3"/>
  <c r="E121" i="3" s="1"/>
  <c r="C136" i="3"/>
  <c r="F36" i="3"/>
  <c r="F69" i="3"/>
  <c r="D3" i="3"/>
  <c r="D3" i="4" s="1"/>
  <c r="D51" i="4" s="1"/>
  <c r="D146" i="3"/>
  <c r="G102" i="3"/>
  <c r="C119" i="3"/>
  <c r="C121" i="3" s="1"/>
  <c r="C143" i="3"/>
  <c r="F37" i="3"/>
  <c r="J89" i="3"/>
  <c r="S35" i="3" s="1"/>
  <c r="U35" i="3" s="1"/>
  <c r="J152" i="3"/>
  <c r="K33" i="3"/>
  <c r="L33" i="3" s="1"/>
  <c r="G18" i="3"/>
  <c r="J72" i="3"/>
  <c r="K72" i="3" s="1"/>
  <c r="L72" i="3" s="1"/>
  <c r="M72" i="3" s="1"/>
  <c r="N72" i="3" s="1"/>
  <c r="C139" i="3"/>
  <c r="F131" i="3"/>
  <c r="F133" i="3" s="1"/>
  <c r="E44" i="3"/>
  <c r="D119" i="3"/>
  <c r="D121" i="3" s="1"/>
  <c r="F102" i="3"/>
  <c r="F18" i="3"/>
  <c r="D199" i="3"/>
  <c r="U36" i="3"/>
  <c r="C3" i="3"/>
  <c r="C3" i="4" s="1"/>
  <c r="C30" i="4" s="1"/>
  <c r="E200" i="3"/>
  <c r="G65" i="3"/>
  <c r="G67" i="3" s="1"/>
  <c r="K91" i="3"/>
  <c r="K90" i="3" s="1"/>
  <c r="F22" i="3"/>
  <c r="D98" i="3"/>
  <c r="D100" i="3" s="1"/>
  <c r="E31" i="3"/>
  <c r="E32" i="3" s="1"/>
  <c r="E34" i="3" s="1"/>
  <c r="E40" i="3"/>
  <c r="E37" i="3"/>
  <c r="E3" i="3"/>
  <c r="F4" i="3" s="1"/>
  <c r="F4" i="4" s="1"/>
  <c r="C210" i="3"/>
  <c r="E47" i="3"/>
  <c r="C65" i="3"/>
  <c r="C67" i="3" s="1"/>
  <c r="J131" i="3"/>
  <c r="S52" i="3" s="1"/>
  <c r="E98" i="3"/>
  <c r="E100" i="3" s="1"/>
  <c r="C98" i="3"/>
  <c r="C100" i="3" s="1"/>
  <c r="U24" i="3"/>
  <c r="D139" i="3"/>
  <c r="J60" i="3"/>
  <c r="S25" i="3" s="1"/>
  <c r="U25" i="3" s="1"/>
  <c r="B135" i="3"/>
  <c r="C32" i="3"/>
  <c r="C34" i="3" s="1"/>
  <c r="B8" i="3"/>
  <c r="B9" i="3" s="1"/>
  <c r="D180" i="3"/>
  <c r="H98" i="3"/>
  <c r="H100" i="3" s="1"/>
  <c r="K58" i="3"/>
  <c r="K57" i="3" s="1"/>
  <c r="J39" i="3"/>
  <c r="S18" i="3" s="1"/>
  <c r="U18" i="3" s="1"/>
  <c r="J164" i="3"/>
  <c r="J163" i="3" s="1"/>
  <c r="E22" i="3"/>
  <c r="H9" i="3"/>
  <c r="J183" i="3"/>
  <c r="K183" i="3" s="1"/>
  <c r="L183" i="3" s="1"/>
  <c r="M183" i="3" s="1"/>
  <c r="N183" i="3" s="1"/>
  <c r="E209" i="3"/>
  <c r="D209" i="3"/>
  <c r="J178" i="3"/>
  <c r="G14" i="3"/>
  <c r="H15" i="3" s="1"/>
  <c r="H209" i="3"/>
  <c r="I14" i="3"/>
  <c r="I16" i="3" s="1"/>
  <c r="D149" i="3"/>
  <c r="D130" i="3"/>
  <c r="E131" i="3" s="1"/>
  <c r="E133" i="3" s="1"/>
  <c r="D14" i="3"/>
  <c r="K128" i="3"/>
  <c r="K127" i="3" s="1"/>
  <c r="E14" i="3"/>
  <c r="J112" i="3"/>
  <c r="K112" i="3" s="1"/>
  <c r="L112" i="3" s="1"/>
  <c r="M112" i="3" s="1"/>
  <c r="N112" i="3" s="1"/>
  <c r="H199" i="3"/>
  <c r="I154" i="3"/>
  <c r="G210" i="3"/>
  <c r="C149" i="3"/>
  <c r="C146" i="3"/>
  <c r="C130" i="3"/>
  <c r="C131" i="3" s="1"/>
  <c r="C133" i="3" s="1"/>
  <c r="I209" i="3"/>
  <c r="H45" i="4"/>
  <c r="J43" i="3"/>
  <c r="K43" i="3" s="1"/>
  <c r="L43" i="3" s="1"/>
  <c r="M43" i="3" s="1"/>
  <c r="N43" i="3" s="1"/>
  <c r="E210" i="3"/>
  <c r="F209" i="3"/>
  <c r="L36" i="4"/>
  <c r="M36" i="4" s="1"/>
  <c r="N36" i="4" s="1"/>
  <c r="I4" i="3"/>
  <c r="I4" i="4" s="1"/>
  <c r="I3" i="4"/>
  <c r="H131" i="3"/>
  <c r="H133" i="3" s="1"/>
  <c r="J49" i="3"/>
  <c r="K49" i="3" s="1"/>
  <c r="L49" i="3" s="1"/>
  <c r="M49" i="3" s="1"/>
  <c r="N49" i="3" s="1"/>
  <c r="D49" i="4"/>
  <c r="D6" i="4"/>
  <c r="J202" i="3"/>
  <c r="K202" i="3" s="1"/>
  <c r="L202" i="3" s="1"/>
  <c r="M202" i="3" s="1"/>
  <c r="N202" i="3" s="1"/>
  <c r="J212" i="3"/>
  <c r="C49" i="4"/>
  <c r="C6" i="4"/>
  <c r="G49" i="4"/>
  <c r="G6" i="4"/>
  <c r="J193" i="3"/>
  <c r="J192" i="3" s="1"/>
  <c r="J82" i="3"/>
  <c r="K82" i="3" s="1"/>
  <c r="L82" i="3" s="1"/>
  <c r="M82" i="3" s="1"/>
  <c r="N82" i="3" s="1"/>
  <c r="F3" i="4"/>
  <c r="J79" i="3"/>
  <c r="K79" i="3" s="1"/>
  <c r="L79" i="3" s="1"/>
  <c r="M79" i="3" s="1"/>
  <c r="N79" i="3" s="1"/>
  <c r="J56" i="3"/>
  <c r="J145" i="3"/>
  <c r="K145" i="3" s="1"/>
  <c r="L145" i="3" s="1"/>
  <c r="M145" i="3" s="1"/>
  <c r="N145" i="3" s="1"/>
  <c r="J46" i="3"/>
  <c r="K46" i="3" s="1"/>
  <c r="L46" i="3" s="1"/>
  <c r="M46" i="3" s="1"/>
  <c r="N46" i="3" s="1"/>
  <c r="J138" i="3"/>
  <c r="K138" i="3" s="1"/>
  <c r="L138" i="3" s="1"/>
  <c r="M138" i="3" s="1"/>
  <c r="N138" i="3" s="1"/>
  <c r="G19" i="3"/>
  <c r="G3" i="4"/>
  <c r="E49" i="4"/>
  <c r="E6" i="4"/>
  <c r="J161" i="3"/>
  <c r="K161" i="3" s="1"/>
  <c r="L161" i="3" s="1"/>
  <c r="M161" i="3" s="1"/>
  <c r="N161" i="3" s="1"/>
  <c r="H30" i="4"/>
  <c r="H51" i="4"/>
  <c r="C15" i="3"/>
  <c r="J190" i="3"/>
  <c r="J189" i="3" s="1"/>
  <c r="I6" i="4"/>
  <c r="I49" i="4"/>
  <c r="F49" i="4"/>
  <c r="F6" i="4"/>
  <c r="H6" i="4"/>
  <c r="H49" i="4"/>
  <c r="B4" i="3"/>
  <c r="B4" i="4" s="1"/>
  <c r="B3" i="4"/>
  <c r="G98" i="3"/>
  <c r="G100" i="3" s="1"/>
  <c r="K99" i="3"/>
  <c r="G32" i="3"/>
  <c r="G34" i="3" s="1"/>
  <c r="F98" i="3"/>
  <c r="F100" i="3" s="1"/>
  <c r="L62" i="3"/>
  <c r="K61" i="3"/>
  <c r="K78" i="4"/>
  <c r="L34" i="4"/>
  <c r="C71" i="4"/>
  <c r="C72" i="4" s="1"/>
  <c r="I71" i="4"/>
  <c r="I72" i="4" s="1"/>
  <c r="F71" i="4"/>
  <c r="F72" i="4" s="1"/>
  <c r="L78" i="4"/>
  <c r="N35" i="4"/>
  <c r="M78" i="4"/>
  <c r="M34" i="4"/>
  <c r="L28" i="4"/>
  <c r="K67" i="4"/>
  <c r="J67" i="4"/>
  <c r="E71" i="4"/>
  <c r="E72" i="4" s="1"/>
  <c r="M42" i="4"/>
  <c r="L37" i="4"/>
  <c r="U24" i="4"/>
  <c r="V24" i="4" s="1"/>
  <c r="V13" i="4"/>
  <c r="K152" i="3"/>
  <c r="L152" i="3" s="1"/>
  <c r="M152" i="3" s="1"/>
  <c r="N152" i="3" s="1"/>
  <c r="J151" i="3"/>
  <c r="G135" i="3"/>
  <c r="G136" i="3"/>
  <c r="D102" i="3"/>
  <c r="D103" i="3"/>
  <c r="E102" i="3"/>
  <c r="E103" i="3"/>
  <c r="I10" i="3"/>
  <c r="I9" i="3"/>
  <c r="J187" i="3"/>
  <c r="J28" i="3"/>
  <c r="K29" i="3"/>
  <c r="E135" i="3"/>
  <c r="E136" i="3"/>
  <c r="K94" i="3"/>
  <c r="E18" i="3"/>
  <c r="H16" i="3"/>
  <c r="S23" i="3"/>
  <c r="G37" i="3"/>
  <c r="G5" i="3"/>
  <c r="G5" i="4" s="1"/>
  <c r="G36" i="3"/>
  <c r="I103" i="3"/>
  <c r="I102" i="3"/>
  <c r="I69" i="3"/>
  <c r="I70" i="3"/>
  <c r="C102" i="3"/>
  <c r="C103" i="3"/>
  <c r="B36" i="3"/>
  <c r="B5" i="3"/>
  <c r="B5" i="4" s="1"/>
  <c r="B37" i="3"/>
  <c r="B18" i="3"/>
  <c r="B19" i="3"/>
  <c r="I65" i="3"/>
  <c r="I67" i="3" s="1"/>
  <c r="T28" i="3"/>
  <c r="S50" i="3"/>
  <c r="U50" i="3" s="1"/>
  <c r="J126" i="3"/>
  <c r="G131" i="3"/>
  <c r="G133" i="3" s="1"/>
  <c r="H135" i="3"/>
  <c r="H136" i="3"/>
  <c r="B154" i="3"/>
  <c r="B155" i="3"/>
  <c r="F136" i="3"/>
  <c r="F135" i="3"/>
  <c r="H19" i="3"/>
  <c r="H18" i="3"/>
  <c r="C18" i="3"/>
  <c r="I36" i="3"/>
  <c r="I5" i="3"/>
  <c r="I5" i="4" s="1"/>
  <c r="I37" i="3"/>
  <c r="J142" i="3"/>
  <c r="D9" i="3"/>
  <c r="F10" i="3"/>
  <c r="F9" i="3"/>
  <c r="I131" i="3"/>
  <c r="I133" i="3" s="1"/>
  <c r="T52" i="3"/>
  <c r="J31" i="3"/>
  <c r="T16" i="3"/>
  <c r="U16" i="3" s="1"/>
  <c r="I32" i="3"/>
  <c r="I34" i="3" s="1"/>
  <c r="F65" i="3"/>
  <c r="F67" i="3" s="1"/>
  <c r="F19" i="3"/>
  <c r="E9" i="3"/>
  <c r="D155" i="3"/>
  <c r="D154" i="3"/>
  <c r="J78" i="3"/>
  <c r="I180" i="3"/>
  <c r="I181" i="3"/>
  <c r="I136" i="3"/>
  <c r="I135" i="3"/>
  <c r="E181" i="3"/>
  <c r="E180" i="3"/>
  <c r="E154" i="3"/>
  <c r="E155" i="3"/>
  <c r="D135" i="3"/>
  <c r="D136" i="3"/>
  <c r="G4" i="3"/>
  <c r="G4" i="4" s="1"/>
  <c r="J97" i="3"/>
  <c r="I98" i="3"/>
  <c r="I100" i="3" s="1"/>
  <c r="T40" i="3"/>
  <c r="U40" i="3" s="1"/>
  <c r="E5" i="3"/>
  <c r="E5" i="4" s="1"/>
  <c r="C155" i="3"/>
  <c r="C154" i="3"/>
  <c r="U47" i="3"/>
  <c r="K131" i="3"/>
  <c r="L132" i="3"/>
  <c r="B16" i="3"/>
  <c r="G9" i="3"/>
  <c r="G10" i="3"/>
  <c r="F200" i="3"/>
  <c r="F199" i="3"/>
  <c r="K66" i="3"/>
  <c r="J65" i="3"/>
  <c r="S28" i="3" s="1"/>
  <c r="H32" i="3"/>
  <c r="H34" i="3" s="1"/>
  <c r="B103" i="3"/>
  <c r="B102" i="3"/>
  <c r="F180" i="3"/>
  <c r="F181" i="3"/>
  <c r="G180" i="3"/>
  <c r="I19" i="3"/>
  <c r="I18" i="3"/>
  <c r="C181" i="3"/>
  <c r="C180" i="3"/>
  <c r="K98" i="3"/>
  <c r="L99" i="3"/>
  <c r="J93" i="3"/>
  <c r="S38" i="3"/>
  <c r="U38" i="3" s="1"/>
  <c r="G155" i="3"/>
  <c r="G154" i="3"/>
  <c r="K25" i="3"/>
  <c r="J24" i="3"/>
  <c r="D70" i="3"/>
  <c r="D69" i="3"/>
  <c r="D5" i="3"/>
  <c r="D5" i="4" s="1"/>
  <c r="H69" i="3"/>
  <c r="G70" i="3"/>
  <c r="G69" i="3"/>
  <c r="T7" i="3"/>
  <c r="T4" i="3"/>
  <c r="H37" i="3"/>
  <c r="H5" i="3"/>
  <c r="H5" i="4" s="1"/>
  <c r="H36" i="3"/>
  <c r="H10" i="3"/>
  <c r="H4" i="3"/>
  <c r="H4" i="4" s="1"/>
  <c r="K178" i="3"/>
  <c r="L178" i="3" s="1"/>
  <c r="M178" i="3" s="1"/>
  <c r="N178" i="3" s="1"/>
  <c r="J177" i="3"/>
  <c r="J157" i="3"/>
  <c r="H180" i="3"/>
  <c r="H181" i="3"/>
  <c r="J115" i="3"/>
  <c r="F154" i="3"/>
  <c r="F155" i="3"/>
  <c r="D65" i="3"/>
  <c r="D67" i="3" s="1"/>
  <c r="B180" i="3"/>
  <c r="B181" i="3"/>
  <c r="H154" i="3"/>
  <c r="F5" i="3"/>
  <c r="F5" i="4" s="1"/>
  <c r="J76" i="3"/>
  <c r="H65" i="3"/>
  <c r="H67" i="3" s="1"/>
  <c r="J148" i="3"/>
  <c r="L124" i="3"/>
  <c r="K123" i="3"/>
  <c r="K122" i="3" s="1"/>
  <c r="D18" i="3"/>
  <c r="H103" i="3"/>
  <c r="H102" i="3"/>
  <c r="J167" i="3"/>
  <c r="E70" i="3"/>
  <c r="E69" i="3"/>
  <c r="G200" i="3"/>
  <c r="G199" i="3"/>
  <c r="E65" i="3"/>
  <c r="E67" i="3" s="1"/>
  <c r="F16" i="3"/>
  <c r="I200" i="3"/>
  <c r="I199" i="3"/>
  <c r="J206" i="3"/>
  <c r="J109" i="3"/>
  <c r="C36" i="3"/>
  <c r="C5" i="3"/>
  <c r="C5" i="4" s="1"/>
  <c r="C37" i="3"/>
  <c r="J45" i="3"/>
  <c r="F32" i="3"/>
  <c r="F34" i="3" s="1"/>
  <c r="J105" i="3"/>
  <c r="K196" i="3"/>
  <c r="J197" i="3"/>
  <c r="S69" i="3"/>
  <c r="U69" i="3" s="1"/>
  <c r="D20" i="1"/>
  <c r="D64" i="1"/>
  <c r="D76" i="1" s="1"/>
  <c r="D96" i="1" s="1"/>
  <c r="D98" i="1" s="1"/>
  <c r="D99" i="1" s="1"/>
  <c r="C64" i="1"/>
  <c r="C76" i="1" s="1"/>
  <c r="C96" i="1" s="1"/>
  <c r="C98" i="1" s="1"/>
  <c r="C99" i="1" s="1"/>
  <c r="C20" i="1"/>
  <c r="H64" i="1"/>
  <c r="H76" i="1" s="1"/>
  <c r="H96" i="1" s="1"/>
  <c r="H20" i="1"/>
  <c r="H97" i="1"/>
  <c r="G99" i="1"/>
  <c r="D165" i="1"/>
  <c r="E3" i="5" l="1"/>
  <c r="E6" i="5" s="1"/>
  <c r="E20" i="5"/>
  <c r="E18" i="5" s="1"/>
  <c r="E17" i="5" s="1"/>
  <c r="F1" i="5"/>
  <c r="F20" i="5" s="1"/>
  <c r="F18" i="5" s="1"/>
  <c r="F17" i="5" s="1"/>
  <c r="C18" i="5"/>
  <c r="C17" i="5" s="1"/>
  <c r="D18" i="5"/>
  <c r="D17" i="5" s="1"/>
  <c r="C6" i="5"/>
  <c r="C4" i="5"/>
  <c r="C5" i="5"/>
  <c r="D6" i="5"/>
  <c r="D4" i="5"/>
  <c r="D5" i="5"/>
  <c r="B5" i="5"/>
  <c r="B4" i="5"/>
  <c r="B6" i="5"/>
  <c r="K60" i="3"/>
  <c r="D19" i="3"/>
  <c r="K32" i="3"/>
  <c r="J130" i="3"/>
  <c r="S51" i="3" s="1"/>
  <c r="U51" i="3" s="1"/>
  <c r="D30" i="4"/>
  <c r="K89" i="3"/>
  <c r="D25" i="4"/>
  <c r="J38" i="3"/>
  <c r="K39" i="3"/>
  <c r="L39" i="3" s="1"/>
  <c r="M39" i="3" s="1"/>
  <c r="N39" i="3" s="1"/>
  <c r="L58" i="3"/>
  <c r="D10" i="3"/>
  <c r="J144" i="3"/>
  <c r="K144" i="3" s="1"/>
  <c r="L91" i="3"/>
  <c r="M91" i="3" s="1"/>
  <c r="C19" i="3"/>
  <c r="C4" i="3"/>
  <c r="C4" i="4" s="1"/>
  <c r="C25" i="4"/>
  <c r="K56" i="3"/>
  <c r="U52" i="3"/>
  <c r="J71" i="3"/>
  <c r="K71" i="3" s="1"/>
  <c r="C16" i="3"/>
  <c r="K164" i="3"/>
  <c r="L164" i="3" s="1"/>
  <c r="M164" i="3" s="1"/>
  <c r="N164" i="3" s="1"/>
  <c r="J111" i="3"/>
  <c r="K111" i="3" s="1"/>
  <c r="E4" i="3"/>
  <c r="E4" i="4" s="1"/>
  <c r="E10" i="3"/>
  <c r="E3" i="4"/>
  <c r="E25" i="4" s="1"/>
  <c r="E19" i="3"/>
  <c r="C51" i="4"/>
  <c r="C9" i="3"/>
  <c r="C10" i="3"/>
  <c r="D4" i="3"/>
  <c r="D4" i="4" s="1"/>
  <c r="J209" i="3"/>
  <c r="G16" i="3"/>
  <c r="G15" i="3"/>
  <c r="K209" i="3"/>
  <c r="L209" i="3" s="1"/>
  <c r="M209" i="3" s="1"/>
  <c r="N209" i="3" s="1"/>
  <c r="J208" i="3"/>
  <c r="K208" i="3" s="1"/>
  <c r="B6" i="4"/>
  <c r="L128" i="3"/>
  <c r="M128" i="3" s="1"/>
  <c r="B49" i="4"/>
  <c r="I15" i="3"/>
  <c r="J137" i="3"/>
  <c r="K137" i="3" s="1"/>
  <c r="B10" i="3"/>
  <c r="J182" i="3"/>
  <c r="K182" i="3" s="1"/>
  <c r="J42" i="3"/>
  <c r="K42" i="3" s="1"/>
  <c r="E15" i="3"/>
  <c r="E16" i="3"/>
  <c r="F15" i="3"/>
  <c r="D15" i="3"/>
  <c r="D16" i="3"/>
  <c r="J48" i="3"/>
  <c r="D131" i="3"/>
  <c r="D133" i="3" s="1"/>
  <c r="K212" i="3"/>
  <c r="L212" i="3" s="1"/>
  <c r="M212" i="3" s="1"/>
  <c r="N212" i="3" s="1"/>
  <c r="J211" i="3"/>
  <c r="K190" i="3"/>
  <c r="L190" i="3" s="1"/>
  <c r="M190" i="3" s="1"/>
  <c r="N190" i="3" s="1"/>
  <c r="B30" i="4"/>
  <c r="B25" i="4"/>
  <c r="B51" i="4"/>
  <c r="J81" i="3"/>
  <c r="J160" i="3"/>
  <c r="J162" i="3" s="1"/>
  <c r="S61" i="3" s="1"/>
  <c r="U61" i="3" s="1"/>
  <c r="K193" i="3"/>
  <c r="L193" i="3" s="1"/>
  <c r="M193" i="3" s="1"/>
  <c r="N193" i="3" s="1"/>
  <c r="J201" i="3"/>
  <c r="K201" i="3" s="1"/>
  <c r="M62" i="3"/>
  <c r="L61" i="3"/>
  <c r="L60" i="3" s="1"/>
  <c r="G30" i="4"/>
  <c r="G51" i="4"/>
  <c r="G25" i="4"/>
  <c r="I30" i="4"/>
  <c r="I51" i="4"/>
  <c r="I25" i="4"/>
  <c r="F30" i="4"/>
  <c r="F25" i="4"/>
  <c r="F51" i="4"/>
  <c r="M37" i="4"/>
  <c r="K11" i="4"/>
  <c r="N42" i="4"/>
  <c r="M28" i="4"/>
  <c r="N78" i="4"/>
  <c r="N34" i="4"/>
  <c r="K16" i="4"/>
  <c r="S54" i="3"/>
  <c r="U54" i="3" s="1"/>
  <c r="K142" i="3"/>
  <c r="L142" i="3" s="1"/>
  <c r="M142" i="3" s="1"/>
  <c r="N142" i="3" s="1"/>
  <c r="J141" i="3"/>
  <c r="K115" i="3"/>
  <c r="L115" i="3" s="1"/>
  <c r="M115" i="3" s="1"/>
  <c r="N115" i="3" s="1"/>
  <c r="J114" i="3"/>
  <c r="K167" i="3"/>
  <c r="L167" i="3" s="1"/>
  <c r="M167" i="3" s="1"/>
  <c r="N167" i="3" s="1"/>
  <c r="J166" i="3"/>
  <c r="K28" i="3"/>
  <c r="L29" i="3"/>
  <c r="S14" i="3"/>
  <c r="U14" i="3" s="1"/>
  <c r="J27" i="3"/>
  <c r="K105" i="3"/>
  <c r="L105" i="3" s="1"/>
  <c r="M105" i="3" s="1"/>
  <c r="N105" i="3" s="1"/>
  <c r="J104" i="3"/>
  <c r="K157" i="3"/>
  <c r="L157" i="3" s="1"/>
  <c r="M157" i="3" s="1"/>
  <c r="N157" i="3" s="1"/>
  <c r="J156" i="3"/>
  <c r="K126" i="3"/>
  <c r="S49" i="3"/>
  <c r="J118" i="3"/>
  <c r="J119" i="3" s="1"/>
  <c r="K187" i="3"/>
  <c r="L187" i="3" s="1"/>
  <c r="M187" i="3" s="1"/>
  <c r="N187" i="3" s="1"/>
  <c r="J186" i="3"/>
  <c r="K151" i="3"/>
  <c r="L151" i="3" s="1"/>
  <c r="M151" i="3" s="1"/>
  <c r="N151" i="3" s="1"/>
  <c r="S57" i="3"/>
  <c r="U57" i="3" s="1"/>
  <c r="K177" i="3"/>
  <c r="L177" i="3" s="1"/>
  <c r="M177" i="3" s="1"/>
  <c r="N177" i="3" s="1"/>
  <c r="S63" i="3"/>
  <c r="U63" i="3" s="1"/>
  <c r="K97" i="3"/>
  <c r="S39" i="3"/>
  <c r="U39" i="3" s="1"/>
  <c r="K45" i="3"/>
  <c r="S37" i="3"/>
  <c r="K93" i="3"/>
  <c r="J85" i="3"/>
  <c r="J86" i="3" s="1"/>
  <c r="L66" i="3"/>
  <c r="K65" i="3"/>
  <c r="J64" i="3"/>
  <c r="G7" i="3"/>
  <c r="G11" i="3"/>
  <c r="G6" i="3"/>
  <c r="L98" i="3"/>
  <c r="M99" i="3"/>
  <c r="U28" i="3"/>
  <c r="M95" i="3"/>
  <c r="L94" i="3"/>
  <c r="K78" i="3"/>
  <c r="K197" i="3"/>
  <c r="L196" i="3"/>
  <c r="I6" i="3"/>
  <c r="I7" i="3"/>
  <c r="I11" i="3"/>
  <c r="L25" i="3"/>
  <c r="K24" i="3"/>
  <c r="M124" i="3"/>
  <c r="L123" i="3"/>
  <c r="L122" i="3" s="1"/>
  <c r="J165" i="3"/>
  <c r="L57" i="3"/>
  <c r="M58" i="3"/>
  <c r="S72" i="3"/>
  <c r="U72" i="3" s="1"/>
  <c r="K206" i="3"/>
  <c r="L206" i="3" s="1"/>
  <c r="M206" i="3" s="1"/>
  <c r="N206" i="3" s="1"/>
  <c r="J205" i="3"/>
  <c r="U23" i="3"/>
  <c r="L131" i="3"/>
  <c r="M132" i="3"/>
  <c r="K130" i="3"/>
  <c r="J194" i="3"/>
  <c r="L32" i="3"/>
  <c r="M33" i="3"/>
  <c r="F11" i="3"/>
  <c r="F7" i="3"/>
  <c r="F6" i="3"/>
  <c r="D7" i="3"/>
  <c r="D11" i="3"/>
  <c r="D6" i="3"/>
  <c r="E7" i="3"/>
  <c r="E11" i="3"/>
  <c r="E6" i="3"/>
  <c r="S12" i="3"/>
  <c r="U12" i="3" s="1"/>
  <c r="J23" i="3"/>
  <c r="C7" i="3"/>
  <c r="C11" i="3"/>
  <c r="C6" i="3"/>
  <c r="K148" i="3"/>
  <c r="L148" i="3" s="1"/>
  <c r="M148" i="3" s="1"/>
  <c r="N148" i="3" s="1"/>
  <c r="J147" i="3"/>
  <c r="S42" i="3"/>
  <c r="U42" i="3" s="1"/>
  <c r="K109" i="3"/>
  <c r="L109" i="3" s="1"/>
  <c r="M109" i="3" s="1"/>
  <c r="N109" i="3" s="1"/>
  <c r="J108" i="3"/>
  <c r="H11" i="3"/>
  <c r="H7" i="3"/>
  <c r="H6" i="3"/>
  <c r="S15" i="3"/>
  <c r="U15" i="3" s="1"/>
  <c r="K31" i="3"/>
  <c r="J191" i="3"/>
  <c r="S30" i="3"/>
  <c r="U30" i="3" s="1"/>
  <c r="K76" i="3"/>
  <c r="L76" i="3" s="1"/>
  <c r="M76" i="3" s="1"/>
  <c r="N76" i="3" s="1"/>
  <c r="J75" i="3"/>
  <c r="B11" i="3"/>
  <c r="B7" i="3"/>
  <c r="B6" i="3"/>
  <c r="H98" i="1"/>
  <c r="E5" i="5" l="1"/>
  <c r="E4" i="5"/>
  <c r="E7" i="5" s="1"/>
  <c r="G1" i="5"/>
  <c r="G20" i="5" s="1"/>
  <c r="F3" i="5"/>
  <c r="D7" i="5"/>
  <c r="D8" i="5"/>
  <c r="B7" i="5"/>
  <c r="B8" i="5"/>
  <c r="C7" i="5"/>
  <c r="C8" i="5"/>
  <c r="K38" i="3"/>
  <c r="J203" i="3"/>
  <c r="J74" i="3"/>
  <c r="L56" i="3"/>
  <c r="E51" i="4"/>
  <c r="E30" i="4"/>
  <c r="J184" i="3"/>
  <c r="K192" i="3"/>
  <c r="J140" i="3"/>
  <c r="L90" i="3"/>
  <c r="L89" i="3" s="1"/>
  <c r="K163" i="3"/>
  <c r="K165" i="3" s="1"/>
  <c r="J204" i="3"/>
  <c r="J14" i="3"/>
  <c r="L127" i="3"/>
  <c r="L126" i="3" s="1"/>
  <c r="K189" i="3"/>
  <c r="L189" i="3" s="1"/>
  <c r="J210" i="3"/>
  <c r="J146" i="3"/>
  <c r="J17" i="3"/>
  <c r="K48" i="3"/>
  <c r="L48" i="3" s="1"/>
  <c r="J41" i="3"/>
  <c r="S17" i="3"/>
  <c r="U17" i="3" s="1"/>
  <c r="J35" i="3"/>
  <c r="J36" i="3" s="1"/>
  <c r="J185" i="3"/>
  <c r="K160" i="3"/>
  <c r="L160" i="3" s="1"/>
  <c r="S59" i="3"/>
  <c r="U59" i="3" s="1"/>
  <c r="J153" i="3"/>
  <c r="J154" i="3" s="1"/>
  <c r="E7" i="4"/>
  <c r="E12" i="4" s="1"/>
  <c r="E48" i="4"/>
  <c r="E52" i="4" s="1"/>
  <c r="M61" i="3"/>
  <c r="M60" i="3" s="1"/>
  <c r="N62" i="3"/>
  <c r="N61" i="3" s="1"/>
  <c r="D7" i="4"/>
  <c r="D12" i="4" s="1"/>
  <c r="D48" i="4"/>
  <c r="D52" i="4" s="1"/>
  <c r="J25" i="4"/>
  <c r="K81" i="3"/>
  <c r="L81" i="3" s="1"/>
  <c r="J213" i="3"/>
  <c r="K211" i="3"/>
  <c r="K204" i="3" s="1"/>
  <c r="H48" i="4"/>
  <c r="H52" i="4" s="1"/>
  <c r="H7" i="4"/>
  <c r="H12" i="4" s="1"/>
  <c r="J30" i="4"/>
  <c r="K30" i="4" s="1"/>
  <c r="L30" i="4" s="1"/>
  <c r="M30" i="4" s="1"/>
  <c r="N30" i="4" s="1"/>
  <c r="F7" i="4"/>
  <c r="F12" i="4" s="1"/>
  <c r="F48" i="4"/>
  <c r="F52" i="4" s="1"/>
  <c r="C7" i="4"/>
  <c r="C12" i="4" s="1"/>
  <c r="C48" i="4"/>
  <c r="C52" i="4" s="1"/>
  <c r="G7" i="4"/>
  <c r="G12" i="4" s="1"/>
  <c r="G48" i="4"/>
  <c r="G52" i="4" s="1"/>
  <c r="B7" i="4"/>
  <c r="B12" i="4" s="1"/>
  <c r="B48" i="4"/>
  <c r="I48" i="4"/>
  <c r="I52" i="4" s="1"/>
  <c r="I7" i="4"/>
  <c r="I12" i="4" s="1"/>
  <c r="N28" i="4"/>
  <c r="L16" i="4"/>
  <c r="N37" i="4"/>
  <c r="L11" i="4"/>
  <c r="M196" i="3"/>
  <c r="L197" i="3"/>
  <c r="L182" i="3"/>
  <c r="K184" i="3"/>
  <c r="K185" i="3"/>
  <c r="L78" i="3"/>
  <c r="K166" i="3"/>
  <c r="J168" i="3"/>
  <c r="U49" i="3"/>
  <c r="S45" i="3"/>
  <c r="U45" i="3" s="1"/>
  <c r="J207" i="3"/>
  <c r="S73" i="3" s="1"/>
  <c r="U73" i="3" s="1"/>
  <c r="J198" i="3"/>
  <c r="K205" i="3"/>
  <c r="S71" i="3"/>
  <c r="U71" i="3" s="1"/>
  <c r="J158" i="3"/>
  <c r="J159" i="3"/>
  <c r="K156" i="3"/>
  <c r="S34" i="3"/>
  <c r="U34" i="3" s="1"/>
  <c r="J87" i="3"/>
  <c r="K35" i="3"/>
  <c r="L42" i="3"/>
  <c r="U37" i="3"/>
  <c r="S33" i="3"/>
  <c r="U33" i="3" s="1"/>
  <c r="M90" i="3"/>
  <c r="N91" i="3"/>
  <c r="N90" i="3" s="1"/>
  <c r="L201" i="3"/>
  <c r="K203" i="3"/>
  <c r="S13" i="3"/>
  <c r="U13" i="3" s="1"/>
  <c r="K27" i="3"/>
  <c r="B13" i="3"/>
  <c r="B9" i="4" s="1"/>
  <c r="B12" i="3"/>
  <c r="B8" i="4" s="1"/>
  <c r="J21" i="3"/>
  <c r="S11" i="3"/>
  <c r="K23" i="3"/>
  <c r="J143" i="3"/>
  <c r="S55" i="3" s="1"/>
  <c r="U55" i="3" s="1"/>
  <c r="J134" i="3"/>
  <c r="S53" i="3"/>
  <c r="U53" i="3" s="1"/>
  <c r="K141" i="3"/>
  <c r="L31" i="3"/>
  <c r="I13" i="3"/>
  <c r="I9" i="4" s="1"/>
  <c r="T6" i="3"/>
  <c r="I12" i="3"/>
  <c r="I8" i="4" s="1"/>
  <c r="K210" i="3"/>
  <c r="L208" i="3"/>
  <c r="L130" i="3"/>
  <c r="M29" i="3"/>
  <c r="L28" i="3"/>
  <c r="N132" i="3"/>
  <c r="N131" i="3" s="1"/>
  <c r="M131" i="3"/>
  <c r="H12" i="3"/>
  <c r="H8" i="4" s="1"/>
  <c r="H13" i="3"/>
  <c r="H9" i="4" s="1"/>
  <c r="K186" i="3"/>
  <c r="J188" i="3"/>
  <c r="S67" i="3" s="1"/>
  <c r="U67" i="3" s="1"/>
  <c r="J179" i="3"/>
  <c r="S65" i="3"/>
  <c r="U65" i="3" s="1"/>
  <c r="L71" i="3"/>
  <c r="G12" i="3"/>
  <c r="G8" i="4" s="1"/>
  <c r="G13" i="3"/>
  <c r="G9" i="4" s="1"/>
  <c r="J120" i="3"/>
  <c r="S46" i="3"/>
  <c r="U46" i="3" s="1"/>
  <c r="J149" i="3"/>
  <c r="K147" i="3"/>
  <c r="K140" i="3" s="1"/>
  <c r="M94" i="3"/>
  <c r="N95" i="3"/>
  <c r="N94" i="3" s="1"/>
  <c r="N128" i="3"/>
  <c r="N127" i="3" s="1"/>
  <c r="M127" i="3"/>
  <c r="L137" i="3"/>
  <c r="D13" i="3"/>
  <c r="D9" i="4" s="1"/>
  <c r="D12" i="3"/>
  <c r="D8" i="4" s="1"/>
  <c r="J101" i="3"/>
  <c r="S41" i="3"/>
  <c r="U41" i="3" s="1"/>
  <c r="J110" i="3"/>
  <c r="S43" i="3" s="1"/>
  <c r="U43" i="3" s="1"/>
  <c r="K108" i="3"/>
  <c r="L144" i="3"/>
  <c r="S27" i="3"/>
  <c r="K64" i="3"/>
  <c r="J52" i="3"/>
  <c r="J77" i="3" s="1"/>
  <c r="S31" i="3" s="1"/>
  <c r="U31" i="3" s="1"/>
  <c r="L65" i="3"/>
  <c r="M66" i="3"/>
  <c r="C13" i="3"/>
  <c r="C9" i="4" s="1"/>
  <c r="C12" i="3"/>
  <c r="C8" i="4" s="1"/>
  <c r="L93" i="3"/>
  <c r="K104" i="3"/>
  <c r="J107" i="3"/>
  <c r="J106" i="3"/>
  <c r="J139" i="3"/>
  <c r="N58" i="3"/>
  <c r="N57" i="3" s="1"/>
  <c r="M57" i="3"/>
  <c r="M56" i="3" s="1"/>
  <c r="F12" i="3"/>
  <c r="F8" i="4" s="1"/>
  <c r="F13" i="3"/>
  <c r="F9" i="4" s="1"/>
  <c r="J116" i="3"/>
  <c r="K114" i="3"/>
  <c r="M32" i="3"/>
  <c r="N33" i="3"/>
  <c r="N32" i="3" s="1"/>
  <c r="L45" i="3"/>
  <c r="J68" i="3"/>
  <c r="S29" i="3"/>
  <c r="U29" i="3" s="1"/>
  <c r="K75" i="3"/>
  <c r="K85" i="3"/>
  <c r="K86" i="3" s="1"/>
  <c r="K87" i="3" s="1"/>
  <c r="L192" i="3"/>
  <c r="K194" i="3"/>
  <c r="M123" i="3"/>
  <c r="M122" i="3" s="1"/>
  <c r="N124" i="3"/>
  <c r="N123" i="3" s="1"/>
  <c r="M98" i="3"/>
  <c r="N99" i="3"/>
  <c r="N98" i="3" s="1"/>
  <c r="E13" i="3"/>
  <c r="E9" i="4" s="1"/>
  <c r="E12" i="3"/>
  <c r="E8" i="4" s="1"/>
  <c r="L111" i="3"/>
  <c r="L38" i="3"/>
  <c r="J113" i="3"/>
  <c r="M25" i="3"/>
  <c r="L24" i="3"/>
  <c r="K118" i="3"/>
  <c r="K119" i="3" s="1"/>
  <c r="K120" i="3" s="1"/>
  <c r="L97" i="3"/>
  <c r="J8" i="3"/>
  <c r="J6" i="4" s="1"/>
  <c r="I97" i="1"/>
  <c r="I98" i="1" s="1"/>
  <c r="H99" i="1"/>
  <c r="E8" i="5" l="1"/>
  <c r="F6" i="5"/>
  <c r="F4" i="5"/>
  <c r="F5" i="5"/>
  <c r="G18" i="5"/>
  <c r="G17" i="5" s="1"/>
  <c r="H1" i="5"/>
  <c r="H20" i="5" s="1"/>
  <c r="G3" i="5"/>
  <c r="M93" i="3"/>
  <c r="N93" i="3" s="1"/>
  <c r="J155" i="3"/>
  <c r="J18" i="3"/>
  <c r="K162" i="3"/>
  <c r="J56" i="4"/>
  <c r="J57" i="4" s="1"/>
  <c r="L163" i="3"/>
  <c r="L165" i="3" s="1"/>
  <c r="M89" i="3"/>
  <c r="N89" i="3" s="1"/>
  <c r="J37" i="3"/>
  <c r="J64" i="4"/>
  <c r="K14" i="3"/>
  <c r="K56" i="4" s="1"/>
  <c r="K57" i="4" s="1"/>
  <c r="K191" i="3"/>
  <c r="J15" i="3"/>
  <c r="N60" i="3"/>
  <c r="K41" i="3"/>
  <c r="K17" i="3"/>
  <c r="F59" i="4"/>
  <c r="F60" i="4" s="1"/>
  <c r="F58" i="4"/>
  <c r="M31" i="3"/>
  <c r="N31" i="3" s="1"/>
  <c r="K74" i="3"/>
  <c r="H15" i="4"/>
  <c r="H14" i="4"/>
  <c r="H59" i="4"/>
  <c r="H60" i="4" s="1"/>
  <c r="H58" i="4"/>
  <c r="L211" i="3"/>
  <c r="L204" i="3" s="1"/>
  <c r="K213" i="3"/>
  <c r="I14" i="4"/>
  <c r="I15" i="4"/>
  <c r="D15" i="4"/>
  <c r="D14" i="4"/>
  <c r="J49" i="4"/>
  <c r="F15" i="4"/>
  <c r="F14" i="4"/>
  <c r="K25" i="4"/>
  <c r="D58" i="4"/>
  <c r="D59" i="4"/>
  <c r="D60" i="4" s="1"/>
  <c r="I58" i="4"/>
  <c r="I59" i="4"/>
  <c r="B59" i="4"/>
  <c r="B60" i="4" s="1"/>
  <c r="B58" i="4"/>
  <c r="B15" i="4"/>
  <c r="B14" i="4"/>
  <c r="M126" i="3"/>
  <c r="N126" i="3" s="1"/>
  <c r="G59" i="4"/>
  <c r="G60" i="4" s="1"/>
  <c r="G58" i="4"/>
  <c r="G14" i="4"/>
  <c r="G15" i="4"/>
  <c r="E58" i="4"/>
  <c r="E59" i="4"/>
  <c r="E60" i="4" s="1"/>
  <c r="C14" i="4"/>
  <c r="C15" i="4"/>
  <c r="C59" i="4"/>
  <c r="C60" i="4" s="1"/>
  <c r="C58" i="4"/>
  <c r="E15" i="4"/>
  <c r="E14" i="4"/>
  <c r="M16" i="4"/>
  <c r="M11" i="4"/>
  <c r="N56" i="3"/>
  <c r="K18" i="3"/>
  <c r="M137" i="3"/>
  <c r="J136" i="3"/>
  <c r="J135" i="3"/>
  <c r="L35" i="3"/>
  <c r="M42" i="3"/>
  <c r="L104" i="3"/>
  <c r="K107" i="3"/>
  <c r="K106" i="3"/>
  <c r="K168" i="3"/>
  <c r="L166" i="3"/>
  <c r="M24" i="3"/>
  <c r="N25" i="3"/>
  <c r="N24" i="3" s="1"/>
  <c r="J180" i="3"/>
  <c r="J181" i="3"/>
  <c r="M78" i="3"/>
  <c r="K68" i="3"/>
  <c r="L75" i="3"/>
  <c r="J5" i="3"/>
  <c r="J5" i="4" s="1"/>
  <c r="L186" i="3"/>
  <c r="K179" i="3"/>
  <c r="K188" i="3"/>
  <c r="L23" i="3"/>
  <c r="K21" i="3"/>
  <c r="K37" i="3" s="1"/>
  <c r="M189" i="3"/>
  <c r="L191" i="3"/>
  <c r="J69" i="3"/>
  <c r="J70" i="3"/>
  <c r="N66" i="3"/>
  <c r="N65" i="3" s="1"/>
  <c r="M65" i="3"/>
  <c r="U11" i="3"/>
  <c r="S9" i="3"/>
  <c r="L156" i="3"/>
  <c r="L153" i="3" s="1"/>
  <c r="K159" i="3"/>
  <c r="K158" i="3"/>
  <c r="J3" i="3"/>
  <c r="J3" i="4" s="1"/>
  <c r="J24" i="4" s="1"/>
  <c r="J22" i="3"/>
  <c r="S10" i="3" s="1"/>
  <c r="U10" i="3" s="1"/>
  <c r="J40" i="3"/>
  <c r="J47" i="3"/>
  <c r="J50" i="3"/>
  <c r="J44" i="3"/>
  <c r="L185" i="3"/>
  <c r="L184" i="3"/>
  <c r="M182" i="3"/>
  <c r="K8" i="3"/>
  <c r="M163" i="3"/>
  <c r="M38" i="3"/>
  <c r="L41" i="3"/>
  <c r="M45" i="3"/>
  <c r="L14" i="3"/>
  <c r="L56" i="4" s="1"/>
  <c r="M81" i="3"/>
  <c r="S5" i="3"/>
  <c r="U5" i="3" s="1"/>
  <c r="N196" i="3"/>
  <c r="N197" i="3" s="1"/>
  <c r="M197" i="3"/>
  <c r="J53" i="3"/>
  <c r="J83" i="3"/>
  <c r="J73" i="3"/>
  <c r="J80" i="3"/>
  <c r="K207" i="3"/>
  <c r="K198" i="3"/>
  <c r="L205" i="3"/>
  <c r="K113" i="3"/>
  <c r="L64" i="3"/>
  <c r="K52" i="3"/>
  <c r="K77" i="3" s="1"/>
  <c r="N29" i="3"/>
  <c r="N28" i="3" s="1"/>
  <c r="M28" i="3"/>
  <c r="J200" i="3"/>
  <c r="J199" i="3"/>
  <c r="M111" i="3"/>
  <c r="U27" i="3"/>
  <c r="S21" i="3"/>
  <c r="U21" i="3" s="1"/>
  <c r="M130" i="3"/>
  <c r="N130" i="3" s="1"/>
  <c r="L27" i="3"/>
  <c r="M48" i="3"/>
  <c r="M71" i="3"/>
  <c r="L74" i="3"/>
  <c r="M192" i="3"/>
  <c r="L194" i="3"/>
  <c r="K139" i="3"/>
  <c r="K36" i="3"/>
  <c r="L114" i="3"/>
  <c r="K116" i="3"/>
  <c r="M144" i="3"/>
  <c r="L147" i="3"/>
  <c r="K149" i="3"/>
  <c r="L210" i="3"/>
  <c r="M208" i="3"/>
  <c r="K146" i="3"/>
  <c r="L108" i="3"/>
  <c r="K101" i="3"/>
  <c r="K110" i="3"/>
  <c r="M201" i="3"/>
  <c r="L203" i="3"/>
  <c r="M160" i="3"/>
  <c r="L162" i="3"/>
  <c r="L85" i="3"/>
  <c r="L86" i="3" s="1"/>
  <c r="L87" i="3" s="1"/>
  <c r="L118" i="3"/>
  <c r="L119" i="3" s="1"/>
  <c r="L120" i="3" s="1"/>
  <c r="J102" i="3"/>
  <c r="J103" i="3"/>
  <c r="K153" i="3"/>
  <c r="N122" i="3"/>
  <c r="J9" i="3"/>
  <c r="K143" i="3"/>
  <c r="L141" i="3"/>
  <c r="K134" i="3"/>
  <c r="M97" i="3"/>
  <c r="N97" i="3" s="1"/>
  <c r="J97" i="1"/>
  <c r="J98" i="1" s="1"/>
  <c r="J99" i="1" s="1"/>
  <c r="I99" i="1"/>
  <c r="G5" i="5" l="1"/>
  <c r="G6" i="5"/>
  <c r="G4" i="5"/>
  <c r="H18" i="5"/>
  <c r="H17" i="5" s="1"/>
  <c r="I1" i="5"/>
  <c r="I20" i="5" s="1"/>
  <c r="H3" i="5"/>
  <c r="F8" i="5"/>
  <c r="F7" i="5"/>
  <c r="J10" i="3"/>
  <c r="K15" i="3"/>
  <c r="K64" i="4"/>
  <c r="J14" i="4"/>
  <c r="K14" i="4" s="1"/>
  <c r="L14" i="4" s="1"/>
  <c r="M14" i="4" s="1"/>
  <c r="N14" i="4" s="1"/>
  <c r="J55" i="4"/>
  <c r="K5" i="3"/>
  <c r="K5" i="4" s="1"/>
  <c r="I61" i="4"/>
  <c r="I74" i="4"/>
  <c r="F61" i="4"/>
  <c r="F74" i="4"/>
  <c r="H61" i="4"/>
  <c r="H74" i="4"/>
  <c r="L8" i="3"/>
  <c r="L9" i="3" s="1"/>
  <c r="L17" i="3"/>
  <c r="I20" i="4"/>
  <c r="I17" i="4"/>
  <c r="B20" i="4"/>
  <c r="B17" i="4"/>
  <c r="B19" i="4" s="1"/>
  <c r="K49" i="4"/>
  <c r="K6" i="4"/>
  <c r="L213" i="3"/>
  <c r="M211" i="3"/>
  <c r="M204" i="3" s="1"/>
  <c r="G61" i="4"/>
  <c r="G74" i="4"/>
  <c r="D20" i="4"/>
  <c r="D17" i="4"/>
  <c r="B61" i="4"/>
  <c r="B74" i="4"/>
  <c r="B76" i="4" s="1"/>
  <c r="E20" i="4"/>
  <c r="E17" i="4"/>
  <c r="D61" i="4"/>
  <c r="D74" i="4"/>
  <c r="C20" i="4"/>
  <c r="C17" i="4"/>
  <c r="L57" i="4"/>
  <c r="L64" i="4"/>
  <c r="G20" i="4"/>
  <c r="G17" i="4"/>
  <c r="C61" i="4"/>
  <c r="C74" i="4"/>
  <c r="H20" i="4"/>
  <c r="H17" i="4"/>
  <c r="L25" i="4"/>
  <c r="M27" i="3"/>
  <c r="E61" i="4"/>
  <c r="E74" i="4"/>
  <c r="F20" i="4"/>
  <c r="F17" i="4"/>
  <c r="N11" i="4"/>
  <c r="N16" i="4"/>
  <c r="K6" i="3"/>
  <c r="K11" i="3"/>
  <c r="M64" i="3"/>
  <c r="L52" i="3"/>
  <c r="N163" i="3"/>
  <c r="N165" i="3" s="1"/>
  <c r="M165" i="3"/>
  <c r="N201" i="3"/>
  <c r="M203" i="3"/>
  <c r="K102" i="3"/>
  <c r="K103" i="3"/>
  <c r="M108" i="3"/>
  <c r="L101" i="3"/>
  <c r="L110" i="3"/>
  <c r="M74" i="3"/>
  <c r="N71" i="3"/>
  <c r="K9" i="3"/>
  <c r="M191" i="3"/>
  <c r="N189" i="3"/>
  <c r="N191" i="3" s="1"/>
  <c r="L107" i="3"/>
  <c r="M104" i="3"/>
  <c r="L106" i="3"/>
  <c r="N182" i="3"/>
  <c r="M185" i="3"/>
  <c r="M184" i="3"/>
  <c r="K3" i="3"/>
  <c r="K3" i="4" s="1"/>
  <c r="K24" i="4" s="1"/>
  <c r="K22" i="3"/>
  <c r="K50" i="3"/>
  <c r="K47" i="3"/>
  <c r="K40" i="3"/>
  <c r="K44" i="3"/>
  <c r="N42" i="3"/>
  <c r="M35" i="3"/>
  <c r="M118" i="3"/>
  <c r="M119" i="3" s="1"/>
  <c r="M120" i="3" s="1"/>
  <c r="N48" i="3"/>
  <c r="M23" i="3"/>
  <c r="L21" i="3"/>
  <c r="L37" i="3" s="1"/>
  <c r="L36" i="3"/>
  <c r="N118" i="3"/>
  <c r="J54" i="3"/>
  <c r="S22" i="3"/>
  <c r="U22" i="3" s="1"/>
  <c r="K154" i="3"/>
  <c r="K155" i="3"/>
  <c r="M210" i="3"/>
  <c r="N208" i="3"/>
  <c r="N210" i="3" s="1"/>
  <c r="N27" i="3"/>
  <c r="K181" i="3"/>
  <c r="K180" i="3"/>
  <c r="K135" i="3"/>
  <c r="K136" i="3"/>
  <c r="L207" i="3"/>
  <c r="L198" i="3"/>
  <c r="M205" i="3"/>
  <c r="L143" i="3"/>
  <c r="L134" i="3"/>
  <c r="M141" i="3"/>
  <c r="K200" i="3"/>
  <c r="K199" i="3"/>
  <c r="L179" i="3"/>
  <c r="M186" i="3"/>
  <c r="L188" i="3"/>
  <c r="J6" i="3"/>
  <c r="J7" i="3"/>
  <c r="J11" i="3"/>
  <c r="N137" i="3"/>
  <c r="L149" i="3"/>
  <c r="M147" i="3"/>
  <c r="M140" i="3" s="1"/>
  <c r="M75" i="3"/>
  <c r="L68" i="3"/>
  <c r="L139" i="3"/>
  <c r="N144" i="3"/>
  <c r="L154" i="3"/>
  <c r="L155" i="3"/>
  <c r="N111" i="3"/>
  <c r="J4" i="3"/>
  <c r="J19" i="3"/>
  <c r="J16" i="3"/>
  <c r="N85" i="3"/>
  <c r="S3" i="3"/>
  <c r="U3" i="3" s="1"/>
  <c r="U9" i="3"/>
  <c r="M85" i="3"/>
  <c r="M86" i="3" s="1"/>
  <c r="M87" i="3" s="1"/>
  <c r="K53" i="3"/>
  <c r="K54" i="3" s="1"/>
  <c r="K73" i="3"/>
  <c r="K83" i="3"/>
  <c r="K80" i="3"/>
  <c r="N38" i="3"/>
  <c r="M41" i="3"/>
  <c r="L168" i="3"/>
  <c r="M166" i="3"/>
  <c r="N192" i="3"/>
  <c r="N194" i="3" s="1"/>
  <c r="M194" i="3"/>
  <c r="N81" i="3"/>
  <c r="L113" i="3"/>
  <c r="L140" i="3"/>
  <c r="L146" i="3"/>
  <c r="L15" i="3"/>
  <c r="K70" i="3"/>
  <c r="K69" i="3"/>
  <c r="N45" i="3"/>
  <c r="M14" i="3"/>
  <c r="M56" i="4" s="1"/>
  <c r="N160" i="3"/>
  <c r="M162" i="3"/>
  <c r="M114" i="3"/>
  <c r="L116" i="3"/>
  <c r="N78" i="3"/>
  <c r="M156" i="3"/>
  <c r="M153" i="3" s="1"/>
  <c r="L159" i="3"/>
  <c r="L158" i="3"/>
  <c r="I18" i="5" l="1"/>
  <c r="I17" i="5" s="1"/>
  <c r="H6" i="5"/>
  <c r="H4" i="5"/>
  <c r="H5" i="5"/>
  <c r="K1" i="5"/>
  <c r="L1" i="5" s="1"/>
  <c r="M1" i="5" s="1"/>
  <c r="N1" i="5" s="1"/>
  <c r="O1" i="5" s="1"/>
  <c r="P1" i="5" s="1"/>
  <c r="Q1" i="5" s="1"/>
  <c r="R1" i="5" s="1"/>
  <c r="S1" i="5" s="1"/>
  <c r="T1" i="5" s="1"/>
  <c r="I3" i="5"/>
  <c r="G7" i="5"/>
  <c r="G8" i="5"/>
  <c r="L18" i="3"/>
  <c r="M146" i="3"/>
  <c r="H19" i="4"/>
  <c r="C19" i="4"/>
  <c r="F19" i="4"/>
  <c r="G19" i="4"/>
  <c r="E19" i="4"/>
  <c r="M213" i="3"/>
  <c r="N211" i="3"/>
  <c r="N213" i="3" s="1"/>
  <c r="J20" i="4"/>
  <c r="K20" i="4" s="1"/>
  <c r="L20" i="4" s="1"/>
  <c r="M20" i="4" s="1"/>
  <c r="N20" i="4" s="1"/>
  <c r="N119" i="3"/>
  <c r="N120" i="3" s="1"/>
  <c r="B22" i="4"/>
  <c r="B33" i="4" s="1"/>
  <c r="B46" i="4" s="1"/>
  <c r="C75" i="4"/>
  <c r="C76" i="4" s="1"/>
  <c r="J48" i="4"/>
  <c r="J7" i="4"/>
  <c r="J12" i="4" s="1"/>
  <c r="M139" i="3"/>
  <c r="M57" i="4"/>
  <c r="M64" i="4"/>
  <c r="L49" i="4"/>
  <c r="L6" i="4"/>
  <c r="K48" i="4"/>
  <c r="K7" i="4"/>
  <c r="K12" i="4" s="1"/>
  <c r="D19" i="4"/>
  <c r="M25" i="4"/>
  <c r="K55" i="4"/>
  <c r="I19" i="4"/>
  <c r="S4" i="3"/>
  <c r="U4" i="3" s="1"/>
  <c r="J4" i="4"/>
  <c r="M154" i="3"/>
  <c r="M155" i="3"/>
  <c r="N35" i="3"/>
  <c r="N139" i="3"/>
  <c r="K4" i="3"/>
  <c r="K4" i="4" s="1"/>
  <c r="K19" i="3"/>
  <c r="K16" i="3"/>
  <c r="M113" i="3"/>
  <c r="N203" i="3"/>
  <c r="N113" i="3"/>
  <c r="N114" i="3"/>
  <c r="N116" i="3" s="1"/>
  <c r="M116" i="3"/>
  <c r="M8" i="3"/>
  <c r="M143" i="3"/>
  <c r="M134" i="3"/>
  <c r="N141" i="3"/>
  <c r="N146" i="3"/>
  <c r="N64" i="3"/>
  <c r="N52" i="3" s="1"/>
  <c r="N80" i="3" s="1"/>
  <c r="M52" i="3"/>
  <c r="N162" i="3"/>
  <c r="N205" i="3"/>
  <c r="M198" i="3"/>
  <c r="M207" i="3"/>
  <c r="K13" i="3"/>
  <c r="K9" i="4" s="1"/>
  <c r="K12" i="3"/>
  <c r="K8" i="4" s="1"/>
  <c r="L199" i="3"/>
  <c r="L200" i="3"/>
  <c r="M17" i="3"/>
  <c r="M149" i="3"/>
  <c r="N147" i="3"/>
  <c r="N149" i="3" s="1"/>
  <c r="N74" i="3"/>
  <c r="M36" i="3"/>
  <c r="J13" i="3"/>
  <c r="J12" i="3"/>
  <c r="N86" i="3"/>
  <c r="N87" i="3" s="1"/>
  <c r="M188" i="3"/>
  <c r="N186" i="3"/>
  <c r="M179" i="3"/>
  <c r="L181" i="3"/>
  <c r="L180" i="3"/>
  <c r="M168" i="3"/>
  <c r="N166" i="3"/>
  <c r="N168" i="3" s="1"/>
  <c r="N185" i="3"/>
  <c r="N184" i="3"/>
  <c r="L53" i="3"/>
  <c r="L54" i="3" s="1"/>
  <c r="L80" i="3"/>
  <c r="L83" i="3"/>
  <c r="L73" i="3"/>
  <c r="L135" i="3"/>
  <c r="L136" i="3"/>
  <c r="M107" i="3"/>
  <c r="N104" i="3"/>
  <c r="M106" i="3"/>
  <c r="N41" i="3"/>
  <c r="K7" i="3"/>
  <c r="M15" i="3"/>
  <c r="L70" i="3"/>
  <c r="L69" i="3"/>
  <c r="N14" i="3"/>
  <c r="N56" i="4" s="1"/>
  <c r="M68" i="3"/>
  <c r="N75" i="3"/>
  <c r="M77" i="3"/>
  <c r="K10" i="3"/>
  <c r="L102" i="3"/>
  <c r="L103" i="3"/>
  <c r="N108" i="3"/>
  <c r="M101" i="3"/>
  <c r="M110" i="3"/>
  <c r="N156" i="3"/>
  <c r="N153" i="3" s="1"/>
  <c r="M158" i="3"/>
  <c r="M159" i="3"/>
  <c r="L5" i="3"/>
  <c r="L5" i="4" s="1"/>
  <c r="L3" i="3"/>
  <c r="L3" i="4" s="1"/>
  <c r="L24" i="4" s="1"/>
  <c r="L22" i="3"/>
  <c r="L47" i="3"/>
  <c r="L44" i="3"/>
  <c r="L50" i="3"/>
  <c r="L40" i="3"/>
  <c r="M21" i="3"/>
  <c r="M37" i="3" s="1"/>
  <c r="N23" i="3"/>
  <c r="N21" i="3" s="1"/>
  <c r="N44" i="3" s="1"/>
  <c r="L77" i="3"/>
  <c r="I6" i="5" l="1"/>
  <c r="I4" i="5"/>
  <c r="I5" i="5"/>
  <c r="H7" i="5"/>
  <c r="H8" i="5"/>
  <c r="N8" i="3"/>
  <c r="N73" i="3"/>
  <c r="N83" i="3"/>
  <c r="N17" i="3"/>
  <c r="N18" i="3" s="1"/>
  <c r="N50" i="3"/>
  <c r="L55" i="4"/>
  <c r="C22" i="4"/>
  <c r="C33" i="4" s="1"/>
  <c r="C46" i="4" s="1"/>
  <c r="D75" i="4"/>
  <c r="D76" i="4" s="1"/>
  <c r="C77" i="4"/>
  <c r="K13" i="4"/>
  <c r="K50" i="4" s="1"/>
  <c r="K51" i="4" s="1"/>
  <c r="S7" i="3"/>
  <c r="U7" i="3" s="1"/>
  <c r="J9" i="4"/>
  <c r="M49" i="4"/>
  <c r="M6" i="4"/>
  <c r="N204" i="3"/>
  <c r="B77" i="4"/>
  <c r="N57" i="4"/>
  <c r="N64" i="4"/>
  <c r="J13" i="4"/>
  <c r="J50" i="4" s="1"/>
  <c r="J51" i="4" s="1"/>
  <c r="N25" i="4"/>
  <c r="S6" i="3"/>
  <c r="U6" i="3" s="1"/>
  <c r="J8" i="4"/>
  <c r="M102" i="3"/>
  <c r="M103" i="3"/>
  <c r="M9" i="3"/>
  <c r="M69" i="3"/>
  <c r="M70" i="3"/>
  <c r="N15" i="3"/>
  <c r="N47" i="3"/>
  <c r="N140" i="3"/>
  <c r="N36" i="3"/>
  <c r="N37" i="3"/>
  <c r="N106" i="3"/>
  <c r="N107" i="3"/>
  <c r="N134" i="3"/>
  <c r="N143" i="3"/>
  <c r="M136" i="3"/>
  <c r="M135" i="3"/>
  <c r="M5" i="3"/>
  <c r="M5" i="4" s="1"/>
  <c r="N22" i="3"/>
  <c r="N3" i="3"/>
  <c r="N3" i="4" s="1"/>
  <c r="M22" i="3"/>
  <c r="M3" i="3"/>
  <c r="M19" i="3" s="1"/>
  <c r="M47" i="3"/>
  <c r="M50" i="3"/>
  <c r="M44" i="3"/>
  <c r="M40" i="3"/>
  <c r="M18" i="3"/>
  <c r="L4" i="3"/>
  <c r="L4" i="4" s="1"/>
  <c r="L19" i="3"/>
  <c r="L10" i="3"/>
  <c r="L16" i="3"/>
  <c r="M200" i="3"/>
  <c r="M199" i="3"/>
  <c r="L11" i="3"/>
  <c r="L7" i="3"/>
  <c r="L6" i="3"/>
  <c r="N207" i="3"/>
  <c r="N198" i="3"/>
  <c r="N101" i="3"/>
  <c r="N110" i="3"/>
  <c r="N77" i="3"/>
  <c r="N68" i="3"/>
  <c r="M181" i="3"/>
  <c r="M180" i="3"/>
  <c r="N188" i="3"/>
  <c r="N179" i="3"/>
  <c r="N154" i="3"/>
  <c r="N155" i="3"/>
  <c r="M53" i="3"/>
  <c r="M54" i="3" s="1"/>
  <c r="M83" i="3"/>
  <c r="M73" i="3"/>
  <c r="M80" i="3"/>
  <c r="N158" i="3"/>
  <c r="N159" i="3"/>
  <c r="N40" i="3"/>
  <c r="N53" i="3"/>
  <c r="N54" i="3" s="1"/>
  <c r="I7" i="5" l="1"/>
  <c r="I8" i="5"/>
  <c r="N6" i="4"/>
  <c r="N9" i="3"/>
  <c r="N49" i="4"/>
  <c r="K52" i="4"/>
  <c r="K60" i="4" s="1"/>
  <c r="J52" i="4"/>
  <c r="K15" i="4"/>
  <c r="E75" i="4"/>
  <c r="E76" i="4" s="1"/>
  <c r="D22" i="4"/>
  <c r="D33" i="4" s="1"/>
  <c r="D46" i="4" s="1"/>
  <c r="D77" i="4"/>
  <c r="J15" i="4"/>
  <c r="L48" i="4"/>
  <c r="L7" i="4"/>
  <c r="L12" i="4" s="1"/>
  <c r="N10" i="3"/>
  <c r="N16" i="3"/>
  <c r="N19" i="3"/>
  <c r="M10" i="3"/>
  <c r="M3" i="4"/>
  <c r="M24" i="4" s="1"/>
  <c r="N24" i="4"/>
  <c r="L13" i="3"/>
  <c r="L9" i="4" s="1"/>
  <c r="L12" i="3"/>
  <c r="L8" i="4" s="1"/>
  <c r="N135" i="3"/>
  <c r="N136" i="3"/>
  <c r="N5" i="3"/>
  <c r="N5" i="4" s="1"/>
  <c r="N70" i="3"/>
  <c r="N69" i="3"/>
  <c r="M11" i="3"/>
  <c r="M6" i="3"/>
  <c r="M7" i="3"/>
  <c r="N181" i="3"/>
  <c r="N180" i="3"/>
  <c r="M4" i="3"/>
  <c r="M4" i="4" s="1"/>
  <c r="M16" i="3"/>
  <c r="N103" i="3"/>
  <c r="N102" i="3"/>
  <c r="N4" i="3"/>
  <c r="N4" i="4" s="1"/>
  <c r="N199" i="3"/>
  <c r="N200" i="3"/>
  <c r="K58" i="4" l="1"/>
  <c r="J60" i="4"/>
  <c r="J58" i="4"/>
  <c r="M7" i="4"/>
  <c r="M12" i="4" s="1"/>
  <c r="M48" i="4"/>
  <c r="N55" i="4"/>
  <c r="M55" i="4"/>
  <c r="L13" i="4"/>
  <c r="L50" i="4" s="1"/>
  <c r="L51" i="4" s="1"/>
  <c r="J17" i="4"/>
  <c r="J19" i="4" s="1"/>
  <c r="J18" i="4"/>
  <c r="F75" i="4"/>
  <c r="F76" i="4" s="1"/>
  <c r="E22" i="4"/>
  <c r="E33" i="4" s="1"/>
  <c r="E46" i="4" s="1"/>
  <c r="E77" i="4"/>
  <c r="K17" i="4"/>
  <c r="K18" i="4"/>
  <c r="K68" i="4" s="1"/>
  <c r="K71" i="4" s="1"/>
  <c r="K74" i="4" s="1"/>
  <c r="M13" i="3"/>
  <c r="M9" i="4" s="1"/>
  <c r="M12" i="3"/>
  <c r="M8" i="4" s="1"/>
  <c r="N11" i="3"/>
  <c r="N7" i="3"/>
  <c r="N6" i="3"/>
  <c r="J68" i="4" l="1"/>
  <c r="J43" i="4" s="1"/>
  <c r="L52" i="4"/>
  <c r="L60" i="4" s="1"/>
  <c r="K19" i="4"/>
  <c r="L15" i="4"/>
  <c r="L18" i="4" s="1"/>
  <c r="L68" i="4" s="1"/>
  <c r="L71" i="4" s="1"/>
  <c r="G75" i="4"/>
  <c r="G76" i="4" s="1"/>
  <c r="F22" i="4"/>
  <c r="F33" i="4" s="1"/>
  <c r="F46" i="4" s="1"/>
  <c r="F77" i="4"/>
  <c r="N7" i="4"/>
  <c r="N12" i="4" s="1"/>
  <c r="M13" i="4"/>
  <c r="M50" i="4" s="1"/>
  <c r="M51" i="4" s="1"/>
  <c r="N12" i="3"/>
  <c r="N8" i="4" s="1"/>
  <c r="N13" i="3"/>
  <c r="N9" i="4" s="1"/>
  <c r="J71" i="4" l="1"/>
  <c r="J74" i="4" s="1"/>
  <c r="K43" i="4"/>
  <c r="K41" i="4" s="1"/>
  <c r="K45" i="4" s="1"/>
  <c r="L58" i="4"/>
  <c r="J45" i="4"/>
  <c r="M15" i="4"/>
  <c r="M17" i="4" s="1"/>
  <c r="L17" i="4"/>
  <c r="L19" i="4" s="1"/>
  <c r="L74" i="4"/>
  <c r="H75" i="4"/>
  <c r="H76" i="4" s="1"/>
  <c r="G22" i="4"/>
  <c r="G33" i="4" s="1"/>
  <c r="G46" i="4" s="1"/>
  <c r="M52" i="4"/>
  <c r="N13" i="4"/>
  <c r="N51" i="4" l="1"/>
  <c r="L43" i="4"/>
  <c r="L41" i="4" s="1"/>
  <c r="L45" i="4" s="1"/>
  <c r="M18" i="4"/>
  <c r="M68" i="4" s="1"/>
  <c r="M71" i="4" s="1"/>
  <c r="M19" i="4"/>
  <c r="G77" i="4"/>
  <c r="N15" i="4"/>
  <c r="N18" i="4" s="1"/>
  <c r="N68" i="4" s="1"/>
  <c r="N71" i="4" s="1"/>
  <c r="M58" i="4"/>
  <c r="M60" i="4"/>
  <c r="H22" i="4"/>
  <c r="H33" i="4" s="1"/>
  <c r="H46" i="4" s="1"/>
  <c r="I75" i="4"/>
  <c r="I76" i="4" s="1"/>
  <c r="H77" i="4" l="1"/>
  <c r="N58" i="4"/>
  <c r="M74" i="4"/>
  <c r="M43" i="4"/>
  <c r="N43" i="4" s="1"/>
  <c r="N41" i="4" s="1"/>
  <c r="N45" i="4" s="1"/>
  <c r="N17" i="4"/>
  <c r="N19" i="4" s="1"/>
  <c r="I22" i="4"/>
  <c r="J75" i="4"/>
  <c r="J76" i="4" s="1"/>
  <c r="N60" i="4" l="1"/>
  <c r="N74" i="4" s="1"/>
  <c r="M41" i="4"/>
  <c r="M45" i="4" s="1"/>
  <c r="I33" i="4"/>
  <c r="I46" i="4" s="1"/>
  <c r="I77" i="4"/>
  <c r="J22" i="4"/>
  <c r="J33" i="4" s="1"/>
  <c r="K75" i="4"/>
  <c r="K76" i="4" s="1"/>
  <c r="J77" i="4" l="1"/>
  <c r="L75" i="4"/>
  <c r="L76" i="4" s="1"/>
  <c r="K22" i="4"/>
  <c r="T12" i="4"/>
  <c r="V12" i="4" s="1"/>
  <c r="J46" i="4"/>
  <c r="K33" i="4" l="1"/>
  <c r="K46" i="4" s="1"/>
  <c r="M75" i="4"/>
  <c r="M76" i="4" s="1"/>
  <c r="L22" i="4"/>
  <c r="L33" i="4" s="1"/>
  <c r="L46" i="4" s="1"/>
  <c r="K77" i="4"/>
  <c r="M22" i="4" l="1"/>
  <c r="M33" i="4" s="1"/>
  <c r="M46" i="4" s="1"/>
  <c r="N75" i="4"/>
  <c r="N76" i="4" s="1"/>
  <c r="L77" i="4"/>
  <c r="M77" i="4" l="1"/>
  <c r="N22" i="4"/>
  <c r="N33" i="4" s="1"/>
  <c r="N46" i="4" s="1"/>
  <c r="N7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8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3789">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39"/>
        </ext>
      </extLst>
    </bk>
    <bk>
      <extLst>
        <ext uri="{3e2802c4-a4d2-4d8b-9148-e3be6c30e623}">
          <xlrd:rvb i="40"/>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49"/>
        </ext>
      </extLst>
    </bk>
    <bk>
      <extLst>
        <ext uri="{3e2802c4-a4d2-4d8b-9148-e3be6c30e623}">
          <xlrd:rvb i="50"/>
        </ext>
      </extLst>
    </bk>
    <bk>
      <extLst>
        <ext uri="{3e2802c4-a4d2-4d8b-9148-e3be6c30e623}">
          <xlrd:rvb i="51"/>
        </ext>
      </extLst>
    </bk>
    <bk>
      <extLst>
        <ext uri="{3e2802c4-a4d2-4d8b-9148-e3be6c30e623}">
          <xlrd:rvb i="52"/>
        </ext>
      </extLst>
    </bk>
    <bk>
      <extLst>
        <ext uri="{3e2802c4-a4d2-4d8b-9148-e3be6c30e623}">
          <xlrd:rvb i="53"/>
        </ext>
      </extLst>
    </bk>
    <bk>
      <extLst>
        <ext uri="{3e2802c4-a4d2-4d8b-9148-e3be6c30e623}">
          <xlrd:rvb i="54"/>
        </ext>
      </extLst>
    </bk>
    <bk>
      <extLst>
        <ext uri="{3e2802c4-a4d2-4d8b-9148-e3be6c30e623}">
          <xlrd:rvb i="55"/>
        </ext>
      </extLst>
    </bk>
    <bk>
      <extLst>
        <ext uri="{3e2802c4-a4d2-4d8b-9148-e3be6c30e623}">
          <xlrd:rvb i="56"/>
        </ext>
      </extLst>
    </bk>
    <bk>
      <extLst>
        <ext uri="{3e2802c4-a4d2-4d8b-9148-e3be6c30e623}">
          <xlrd:rvb i="57"/>
        </ext>
      </extLst>
    </bk>
    <bk>
      <extLst>
        <ext uri="{3e2802c4-a4d2-4d8b-9148-e3be6c30e623}">
          <xlrd:rvb i="58"/>
        </ext>
      </extLst>
    </bk>
    <bk>
      <extLst>
        <ext uri="{3e2802c4-a4d2-4d8b-9148-e3be6c30e623}">
          <xlrd:rvb i="59"/>
        </ext>
      </extLst>
    </bk>
    <bk>
      <extLst>
        <ext uri="{3e2802c4-a4d2-4d8b-9148-e3be6c30e623}">
          <xlrd:rvb i="60"/>
        </ext>
      </extLst>
    </bk>
    <bk>
      <extLst>
        <ext uri="{3e2802c4-a4d2-4d8b-9148-e3be6c30e623}">
          <xlrd:rvb i="61"/>
        </ext>
      </extLst>
    </bk>
    <bk>
      <extLst>
        <ext uri="{3e2802c4-a4d2-4d8b-9148-e3be6c30e623}">
          <xlrd:rvb i="62"/>
        </ext>
      </extLst>
    </bk>
    <bk>
      <extLst>
        <ext uri="{3e2802c4-a4d2-4d8b-9148-e3be6c30e623}">
          <xlrd:rvb i="63"/>
        </ext>
      </extLst>
    </bk>
    <bk>
      <extLst>
        <ext uri="{3e2802c4-a4d2-4d8b-9148-e3be6c30e623}">
          <xlrd:rvb i="64"/>
        </ext>
      </extLst>
    </bk>
    <bk>
      <extLst>
        <ext uri="{3e2802c4-a4d2-4d8b-9148-e3be6c30e623}">
          <xlrd:rvb i="65"/>
        </ext>
      </extLst>
    </bk>
    <bk>
      <extLst>
        <ext uri="{3e2802c4-a4d2-4d8b-9148-e3be6c30e623}">
          <xlrd:rvb i="66"/>
        </ext>
      </extLst>
    </bk>
    <bk>
      <extLst>
        <ext uri="{3e2802c4-a4d2-4d8b-9148-e3be6c30e623}">
          <xlrd:rvb i="67"/>
        </ext>
      </extLst>
    </bk>
    <bk>
      <extLst>
        <ext uri="{3e2802c4-a4d2-4d8b-9148-e3be6c30e623}">
          <xlrd:rvb i="68"/>
        </ext>
      </extLst>
    </bk>
    <bk>
      <extLst>
        <ext uri="{3e2802c4-a4d2-4d8b-9148-e3be6c30e623}">
          <xlrd:rvb i="69"/>
        </ext>
      </extLst>
    </bk>
    <bk>
      <extLst>
        <ext uri="{3e2802c4-a4d2-4d8b-9148-e3be6c30e623}">
          <xlrd:rvb i="70"/>
        </ext>
      </extLst>
    </bk>
    <bk>
      <extLst>
        <ext uri="{3e2802c4-a4d2-4d8b-9148-e3be6c30e623}">
          <xlrd:rvb i="71"/>
        </ext>
      </extLst>
    </bk>
    <bk>
      <extLst>
        <ext uri="{3e2802c4-a4d2-4d8b-9148-e3be6c30e623}">
          <xlrd:rvb i="72"/>
        </ext>
      </extLst>
    </bk>
    <bk>
      <extLst>
        <ext uri="{3e2802c4-a4d2-4d8b-9148-e3be6c30e623}">
          <xlrd:rvb i="73"/>
        </ext>
      </extLst>
    </bk>
    <bk>
      <extLst>
        <ext uri="{3e2802c4-a4d2-4d8b-9148-e3be6c30e623}">
          <xlrd:rvb i="74"/>
        </ext>
      </extLst>
    </bk>
    <bk>
      <extLst>
        <ext uri="{3e2802c4-a4d2-4d8b-9148-e3be6c30e623}">
          <xlrd:rvb i="75"/>
        </ext>
      </extLst>
    </bk>
    <bk>
      <extLst>
        <ext uri="{3e2802c4-a4d2-4d8b-9148-e3be6c30e623}">
          <xlrd:rvb i="76"/>
        </ext>
      </extLst>
    </bk>
    <bk>
      <extLst>
        <ext uri="{3e2802c4-a4d2-4d8b-9148-e3be6c30e623}">
          <xlrd:rvb i="77"/>
        </ext>
      </extLst>
    </bk>
    <bk>
      <extLst>
        <ext uri="{3e2802c4-a4d2-4d8b-9148-e3be6c30e623}">
          <xlrd:rvb i="78"/>
        </ext>
      </extLst>
    </bk>
    <bk>
      <extLst>
        <ext uri="{3e2802c4-a4d2-4d8b-9148-e3be6c30e623}">
          <xlrd:rvb i="79"/>
        </ext>
      </extLst>
    </bk>
    <bk>
      <extLst>
        <ext uri="{3e2802c4-a4d2-4d8b-9148-e3be6c30e623}">
          <xlrd:rvb i="80"/>
        </ext>
      </extLst>
    </bk>
    <bk>
      <extLst>
        <ext uri="{3e2802c4-a4d2-4d8b-9148-e3be6c30e623}">
          <xlrd:rvb i="81"/>
        </ext>
      </extLst>
    </bk>
    <bk>
      <extLst>
        <ext uri="{3e2802c4-a4d2-4d8b-9148-e3be6c30e623}">
          <xlrd:rvb i="82"/>
        </ext>
      </extLst>
    </bk>
    <bk>
      <extLst>
        <ext uri="{3e2802c4-a4d2-4d8b-9148-e3be6c30e623}">
          <xlrd:rvb i="83"/>
        </ext>
      </extLst>
    </bk>
    <bk>
      <extLst>
        <ext uri="{3e2802c4-a4d2-4d8b-9148-e3be6c30e623}">
          <xlrd:rvb i="84"/>
        </ext>
      </extLst>
    </bk>
    <bk>
      <extLst>
        <ext uri="{3e2802c4-a4d2-4d8b-9148-e3be6c30e623}">
          <xlrd:rvb i="85"/>
        </ext>
      </extLst>
    </bk>
    <bk>
      <extLst>
        <ext uri="{3e2802c4-a4d2-4d8b-9148-e3be6c30e623}">
          <xlrd:rvb i="86"/>
        </ext>
      </extLst>
    </bk>
    <bk>
      <extLst>
        <ext uri="{3e2802c4-a4d2-4d8b-9148-e3be6c30e623}">
          <xlrd:rvb i="87"/>
        </ext>
      </extLst>
    </bk>
    <bk>
      <extLst>
        <ext uri="{3e2802c4-a4d2-4d8b-9148-e3be6c30e623}">
          <xlrd:rvb i="88"/>
        </ext>
      </extLst>
    </bk>
    <bk>
      <extLst>
        <ext uri="{3e2802c4-a4d2-4d8b-9148-e3be6c30e623}">
          <xlrd:rvb i="89"/>
        </ext>
      </extLst>
    </bk>
    <bk>
      <extLst>
        <ext uri="{3e2802c4-a4d2-4d8b-9148-e3be6c30e623}">
          <xlrd:rvb i="90"/>
        </ext>
      </extLst>
    </bk>
    <bk>
      <extLst>
        <ext uri="{3e2802c4-a4d2-4d8b-9148-e3be6c30e623}">
          <xlrd:rvb i="91"/>
        </ext>
      </extLst>
    </bk>
    <bk>
      <extLst>
        <ext uri="{3e2802c4-a4d2-4d8b-9148-e3be6c30e623}">
          <xlrd:rvb i="92"/>
        </ext>
      </extLst>
    </bk>
    <bk>
      <extLst>
        <ext uri="{3e2802c4-a4d2-4d8b-9148-e3be6c30e623}">
          <xlrd:rvb i="93"/>
        </ext>
      </extLst>
    </bk>
    <bk>
      <extLst>
        <ext uri="{3e2802c4-a4d2-4d8b-9148-e3be6c30e623}">
          <xlrd:rvb i="94"/>
        </ext>
      </extLst>
    </bk>
    <bk>
      <extLst>
        <ext uri="{3e2802c4-a4d2-4d8b-9148-e3be6c30e623}">
          <xlrd:rvb i="95"/>
        </ext>
      </extLst>
    </bk>
    <bk>
      <extLst>
        <ext uri="{3e2802c4-a4d2-4d8b-9148-e3be6c30e623}">
          <xlrd:rvb i="96"/>
        </ext>
      </extLst>
    </bk>
    <bk>
      <extLst>
        <ext uri="{3e2802c4-a4d2-4d8b-9148-e3be6c30e623}">
          <xlrd:rvb i="97"/>
        </ext>
      </extLst>
    </bk>
    <bk>
      <extLst>
        <ext uri="{3e2802c4-a4d2-4d8b-9148-e3be6c30e623}">
          <xlrd:rvb i="98"/>
        </ext>
      </extLst>
    </bk>
    <bk>
      <extLst>
        <ext uri="{3e2802c4-a4d2-4d8b-9148-e3be6c30e623}">
          <xlrd:rvb i="99"/>
        </ext>
      </extLst>
    </bk>
    <bk>
      <extLst>
        <ext uri="{3e2802c4-a4d2-4d8b-9148-e3be6c30e623}">
          <xlrd:rvb i="100"/>
        </ext>
      </extLst>
    </bk>
    <bk>
      <extLst>
        <ext uri="{3e2802c4-a4d2-4d8b-9148-e3be6c30e623}">
          <xlrd:rvb i="101"/>
        </ext>
      </extLst>
    </bk>
    <bk>
      <extLst>
        <ext uri="{3e2802c4-a4d2-4d8b-9148-e3be6c30e623}">
          <xlrd:rvb i="102"/>
        </ext>
      </extLst>
    </bk>
    <bk>
      <extLst>
        <ext uri="{3e2802c4-a4d2-4d8b-9148-e3be6c30e623}">
          <xlrd:rvb i="103"/>
        </ext>
      </extLst>
    </bk>
    <bk>
      <extLst>
        <ext uri="{3e2802c4-a4d2-4d8b-9148-e3be6c30e623}">
          <xlrd:rvb i="104"/>
        </ext>
      </extLst>
    </bk>
    <bk>
      <extLst>
        <ext uri="{3e2802c4-a4d2-4d8b-9148-e3be6c30e623}">
          <xlrd:rvb i="105"/>
        </ext>
      </extLst>
    </bk>
    <bk>
      <extLst>
        <ext uri="{3e2802c4-a4d2-4d8b-9148-e3be6c30e623}">
          <xlrd:rvb i="106"/>
        </ext>
      </extLst>
    </bk>
    <bk>
      <extLst>
        <ext uri="{3e2802c4-a4d2-4d8b-9148-e3be6c30e623}">
          <xlrd:rvb i="107"/>
        </ext>
      </extLst>
    </bk>
    <bk>
      <extLst>
        <ext uri="{3e2802c4-a4d2-4d8b-9148-e3be6c30e623}">
          <xlrd:rvb i="108"/>
        </ext>
      </extLst>
    </bk>
    <bk>
      <extLst>
        <ext uri="{3e2802c4-a4d2-4d8b-9148-e3be6c30e623}">
          <xlrd:rvb i="109"/>
        </ext>
      </extLst>
    </bk>
    <bk>
      <extLst>
        <ext uri="{3e2802c4-a4d2-4d8b-9148-e3be6c30e623}">
          <xlrd:rvb i="110"/>
        </ext>
      </extLst>
    </bk>
    <bk>
      <extLst>
        <ext uri="{3e2802c4-a4d2-4d8b-9148-e3be6c30e623}">
          <xlrd:rvb i="111"/>
        </ext>
      </extLst>
    </bk>
    <bk>
      <extLst>
        <ext uri="{3e2802c4-a4d2-4d8b-9148-e3be6c30e623}">
          <xlrd:rvb i="112"/>
        </ext>
      </extLst>
    </bk>
    <bk>
      <extLst>
        <ext uri="{3e2802c4-a4d2-4d8b-9148-e3be6c30e623}">
          <xlrd:rvb i="113"/>
        </ext>
      </extLst>
    </bk>
    <bk>
      <extLst>
        <ext uri="{3e2802c4-a4d2-4d8b-9148-e3be6c30e623}">
          <xlrd:rvb i="114"/>
        </ext>
      </extLst>
    </bk>
    <bk>
      <extLst>
        <ext uri="{3e2802c4-a4d2-4d8b-9148-e3be6c30e623}">
          <xlrd:rvb i="115"/>
        </ext>
      </extLst>
    </bk>
    <bk>
      <extLst>
        <ext uri="{3e2802c4-a4d2-4d8b-9148-e3be6c30e623}">
          <xlrd:rvb i="116"/>
        </ext>
      </extLst>
    </bk>
    <bk>
      <extLst>
        <ext uri="{3e2802c4-a4d2-4d8b-9148-e3be6c30e623}">
          <xlrd:rvb i="117"/>
        </ext>
      </extLst>
    </bk>
    <bk>
      <extLst>
        <ext uri="{3e2802c4-a4d2-4d8b-9148-e3be6c30e623}">
          <xlrd:rvb i="118"/>
        </ext>
      </extLst>
    </bk>
    <bk>
      <extLst>
        <ext uri="{3e2802c4-a4d2-4d8b-9148-e3be6c30e623}">
          <xlrd:rvb i="119"/>
        </ext>
      </extLst>
    </bk>
    <bk>
      <extLst>
        <ext uri="{3e2802c4-a4d2-4d8b-9148-e3be6c30e623}">
          <xlrd:rvb i="120"/>
        </ext>
      </extLst>
    </bk>
    <bk>
      <extLst>
        <ext uri="{3e2802c4-a4d2-4d8b-9148-e3be6c30e623}">
          <xlrd:rvb i="121"/>
        </ext>
      </extLst>
    </bk>
    <bk>
      <extLst>
        <ext uri="{3e2802c4-a4d2-4d8b-9148-e3be6c30e623}">
          <xlrd:rvb i="122"/>
        </ext>
      </extLst>
    </bk>
    <bk>
      <extLst>
        <ext uri="{3e2802c4-a4d2-4d8b-9148-e3be6c30e623}">
          <xlrd:rvb i="123"/>
        </ext>
      </extLst>
    </bk>
    <bk>
      <extLst>
        <ext uri="{3e2802c4-a4d2-4d8b-9148-e3be6c30e623}">
          <xlrd:rvb i="124"/>
        </ext>
      </extLst>
    </bk>
    <bk>
      <extLst>
        <ext uri="{3e2802c4-a4d2-4d8b-9148-e3be6c30e623}">
          <xlrd:rvb i="125"/>
        </ext>
      </extLst>
    </bk>
    <bk>
      <extLst>
        <ext uri="{3e2802c4-a4d2-4d8b-9148-e3be6c30e623}">
          <xlrd:rvb i="126"/>
        </ext>
      </extLst>
    </bk>
    <bk>
      <extLst>
        <ext uri="{3e2802c4-a4d2-4d8b-9148-e3be6c30e623}">
          <xlrd:rvb i="127"/>
        </ext>
      </extLst>
    </bk>
    <bk>
      <extLst>
        <ext uri="{3e2802c4-a4d2-4d8b-9148-e3be6c30e623}">
          <xlrd:rvb i="128"/>
        </ext>
      </extLst>
    </bk>
    <bk>
      <extLst>
        <ext uri="{3e2802c4-a4d2-4d8b-9148-e3be6c30e623}">
          <xlrd:rvb i="129"/>
        </ext>
      </extLst>
    </bk>
    <bk>
      <extLst>
        <ext uri="{3e2802c4-a4d2-4d8b-9148-e3be6c30e623}">
          <xlrd:rvb i="130"/>
        </ext>
      </extLst>
    </bk>
    <bk>
      <extLst>
        <ext uri="{3e2802c4-a4d2-4d8b-9148-e3be6c30e623}">
          <xlrd:rvb i="131"/>
        </ext>
      </extLst>
    </bk>
    <bk>
      <extLst>
        <ext uri="{3e2802c4-a4d2-4d8b-9148-e3be6c30e623}">
          <xlrd:rvb i="132"/>
        </ext>
      </extLst>
    </bk>
    <bk>
      <extLst>
        <ext uri="{3e2802c4-a4d2-4d8b-9148-e3be6c30e623}">
          <xlrd:rvb i="133"/>
        </ext>
      </extLst>
    </bk>
    <bk>
      <extLst>
        <ext uri="{3e2802c4-a4d2-4d8b-9148-e3be6c30e623}">
          <xlrd:rvb i="134"/>
        </ext>
      </extLst>
    </bk>
    <bk>
      <extLst>
        <ext uri="{3e2802c4-a4d2-4d8b-9148-e3be6c30e623}">
          <xlrd:rvb i="135"/>
        </ext>
      </extLst>
    </bk>
    <bk>
      <extLst>
        <ext uri="{3e2802c4-a4d2-4d8b-9148-e3be6c30e623}">
          <xlrd:rvb i="136"/>
        </ext>
      </extLst>
    </bk>
    <bk>
      <extLst>
        <ext uri="{3e2802c4-a4d2-4d8b-9148-e3be6c30e623}">
          <xlrd:rvb i="137"/>
        </ext>
      </extLst>
    </bk>
    <bk>
      <extLst>
        <ext uri="{3e2802c4-a4d2-4d8b-9148-e3be6c30e623}">
          <xlrd:rvb i="138"/>
        </ext>
      </extLst>
    </bk>
    <bk>
      <extLst>
        <ext uri="{3e2802c4-a4d2-4d8b-9148-e3be6c30e623}">
          <xlrd:rvb i="139"/>
        </ext>
      </extLst>
    </bk>
    <bk>
      <extLst>
        <ext uri="{3e2802c4-a4d2-4d8b-9148-e3be6c30e623}">
          <xlrd:rvb i="140"/>
        </ext>
      </extLst>
    </bk>
    <bk>
      <extLst>
        <ext uri="{3e2802c4-a4d2-4d8b-9148-e3be6c30e623}">
          <xlrd:rvb i="141"/>
        </ext>
      </extLst>
    </bk>
    <bk>
      <extLst>
        <ext uri="{3e2802c4-a4d2-4d8b-9148-e3be6c30e623}">
          <xlrd:rvb i="142"/>
        </ext>
      </extLst>
    </bk>
    <bk>
      <extLst>
        <ext uri="{3e2802c4-a4d2-4d8b-9148-e3be6c30e623}">
          <xlrd:rvb i="143"/>
        </ext>
      </extLst>
    </bk>
    <bk>
      <extLst>
        <ext uri="{3e2802c4-a4d2-4d8b-9148-e3be6c30e623}">
          <xlrd:rvb i="144"/>
        </ext>
      </extLst>
    </bk>
    <bk>
      <extLst>
        <ext uri="{3e2802c4-a4d2-4d8b-9148-e3be6c30e623}">
          <xlrd:rvb i="145"/>
        </ext>
      </extLst>
    </bk>
    <bk>
      <extLst>
        <ext uri="{3e2802c4-a4d2-4d8b-9148-e3be6c30e623}">
          <xlrd:rvb i="146"/>
        </ext>
      </extLst>
    </bk>
    <bk>
      <extLst>
        <ext uri="{3e2802c4-a4d2-4d8b-9148-e3be6c30e623}">
          <xlrd:rvb i="147"/>
        </ext>
      </extLst>
    </bk>
    <bk>
      <extLst>
        <ext uri="{3e2802c4-a4d2-4d8b-9148-e3be6c30e623}">
          <xlrd:rvb i="148"/>
        </ext>
      </extLst>
    </bk>
    <bk>
      <extLst>
        <ext uri="{3e2802c4-a4d2-4d8b-9148-e3be6c30e623}">
          <xlrd:rvb i="149"/>
        </ext>
      </extLst>
    </bk>
    <bk>
      <extLst>
        <ext uri="{3e2802c4-a4d2-4d8b-9148-e3be6c30e623}">
          <xlrd:rvb i="150"/>
        </ext>
      </extLst>
    </bk>
    <bk>
      <extLst>
        <ext uri="{3e2802c4-a4d2-4d8b-9148-e3be6c30e623}">
          <xlrd:rvb i="151"/>
        </ext>
      </extLst>
    </bk>
    <bk>
      <extLst>
        <ext uri="{3e2802c4-a4d2-4d8b-9148-e3be6c30e623}">
          <xlrd:rvb i="152"/>
        </ext>
      </extLst>
    </bk>
    <bk>
      <extLst>
        <ext uri="{3e2802c4-a4d2-4d8b-9148-e3be6c30e623}">
          <xlrd:rvb i="153"/>
        </ext>
      </extLst>
    </bk>
    <bk>
      <extLst>
        <ext uri="{3e2802c4-a4d2-4d8b-9148-e3be6c30e623}">
          <xlrd:rvb i="154"/>
        </ext>
      </extLst>
    </bk>
    <bk>
      <extLst>
        <ext uri="{3e2802c4-a4d2-4d8b-9148-e3be6c30e623}">
          <xlrd:rvb i="155"/>
        </ext>
      </extLst>
    </bk>
    <bk>
      <extLst>
        <ext uri="{3e2802c4-a4d2-4d8b-9148-e3be6c30e623}">
          <xlrd:rvb i="156"/>
        </ext>
      </extLst>
    </bk>
    <bk>
      <extLst>
        <ext uri="{3e2802c4-a4d2-4d8b-9148-e3be6c30e623}">
          <xlrd:rvb i="157"/>
        </ext>
      </extLst>
    </bk>
    <bk>
      <extLst>
        <ext uri="{3e2802c4-a4d2-4d8b-9148-e3be6c30e623}">
          <xlrd:rvb i="158"/>
        </ext>
      </extLst>
    </bk>
    <bk>
      <extLst>
        <ext uri="{3e2802c4-a4d2-4d8b-9148-e3be6c30e623}">
          <xlrd:rvb i="159"/>
        </ext>
      </extLst>
    </bk>
    <bk>
      <extLst>
        <ext uri="{3e2802c4-a4d2-4d8b-9148-e3be6c30e623}">
          <xlrd:rvb i="160"/>
        </ext>
      </extLst>
    </bk>
    <bk>
      <extLst>
        <ext uri="{3e2802c4-a4d2-4d8b-9148-e3be6c30e623}">
          <xlrd:rvb i="161"/>
        </ext>
      </extLst>
    </bk>
    <bk>
      <extLst>
        <ext uri="{3e2802c4-a4d2-4d8b-9148-e3be6c30e623}">
          <xlrd:rvb i="162"/>
        </ext>
      </extLst>
    </bk>
    <bk>
      <extLst>
        <ext uri="{3e2802c4-a4d2-4d8b-9148-e3be6c30e623}">
          <xlrd:rvb i="163"/>
        </ext>
      </extLst>
    </bk>
    <bk>
      <extLst>
        <ext uri="{3e2802c4-a4d2-4d8b-9148-e3be6c30e623}">
          <xlrd:rvb i="164"/>
        </ext>
      </extLst>
    </bk>
    <bk>
      <extLst>
        <ext uri="{3e2802c4-a4d2-4d8b-9148-e3be6c30e623}">
          <xlrd:rvb i="165"/>
        </ext>
      </extLst>
    </bk>
    <bk>
      <extLst>
        <ext uri="{3e2802c4-a4d2-4d8b-9148-e3be6c30e623}">
          <xlrd:rvb i="166"/>
        </ext>
      </extLst>
    </bk>
    <bk>
      <extLst>
        <ext uri="{3e2802c4-a4d2-4d8b-9148-e3be6c30e623}">
          <xlrd:rvb i="167"/>
        </ext>
      </extLst>
    </bk>
    <bk>
      <extLst>
        <ext uri="{3e2802c4-a4d2-4d8b-9148-e3be6c30e623}">
          <xlrd:rvb i="168"/>
        </ext>
      </extLst>
    </bk>
    <bk>
      <extLst>
        <ext uri="{3e2802c4-a4d2-4d8b-9148-e3be6c30e623}">
          <xlrd:rvb i="169"/>
        </ext>
      </extLst>
    </bk>
    <bk>
      <extLst>
        <ext uri="{3e2802c4-a4d2-4d8b-9148-e3be6c30e623}">
          <xlrd:rvb i="170"/>
        </ext>
      </extLst>
    </bk>
    <bk>
      <extLst>
        <ext uri="{3e2802c4-a4d2-4d8b-9148-e3be6c30e623}">
          <xlrd:rvb i="171"/>
        </ext>
      </extLst>
    </bk>
    <bk>
      <extLst>
        <ext uri="{3e2802c4-a4d2-4d8b-9148-e3be6c30e623}">
          <xlrd:rvb i="172"/>
        </ext>
      </extLst>
    </bk>
    <bk>
      <extLst>
        <ext uri="{3e2802c4-a4d2-4d8b-9148-e3be6c30e623}">
          <xlrd:rvb i="173"/>
        </ext>
      </extLst>
    </bk>
    <bk>
      <extLst>
        <ext uri="{3e2802c4-a4d2-4d8b-9148-e3be6c30e623}">
          <xlrd:rvb i="174"/>
        </ext>
      </extLst>
    </bk>
    <bk>
      <extLst>
        <ext uri="{3e2802c4-a4d2-4d8b-9148-e3be6c30e623}">
          <xlrd:rvb i="175"/>
        </ext>
      </extLst>
    </bk>
    <bk>
      <extLst>
        <ext uri="{3e2802c4-a4d2-4d8b-9148-e3be6c30e623}">
          <xlrd:rvb i="176"/>
        </ext>
      </extLst>
    </bk>
    <bk>
      <extLst>
        <ext uri="{3e2802c4-a4d2-4d8b-9148-e3be6c30e623}">
          <xlrd:rvb i="177"/>
        </ext>
      </extLst>
    </bk>
    <bk>
      <extLst>
        <ext uri="{3e2802c4-a4d2-4d8b-9148-e3be6c30e623}">
          <xlrd:rvb i="178"/>
        </ext>
      </extLst>
    </bk>
    <bk>
      <extLst>
        <ext uri="{3e2802c4-a4d2-4d8b-9148-e3be6c30e623}">
          <xlrd:rvb i="179"/>
        </ext>
      </extLst>
    </bk>
    <bk>
      <extLst>
        <ext uri="{3e2802c4-a4d2-4d8b-9148-e3be6c30e623}">
          <xlrd:rvb i="180"/>
        </ext>
      </extLst>
    </bk>
    <bk>
      <extLst>
        <ext uri="{3e2802c4-a4d2-4d8b-9148-e3be6c30e623}">
          <xlrd:rvb i="181"/>
        </ext>
      </extLst>
    </bk>
    <bk>
      <extLst>
        <ext uri="{3e2802c4-a4d2-4d8b-9148-e3be6c30e623}">
          <xlrd:rvb i="182"/>
        </ext>
      </extLst>
    </bk>
    <bk>
      <extLst>
        <ext uri="{3e2802c4-a4d2-4d8b-9148-e3be6c30e623}">
          <xlrd:rvb i="183"/>
        </ext>
      </extLst>
    </bk>
    <bk>
      <extLst>
        <ext uri="{3e2802c4-a4d2-4d8b-9148-e3be6c30e623}">
          <xlrd:rvb i="184"/>
        </ext>
      </extLst>
    </bk>
    <bk>
      <extLst>
        <ext uri="{3e2802c4-a4d2-4d8b-9148-e3be6c30e623}">
          <xlrd:rvb i="185"/>
        </ext>
      </extLst>
    </bk>
    <bk>
      <extLst>
        <ext uri="{3e2802c4-a4d2-4d8b-9148-e3be6c30e623}">
          <xlrd:rvb i="186"/>
        </ext>
      </extLst>
    </bk>
    <bk>
      <extLst>
        <ext uri="{3e2802c4-a4d2-4d8b-9148-e3be6c30e623}">
          <xlrd:rvb i="187"/>
        </ext>
      </extLst>
    </bk>
    <bk>
      <extLst>
        <ext uri="{3e2802c4-a4d2-4d8b-9148-e3be6c30e623}">
          <xlrd:rvb i="188"/>
        </ext>
      </extLst>
    </bk>
    <bk>
      <extLst>
        <ext uri="{3e2802c4-a4d2-4d8b-9148-e3be6c30e623}">
          <xlrd:rvb i="189"/>
        </ext>
      </extLst>
    </bk>
    <bk>
      <extLst>
        <ext uri="{3e2802c4-a4d2-4d8b-9148-e3be6c30e623}">
          <xlrd:rvb i="190"/>
        </ext>
      </extLst>
    </bk>
    <bk>
      <extLst>
        <ext uri="{3e2802c4-a4d2-4d8b-9148-e3be6c30e623}">
          <xlrd:rvb i="191"/>
        </ext>
      </extLst>
    </bk>
    <bk>
      <extLst>
        <ext uri="{3e2802c4-a4d2-4d8b-9148-e3be6c30e623}">
          <xlrd:rvb i="192"/>
        </ext>
      </extLst>
    </bk>
    <bk>
      <extLst>
        <ext uri="{3e2802c4-a4d2-4d8b-9148-e3be6c30e623}">
          <xlrd:rvb i="193"/>
        </ext>
      </extLst>
    </bk>
    <bk>
      <extLst>
        <ext uri="{3e2802c4-a4d2-4d8b-9148-e3be6c30e623}">
          <xlrd:rvb i="194"/>
        </ext>
      </extLst>
    </bk>
    <bk>
      <extLst>
        <ext uri="{3e2802c4-a4d2-4d8b-9148-e3be6c30e623}">
          <xlrd:rvb i="195"/>
        </ext>
      </extLst>
    </bk>
    <bk>
      <extLst>
        <ext uri="{3e2802c4-a4d2-4d8b-9148-e3be6c30e623}">
          <xlrd:rvb i="196"/>
        </ext>
      </extLst>
    </bk>
    <bk>
      <extLst>
        <ext uri="{3e2802c4-a4d2-4d8b-9148-e3be6c30e623}">
          <xlrd:rvb i="197"/>
        </ext>
      </extLst>
    </bk>
    <bk>
      <extLst>
        <ext uri="{3e2802c4-a4d2-4d8b-9148-e3be6c30e623}">
          <xlrd:rvb i="198"/>
        </ext>
      </extLst>
    </bk>
    <bk>
      <extLst>
        <ext uri="{3e2802c4-a4d2-4d8b-9148-e3be6c30e623}">
          <xlrd:rvb i="199"/>
        </ext>
      </extLst>
    </bk>
    <bk>
      <extLst>
        <ext uri="{3e2802c4-a4d2-4d8b-9148-e3be6c30e623}">
          <xlrd:rvb i="200"/>
        </ext>
      </extLst>
    </bk>
    <bk>
      <extLst>
        <ext uri="{3e2802c4-a4d2-4d8b-9148-e3be6c30e623}">
          <xlrd:rvb i="201"/>
        </ext>
      </extLst>
    </bk>
    <bk>
      <extLst>
        <ext uri="{3e2802c4-a4d2-4d8b-9148-e3be6c30e623}">
          <xlrd:rvb i="202"/>
        </ext>
      </extLst>
    </bk>
    <bk>
      <extLst>
        <ext uri="{3e2802c4-a4d2-4d8b-9148-e3be6c30e623}">
          <xlrd:rvb i="203"/>
        </ext>
      </extLst>
    </bk>
    <bk>
      <extLst>
        <ext uri="{3e2802c4-a4d2-4d8b-9148-e3be6c30e623}">
          <xlrd:rvb i="204"/>
        </ext>
      </extLst>
    </bk>
    <bk>
      <extLst>
        <ext uri="{3e2802c4-a4d2-4d8b-9148-e3be6c30e623}">
          <xlrd:rvb i="205"/>
        </ext>
      </extLst>
    </bk>
    <bk>
      <extLst>
        <ext uri="{3e2802c4-a4d2-4d8b-9148-e3be6c30e623}">
          <xlrd:rvb i="206"/>
        </ext>
      </extLst>
    </bk>
    <bk>
      <extLst>
        <ext uri="{3e2802c4-a4d2-4d8b-9148-e3be6c30e623}">
          <xlrd:rvb i="207"/>
        </ext>
      </extLst>
    </bk>
    <bk>
      <extLst>
        <ext uri="{3e2802c4-a4d2-4d8b-9148-e3be6c30e623}">
          <xlrd:rvb i="208"/>
        </ext>
      </extLst>
    </bk>
    <bk>
      <extLst>
        <ext uri="{3e2802c4-a4d2-4d8b-9148-e3be6c30e623}">
          <xlrd:rvb i="209"/>
        </ext>
      </extLst>
    </bk>
    <bk>
      <extLst>
        <ext uri="{3e2802c4-a4d2-4d8b-9148-e3be6c30e623}">
          <xlrd:rvb i="210"/>
        </ext>
      </extLst>
    </bk>
    <bk>
      <extLst>
        <ext uri="{3e2802c4-a4d2-4d8b-9148-e3be6c30e623}">
          <xlrd:rvb i="211"/>
        </ext>
      </extLst>
    </bk>
    <bk>
      <extLst>
        <ext uri="{3e2802c4-a4d2-4d8b-9148-e3be6c30e623}">
          <xlrd:rvb i="212"/>
        </ext>
      </extLst>
    </bk>
    <bk>
      <extLst>
        <ext uri="{3e2802c4-a4d2-4d8b-9148-e3be6c30e623}">
          <xlrd:rvb i="213"/>
        </ext>
      </extLst>
    </bk>
    <bk>
      <extLst>
        <ext uri="{3e2802c4-a4d2-4d8b-9148-e3be6c30e623}">
          <xlrd:rvb i="214"/>
        </ext>
      </extLst>
    </bk>
    <bk>
      <extLst>
        <ext uri="{3e2802c4-a4d2-4d8b-9148-e3be6c30e623}">
          <xlrd:rvb i="215"/>
        </ext>
      </extLst>
    </bk>
    <bk>
      <extLst>
        <ext uri="{3e2802c4-a4d2-4d8b-9148-e3be6c30e623}">
          <xlrd:rvb i="216"/>
        </ext>
      </extLst>
    </bk>
    <bk>
      <extLst>
        <ext uri="{3e2802c4-a4d2-4d8b-9148-e3be6c30e623}">
          <xlrd:rvb i="217"/>
        </ext>
      </extLst>
    </bk>
    <bk>
      <extLst>
        <ext uri="{3e2802c4-a4d2-4d8b-9148-e3be6c30e623}">
          <xlrd:rvb i="218"/>
        </ext>
      </extLst>
    </bk>
    <bk>
      <extLst>
        <ext uri="{3e2802c4-a4d2-4d8b-9148-e3be6c30e623}">
          <xlrd:rvb i="219"/>
        </ext>
      </extLst>
    </bk>
    <bk>
      <extLst>
        <ext uri="{3e2802c4-a4d2-4d8b-9148-e3be6c30e623}">
          <xlrd:rvb i="220"/>
        </ext>
      </extLst>
    </bk>
    <bk>
      <extLst>
        <ext uri="{3e2802c4-a4d2-4d8b-9148-e3be6c30e623}">
          <xlrd:rvb i="221"/>
        </ext>
      </extLst>
    </bk>
    <bk>
      <extLst>
        <ext uri="{3e2802c4-a4d2-4d8b-9148-e3be6c30e623}">
          <xlrd:rvb i="222"/>
        </ext>
      </extLst>
    </bk>
    <bk>
      <extLst>
        <ext uri="{3e2802c4-a4d2-4d8b-9148-e3be6c30e623}">
          <xlrd:rvb i="223"/>
        </ext>
      </extLst>
    </bk>
    <bk>
      <extLst>
        <ext uri="{3e2802c4-a4d2-4d8b-9148-e3be6c30e623}">
          <xlrd:rvb i="224"/>
        </ext>
      </extLst>
    </bk>
    <bk>
      <extLst>
        <ext uri="{3e2802c4-a4d2-4d8b-9148-e3be6c30e623}">
          <xlrd:rvb i="225"/>
        </ext>
      </extLst>
    </bk>
    <bk>
      <extLst>
        <ext uri="{3e2802c4-a4d2-4d8b-9148-e3be6c30e623}">
          <xlrd:rvb i="226"/>
        </ext>
      </extLst>
    </bk>
    <bk>
      <extLst>
        <ext uri="{3e2802c4-a4d2-4d8b-9148-e3be6c30e623}">
          <xlrd:rvb i="227"/>
        </ext>
      </extLst>
    </bk>
    <bk>
      <extLst>
        <ext uri="{3e2802c4-a4d2-4d8b-9148-e3be6c30e623}">
          <xlrd:rvb i="228"/>
        </ext>
      </extLst>
    </bk>
    <bk>
      <extLst>
        <ext uri="{3e2802c4-a4d2-4d8b-9148-e3be6c30e623}">
          <xlrd:rvb i="229"/>
        </ext>
      </extLst>
    </bk>
    <bk>
      <extLst>
        <ext uri="{3e2802c4-a4d2-4d8b-9148-e3be6c30e623}">
          <xlrd:rvb i="230"/>
        </ext>
      </extLst>
    </bk>
    <bk>
      <extLst>
        <ext uri="{3e2802c4-a4d2-4d8b-9148-e3be6c30e623}">
          <xlrd:rvb i="231"/>
        </ext>
      </extLst>
    </bk>
    <bk>
      <extLst>
        <ext uri="{3e2802c4-a4d2-4d8b-9148-e3be6c30e623}">
          <xlrd:rvb i="232"/>
        </ext>
      </extLst>
    </bk>
    <bk>
      <extLst>
        <ext uri="{3e2802c4-a4d2-4d8b-9148-e3be6c30e623}">
          <xlrd:rvb i="233"/>
        </ext>
      </extLst>
    </bk>
    <bk>
      <extLst>
        <ext uri="{3e2802c4-a4d2-4d8b-9148-e3be6c30e623}">
          <xlrd:rvb i="234"/>
        </ext>
      </extLst>
    </bk>
    <bk>
      <extLst>
        <ext uri="{3e2802c4-a4d2-4d8b-9148-e3be6c30e623}">
          <xlrd:rvb i="235"/>
        </ext>
      </extLst>
    </bk>
    <bk>
      <extLst>
        <ext uri="{3e2802c4-a4d2-4d8b-9148-e3be6c30e623}">
          <xlrd:rvb i="236"/>
        </ext>
      </extLst>
    </bk>
    <bk>
      <extLst>
        <ext uri="{3e2802c4-a4d2-4d8b-9148-e3be6c30e623}">
          <xlrd:rvb i="237"/>
        </ext>
      </extLst>
    </bk>
    <bk>
      <extLst>
        <ext uri="{3e2802c4-a4d2-4d8b-9148-e3be6c30e623}">
          <xlrd:rvb i="238"/>
        </ext>
      </extLst>
    </bk>
    <bk>
      <extLst>
        <ext uri="{3e2802c4-a4d2-4d8b-9148-e3be6c30e623}">
          <xlrd:rvb i="239"/>
        </ext>
      </extLst>
    </bk>
    <bk>
      <extLst>
        <ext uri="{3e2802c4-a4d2-4d8b-9148-e3be6c30e623}">
          <xlrd:rvb i="240"/>
        </ext>
      </extLst>
    </bk>
    <bk>
      <extLst>
        <ext uri="{3e2802c4-a4d2-4d8b-9148-e3be6c30e623}">
          <xlrd:rvb i="241"/>
        </ext>
      </extLst>
    </bk>
    <bk>
      <extLst>
        <ext uri="{3e2802c4-a4d2-4d8b-9148-e3be6c30e623}">
          <xlrd:rvb i="242"/>
        </ext>
      </extLst>
    </bk>
    <bk>
      <extLst>
        <ext uri="{3e2802c4-a4d2-4d8b-9148-e3be6c30e623}">
          <xlrd:rvb i="243"/>
        </ext>
      </extLst>
    </bk>
    <bk>
      <extLst>
        <ext uri="{3e2802c4-a4d2-4d8b-9148-e3be6c30e623}">
          <xlrd:rvb i="244"/>
        </ext>
      </extLst>
    </bk>
    <bk>
      <extLst>
        <ext uri="{3e2802c4-a4d2-4d8b-9148-e3be6c30e623}">
          <xlrd:rvb i="245"/>
        </ext>
      </extLst>
    </bk>
    <bk>
      <extLst>
        <ext uri="{3e2802c4-a4d2-4d8b-9148-e3be6c30e623}">
          <xlrd:rvb i="246"/>
        </ext>
      </extLst>
    </bk>
    <bk>
      <extLst>
        <ext uri="{3e2802c4-a4d2-4d8b-9148-e3be6c30e623}">
          <xlrd:rvb i="247"/>
        </ext>
      </extLst>
    </bk>
    <bk>
      <extLst>
        <ext uri="{3e2802c4-a4d2-4d8b-9148-e3be6c30e623}">
          <xlrd:rvb i="248"/>
        </ext>
      </extLst>
    </bk>
    <bk>
      <extLst>
        <ext uri="{3e2802c4-a4d2-4d8b-9148-e3be6c30e623}">
          <xlrd:rvb i="249"/>
        </ext>
      </extLst>
    </bk>
    <bk>
      <extLst>
        <ext uri="{3e2802c4-a4d2-4d8b-9148-e3be6c30e623}">
          <xlrd:rvb i="250"/>
        </ext>
      </extLst>
    </bk>
    <bk>
      <extLst>
        <ext uri="{3e2802c4-a4d2-4d8b-9148-e3be6c30e623}">
          <xlrd:rvb i="251"/>
        </ext>
      </extLst>
    </bk>
    <bk>
      <extLst>
        <ext uri="{3e2802c4-a4d2-4d8b-9148-e3be6c30e623}">
          <xlrd:rvb i="252"/>
        </ext>
      </extLst>
    </bk>
    <bk>
      <extLst>
        <ext uri="{3e2802c4-a4d2-4d8b-9148-e3be6c30e623}">
          <xlrd:rvb i="253"/>
        </ext>
      </extLst>
    </bk>
    <bk>
      <extLst>
        <ext uri="{3e2802c4-a4d2-4d8b-9148-e3be6c30e623}">
          <xlrd:rvb i="254"/>
        </ext>
      </extLst>
    </bk>
    <bk>
      <extLst>
        <ext uri="{3e2802c4-a4d2-4d8b-9148-e3be6c30e623}">
          <xlrd:rvb i="255"/>
        </ext>
      </extLst>
    </bk>
    <bk>
      <extLst>
        <ext uri="{3e2802c4-a4d2-4d8b-9148-e3be6c30e623}">
          <xlrd:rvb i="256"/>
        </ext>
      </extLst>
    </bk>
    <bk>
      <extLst>
        <ext uri="{3e2802c4-a4d2-4d8b-9148-e3be6c30e623}">
          <xlrd:rvb i="257"/>
        </ext>
      </extLst>
    </bk>
    <bk>
      <extLst>
        <ext uri="{3e2802c4-a4d2-4d8b-9148-e3be6c30e623}">
          <xlrd:rvb i="258"/>
        </ext>
      </extLst>
    </bk>
    <bk>
      <extLst>
        <ext uri="{3e2802c4-a4d2-4d8b-9148-e3be6c30e623}">
          <xlrd:rvb i="259"/>
        </ext>
      </extLst>
    </bk>
    <bk>
      <extLst>
        <ext uri="{3e2802c4-a4d2-4d8b-9148-e3be6c30e623}">
          <xlrd:rvb i="260"/>
        </ext>
      </extLst>
    </bk>
    <bk>
      <extLst>
        <ext uri="{3e2802c4-a4d2-4d8b-9148-e3be6c30e623}">
          <xlrd:rvb i="261"/>
        </ext>
      </extLst>
    </bk>
    <bk>
      <extLst>
        <ext uri="{3e2802c4-a4d2-4d8b-9148-e3be6c30e623}">
          <xlrd:rvb i="262"/>
        </ext>
      </extLst>
    </bk>
    <bk>
      <extLst>
        <ext uri="{3e2802c4-a4d2-4d8b-9148-e3be6c30e623}">
          <xlrd:rvb i="263"/>
        </ext>
      </extLst>
    </bk>
    <bk>
      <extLst>
        <ext uri="{3e2802c4-a4d2-4d8b-9148-e3be6c30e623}">
          <xlrd:rvb i="264"/>
        </ext>
      </extLst>
    </bk>
    <bk>
      <extLst>
        <ext uri="{3e2802c4-a4d2-4d8b-9148-e3be6c30e623}">
          <xlrd:rvb i="265"/>
        </ext>
      </extLst>
    </bk>
    <bk>
      <extLst>
        <ext uri="{3e2802c4-a4d2-4d8b-9148-e3be6c30e623}">
          <xlrd:rvb i="266"/>
        </ext>
      </extLst>
    </bk>
    <bk>
      <extLst>
        <ext uri="{3e2802c4-a4d2-4d8b-9148-e3be6c30e623}">
          <xlrd:rvb i="267"/>
        </ext>
      </extLst>
    </bk>
    <bk>
      <extLst>
        <ext uri="{3e2802c4-a4d2-4d8b-9148-e3be6c30e623}">
          <xlrd:rvb i="268"/>
        </ext>
      </extLst>
    </bk>
    <bk>
      <extLst>
        <ext uri="{3e2802c4-a4d2-4d8b-9148-e3be6c30e623}">
          <xlrd:rvb i="269"/>
        </ext>
      </extLst>
    </bk>
    <bk>
      <extLst>
        <ext uri="{3e2802c4-a4d2-4d8b-9148-e3be6c30e623}">
          <xlrd:rvb i="270"/>
        </ext>
      </extLst>
    </bk>
    <bk>
      <extLst>
        <ext uri="{3e2802c4-a4d2-4d8b-9148-e3be6c30e623}">
          <xlrd:rvb i="271"/>
        </ext>
      </extLst>
    </bk>
    <bk>
      <extLst>
        <ext uri="{3e2802c4-a4d2-4d8b-9148-e3be6c30e623}">
          <xlrd:rvb i="272"/>
        </ext>
      </extLst>
    </bk>
    <bk>
      <extLst>
        <ext uri="{3e2802c4-a4d2-4d8b-9148-e3be6c30e623}">
          <xlrd:rvb i="273"/>
        </ext>
      </extLst>
    </bk>
    <bk>
      <extLst>
        <ext uri="{3e2802c4-a4d2-4d8b-9148-e3be6c30e623}">
          <xlrd:rvb i="274"/>
        </ext>
      </extLst>
    </bk>
    <bk>
      <extLst>
        <ext uri="{3e2802c4-a4d2-4d8b-9148-e3be6c30e623}">
          <xlrd:rvb i="275"/>
        </ext>
      </extLst>
    </bk>
    <bk>
      <extLst>
        <ext uri="{3e2802c4-a4d2-4d8b-9148-e3be6c30e623}">
          <xlrd:rvb i="276"/>
        </ext>
      </extLst>
    </bk>
    <bk>
      <extLst>
        <ext uri="{3e2802c4-a4d2-4d8b-9148-e3be6c30e623}">
          <xlrd:rvb i="277"/>
        </ext>
      </extLst>
    </bk>
    <bk>
      <extLst>
        <ext uri="{3e2802c4-a4d2-4d8b-9148-e3be6c30e623}">
          <xlrd:rvb i="278"/>
        </ext>
      </extLst>
    </bk>
    <bk>
      <extLst>
        <ext uri="{3e2802c4-a4d2-4d8b-9148-e3be6c30e623}">
          <xlrd:rvb i="279"/>
        </ext>
      </extLst>
    </bk>
    <bk>
      <extLst>
        <ext uri="{3e2802c4-a4d2-4d8b-9148-e3be6c30e623}">
          <xlrd:rvb i="280"/>
        </ext>
      </extLst>
    </bk>
    <bk>
      <extLst>
        <ext uri="{3e2802c4-a4d2-4d8b-9148-e3be6c30e623}">
          <xlrd:rvb i="281"/>
        </ext>
      </extLst>
    </bk>
    <bk>
      <extLst>
        <ext uri="{3e2802c4-a4d2-4d8b-9148-e3be6c30e623}">
          <xlrd:rvb i="282"/>
        </ext>
      </extLst>
    </bk>
    <bk>
      <extLst>
        <ext uri="{3e2802c4-a4d2-4d8b-9148-e3be6c30e623}">
          <xlrd:rvb i="283"/>
        </ext>
      </extLst>
    </bk>
    <bk>
      <extLst>
        <ext uri="{3e2802c4-a4d2-4d8b-9148-e3be6c30e623}">
          <xlrd:rvb i="284"/>
        </ext>
      </extLst>
    </bk>
    <bk>
      <extLst>
        <ext uri="{3e2802c4-a4d2-4d8b-9148-e3be6c30e623}">
          <xlrd:rvb i="285"/>
        </ext>
      </extLst>
    </bk>
    <bk>
      <extLst>
        <ext uri="{3e2802c4-a4d2-4d8b-9148-e3be6c30e623}">
          <xlrd:rvb i="286"/>
        </ext>
      </extLst>
    </bk>
    <bk>
      <extLst>
        <ext uri="{3e2802c4-a4d2-4d8b-9148-e3be6c30e623}">
          <xlrd:rvb i="287"/>
        </ext>
      </extLst>
    </bk>
    <bk>
      <extLst>
        <ext uri="{3e2802c4-a4d2-4d8b-9148-e3be6c30e623}">
          <xlrd:rvb i="288"/>
        </ext>
      </extLst>
    </bk>
    <bk>
      <extLst>
        <ext uri="{3e2802c4-a4d2-4d8b-9148-e3be6c30e623}">
          <xlrd:rvb i="289"/>
        </ext>
      </extLst>
    </bk>
    <bk>
      <extLst>
        <ext uri="{3e2802c4-a4d2-4d8b-9148-e3be6c30e623}">
          <xlrd:rvb i="290"/>
        </ext>
      </extLst>
    </bk>
    <bk>
      <extLst>
        <ext uri="{3e2802c4-a4d2-4d8b-9148-e3be6c30e623}">
          <xlrd:rvb i="291"/>
        </ext>
      </extLst>
    </bk>
    <bk>
      <extLst>
        <ext uri="{3e2802c4-a4d2-4d8b-9148-e3be6c30e623}">
          <xlrd:rvb i="292"/>
        </ext>
      </extLst>
    </bk>
    <bk>
      <extLst>
        <ext uri="{3e2802c4-a4d2-4d8b-9148-e3be6c30e623}">
          <xlrd:rvb i="293"/>
        </ext>
      </extLst>
    </bk>
    <bk>
      <extLst>
        <ext uri="{3e2802c4-a4d2-4d8b-9148-e3be6c30e623}">
          <xlrd:rvb i="294"/>
        </ext>
      </extLst>
    </bk>
    <bk>
      <extLst>
        <ext uri="{3e2802c4-a4d2-4d8b-9148-e3be6c30e623}">
          <xlrd:rvb i="295"/>
        </ext>
      </extLst>
    </bk>
    <bk>
      <extLst>
        <ext uri="{3e2802c4-a4d2-4d8b-9148-e3be6c30e623}">
          <xlrd:rvb i="296"/>
        </ext>
      </extLst>
    </bk>
    <bk>
      <extLst>
        <ext uri="{3e2802c4-a4d2-4d8b-9148-e3be6c30e623}">
          <xlrd:rvb i="297"/>
        </ext>
      </extLst>
    </bk>
    <bk>
      <extLst>
        <ext uri="{3e2802c4-a4d2-4d8b-9148-e3be6c30e623}">
          <xlrd:rvb i="298"/>
        </ext>
      </extLst>
    </bk>
    <bk>
      <extLst>
        <ext uri="{3e2802c4-a4d2-4d8b-9148-e3be6c30e623}">
          <xlrd:rvb i="299"/>
        </ext>
      </extLst>
    </bk>
    <bk>
      <extLst>
        <ext uri="{3e2802c4-a4d2-4d8b-9148-e3be6c30e623}">
          <xlrd:rvb i="300"/>
        </ext>
      </extLst>
    </bk>
    <bk>
      <extLst>
        <ext uri="{3e2802c4-a4d2-4d8b-9148-e3be6c30e623}">
          <xlrd:rvb i="301"/>
        </ext>
      </extLst>
    </bk>
    <bk>
      <extLst>
        <ext uri="{3e2802c4-a4d2-4d8b-9148-e3be6c30e623}">
          <xlrd:rvb i="302"/>
        </ext>
      </extLst>
    </bk>
    <bk>
      <extLst>
        <ext uri="{3e2802c4-a4d2-4d8b-9148-e3be6c30e623}">
          <xlrd:rvb i="303"/>
        </ext>
      </extLst>
    </bk>
    <bk>
      <extLst>
        <ext uri="{3e2802c4-a4d2-4d8b-9148-e3be6c30e623}">
          <xlrd:rvb i="304"/>
        </ext>
      </extLst>
    </bk>
    <bk>
      <extLst>
        <ext uri="{3e2802c4-a4d2-4d8b-9148-e3be6c30e623}">
          <xlrd:rvb i="305"/>
        </ext>
      </extLst>
    </bk>
    <bk>
      <extLst>
        <ext uri="{3e2802c4-a4d2-4d8b-9148-e3be6c30e623}">
          <xlrd:rvb i="306"/>
        </ext>
      </extLst>
    </bk>
    <bk>
      <extLst>
        <ext uri="{3e2802c4-a4d2-4d8b-9148-e3be6c30e623}">
          <xlrd:rvb i="307"/>
        </ext>
      </extLst>
    </bk>
    <bk>
      <extLst>
        <ext uri="{3e2802c4-a4d2-4d8b-9148-e3be6c30e623}">
          <xlrd:rvb i="308"/>
        </ext>
      </extLst>
    </bk>
    <bk>
      <extLst>
        <ext uri="{3e2802c4-a4d2-4d8b-9148-e3be6c30e623}">
          <xlrd:rvb i="309"/>
        </ext>
      </extLst>
    </bk>
    <bk>
      <extLst>
        <ext uri="{3e2802c4-a4d2-4d8b-9148-e3be6c30e623}">
          <xlrd:rvb i="310"/>
        </ext>
      </extLst>
    </bk>
    <bk>
      <extLst>
        <ext uri="{3e2802c4-a4d2-4d8b-9148-e3be6c30e623}">
          <xlrd:rvb i="311"/>
        </ext>
      </extLst>
    </bk>
    <bk>
      <extLst>
        <ext uri="{3e2802c4-a4d2-4d8b-9148-e3be6c30e623}">
          <xlrd:rvb i="312"/>
        </ext>
      </extLst>
    </bk>
    <bk>
      <extLst>
        <ext uri="{3e2802c4-a4d2-4d8b-9148-e3be6c30e623}">
          <xlrd:rvb i="313"/>
        </ext>
      </extLst>
    </bk>
    <bk>
      <extLst>
        <ext uri="{3e2802c4-a4d2-4d8b-9148-e3be6c30e623}">
          <xlrd:rvb i="314"/>
        </ext>
      </extLst>
    </bk>
    <bk>
      <extLst>
        <ext uri="{3e2802c4-a4d2-4d8b-9148-e3be6c30e623}">
          <xlrd:rvb i="315"/>
        </ext>
      </extLst>
    </bk>
    <bk>
      <extLst>
        <ext uri="{3e2802c4-a4d2-4d8b-9148-e3be6c30e623}">
          <xlrd:rvb i="316"/>
        </ext>
      </extLst>
    </bk>
    <bk>
      <extLst>
        <ext uri="{3e2802c4-a4d2-4d8b-9148-e3be6c30e623}">
          <xlrd:rvb i="317"/>
        </ext>
      </extLst>
    </bk>
    <bk>
      <extLst>
        <ext uri="{3e2802c4-a4d2-4d8b-9148-e3be6c30e623}">
          <xlrd:rvb i="318"/>
        </ext>
      </extLst>
    </bk>
    <bk>
      <extLst>
        <ext uri="{3e2802c4-a4d2-4d8b-9148-e3be6c30e623}">
          <xlrd:rvb i="319"/>
        </ext>
      </extLst>
    </bk>
    <bk>
      <extLst>
        <ext uri="{3e2802c4-a4d2-4d8b-9148-e3be6c30e623}">
          <xlrd:rvb i="320"/>
        </ext>
      </extLst>
    </bk>
    <bk>
      <extLst>
        <ext uri="{3e2802c4-a4d2-4d8b-9148-e3be6c30e623}">
          <xlrd:rvb i="321"/>
        </ext>
      </extLst>
    </bk>
    <bk>
      <extLst>
        <ext uri="{3e2802c4-a4d2-4d8b-9148-e3be6c30e623}">
          <xlrd:rvb i="322"/>
        </ext>
      </extLst>
    </bk>
    <bk>
      <extLst>
        <ext uri="{3e2802c4-a4d2-4d8b-9148-e3be6c30e623}">
          <xlrd:rvb i="323"/>
        </ext>
      </extLst>
    </bk>
    <bk>
      <extLst>
        <ext uri="{3e2802c4-a4d2-4d8b-9148-e3be6c30e623}">
          <xlrd:rvb i="324"/>
        </ext>
      </extLst>
    </bk>
    <bk>
      <extLst>
        <ext uri="{3e2802c4-a4d2-4d8b-9148-e3be6c30e623}">
          <xlrd:rvb i="325"/>
        </ext>
      </extLst>
    </bk>
    <bk>
      <extLst>
        <ext uri="{3e2802c4-a4d2-4d8b-9148-e3be6c30e623}">
          <xlrd:rvb i="326"/>
        </ext>
      </extLst>
    </bk>
    <bk>
      <extLst>
        <ext uri="{3e2802c4-a4d2-4d8b-9148-e3be6c30e623}">
          <xlrd:rvb i="327"/>
        </ext>
      </extLst>
    </bk>
    <bk>
      <extLst>
        <ext uri="{3e2802c4-a4d2-4d8b-9148-e3be6c30e623}">
          <xlrd:rvb i="328"/>
        </ext>
      </extLst>
    </bk>
    <bk>
      <extLst>
        <ext uri="{3e2802c4-a4d2-4d8b-9148-e3be6c30e623}">
          <xlrd:rvb i="329"/>
        </ext>
      </extLst>
    </bk>
    <bk>
      <extLst>
        <ext uri="{3e2802c4-a4d2-4d8b-9148-e3be6c30e623}">
          <xlrd:rvb i="330"/>
        </ext>
      </extLst>
    </bk>
    <bk>
      <extLst>
        <ext uri="{3e2802c4-a4d2-4d8b-9148-e3be6c30e623}">
          <xlrd:rvb i="331"/>
        </ext>
      </extLst>
    </bk>
    <bk>
      <extLst>
        <ext uri="{3e2802c4-a4d2-4d8b-9148-e3be6c30e623}">
          <xlrd:rvb i="332"/>
        </ext>
      </extLst>
    </bk>
    <bk>
      <extLst>
        <ext uri="{3e2802c4-a4d2-4d8b-9148-e3be6c30e623}">
          <xlrd:rvb i="333"/>
        </ext>
      </extLst>
    </bk>
    <bk>
      <extLst>
        <ext uri="{3e2802c4-a4d2-4d8b-9148-e3be6c30e623}">
          <xlrd:rvb i="334"/>
        </ext>
      </extLst>
    </bk>
    <bk>
      <extLst>
        <ext uri="{3e2802c4-a4d2-4d8b-9148-e3be6c30e623}">
          <xlrd:rvb i="335"/>
        </ext>
      </extLst>
    </bk>
    <bk>
      <extLst>
        <ext uri="{3e2802c4-a4d2-4d8b-9148-e3be6c30e623}">
          <xlrd:rvb i="336"/>
        </ext>
      </extLst>
    </bk>
    <bk>
      <extLst>
        <ext uri="{3e2802c4-a4d2-4d8b-9148-e3be6c30e623}">
          <xlrd:rvb i="337"/>
        </ext>
      </extLst>
    </bk>
    <bk>
      <extLst>
        <ext uri="{3e2802c4-a4d2-4d8b-9148-e3be6c30e623}">
          <xlrd:rvb i="338"/>
        </ext>
      </extLst>
    </bk>
    <bk>
      <extLst>
        <ext uri="{3e2802c4-a4d2-4d8b-9148-e3be6c30e623}">
          <xlrd:rvb i="339"/>
        </ext>
      </extLst>
    </bk>
    <bk>
      <extLst>
        <ext uri="{3e2802c4-a4d2-4d8b-9148-e3be6c30e623}">
          <xlrd:rvb i="340"/>
        </ext>
      </extLst>
    </bk>
    <bk>
      <extLst>
        <ext uri="{3e2802c4-a4d2-4d8b-9148-e3be6c30e623}">
          <xlrd:rvb i="341"/>
        </ext>
      </extLst>
    </bk>
    <bk>
      <extLst>
        <ext uri="{3e2802c4-a4d2-4d8b-9148-e3be6c30e623}">
          <xlrd:rvb i="342"/>
        </ext>
      </extLst>
    </bk>
    <bk>
      <extLst>
        <ext uri="{3e2802c4-a4d2-4d8b-9148-e3be6c30e623}">
          <xlrd:rvb i="343"/>
        </ext>
      </extLst>
    </bk>
    <bk>
      <extLst>
        <ext uri="{3e2802c4-a4d2-4d8b-9148-e3be6c30e623}">
          <xlrd:rvb i="344"/>
        </ext>
      </extLst>
    </bk>
    <bk>
      <extLst>
        <ext uri="{3e2802c4-a4d2-4d8b-9148-e3be6c30e623}">
          <xlrd:rvb i="345"/>
        </ext>
      </extLst>
    </bk>
    <bk>
      <extLst>
        <ext uri="{3e2802c4-a4d2-4d8b-9148-e3be6c30e623}">
          <xlrd:rvb i="346"/>
        </ext>
      </extLst>
    </bk>
    <bk>
      <extLst>
        <ext uri="{3e2802c4-a4d2-4d8b-9148-e3be6c30e623}">
          <xlrd:rvb i="347"/>
        </ext>
      </extLst>
    </bk>
    <bk>
      <extLst>
        <ext uri="{3e2802c4-a4d2-4d8b-9148-e3be6c30e623}">
          <xlrd:rvb i="348"/>
        </ext>
      </extLst>
    </bk>
    <bk>
      <extLst>
        <ext uri="{3e2802c4-a4d2-4d8b-9148-e3be6c30e623}">
          <xlrd:rvb i="349"/>
        </ext>
      </extLst>
    </bk>
    <bk>
      <extLst>
        <ext uri="{3e2802c4-a4d2-4d8b-9148-e3be6c30e623}">
          <xlrd:rvb i="350"/>
        </ext>
      </extLst>
    </bk>
    <bk>
      <extLst>
        <ext uri="{3e2802c4-a4d2-4d8b-9148-e3be6c30e623}">
          <xlrd:rvb i="351"/>
        </ext>
      </extLst>
    </bk>
    <bk>
      <extLst>
        <ext uri="{3e2802c4-a4d2-4d8b-9148-e3be6c30e623}">
          <xlrd:rvb i="352"/>
        </ext>
      </extLst>
    </bk>
    <bk>
      <extLst>
        <ext uri="{3e2802c4-a4d2-4d8b-9148-e3be6c30e623}">
          <xlrd:rvb i="353"/>
        </ext>
      </extLst>
    </bk>
    <bk>
      <extLst>
        <ext uri="{3e2802c4-a4d2-4d8b-9148-e3be6c30e623}">
          <xlrd:rvb i="354"/>
        </ext>
      </extLst>
    </bk>
    <bk>
      <extLst>
        <ext uri="{3e2802c4-a4d2-4d8b-9148-e3be6c30e623}">
          <xlrd:rvb i="355"/>
        </ext>
      </extLst>
    </bk>
    <bk>
      <extLst>
        <ext uri="{3e2802c4-a4d2-4d8b-9148-e3be6c30e623}">
          <xlrd:rvb i="356"/>
        </ext>
      </extLst>
    </bk>
    <bk>
      <extLst>
        <ext uri="{3e2802c4-a4d2-4d8b-9148-e3be6c30e623}">
          <xlrd:rvb i="357"/>
        </ext>
      </extLst>
    </bk>
    <bk>
      <extLst>
        <ext uri="{3e2802c4-a4d2-4d8b-9148-e3be6c30e623}">
          <xlrd:rvb i="358"/>
        </ext>
      </extLst>
    </bk>
    <bk>
      <extLst>
        <ext uri="{3e2802c4-a4d2-4d8b-9148-e3be6c30e623}">
          <xlrd:rvb i="359"/>
        </ext>
      </extLst>
    </bk>
    <bk>
      <extLst>
        <ext uri="{3e2802c4-a4d2-4d8b-9148-e3be6c30e623}">
          <xlrd:rvb i="360"/>
        </ext>
      </extLst>
    </bk>
    <bk>
      <extLst>
        <ext uri="{3e2802c4-a4d2-4d8b-9148-e3be6c30e623}">
          <xlrd:rvb i="361"/>
        </ext>
      </extLst>
    </bk>
    <bk>
      <extLst>
        <ext uri="{3e2802c4-a4d2-4d8b-9148-e3be6c30e623}">
          <xlrd:rvb i="362"/>
        </ext>
      </extLst>
    </bk>
    <bk>
      <extLst>
        <ext uri="{3e2802c4-a4d2-4d8b-9148-e3be6c30e623}">
          <xlrd:rvb i="363"/>
        </ext>
      </extLst>
    </bk>
    <bk>
      <extLst>
        <ext uri="{3e2802c4-a4d2-4d8b-9148-e3be6c30e623}">
          <xlrd:rvb i="364"/>
        </ext>
      </extLst>
    </bk>
    <bk>
      <extLst>
        <ext uri="{3e2802c4-a4d2-4d8b-9148-e3be6c30e623}">
          <xlrd:rvb i="365"/>
        </ext>
      </extLst>
    </bk>
    <bk>
      <extLst>
        <ext uri="{3e2802c4-a4d2-4d8b-9148-e3be6c30e623}">
          <xlrd:rvb i="366"/>
        </ext>
      </extLst>
    </bk>
    <bk>
      <extLst>
        <ext uri="{3e2802c4-a4d2-4d8b-9148-e3be6c30e623}">
          <xlrd:rvb i="367"/>
        </ext>
      </extLst>
    </bk>
    <bk>
      <extLst>
        <ext uri="{3e2802c4-a4d2-4d8b-9148-e3be6c30e623}">
          <xlrd:rvb i="368"/>
        </ext>
      </extLst>
    </bk>
    <bk>
      <extLst>
        <ext uri="{3e2802c4-a4d2-4d8b-9148-e3be6c30e623}">
          <xlrd:rvb i="369"/>
        </ext>
      </extLst>
    </bk>
    <bk>
      <extLst>
        <ext uri="{3e2802c4-a4d2-4d8b-9148-e3be6c30e623}">
          <xlrd:rvb i="370"/>
        </ext>
      </extLst>
    </bk>
    <bk>
      <extLst>
        <ext uri="{3e2802c4-a4d2-4d8b-9148-e3be6c30e623}">
          <xlrd:rvb i="371"/>
        </ext>
      </extLst>
    </bk>
    <bk>
      <extLst>
        <ext uri="{3e2802c4-a4d2-4d8b-9148-e3be6c30e623}">
          <xlrd:rvb i="372"/>
        </ext>
      </extLst>
    </bk>
    <bk>
      <extLst>
        <ext uri="{3e2802c4-a4d2-4d8b-9148-e3be6c30e623}">
          <xlrd:rvb i="373"/>
        </ext>
      </extLst>
    </bk>
    <bk>
      <extLst>
        <ext uri="{3e2802c4-a4d2-4d8b-9148-e3be6c30e623}">
          <xlrd:rvb i="374"/>
        </ext>
      </extLst>
    </bk>
    <bk>
      <extLst>
        <ext uri="{3e2802c4-a4d2-4d8b-9148-e3be6c30e623}">
          <xlrd:rvb i="375"/>
        </ext>
      </extLst>
    </bk>
    <bk>
      <extLst>
        <ext uri="{3e2802c4-a4d2-4d8b-9148-e3be6c30e623}">
          <xlrd:rvb i="376"/>
        </ext>
      </extLst>
    </bk>
    <bk>
      <extLst>
        <ext uri="{3e2802c4-a4d2-4d8b-9148-e3be6c30e623}">
          <xlrd:rvb i="377"/>
        </ext>
      </extLst>
    </bk>
    <bk>
      <extLst>
        <ext uri="{3e2802c4-a4d2-4d8b-9148-e3be6c30e623}">
          <xlrd:rvb i="378"/>
        </ext>
      </extLst>
    </bk>
    <bk>
      <extLst>
        <ext uri="{3e2802c4-a4d2-4d8b-9148-e3be6c30e623}">
          <xlrd:rvb i="379"/>
        </ext>
      </extLst>
    </bk>
    <bk>
      <extLst>
        <ext uri="{3e2802c4-a4d2-4d8b-9148-e3be6c30e623}">
          <xlrd:rvb i="380"/>
        </ext>
      </extLst>
    </bk>
    <bk>
      <extLst>
        <ext uri="{3e2802c4-a4d2-4d8b-9148-e3be6c30e623}">
          <xlrd:rvb i="381"/>
        </ext>
      </extLst>
    </bk>
    <bk>
      <extLst>
        <ext uri="{3e2802c4-a4d2-4d8b-9148-e3be6c30e623}">
          <xlrd:rvb i="382"/>
        </ext>
      </extLst>
    </bk>
    <bk>
      <extLst>
        <ext uri="{3e2802c4-a4d2-4d8b-9148-e3be6c30e623}">
          <xlrd:rvb i="383"/>
        </ext>
      </extLst>
    </bk>
    <bk>
      <extLst>
        <ext uri="{3e2802c4-a4d2-4d8b-9148-e3be6c30e623}">
          <xlrd:rvb i="384"/>
        </ext>
      </extLst>
    </bk>
    <bk>
      <extLst>
        <ext uri="{3e2802c4-a4d2-4d8b-9148-e3be6c30e623}">
          <xlrd:rvb i="385"/>
        </ext>
      </extLst>
    </bk>
    <bk>
      <extLst>
        <ext uri="{3e2802c4-a4d2-4d8b-9148-e3be6c30e623}">
          <xlrd:rvb i="386"/>
        </ext>
      </extLst>
    </bk>
    <bk>
      <extLst>
        <ext uri="{3e2802c4-a4d2-4d8b-9148-e3be6c30e623}">
          <xlrd:rvb i="387"/>
        </ext>
      </extLst>
    </bk>
    <bk>
      <extLst>
        <ext uri="{3e2802c4-a4d2-4d8b-9148-e3be6c30e623}">
          <xlrd:rvb i="388"/>
        </ext>
      </extLst>
    </bk>
    <bk>
      <extLst>
        <ext uri="{3e2802c4-a4d2-4d8b-9148-e3be6c30e623}">
          <xlrd:rvb i="389"/>
        </ext>
      </extLst>
    </bk>
    <bk>
      <extLst>
        <ext uri="{3e2802c4-a4d2-4d8b-9148-e3be6c30e623}">
          <xlrd:rvb i="390"/>
        </ext>
      </extLst>
    </bk>
    <bk>
      <extLst>
        <ext uri="{3e2802c4-a4d2-4d8b-9148-e3be6c30e623}">
          <xlrd:rvb i="391"/>
        </ext>
      </extLst>
    </bk>
    <bk>
      <extLst>
        <ext uri="{3e2802c4-a4d2-4d8b-9148-e3be6c30e623}">
          <xlrd:rvb i="392"/>
        </ext>
      </extLst>
    </bk>
    <bk>
      <extLst>
        <ext uri="{3e2802c4-a4d2-4d8b-9148-e3be6c30e623}">
          <xlrd:rvb i="393"/>
        </ext>
      </extLst>
    </bk>
    <bk>
      <extLst>
        <ext uri="{3e2802c4-a4d2-4d8b-9148-e3be6c30e623}">
          <xlrd:rvb i="394"/>
        </ext>
      </extLst>
    </bk>
    <bk>
      <extLst>
        <ext uri="{3e2802c4-a4d2-4d8b-9148-e3be6c30e623}">
          <xlrd:rvb i="395"/>
        </ext>
      </extLst>
    </bk>
    <bk>
      <extLst>
        <ext uri="{3e2802c4-a4d2-4d8b-9148-e3be6c30e623}">
          <xlrd:rvb i="396"/>
        </ext>
      </extLst>
    </bk>
    <bk>
      <extLst>
        <ext uri="{3e2802c4-a4d2-4d8b-9148-e3be6c30e623}">
          <xlrd:rvb i="397"/>
        </ext>
      </extLst>
    </bk>
    <bk>
      <extLst>
        <ext uri="{3e2802c4-a4d2-4d8b-9148-e3be6c30e623}">
          <xlrd:rvb i="398"/>
        </ext>
      </extLst>
    </bk>
    <bk>
      <extLst>
        <ext uri="{3e2802c4-a4d2-4d8b-9148-e3be6c30e623}">
          <xlrd:rvb i="399"/>
        </ext>
      </extLst>
    </bk>
    <bk>
      <extLst>
        <ext uri="{3e2802c4-a4d2-4d8b-9148-e3be6c30e623}">
          <xlrd:rvb i="400"/>
        </ext>
      </extLst>
    </bk>
    <bk>
      <extLst>
        <ext uri="{3e2802c4-a4d2-4d8b-9148-e3be6c30e623}">
          <xlrd:rvb i="401"/>
        </ext>
      </extLst>
    </bk>
    <bk>
      <extLst>
        <ext uri="{3e2802c4-a4d2-4d8b-9148-e3be6c30e623}">
          <xlrd:rvb i="402"/>
        </ext>
      </extLst>
    </bk>
    <bk>
      <extLst>
        <ext uri="{3e2802c4-a4d2-4d8b-9148-e3be6c30e623}">
          <xlrd:rvb i="403"/>
        </ext>
      </extLst>
    </bk>
    <bk>
      <extLst>
        <ext uri="{3e2802c4-a4d2-4d8b-9148-e3be6c30e623}">
          <xlrd:rvb i="404"/>
        </ext>
      </extLst>
    </bk>
    <bk>
      <extLst>
        <ext uri="{3e2802c4-a4d2-4d8b-9148-e3be6c30e623}">
          <xlrd:rvb i="405"/>
        </ext>
      </extLst>
    </bk>
    <bk>
      <extLst>
        <ext uri="{3e2802c4-a4d2-4d8b-9148-e3be6c30e623}">
          <xlrd:rvb i="406"/>
        </ext>
      </extLst>
    </bk>
    <bk>
      <extLst>
        <ext uri="{3e2802c4-a4d2-4d8b-9148-e3be6c30e623}">
          <xlrd:rvb i="407"/>
        </ext>
      </extLst>
    </bk>
    <bk>
      <extLst>
        <ext uri="{3e2802c4-a4d2-4d8b-9148-e3be6c30e623}">
          <xlrd:rvb i="408"/>
        </ext>
      </extLst>
    </bk>
    <bk>
      <extLst>
        <ext uri="{3e2802c4-a4d2-4d8b-9148-e3be6c30e623}">
          <xlrd:rvb i="409"/>
        </ext>
      </extLst>
    </bk>
    <bk>
      <extLst>
        <ext uri="{3e2802c4-a4d2-4d8b-9148-e3be6c30e623}">
          <xlrd:rvb i="410"/>
        </ext>
      </extLst>
    </bk>
    <bk>
      <extLst>
        <ext uri="{3e2802c4-a4d2-4d8b-9148-e3be6c30e623}">
          <xlrd:rvb i="411"/>
        </ext>
      </extLst>
    </bk>
    <bk>
      <extLst>
        <ext uri="{3e2802c4-a4d2-4d8b-9148-e3be6c30e623}">
          <xlrd:rvb i="412"/>
        </ext>
      </extLst>
    </bk>
    <bk>
      <extLst>
        <ext uri="{3e2802c4-a4d2-4d8b-9148-e3be6c30e623}">
          <xlrd:rvb i="413"/>
        </ext>
      </extLst>
    </bk>
    <bk>
      <extLst>
        <ext uri="{3e2802c4-a4d2-4d8b-9148-e3be6c30e623}">
          <xlrd:rvb i="414"/>
        </ext>
      </extLst>
    </bk>
    <bk>
      <extLst>
        <ext uri="{3e2802c4-a4d2-4d8b-9148-e3be6c30e623}">
          <xlrd:rvb i="415"/>
        </ext>
      </extLst>
    </bk>
    <bk>
      <extLst>
        <ext uri="{3e2802c4-a4d2-4d8b-9148-e3be6c30e623}">
          <xlrd:rvb i="416"/>
        </ext>
      </extLst>
    </bk>
    <bk>
      <extLst>
        <ext uri="{3e2802c4-a4d2-4d8b-9148-e3be6c30e623}">
          <xlrd:rvb i="417"/>
        </ext>
      </extLst>
    </bk>
    <bk>
      <extLst>
        <ext uri="{3e2802c4-a4d2-4d8b-9148-e3be6c30e623}">
          <xlrd:rvb i="418"/>
        </ext>
      </extLst>
    </bk>
    <bk>
      <extLst>
        <ext uri="{3e2802c4-a4d2-4d8b-9148-e3be6c30e623}">
          <xlrd:rvb i="419"/>
        </ext>
      </extLst>
    </bk>
    <bk>
      <extLst>
        <ext uri="{3e2802c4-a4d2-4d8b-9148-e3be6c30e623}">
          <xlrd:rvb i="420"/>
        </ext>
      </extLst>
    </bk>
    <bk>
      <extLst>
        <ext uri="{3e2802c4-a4d2-4d8b-9148-e3be6c30e623}">
          <xlrd:rvb i="421"/>
        </ext>
      </extLst>
    </bk>
    <bk>
      <extLst>
        <ext uri="{3e2802c4-a4d2-4d8b-9148-e3be6c30e623}">
          <xlrd:rvb i="422"/>
        </ext>
      </extLst>
    </bk>
    <bk>
      <extLst>
        <ext uri="{3e2802c4-a4d2-4d8b-9148-e3be6c30e623}">
          <xlrd:rvb i="423"/>
        </ext>
      </extLst>
    </bk>
    <bk>
      <extLst>
        <ext uri="{3e2802c4-a4d2-4d8b-9148-e3be6c30e623}">
          <xlrd:rvb i="424"/>
        </ext>
      </extLst>
    </bk>
    <bk>
      <extLst>
        <ext uri="{3e2802c4-a4d2-4d8b-9148-e3be6c30e623}">
          <xlrd:rvb i="425"/>
        </ext>
      </extLst>
    </bk>
    <bk>
      <extLst>
        <ext uri="{3e2802c4-a4d2-4d8b-9148-e3be6c30e623}">
          <xlrd:rvb i="426"/>
        </ext>
      </extLst>
    </bk>
    <bk>
      <extLst>
        <ext uri="{3e2802c4-a4d2-4d8b-9148-e3be6c30e623}">
          <xlrd:rvb i="427"/>
        </ext>
      </extLst>
    </bk>
    <bk>
      <extLst>
        <ext uri="{3e2802c4-a4d2-4d8b-9148-e3be6c30e623}">
          <xlrd:rvb i="428"/>
        </ext>
      </extLst>
    </bk>
    <bk>
      <extLst>
        <ext uri="{3e2802c4-a4d2-4d8b-9148-e3be6c30e623}">
          <xlrd:rvb i="429"/>
        </ext>
      </extLst>
    </bk>
    <bk>
      <extLst>
        <ext uri="{3e2802c4-a4d2-4d8b-9148-e3be6c30e623}">
          <xlrd:rvb i="430"/>
        </ext>
      </extLst>
    </bk>
    <bk>
      <extLst>
        <ext uri="{3e2802c4-a4d2-4d8b-9148-e3be6c30e623}">
          <xlrd:rvb i="431"/>
        </ext>
      </extLst>
    </bk>
    <bk>
      <extLst>
        <ext uri="{3e2802c4-a4d2-4d8b-9148-e3be6c30e623}">
          <xlrd:rvb i="432"/>
        </ext>
      </extLst>
    </bk>
    <bk>
      <extLst>
        <ext uri="{3e2802c4-a4d2-4d8b-9148-e3be6c30e623}">
          <xlrd:rvb i="433"/>
        </ext>
      </extLst>
    </bk>
    <bk>
      <extLst>
        <ext uri="{3e2802c4-a4d2-4d8b-9148-e3be6c30e623}">
          <xlrd:rvb i="434"/>
        </ext>
      </extLst>
    </bk>
    <bk>
      <extLst>
        <ext uri="{3e2802c4-a4d2-4d8b-9148-e3be6c30e623}">
          <xlrd:rvb i="435"/>
        </ext>
      </extLst>
    </bk>
    <bk>
      <extLst>
        <ext uri="{3e2802c4-a4d2-4d8b-9148-e3be6c30e623}">
          <xlrd:rvb i="436"/>
        </ext>
      </extLst>
    </bk>
    <bk>
      <extLst>
        <ext uri="{3e2802c4-a4d2-4d8b-9148-e3be6c30e623}">
          <xlrd:rvb i="437"/>
        </ext>
      </extLst>
    </bk>
    <bk>
      <extLst>
        <ext uri="{3e2802c4-a4d2-4d8b-9148-e3be6c30e623}">
          <xlrd:rvb i="438"/>
        </ext>
      </extLst>
    </bk>
    <bk>
      <extLst>
        <ext uri="{3e2802c4-a4d2-4d8b-9148-e3be6c30e623}">
          <xlrd:rvb i="439"/>
        </ext>
      </extLst>
    </bk>
    <bk>
      <extLst>
        <ext uri="{3e2802c4-a4d2-4d8b-9148-e3be6c30e623}">
          <xlrd:rvb i="440"/>
        </ext>
      </extLst>
    </bk>
    <bk>
      <extLst>
        <ext uri="{3e2802c4-a4d2-4d8b-9148-e3be6c30e623}">
          <xlrd:rvb i="441"/>
        </ext>
      </extLst>
    </bk>
    <bk>
      <extLst>
        <ext uri="{3e2802c4-a4d2-4d8b-9148-e3be6c30e623}">
          <xlrd:rvb i="442"/>
        </ext>
      </extLst>
    </bk>
    <bk>
      <extLst>
        <ext uri="{3e2802c4-a4d2-4d8b-9148-e3be6c30e623}">
          <xlrd:rvb i="443"/>
        </ext>
      </extLst>
    </bk>
    <bk>
      <extLst>
        <ext uri="{3e2802c4-a4d2-4d8b-9148-e3be6c30e623}">
          <xlrd:rvb i="444"/>
        </ext>
      </extLst>
    </bk>
    <bk>
      <extLst>
        <ext uri="{3e2802c4-a4d2-4d8b-9148-e3be6c30e623}">
          <xlrd:rvb i="445"/>
        </ext>
      </extLst>
    </bk>
    <bk>
      <extLst>
        <ext uri="{3e2802c4-a4d2-4d8b-9148-e3be6c30e623}">
          <xlrd:rvb i="446"/>
        </ext>
      </extLst>
    </bk>
    <bk>
      <extLst>
        <ext uri="{3e2802c4-a4d2-4d8b-9148-e3be6c30e623}">
          <xlrd:rvb i="447"/>
        </ext>
      </extLst>
    </bk>
    <bk>
      <extLst>
        <ext uri="{3e2802c4-a4d2-4d8b-9148-e3be6c30e623}">
          <xlrd:rvb i="448"/>
        </ext>
      </extLst>
    </bk>
    <bk>
      <extLst>
        <ext uri="{3e2802c4-a4d2-4d8b-9148-e3be6c30e623}">
          <xlrd:rvb i="449"/>
        </ext>
      </extLst>
    </bk>
    <bk>
      <extLst>
        <ext uri="{3e2802c4-a4d2-4d8b-9148-e3be6c30e623}">
          <xlrd:rvb i="450"/>
        </ext>
      </extLst>
    </bk>
    <bk>
      <extLst>
        <ext uri="{3e2802c4-a4d2-4d8b-9148-e3be6c30e623}">
          <xlrd:rvb i="451"/>
        </ext>
      </extLst>
    </bk>
    <bk>
      <extLst>
        <ext uri="{3e2802c4-a4d2-4d8b-9148-e3be6c30e623}">
          <xlrd:rvb i="452"/>
        </ext>
      </extLst>
    </bk>
    <bk>
      <extLst>
        <ext uri="{3e2802c4-a4d2-4d8b-9148-e3be6c30e623}">
          <xlrd:rvb i="453"/>
        </ext>
      </extLst>
    </bk>
    <bk>
      <extLst>
        <ext uri="{3e2802c4-a4d2-4d8b-9148-e3be6c30e623}">
          <xlrd:rvb i="454"/>
        </ext>
      </extLst>
    </bk>
    <bk>
      <extLst>
        <ext uri="{3e2802c4-a4d2-4d8b-9148-e3be6c30e623}">
          <xlrd:rvb i="455"/>
        </ext>
      </extLst>
    </bk>
    <bk>
      <extLst>
        <ext uri="{3e2802c4-a4d2-4d8b-9148-e3be6c30e623}">
          <xlrd:rvb i="456"/>
        </ext>
      </extLst>
    </bk>
    <bk>
      <extLst>
        <ext uri="{3e2802c4-a4d2-4d8b-9148-e3be6c30e623}">
          <xlrd:rvb i="457"/>
        </ext>
      </extLst>
    </bk>
    <bk>
      <extLst>
        <ext uri="{3e2802c4-a4d2-4d8b-9148-e3be6c30e623}">
          <xlrd:rvb i="458"/>
        </ext>
      </extLst>
    </bk>
    <bk>
      <extLst>
        <ext uri="{3e2802c4-a4d2-4d8b-9148-e3be6c30e623}">
          <xlrd:rvb i="459"/>
        </ext>
      </extLst>
    </bk>
    <bk>
      <extLst>
        <ext uri="{3e2802c4-a4d2-4d8b-9148-e3be6c30e623}">
          <xlrd:rvb i="460"/>
        </ext>
      </extLst>
    </bk>
    <bk>
      <extLst>
        <ext uri="{3e2802c4-a4d2-4d8b-9148-e3be6c30e623}">
          <xlrd:rvb i="461"/>
        </ext>
      </extLst>
    </bk>
    <bk>
      <extLst>
        <ext uri="{3e2802c4-a4d2-4d8b-9148-e3be6c30e623}">
          <xlrd:rvb i="462"/>
        </ext>
      </extLst>
    </bk>
    <bk>
      <extLst>
        <ext uri="{3e2802c4-a4d2-4d8b-9148-e3be6c30e623}">
          <xlrd:rvb i="463"/>
        </ext>
      </extLst>
    </bk>
    <bk>
      <extLst>
        <ext uri="{3e2802c4-a4d2-4d8b-9148-e3be6c30e623}">
          <xlrd:rvb i="464"/>
        </ext>
      </extLst>
    </bk>
    <bk>
      <extLst>
        <ext uri="{3e2802c4-a4d2-4d8b-9148-e3be6c30e623}">
          <xlrd:rvb i="465"/>
        </ext>
      </extLst>
    </bk>
    <bk>
      <extLst>
        <ext uri="{3e2802c4-a4d2-4d8b-9148-e3be6c30e623}">
          <xlrd:rvb i="466"/>
        </ext>
      </extLst>
    </bk>
    <bk>
      <extLst>
        <ext uri="{3e2802c4-a4d2-4d8b-9148-e3be6c30e623}">
          <xlrd:rvb i="467"/>
        </ext>
      </extLst>
    </bk>
    <bk>
      <extLst>
        <ext uri="{3e2802c4-a4d2-4d8b-9148-e3be6c30e623}">
          <xlrd:rvb i="468"/>
        </ext>
      </extLst>
    </bk>
    <bk>
      <extLst>
        <ext uri="{3e2802c4-a4d2-4d8b-9148-e3be6c30e623}">
          <xlrd:rvb i="469"/>
        </ext>
      </extLst>
    </bk>
    <bk>
      <extLst>
        <ext uri="{3e2802c4-a4d2-4d8b-9148-e3be6c30e623}">
          <xlrd:rvb i="470"/>
        </ext>
      </extLst>
    </bk>
    <bk>
      <extLst>
        <ext uri="{3e2802c4-a4d2-4d8b-9148-e3be6c30e623}">
          <xlrd:rvb i="471"/>
        </ext>
      </extLst>
    </bk>
    <bk>
      <extLst>
        <ext uri="{3e2802c4-a4d2-4d8b-9148-e3be6c30e623}">
          <xlrd:rvb i="472"/>
        </ext>
      </extLst>
    </bk>
    <bk>
      <extLst>
        <ext uri="{3e2802c4-a4d2-4d8b-9148-e3be6c30e623}">
          <xlrd:rvb i="473"/>
        </ext>
      </extLst>
    </bk>
    <bk>
      <extLst>
        <ext uri="{3e2802c4-a4d2-4d8b-9148-e3be6c30e623}">
          <xlrd:rvb i="474"/>
        </ext>
      </extLst>
    </bk>
    <bk>
      <extLst>
        <ext uri="{3e2802c4-a4d2-4d8b-9148-e3be6c30e623}">
          <xlrd:rvb i="475"/>
        </ext>
      </extLst>
    </bk>
    <bk>
      <extLst>
        <ext uri="{3e2802c4-a4d2-4d8b-9148-e3be6c30e623}">
          <xlrd:rvb i="476"/>
        </ext>
      </extLst>
    </bk>
    <bk>
      <extLst>
        <ext uri="{3e2802c4-a4d2-4d8b-9148-e3be6c30e623}">
          <xlrd:rvb i="477"/>
        </ext>
      </extLst>
    </bk>
    <bk>
      <extLst>
        <ext uri="{3e2802c4-a4d2-4d8b-9148-e3be6c30e623}">
          <xlrd:rvb i="478"/>
        </ext>
      </extLst>
    </bk>
    <bk>
      <extLst>
        <ext uri="{3e2802c4-a4d2-4d8b-9148-e3be6c30e623}">
          <xlrd:rvb i="479"/>
        </ext>
      </extLst>
    </bk>
    <bk>
      <extLst>
        <ext uri="{3e2802c4-a4d2-4d8b-9148-e3be6c30e623}">
          <xlrd:rvb i="480"/>
        </ext>
      </extLst>
    </bk>
    <bk>
      <extLst>
        <ext uri="{3e2802c4-a4d2-4d8b-9148-e3be6c30e623}">
          <xlrd:rvb i="481"/>
        </ext>
      </extLst>
    </bk>
    <bk>
      <extLst>
        <ext uri="{3e2802c4-a4d2-4d8b-9148-e3be6c30e623}">
          <xlrd:rvb i="482"/>
        </ext>
      </extLst>
    </bk>
    <bk>
      <extLst>
        <ext uri="{3e2802c4-a4d2-4d8b-9148-e3be6c30e623}">
          <xlrd:rvb i="483"/>
        </ext>
      </extLst>
    </bk>
    <bk>
      <extLst>
        <ext uri="{3e2802c4-a4d2-4d8b-9148-e3be6c30e623}">
          <xlrd:rvb i="484"/>
        </ext>
      </extLst>
    </bk>
    <bk>
      <extLst>
        <ext uri="{3e2802c4-a4d2-4d8b-9148-e3be6c30e623}">
          <xlrd:rvb i="485"/>
        </ext>
      </extLst>
    </bk>
    <bk>
      <extLst>
        <ext uri="{3e2802c4-a4d2-4d8b-9148-e3be6c30e623}">
          <xlrd:rvb i="486"/>
        </ext>
      </extLst>
    </bk>
    <bk>
      <extLst>
        <ext uri="{3e2802c4-a4d2-4d8b-9148-e3be6c30e623}">
          <xlrd:rvb i="487"/>
        </ext>
      </extLst>
    </bk>
    <bk>
      <extLst>
        <ext uri="{3e2802c4-a4d2-4d8b-9148-e3be6c30e623}">
          <xlrd:rvb i="488"/>
        </ext>
      </extLst>
    </bk>
    <bk>
      <extLst>
        <ext uri="{3e2802c4-a4d2-4d8b-9148-e3be6c30e623}">
          <xlrd:rvb i="489"/>
        </ext>
      </extLst>
    </bk>
    <bk>
      <extLst>
        <ext uri="{3e2802c4-a4d2-4d8b-9148-e3be6c30e623}">
          <xlrd:rvb i="490"/>
        </ext>
      </extLst>
    </bk>
    <bk>
      <extLst>
        <ext uri="{3e2802c4-a4d2-4d8b-9148-e3be6c30e623}">
          <xlrd:rvb i="491"/>
        </ext>
      </extLst>
    </bk>
    <bk>
      <extLst>
        <ext uri="{3e2802c4-a4d2-4d8b-9148-e3be6c30e623}">
          <xlrd:rvb i="492"/>
        </ext>
      </extLst>
    </bk>
    <bk>
      <extLst>
        <ext uri="{3e2802c4-a4d2-4d8b-9148-e3be6c30e623}">
          <xlrd:rvb i="493"/>
        </ext>
      </extLst>
    </bk>
    <bk>
      <extLst>
        <ext uri="{3e2802c4-a4d2-4d8b-9148-e3be6c30e623}">
          <xlrd:rvb i="494"/>
        </ext>
      </extLst>
    </bk>
    <bk>
      <extLst>
        <ext uri="{3e2802c4-a4d2-4d8b-9148-e3be6c30e623}">
          <xlrd:rvb i="495"/>
        </ext>
      </extLst>
    </bk>
    <bk>
      <extLst>
        <ext uri="{3e2802c4-a4d2-4d8b-9148-e3be6c30e623}">
          <xlrd:rvb i="496"/>
        </ext>
      </extLst>
    </bk>
    <bk>
      <extLst>
        <ext uri="{3e2802c4-a4d2-4d8b-9148-e3be6c30e623}">
          <xlrd:rvb i="497"/>
        </ext>
      </extLst>
    </bk>
    <bk>
      <extLst>
        <ext uri="{3e2802c4-a4d2-4d8b-9148-e3be6c30e623}">
          <xlrd:rvb i="498"/>
        </ext>
      </extLst>
    </bk>
    <bk>
      <extLst>
        <ext uri="{3e2802c4-a4d2-4d8b-9148-e3be6c30e623}">
          <xlrd:rvb i="499"/>
        </ext>
      </extLst>
    </bk>
    <bk>
      <extLst>
        <ext uri="{3e2802c4-a4d2-4d8b-9148-e3be6c30e623}">
          <xlrd:rvb i="500"/>
        </ext>
      </extLst>
    </bk>
    <bk>
      <extLst>
        <ext uri="{3e2802c4-a4d2-4d8b-9148-e3be6c30e623}">
          <xlrd:rvb i="501"/>
        </ext>
      </extLst>
    </bk>
    <bk>
      <extLst>
        <ext uri="{3e2802c4-a4d2-4d8b-9148-e3be6c30e623}">
          <xlrd:rvb i="502"/>
        </ext>
      </extLst>
    </bk>
    <bk>
      <extLst>
        <ext uri="{3e2802c4-a4d2-4d8b-9148-e3be6c30e623}">
          <xlrd:rvb i="503"/>
        </ext>
      </extLst>
    </bk>
    <bk>
      <extLst>
        <ext uri="{3e2802c4-a4d2-4d8b-9148-e3be6c30e623}">
          <xlrd:rvb i="504"/>
        </ext>
      </extLst>
    </bk>
    <bk>
      <extLst>
        <ext uri="{3e2802c4-a4d2-4d8b-9148-e3be6c30e623}">
          <xlrd:rvb i="505"/>
        </ext>
      </extLst>
    </bk>
    <bk>
      <extLst>
        <ext uri="{3e2802c4-a4d2-4d8b-9148-e3be6c30e623}">
          <xlrd:rvb i="506"/>
        </ext>
      </extLst>
    </bk>
    <bk>
      <extLst>
        <ext uri="{3e2802c4-a4d2-4d8b-9148-e3be6c30e623}">
          <xlrd:rvb i="507"/>
        </ext>
      </extLst>
    </bk>
    <bk>
      <extLst>
        <ext uri="{3e2802c4-a4d2-4d8b-9148-e3be6c30e623}">
          <xlrd:rvb i="508"/>
        </ext>
      </extLst>
    </bk>
    <bk>
      <extLst>
        <ext uri="{3e2802c4-a4d2-4d8b-9148-e3be6c30e623}">
          <xlrd:rvb i="509"/>
        </ext>
      </extLst>
    </bk>
    <bk>
      <extLst>
        <ext uri="{3e2802c4-a4d2-4d8b-9148-e3be6c30e623}">
          <xlrd:rvb i="510"/>
        </ext>
      </extLst>
    </bk>
    <bk>
      <extLst>
        <ext uri="{3e2802c4-a4d2-4d8b-9148-e3be6c30e623}">
          <xlrd:rvb i="511"/>
        </ext>
      </extLst>
    </bk>
    <bk>
      <extLst>
        <ext uri="{3e2802c4-a4d2-4d8b-9148-e3be6c30e623}">
          <xlrd:rvb i="512"/>
        </ext>
      </extLst>
    </bk>
    <bk>
      <extLst>
        <ext uri="{3e2802c4-a4d2-4d8b-9148-e3be6c30e623}">
          <xlrd:rvb i="513"/>
        </ext>
      </extLst>
    </bk>
    <bk>
      <extLst>
        <ext uri="{3e2802c4-a4d2-4d8b-9148-e3be6c30e623}">
          <xlrd:rvb i="514"/>
        </ext>
      </extLst>
    </bk>
    <bk>
      <extLst>
        <ext uri="{3e2802c4-a4d2-4d8b-9148-e3be6c30e623}">
          <xlrd:rvb i="515"/>
        </ext>
      </extLst>
    </bk>
    <bk>
      <extLst>
        <ext uri="{3e2802c4-a4d2-4d8b-9148-e3be6c30e623}">
          <xlrd:rvb i="516"/>
        </ext>
      </extLst>
    </bk>
    <bk>
      <extLst>
        <ext uri="{3e2802c4-a4d2-4d8b-9148-e3be6c30e623}">
          <xlrd:rvb i="517"/>
        </ext>
      </extLst>
    </bk>
    <bk>
      <extLst>
        <ext uri="{3e2802c4-a4d2-4d8b-9148-e3be6c30e623}">
          <xlrd:rvb i="518"/>
        </ext>
      </extLst>
    </bk>
    <bk>
      <extLst>
        <ext uri="{3e2802c4-a4d2-4d8b-9148-e3be6c30e623}">
          <xlrd:rvb i="519"/>
        </ext>
      </extLst>
    </bk>
    <bk>
      <extLst>
        <ext uri="{3e2802c4-a4d2-4d8b-9148-e3be6c30e623}">
          <xlrd:rvb i="520"/>
        </ext>
      </extLst>
    </bk>
    <bk>
      <extLst>
        <ext uri="{3e2802c4-a4d2-4d8b-9148-e3be6c30e623}">
          <xlrd:rvb i="521"/>
        </ext>
      </extLst>
    </bk>
    <bk>
      <extLst>
        <ext uri="{3e2802c4-a4d2-4d8b-9148-e3be6c30e623}">
          <xlrd:rvb i="522"/>
        </ext>
      </extLst>
    </bk>
    <bk>
      <extLst>
        <ext uri="{3e2802c4-a4d2-4d8b-9148-e3be6c30e623}">
          <xlrd:rvb i="523"/>
        </ext>
      </extLst>
    </bk>
    <bk>
      <extLst>
        <ext uri="{3e2802c4-a4d2-4d8b-9148-e3be6c30e623}">
          <xlrd:rvb i="524"/>
        </ext>
      </extLst>
    </bk>
    <bk>
      <extLst>
        <ext uri="{3e2802c4-a4d2-4d8b-9148-e3be6c30e623}">
          <xlrd:rvb i="525"/>
        </ext>
      </extLst>
    </bk>
    <bk>
      <extLst>
        <ext uri="{3e2802c4-a4d2-4d8b-9148-e3be6c30e623}">
          <xlrd:rvb i="526"/>
        </ext>
      </extLst>
    </bk>
    <bk>
      <extLst>
        <ext uri="{3e2802c4-a4d2-4d8b-9148-e3be6c30e623}">
          <xlrd:rvb i="527"/>
        </ext>
      </extLst>
    </bk>
    <bk>
      <extLst>
        <ext uri="{3e2802c4-a4d2-4d8b-9148-e3be6c30e623}">
          <xlrd:rvb i="528"/>
        </ext>
      </extLst>
    </bk>
    <bk>
      <extLst>
        <ext uri="{3e2802c4-a4d2-4d8b-9148-e3be6c30e623}">
          <xlrd:rvb i="529"/>
        </ext>
      </extLst>
    </bk>
    <bk>
      <extLst>
        <ext uri="{3e2802c4-a4d2-4d8b-9148-e3be6c30e623}">
          <xlrd:rvb i="530"/>
        </ext>
      </extLst>
    </bk>
    <bk>
      <extLst>
        <ext uri="{3e2802c4-a4d2-4d8b-9148-e3be6c30e623}">
          <xlrd:rvb i="531"/>
        </ext>
      </extLst>
    </bk>
    <bk>
      <extLst>
        <ext uri="{3e2802c4-a4d2-4d8b-9148-e3be6c30e623}">
          <xlrd:rvb i="532"/>
        </ext>
      </extLst>
    </bk>
    <bk>
      <extLst>
        <ext uri="{3e2802c4-a4d2-4d8b-9148-e3be6c30e623}">
          <xlrd:rvb i="533"/>
        </ext>
      </extLst>
    </bk>
    <bk>
      <extLst>
        <ext uri="{3e2802c4-a4d2-4d8b-9148-e3be6c30e623}">
          <xlrd:rvb i="534"/>
        </ext>
      </extLst>
    </bk>
    <bk>
      <extLst>
        <ext uri="{3e2802c4-a4d2-4d8b-9148-e3be6c30e623}">
          <xlrd:rvb i="535"/>
        </ext>
      </extLst>
    </bk>
    <bk>
      <extLst>
        <ext uri="{3e2802c4-a4d2-4d8b-9148-e3be6c30e623}">
          <xlrd:rvb i="536"/>
        </ext>
      </extLst>
    </bk>
    <bk>
      <extLst>
        <ext uri="{3e2802c4-a4d2-4d8b-9148-e3be6c30e623}">
          <xlrd:rvb i="537"/>
        </ext>
      </extLst>
    </bk>
    <bk>
      <extLst>
        <ext uri="{3e2802c4-a4d2-4d8b-9148-e3be6c30e623}">
          <xlrd:rvb i="538"/>
        </ext>
      </extLst>
    </bk>
    <bk>
      <extLst>
        <ext uri="{3e2802c4-a4d2-4d8b-9148-e3be6c30e623}">
          <xlrd:rvb i="539"/>
        </ext>
      </extLst>
    </bk>
    <bk>
      <extLst>
        <ext uri="{3e2802c4-a4d2-4d8b-9148-e3be6c30e623}">
          <xlrd:rvb i="540"/>
        </ext>
      </extLst>
    </bk>
    <bk>
      <extLst>
        <ext uri="{3e2802c4-a4d2-4d8b-9148-e3be6c30e623}">
          <xlrd:rvb i="541"/>
        </ext>
      </extLst>
    </bk>
    <bk>
      <extLst>
        <ext uri="{3e2802c4-a4d2-4d8b-9148-e3be6c30e623}">
          <xlrd:rvb i="542"/>
        </ext>
      </extLst>
    </bk>
    <bk>
      <extLst>
        <ext uri="{3e2802c4-a4d2-4d8b-9148-e3be6c30e623}">
          <xlrd:rvb i="543"/>
        </ext>
      </extLst>
    </bk>
    <bk>
      <extLst>
        <ext uri="{3e2802c4-a4d2-4d8b-9148-e3be6c30e623}">
          <xlrd:rvb i="544"/>
        </ext>
      </extLst>
    </bk>
    <bk>
      <extLst>
        <ext uri="{3e2802c4-a4d2-4d8b-9148-e3be6c30e623}">
          <xlrd:rvb i="545"/>
        </ext>
      </extLst>
    </bk>
    <bk>
      <extLst>
        <ext uri="{3e2802c4-a4d2-4d8b-9148-e3be6c30e623}">
          <xlrd:rvb i="546"/>
        </ext>
      </extLst>
    </bk>
    <bk>
      <extLst>
        <ext uri="{3e2802c4-a4d2-4d8b-9148-e3be6c30e623}">
          <xlrd:rvb i="547"/>
        </ext>
      </extLst>
    </bk>
    <bk>
      <extLst>
        <ext uri="{3e2802c4-a4d2-4d8b-9148-e3be6c30e623}">
          <xlrd:rvb i="548"/>
        </ext>
      </extLst>
    </bk>
    <bk>
      <extLst>
        <ext uri="{3e2802c4-a4d2-4d8b-9148-e3be6c30e623}">
          <xlrd:rvb i="549"/>
        </ext>
      </extLst>
    </bk>
    <bk>
      <extLst>
        <ext uri="{3e2802c4-a4d2-4d8b-9148-e3be6c30e623}">
          <xlrd:rvb i="550"/>
        </ext>
      </extLst>
    </bk>
    <bk>
      <extLst>
        <ext uri="{3e2802c4-a4d2-4d8b-9148-e3be6c30e623}">
          <xlrd:rvb i="551"/>
        </ext>
      </extLst>
    </bk>
    <bk>
      <extLst>
        <ext uri="{3e2802c4-a4d2-4d8b-9148-e3be6c30e623}">
          <xlrd:rvb i="552"/>
        </ext>
      </extLst>
    </bk>
    <bk>
      <extLst>
        <ext uri="{3e2802c4-a4d2-4d8b-9148-e3be6c30e623}">
          <xlrd:rvb i="553"/>
        </ext>
      </extLst>
    </bk>
    <bk>
      <extLst>
        <ext uri="{3e2802c4-a4d2-4d8b-9148-e3be6c30e623}">
          <xlrd:rvb i="554"/>
        </ext>
      </extLst>
    </bk>
    <bk>
      <extLst>
        <ext uri="{3e2802c4-a4d2-4d8b-9148-e3be6c30e623}">
          <xlrd:rvb i="555"/>
        </ext>
      </extLst>
    </bk>
    <bk>
      <extLst>
        <ext uri="{3e2802c4-a4d2-4d8b-9148-e3be6c30e623}">
          <xlrd:rvb i="556"/>
        </ext>
      </extLst>
    </bk>
    <bk>
      <extLst>
        <ext uri="{3e2802c4-a4d2-4d8b-9148-e3be6c30e623}">
          <xlrd:rvb i="557"/>
        </ext>
      </extLst>
    </bk>
    <bk>
      <extLst>
        <ext uri="{3e2802c4-a4d2-4d8b-9148-e3be6c30e623}">
          <xlrd:rvb i="558"/>
        </ext>
      </extLst>
    </bk>
    <bk>
      <extLst>
        <ext uri="{3e2802c4-a4d2-4d8b-9148-e3be6c30e623}">
          <xlrd:rvb i="559"/>
        </ext>
      </extLst>
    </bk>
    <bk>
      <extLst>
        <ext uri="{3e2802c4-a4d2-4d8b-9148-e3be6c30e623}">
          <xlrd:rvb i="560"/>
        </ext>
      </extLst>
    </bk>
    <bk>
      <extLst>
        <ext uri="{3e2802c4-a4d2-4d8b-9148-e3be6c30e623}">
          <xlrd:rvb i="561"/>
        </ext>
      </extLst>
    </bk>
    <bk>
      <extLst>
        <ext uri="{3e2802c4-a4d2-4d8b-9148-e3be6c30e623}">
          <xlrd:rvb i="562"/>
        </ext>
      </extLst>
    </bk>
    <bk>
      <extLst>
        <ext uri="{3e2802c4-a4d2-4d8b-9148-e3be6c30e623}">
          <xlrd:rvb i="563"/>
        </ext>
      </extLst>
    </bk>
    <bk>
      <extLst>
        <ext uri="{3e2802c4-a4d2-4d8b-9148-e3be6c30e623}">
          <xlrd:rvb i="564"/>
        </ext>
      </extLst>
    </bk>
    <bk>
      <extLst>
        <ext uri="{3e2802c4-a4d2-4d8b-9148-e3be6c30e623}">
          <xlrd:rvb i="565"/>
        </ext>
      </extLst>
    </bk>
    <bk>
      <extLst>
        <ext uri="{3e2802c4-a4d2-4d8b-9148-e3be6c30e623}">
          <xlrd:rvb i="566"/>
        </ext>
      </extLst>
    </bk>
    <bk>
      <extLst>
        <ext uri="{3e2802c4-a4d2-4d8b-9148-e3be6c30e623}">
          <xlrd:rvb i="567"/>
        </ext>
      </extLst>
    </bk>
    <bk>
      <extLst>
        <ext uri="{3e2802c4-a4d2-4d8b-9148-e3be6c30e623}">
          <xlrd:rvb i="568"/>
        </ext>
      </extLst>
    </bk>
    <bk>
      <extLst>
        <ext uri="{3e2802c4-a4d2-4d8b-9148-e3be6c30e623}">
          <xlrd:rvb i="569"/>
        </ext>
      </extLst>
    </bk>
    <bk>
      <extLst>
        <ext uri="{3e2802c4-a4d2-4d8b-9148-e3be6c30e623}">
          <xlrd:rvb i="570"/>
        </ext>
      </extLst>
    </bk>
    <bk>
      <extLst>
        <ext uri="{3e2802c4-a4d2-4d8b-9148-e3be6c30e623}">
          <xlrd:rvb i="571"/>
        </ext>
      </extLst>
    </bk>
    <bk>
      <extLst>
        <ext uri="{3e2802c4-a4d2-4d8b-9148-e3be6c30e623}">
          <xlrd:rvb i="572"/>
        </ext>
      </extLst>
    </bk>
    <bk>
      <extLst>
        <ext uri="{3e2802c4-a4d2-4d8b-9148-e3be6c30e623}">
          <xlrd:rvb i="573"/>
        </ext>
      </extLst>
    </bk>
    <bk>
      <extLst>
        <ext uri="{3e2802c4-a4d2-4d8b-9148-e3be6c30e623}">
          <xlrd:rvb i="574"/>
        </ext>
      </extLst>
    </bk>
    <bk>
      <extLst>
        <ext uri="{3e2802c4-a4d2-4d8b-9148-e3be6c30e623}">
          <xlrd:rvb i="575"/>
        </ext>
      </extLst>
    </bk>
    <bk>
      <extLst>
        <ext uri="{3e2802c4-a4d2-4d8b-9148-e3be6c30e623}">
          <xlrd:rvb i="576"/>
        </ext>
      </extLst>
    </bk>
    <bk>
      <extLst>
        <ext uri="{3e2802c4-a4d2-4d8b-9148-e3be6c30e623}">
          <xlrd:rvb i="577"/>
        </ext>
      </extLst>
    </bk>
    <bk>
      <extLst>
        <ext uri="{3e2802c4-a4d2-4d8b-9148-e3be6c30e623}">
          <xlrd:rvb i="578"/>
        </ext>
      </extLst>
    </bk>
    <bk>
      <extLst>
        <ext uri="{3e2802c4-a4d2-4d8b-9148-e3be6c30e623}">
          <xlrd:rvb i="579"/>
        </ext>
      </extLst>
    </bk>
    <bk>
      <extLst>
        <ext uri="{3e2802c4-a4d2-4d8b-9148-e3be6c30e623}">
          <xlrd:rvb i="580"/>
        </ext>
      </extLst>
    </bk>
    <bk>
      <extLst>
        <ext uri="{3e2802c4-a4d2-4d8b-9148-e3be6c30e623}">
          <xlrd:rvb i="581"/>
        </ext>
      </extLst>
    </bk>
    <bk>
      <extLst>
        <ext uri="{3e2802c4-a4d2-4d8b-9148-e3be6c30e623}">
          <xlrd:rvb i="582"/>
        </ext>
      </extLst>
    </bk>
    <bk>
      <extLst>
        <ext uri="{3e2802c4-a4d2-4d8b-9148-e3be6c30e623}">
          <xlrd:rvb i="583"/>
        </ext>
      </extLst>
    </bk>
    <bk>
      <extLst>
        <ext uri="{3e2802c4-a4d2-4d8b-9148-e3be6c30e623}">
          <xlrd:rvb i="584"/>
        </ext>
      </extLst>
    </bk>
    <bk>
      <extLst>
        <ext uri="{3e2802c4-a4d2-4d8b-9148-e3be6c30e623}">
          <xlrd:rvb i="585"/>
        </ext>
      </extLst>
    </bk>
    <bk>
      <extLst>
        <ext uri="{3e2802c4-a4d2-4d8b-9148-e3be6c30e623}">
          <xlrd:rvb i="586"/>
        </ext>
      </extLst>
    </bk>
    <bk>
      <extLst>
        <ext uri="{3e2802c4-a4d2-4d8b-9148-e3be6c30e623}">
          <xlrd:rvb i="587"/>
        </ext>
      </extLst>
    </bk>
    <bk>
      <extLst>
        <ext uri="{3e2802c4-a4d2-4d8b-9148-e3be6c30e623}">
          <xlrd:rvb i="588"/>
        </ext>
      </extLst>
    </bk>
    <bk>
      <extLst>
        <ext uri="{3e2802c4-a4d2-4d8b-9148-e3be6c30e623}">
          <xlrd:rvb i="589"/>
        </ext>
      </extLst>
    </bk>
    <bk>
      <extLst>
        <ext uri="{3e2802c4-a4d2-4d8b-9148-e3be6c30e623}">
          <xlrd:rvb i="590"/>
        </ext>
      </extLst>
    </bk>
    <bk>
      <extLst>
        <ext uri="{3e2802c4-a4d2-4d8b-9148-e3be6c30e623}">
          <xlrd:rvb i="591"/>
        </ext>
      </extLst>
    </bk>
    <bk>
      <extLst>
        <ext uri="{3e2802c4-a4d2-4d8b-9148-e3be6c30e623}">
          <xlrd:rvb i="592"/>
        </ext>
      </extLst>
    </bk>
    <bk>
      <extLst>
        <ext uri="{3e2802c4-a4d2-4d8b-9148-e3be6c30e623}">
          <xlrd:rvb i="593"/>
        </ext>
      </extLst>
    </bk>
    <bk>
      <extLst>
        <ext uri="{3e2802c4-a4d2-4d8b-9148-e3be6c30e623}">
          <xlrd:rvb i="594"/>
        </ext>
      </extLst>
    </bk>
    <bk>
      <extLst>
        <ext uri="{3e2802c4-a4d2-4d8b-9148-e3be6c30e623}">
          <xlrd:rvb i="595"/>
        </ext>
      </extLst>
    </bk>
    <bk>
      <extLst>
        <ext uri="{3e2802c4-a4d2-4d8b-9148-e3be6c30e623}">
          <xlrd:rvb i="596"/>
        </ext>
      </extLst>
    </bk>
    <bk>
      <extLst>
        <ext uri="{3e2802c4-a4d2-4d8b-9148-e3be6c30e623}">
          <xlrd:rvb i="597"/>
        </ext>
      </extLst>
    </bk>
    <bk>
      <extLst>
        <ext uri="{3e2802c4-a4d2-4d8b-9148-e3be6c30e623}">
          <xlrd:rvb i="598"/>
        </ext>
      </extLst>
    </bk>
    <bk>
      <extLst>
        <ext uri="{3e2802c4-a4d2-4d8b-9148-e3be6c30e623}">
          <xlrd:rvb i="599"/>
        </ext>
      </extLst>
    </bk>
    <bk>
      <extLst>
        <ext uri="{3e2802c4-a4d2-4d8b-9148-e3be6c30e623}">
          <xlrd:rvb i="600"/>
        </ext>
      </extLst>
    </bk>
    <bk>
      <extLst>
        <ext uri="{3e2802c4-a4d2-4d8b-9148-e3be6c30e623}">
          <xlrd:rvb i="601"/>
        </ext>
      </extLst>
    </bk>
    <bk>
      <extLst>
        <ext uri="{3e2802c4-a4d2-4d8b-9148-e3be6c30e623}">
          <xlrd:rvb i="602"/>
        </ext>
      </extLst>
    </bk>
    <bk>
      <extLst>
        <ext uri="{3e2802c4-a4d2-4d8b-9148-e3be6c30e623}">
          <xlrd:rvb i="603"/>
        </ext>
      </extLst>
    </bk>
    <bk>
      <extLst>
        <ext uri="{3e2802c4-a4d2-4d8b-9148-e3be6c30e623}">
          <xlrd:rvb i="604"/>
        </ext>
      </extLst>
    </bk>
    <bk>
      <extLst>
        <ext uri="{3e2802c4-a4d2-4d8b-9148-e3be6c30e623}">
          <xlrd:rvb i="605"/>
        </ext>
      </extLst>
    </bk>
    <bk>
      <extLst>
        <ext uri="{3e2802c4-a4d2-4d8b-9148-e3be6c30e623}">
          <xlrd:rvb i="606"/>
        </ext>
      </extLst>
    </bk>
    <bk>
      <extLst>
        <ext uri="{3e2802c4-a4d2-4d8b-9148-e3be6c30e623}">
          <xlrd:rvb i="607"/>
        </ext>
      </extLst>
    </bk>
    <bk>
      <extLst>
        <ext uri="{3e2802c4-a4d2-4d8b-9148-e3be6c30e623}">
          <xlrd:rvb i="608"/>
        </ext>
      </extLst>
    </bk>
    <bk>
      <extLst>
        <ext uri="{3e2802c4-a4d2-4d8b-9148-e3be6c30e623}">
          <xlrd:rvb i="609"/>
        </ext>
      </extLst>
    </bk>
    <bk>
      <extLst>
        <ext uri="{3e2802c4-a4d2-4d8b-9148-e3be6c30e623}">
          <xlrd:rvb i="610"/>
        </ext>
      </extLst>
    </bk>
    <bk>
      <extLst>
        <ext uri="{3e2802c4-a4d2-4d8b-9148-e3be6c30e623}">
          <xlrd:rvb i="611"/>
        </ext>
      </extLst>
    </bk>
    <bk>
      <extLst>
        <ext uri="{3e2802c4-a4d2-4d8b-9148-e3be6c30e623}">
          <xlrd:rvb i="612"/>
        </ext>
      </extLst>
    </bk>
    <bk>
      <extLst>
        <ext uri="{3e2802c4-a4d2-4d8b-9148-e3be6c30e623}">
          <xlrd:rvb i="613"/>
        </ext>
      </extLst>
    </bk>
    <bk>
      <extLst>
        <ext uri="{3e2802c4-a4d2-4d8b-9148-e3be6c30e623}">
          <xlrd:rvb i="614"/>
        </ext>
      </extLst>
    </bk>
    <bk>
      <extLst>
        <ext uri="{3e2802c4-a4d2-4d8b-9148-e3be6c30e623}">
          <xlrd:rvb i="615"/>
        </ext>
      </extLst>
    </bk>
    <bk>
      <extLst>
        <ext uri="{3e2802c4-a4d2-4d8b-9148-e3be6c30e623}">
          <xlrd:rvb i="616"/>
        </ext>
      </extLst>
    </bk>
    <bk>
      <extLst>
        <ext uri="{3e2802c4-a4d2-4d8b-9148-e3be6c30e623}">
          <xlrd:rvb i="617"/>
        </ext>
      </extLst>
    </bk>
    <bk>
      <extLst>
        <ext uri="{3e2802c4-a4d2-4d8b-9148-e3be6c30e623}">
          <xlrd:rvb i="618"/>
        </ext>
      </extLst>
    </bk>
    <bk>
      <extLst>
        <ext uri="{3e2802c4-a4d2-4d8b-9148-e3be6c30e623}">
          <xlrd:rvb i="619"/>
        </ext>
      </extLst>
    </bk>
    <bk>
      <extLst>
        <ext uri="{3e2802c4-a4d2-4d8b-9148-e3be6c30e623}">
          <xlrd:rvb i="620"/>
        </ext>
      </extLst>
    </bk>
    <bk>
      <extLst>
        <ext uri="{3e2802c4-a4d2-4d8b-9148-e3be6c30e623}">
          <xlrd:rvb i="621"/>
        </ext>
      </extLst>
    </bk>
    <bk>
      <extLst>
        <ext uri="{3e2802c4-a4d2-4d8b-9148-e3be6c30e623}">
          <xlrd:rvb i="622"/>
        </ext>
      </extLst>
    </bk>
    <bk>
      <extLst>
        <ext uri="{3e2802c4-a4d2-4d8b-9148-e3be6c30e623}">
          <xlrd:rvb i="623"/>
        </ext>
      </extLst>
    </bk>
    <bk>
      <extLst>
        <ext uri="{3e2802c4-a4d2-4d8b-9148-e3be6c30e623}">
          <xlrd:rvb i="624"/>
        </ext>
      </extLst>
    </bk>
    <bk>
      <extLst>
        <ext uri="{3e2802c4-a4d2-4d8b-9148-e3be6c30e623}">
          <xlrd:rvb i="625"/>
        </ext>
      </extLst>
    </bk>
    <bk>
      <extLst>
        <ext uri="{3e2802c4-a4d2-4d8b-9148-e3be6c30e623}">
          <xlrd:rvb i="626"/>
        </ext>
      </extLst>
    </bk>
    <bk>
      <extLst>
        <ext uri="{3e2802c4-a4d2-4d8b-9148-e3be6c30e623}">
          <xlrd:rvb i="627"/>
        </ext>
      </extLst>
    </bk>
    <bk>
      <extLst>
        <ext uri="{3e2802c4-a4d2-4d8b-9148-e3be6c30e623}">
          <xlrd:rvb i="628"/>
        </ext>
      </extLst>
    </bk>
    <bk>
      <extLst>
        <ext uri="{3e2802c4-a4d2-4d8b-9148-e3be6c30e623}">
          <xlrd:rvb i="629"/>
        </ext>
      </extLst>
    </bk>
    <bk>
      <extLst>
        <ext uri="{3e2802c4-a4d2-4d8b-9148-e3be6c30e623}">
          <xlrd:rvb i="630"/>
        </ext>
      </extLst>
    </bk>
    <bk>
      <extLst>
        <ext uri="{3e2802c4-a4d2-4d8b-9148-e3be6c30e623}">
          <xlrd:rvb i="631"/>
        </ext>
      </extLst>
    </bk>
    <bk>
      <extLst>
        <ext uri="{3e2802c4-a4d2-4d8b-9148-e3be6c30e623}">
          <xlrd:rvb i="632"/>
        </ext>
      </extLst>
    </bk>
    <bk>
      <extLst>
        <ext uri="{3e2802c4-a4d2-4d8b-9148-e3be6c30e623}">
          <xlrd:rvb i="633"/>
        </ext>
      </extLst>
    </bk>
    <bk>
      <extLst>
        <ext uri="{3e2802c4-a4d2-4d8b-9148-e3be6c30e623}">
          <xlrd:rvb i="634"/>
        </ext>
      </extLst>
    </bk>
    <bk>
      <extLst>
        <ext uri="{3e2802c4-a4d2-4d8b-9148-e3be6c30e623}">
          <xlrd:rvb i="635"/>
        </ext>
      </extLst>
    </bk>
    <bk>
      <extLst>
        <ext uri="{3e2802c4-a4d2-4d8b-9148-e3be6c30e623}">
          <xlrd:rvb i="636"/>
        </ext>
      </extLst>
    </bk>
    <bk>
      <extLst>
        <ext uri="{3e2802c4-a4d2-4d8b-9148-e3be6c30e623}">
          <xlrd:rvb i="637"/>
        </ext>
      </extLst>
    </bk>
    <bk>
      <extLst>
        <ext uri="{3e2802c4-a4d2-4d8b-9148-e3be6c30e623}">
          <xlrd:rvb i="638"/>
        </ext>
      </extLst>
    </bk>
    <bk>
      <extLst>
        <ext uri="{3e2802c4-a4d2-4d8b-9148-e3be6c30e623}">
          <xlrd:rvb i="639"/>
        </ext>
      </extLst>
    </bk>
    <bk>
      <extLst>
        <ext uri="{3e2802c4-a4d2-4d8b-9148-e3be6c30e623}">
          <xlrd:rvb i="640"/>
        </ext>
      </extLst>
    </bk>
    <bk>
      <extLst>
        <ext uri="{3e2802c4-a4d2-4d8b-9148-e3be6c30e623}">
          <xlrd:rvb i="641"/>
        </ext>
      </extLst>
    </bk>
    <bk>
      <extLst>
        <ext uri="{3e2802c4-a4d2-4d8b-9148-e3be6c30e623}">
          <xlrd:rvb i="642"/>
        </ext>
      </extLst>
    </bk>
    <bk>
      <extLst>
        <ext uri="{3e2802c4-a4d2-4d8b-9148-e3be6c30e623}">
          <xlrd:rvb i="643"/>
        </ext>
      </extLst>
    </bk>
    <bk>
      <extLst>
        <ext uri="{3e2802c4-a4d2-4d8b-9148-e3be6c30e623}">
          <xlrd:rvb i="644"/>
        </ext>
      </extLst>
    </bk>
    <bk>
      <extLst>
        <ext uri="{3e2802c4-a4d2-4d8b-9148-e3be6c30e623}">
          <xlrd:rvb i="645"/>
        </ext>
      </extLst>
    </bk>
    <bk>
      <extLst>
        <ext uri="{3e2802c4-a4d2-4d8b-9148-e3be6c30e623}">
          <xlrd:rvb i="646"/>
        </ext>
      </extLst>
    </bk>
    <bk>
      <extLst>
        <ext uri="{3e2802c4-a4d2-4d8b-9148-e3be6c30e623}">
          <xlrd:rvb i="647"/>
        </ext>
      </extLst>
    </bk>
    <bk>
      <extLst>
        <ext uri="{3e2802c4-a4d2-4d8b-9148-e3be6c30e623}">
          <xlrd:rvb i="648"/>
        </ext>
      </extLst>
    </bk>
    <bk>
      <extLst>
        <ext uri="{3e2802c4-a4d2-4d8b-9148-e3be6c30e623}">
          <xlrd:rvb i="649"/>
        </ext>
      </extLst>
    </bk>
    <bk>
      <extLst>
        <ext uri="{3e2802c4-a4d2-4d8b-9148-e3be6c30e623}">
          <xlrd:rvb i="650"/>
        </ext>
      </extLst>
    </bk>
    <bk>
      <extLst>
        <ext uri="{3e2802c4-a4d2-4d8b-9148-e3be6c30e623}">
          <xlrd:rvb i="651"/>
        </ext>
      </extLst>
    </bk>
    <bk>
      <extLst>
        <ext uri="{3e2802c4-a4d2-4d8b-9148-e3be6c30e623}">
          <xlrd:rvb i="652"/>
        </ext>
      </extLst>
    </bk>
    <bk>
      <extLst>
        <ext uri="{3e2802c4-a4d2-4d8b-9148-e3be6c30e623}">
          <xlrd:rvb i="653"/>
        </ext>
      </extLst>
    </bk>
    <bk>
      <extLst>
        <ext uri="{3e2802c4-a4d2-4d8b-9148-e3be6c30e623}">
          <xlrd:rvb i="654"/>
        </ext>
      </extLst>
    </bk>
    <bk>
      <extLst>
        <ext uri="{3e2802c4-a4d2-4d8b-9148-e3be6c30e623}">
          <xlrd:rvb i="655"/>
        </ext>
      </extLst>
    </bk>
    <bk>
      <extLst>
        <ext uri="{3e2802c4-a4d2-4d8b-9148-e3be6c30e623}">
          <xlrd:rvb i="656"/>
        </ext>
      </extLst>
    </bk>
    <bk>
      <extLst>
        <ext uri="{3e2802c4-a4d2-4d8b-9148-e3be6c30e623}">
          <xlrd:rvb i="657"/>
        </ext>
      </extLst>
    </bk>
    <bk>
      <extLst>
        <ext uri="{3e2802c4-a4d2-4d8b-9148-e3be6c30e623}">
          <xlrd:rvb i="658"/>
        </ext>
      </extLst>
    </bk>
    <bk>
      <extLst>
        <ext uri="{3e2802c4-a4d2-4d8b-9148-e3be6c30e623}">
          <xlrd:rvb i="659"/>
        </ext>
      </extLst>
    </bk>
    <bk>
      <extLst>
        <ext uri="{3e2802c4-a4d2-4d8b-9148-e3be6c30e623}">
          <xlrd:rvb i="660"/>
        </ext>
      </extLst>
    </bk>
    <bk>
      <extLst>
        <ext uri="{3e2802c4-a4d2-4d8b-9148-e3be6c30e623}">
          <xlrd:rvb i="661"/>
        </ext>
      </extLst>
    </bk>
    <bk>
      <extLst>
        <ext uri="{3e2802c4-a4d2-4d8b-9148-e3be6c30e623}">
          <xlrd:rvb i="662"/>
        </ext>
      </extLst>
    </bk>
    <bk>
      <extLst>
        <ext uri="{3e2802c4-a4d2-4d8b-9148-e3be6c30e623}">
          <xlrd:rvb i="663"/>
        </ext>
      </extLst>
    </bk>
    <bk>
      <extLst>
        <ext uri="{3e2802c4-a4d2-4d8b-9148-e3be6c30e623}">
          <xlrd:rvb i="664"/>
        </ext>
      </extLst>
    </bk>
    <bk>
      <extLst>
        <ext uri="{3e2802c4-a4d2-4d8b-9148-e3be6c30e623}">
          <xlrd:rvb i="665"/>
        </ext>
      </extLst>
    </bk>
    <bk>
      <extLst>
        <ext uri="{3e2802c4-a4d2-4d8b-9148-e3be6c30e623}">
          <xlrd:rvb i="666"/>
        </ext>
      </extLst>
    </bk>
    <bk>
      <extLst>
        <ext uri="{3e2802c4-a4d2-4d8b-9148-e3be6c30e623}">
          <xlrd:rvb i="667"/>
        </ext>
      </extLst>
    </bk>
    <bk>
      <extLst>
        <ext uri="{3e2802c4-a4d2-4d8b-9148-e3be6c30e623}">
          <xlrd:rvb i="668"/>
        </ext>
      </extLst>
    </bk>
    <bk>
      <extLst>
        <ext uri="{3e2802c4-a4d2-4d8b-9148-e3be6c30e623}">
          <xlrd:rvb i="669"/>
        </ext>
      </extLst>
    </bk>
    <bk>
      <extLst>
        <ext uri="{3e2802c4-a4d2-4d8b-9148-e3be6c30e623}">
          <xlrd:rvb i="670"/>
        </ext>
      </extLst>
    </bk>
    <bk>
      <extLst>
        <ext uri="{3e2802c4-a4d2-4d8b-9148-e3be6c30e623}">
          <xlrd:rvb i="671"/>
        </ext>
      </extLst>
    </bk>
    <bk>
      <extLst>
        <ext uri="{3e2802c4-a4d2-4d8b-9148-e3be6c30e623}">
          <xlrd:rvb i="672"/>
        </ext>
      </extLst>
    </bk>
    <bk>
      <extLst>
        <ext uri="{3e2802c4-a4d2-4d8b-9148-e3be6c30e623}">
          <xlrd:rvb i="673"/>
        </ext>
      </extLst>
    </bk>
    <bk>
      <extLst>
        <ext uri="{3e2802c4-a4d2-4d8b-9148-e3be6c30e623}">
          <xlrd:rvb i="674"/>
        </ext>
      </extLst>
    </bk>
    <bk>
      <extLst>
        <ext uri="{3e2802c4-a4d2-4d8b-9148-e3be6c30e623}">
          <xlrd:rvb i="675"/>
        </ext>
      </extLst>
    </bk>
    <bk>
      <extLst>
        <ext uri="{3e2802c4-a4d2-4d8b-9148-e3be6c30e623}">
          <xlrd:rvb i="676"/>
        </ext>
      </extLst>
    </bk>
    <bk>
      <extLst>
        <ext uri="{3e2802c4-a4d2-4d8b-9148-e3be6c30e623}">
          <xlrd:rvb i="677"/>
        </ext>
      </extLst>
    </bk>
    <bk>
      <extLst>
        <ext uri="{3e2802c4-a4d2-4d8b-9148-e3be6c30e623}">
          <xlrd:rvb i="678"/>
        </ext>
      </extLst>
    </bk>
    <bk>
      <extLst>
        <ext uri="{3e2802c4-a4d2-4d8b-9148-e3be6c30e623}">
          <xlrd:rvb i="679"/>
        </ext>
      </extLst>
    </bk>
    <bk>
      <extLst>
        <ext uri="{3e2802c4-a4d2-4d8b-9148-e3be6c30e623}">
          <xlrd:rvb i="680"/>
        </ext>
      </extLst>
    </bk>
    <bk>
      <extLst>
        <ext uri="{3e2802c4-a4d2-4d8b-9148-e3be6c30e623}">
          <xlrd:rvb i="681"/>
        </ext>
      </extLst>
    </bk>
    <bk>
      <extLst>
        <ext uri="{3e2802c4-a4d2-4d8b-9148-e3be6c30e623}">
          <xlrd:rvb i="682"/>
        </ext>
      </extLst>
    </bk>
    <bk>
      <extLst>
        <ext uri="{3e2802c4-a4d2-4d8b-9148-e3be6c30e623}">
          <xlrd:rvb i="683"/>
        </ext>
      </extLst>
    </bk>
    <bk>
      <extLst>
        <ext uri="{3e2802c4-a4d2-4d8b-9148-e3be6c30e623}">
          <xlrd:rvb i="684"/>
        </ext>
      </extLst>
    </bk>
    <bk>
      <extLst>
        <ext uri="{3e2802c4-a4d2-4d8b-9148-e3be6c30e623}">
          <xlrd:rvb i="685"/>
        </ext>
      </extLst>
    </bk>
    <bk>
      <extLst>
        <ext uri="{3e2802c4-a4d2-4d8b-9148-e3be6c30e623}">
          <xlrd:rvb i="686"/>
        </ext>
      </extLst>
    </bk>
    <bk>
      <extLst>
        <ext uri="{3e2802c4-a4d2-4d8b-9148-e3be6c30e623}">
          <xlrd:rvb i="687"/>
        </ext>
      </extLst>
    </bk>
    <bk>
      <extLst>
        <ext uri="{3e2802c4-a4d2-4d8b-9148-e3be6c30e623}">
          <xlrd:rvb i="688"/>
        </ext>
      </extLst>
    </bk>
    <bk>
      <extLst>
        <ext uri="{3e2802c4-a4d2-4d8b-9148-e3be6c30e623}">
          <xlrd:rvb i="689"/>
        </ext>
      </extLst>
    </bk>
    <bk>
      <extLst>
        <ext uri="{3e2802c4-a4d2-4d8b-9148-e3be6c30e623}">
          <xlrd:rvb i="690"/>
        </ext>
      </extLst>
    </bk>
    <bk>
      <extLst>
        <ext uri="{3e2802c4-a4d2-4d8b-9148-e3be6c30e623}">
          <xlrd:rvb i="691"/>
        </ext>
      </extLst>
    </bk>
    <bk>
      <extLst>
        <ext uri="{3e2802c4-a4d2-4d8b-9148-e3be6c30e623}">
          <xlrd:rvb i="692"/>
        </ext>
      </extLst>
    </bk>
    <bk>
      <extLst>
        <ext uri="{3e2802c4-a4d2-4d8b-9148-e3be6c30e623}">
          <xlrd:rvb i="693"/>
        </ext>
      </extLst>
    </bk>
    <bk>
      <extLst>
        <ext uri="{3e2802c4-a4d2-4d8b-9148-e3be6c30e623}">
          <xlrd:rvb i="694"/>
        </ext>
      </extLst>
    </bk>
    <bk>
      <extLst>
        <ext uri="{3e2802c4-a4d2-4d8b-9148-e3be6c30e623}">
          <xlrd:rvb i="695"/>
        </ext>
      </extLst>
    </bk>
    <bk>
      <extLst>
        <ext uri="{3e2802c4-a4d2-4d8b-9148-e3be6c30e623}">
          <xlrd:rvb i="696"/>
        </ext>
      </extLst>
    </bk>
    <bk>
      <extLst>
        <ext uri="{3e2802c4-a4d2-4d8b-9148-e3be6c30e623}">
          <xlrd:rvb i="697"/>
        </ext>
      </extLst>
    </bk>
    <bk>
      <extLst>
        <ext uri="{3e2802c4-a4d2-4d8b-9148-e3be6c30e623}">
          <xlrd:rvb i="698"/>
        </ext>
      </extLst>
    </bk>
    <bk>
      <extLst>
        <ext uri="{3e2802c4-a4d2-4d8b-9148-e3be6c30e623}">
          <xlrd:rvb i="699"/>
        </ext>
      </extLst>
    </bk>
    <bk>
      <extLst>
        <ext uri="{3e2802c4-a4d2-4d8b-9148-e3be6c30e623}">
          <xlrd:rvb i="700"/>
        </ext>
      </extLst>
    </bk>
    <bk>
      <extLst>
        <ext uri="{3e2802c4-a4d2-4d8b-9148-e3be6c30e623}">
          <xlrd:rvb i="701"/>
        </ext>
      </extLst>
    </bk>
    <bk>
      <extLst>
        <ext uri="{3e2802c4-a4d2-4d8b-9148-e3be6c30e623}">
          <xlrd:rvb i="702"/>
        </ext>
      </extLst>
    </bk>
    <bk>
      <extLst>
        <ext uri="{3e2802c4-a4d2-4d8b-9148-e3be6c30e623}">
          <xlrd:rvb i="703"/>
        </ext>
      </extLst>
    </bk>
    <bk>
      <extLst>
        <ext uri="{3e2802c4-a4d2-4d8b-9148-e3be6c30e623}">
          <xlrd:rvb i="704"/>
        </ext>
      </extLst>
    </bk>
    <bk>
      <extLst>
        <ext uri="{3e2802c4-a4d2-4d8b-9148-e3be6c30e623}">
          <xlrd:rvb i="705"/>
        </ext>
      </extLst>
    </bk>
    <bk>
      <extLst>
        <ext uri="{3e2802c4-a4d2-4d8b-9148-e3be6c30e623}">
          <xlrd:rvb i="706"/>
        </ext>
      </extLst>
    </bk>
    <bk>
      <extLst>
        <ext uri="{3e2802c4-a4d2-4d8b-9148-e3be6c30e623}">
          <xlrd:rvb i="707"/>
        </ext>
      </extLst>
    </bk>
    <bk>
      <extLst>
        <ext uri="{3e2802c4-a4d2-4d8b-9148-e3be6c30e623}">
          <xlrd:rvb i="708"/>
        </ext>
      </extLst>
    </bk>
    <bk>
      <extLst>
        <ext uri="{3e2802c4-a4d2-4d8b-9148-e3be6c30e623}">
          <xlrd:rvb i="709"/>
        </ext>
      </extLst>
    </bk>
    <bk>
      <extLst>
        <ext uri="{3e2802c4-a4d2-4d8b-9148-e3be6c30e623}">
          <xlrd:rvb i="710"/>
        </ext>
      </extLst>
    </bk>
    <bk>
      <extLst>
        <ext uri="{3e2802c4-a4d2-4d8b-9148-e3be6c30e623}">
          <xlrd:rvb i="711"/>
        </ext>
      </extLst>
    </bk>
    <bk>
      <extLst>
        <ext uri="{3e2802c4-a4d2-4d8b-9148-e3be6c30e623}">
          <xlrd:rvb i="712"/>
        </ext>
      </extLst>
    </bk>
    <bk>
      <extLst>
        <ext uri="{3e2802c4-a4d2-4d8b-9148-e3be6c30e623}">
          <xlrd:rvb i="713"/>
        </ext>
      </extLst>
    </bk>
    <bk>
      <extLst>
        <ext uri="{3e2802c4-a4d2-4d8b-9148-e3be6c30e623}">
          <xlrd:rvb i="714"/>
        </ext>
      </extLst>
    </bk>
    <bk>
      <extLst>
        <ext uri="{3e2802c4-a4d2-4d8b-9148-e3be6c30e623}">
          <xlrd:rvb i="715"/>
        </ext>
      </extLst>
    </bk>
    <bk>
      <extLst>
        <ext uri="{3e2802c4-a4d2-4d8b-9148-e3be6c30e623}">
          <xlrd:rvb i="716"/>
        </ext>
      </extLst>
    </bk>
    <bk>
      <extLst>
        <ext uri="{3e2802c4-a4d2-4d8b-9148-e3be6c30e623}">
          <xlrd:rvb i="717"/>
        </ext>
      </extLst>
    </bk>
    <bk>
      <extLst>
        <ext uri="{3e2802c4-a4d2-4d8b-9148-e3be6c30e623}">
          <xlrd:rvb i="718"/>
        </ext>
      </extLst>
    </bk>
    <bk>
      <extLst>
        <ext uri="{3e2802c4-a4d2-4d8b-9148-e3be6c30e623}">
          <xlrd:rvb i="719"/>
        </ext>
      </extLst>
    </bk>
    <bk>
      <extLst>
        <ext uri="{3e2802c4-a4d2-4d8b-9148-e3be6c30e623}">
          <xlrd:rvb i="720"/>
        </ext>
      </extLst>
    </bk>
    <bk>
      <extLst>
        <ext uri="{3e2802c4-a4d2-4d8b-9148-e3be6c30e623}">
          <xlrd:rvb i="721"/>
        </ext>
      </extLst>
    </bk>
    <bk>
      <extLst>
        <ext uri="{3e2802c4-a4d2-4d8b-9148-e3be6c30e623}">
          <xlrd:rvb i="722"/>
        </ext>
      </extLst>
    </bk>
    <bk>
      <extLst>
        <ext uri="{3e2802c4-a4d2-4d8b-9148-e3be6c30e623}">
          <xlrd:rvb i="723"/>
        </ext>
      </extLst>
    </bk>
    <bk>
      <extLst>
        <ext uri="{3e2802c4-a4d2-4d8b-9148-e3be6c30e623}">
          <xlrd:rvb i="724"/>
        </ext>
      </extLst>
    </bk>
    <bk>
      <extLst>
        <ext uri="{3e2802c4-a4d2-4d8b-9148-e3be6c30e623}">
          <xlrd:rvb i="725"/>
        </ext>
      </extLst>
    </bk>
    <bk>
      <extLst>
        <ext uri="{3e2802c4-a4d2-4d8b-9148-e3be6c30e623}">
          <xlrd:rvb i="726"/>
        </ext>
      </extLst>
    </bk>
    <bk>
      <extLst>
        <ext uri="{3e2802c4-a4d2-4d8b-9148-e3be6c30e623}">
          <xlrd:rvb i="727"/>
        </ext>
      </extLst>
    </bk>
    <bk>
      <extLst>
        <ext uri="{3e2802c4-a4d2-4d8b-9148-e3be6c30e623}">
          <xlrd:rvb i="728"/>
        </ext>
      </extLst>
    </bk>
    <bk>
      <extLst>
        <ext uri="{3e2802c4-a4d2-4d8b-9148-e3be6c30e623}">
          <xlrd:rvb i="729"/>
        </ext>
      </extLst>
    </bk>
    <bk>
      <extLst>
        <ext uri="{3e2802c4-a4d2-4d8b-9148-e3be6c30e623}">
          <xlrd:rvb i="730"/>
        </ext>
      </extLst>
    </bk>
    <bk>
      <extLst>
        <ext uri="{3e2802c4-a4d2-4d8b-9148-e3be6c30e623}">
          <xlrd:rvb i="731"/>
        </ext>
      </extLst>
    </bk>
    <bk>
      <extLst>
        <ext uri="{3e2802c4-a4d2-4d8b-9148-e3be6c30e623}">
          <xlrd:rvb i="732"/>
        </ext>
      </extLst>
    </bk>
    <bk>
      <extLst>
        <ext uri="{3e2802c4-a4d2-4d8b-9148-e3be6c30e623}">
          <xlrd:rvb i="733"/>
        </ext>
      </extLst>
    </bk>
    <bk>
      <extLst>
        <ext uri="{3e2802c4-a4d2-4d8b-9148-e3be6c30e623}">
          <xlrd:rvb i="734"/>
        </ext>
      </extLst>
    </bk>
    <bk>
      <extLst>
        <ext uri="{3e2802c4-a4d2-4d8b-9148-e3be6c30e623}">
          <xlrd:rvb i="735"/>
        </ext>
      </extLst>
    </bk>
    <bk>
      <extLst>
        <ext uri="{3e2802c4-a4d2-4d8b-9148-e3be6c30e623}">
          <xlrd:rvb i="736"/>
        </ext>
      </extLst>
    </bk>
    <bk>
      <extLst>
        <ext uri="{3e2802c4-a4d2-4d8b-9148-e3be6c30e623}">
          <xlrd:rvb i="737"/>
        </ext>
      </extLst>
    </bk>
    <bk>
      <extLst>
        <ext uri="{3e2802c4-a4d2-4d8b-9148-e3be6c30e623}">
          <xlrd:rvb i="738"/>
        </ext>
      </extLst>
    </bk>
    <bk>
      <extLst>
        <ext uri="{3e2802c4-a4d2-4d8b-9148-e3be6c30e623}">
          <xlrd:rvb i="739"/>
        </ext>
      </extLst>
    </bk>
    <bk>
      <extLst>
        <ext uri="{3e2802c4-a4d2-4d8b-9148-e3be6c30e623}">
          <xlrd:rvb i="740"/>
        </ext>
      </extLst>
    </bk>
    <bk>
      <extLst>
        <ext uri="{3e2802c4-a4d2-4d8b-9148-e3be6c30e623}">
          <xlrd:rvb i="741"/>
        </ext>
      </extLst>
    </bk>
    <bk>
      <extLst>
        <ext uri="{3e2802c4-a4d2-4d8b-9148-e3be6c30e623}">
          <xlrd:rvb i="742"/>
        </ext>
      </extLst>
    </bk>
    <bk>
      <extLst>
        <ext uri="{3e2802c4-a4d2-4d8b-9148-e3be6c30e623}">
          <xlrd:rvb i="743"/>
        </ext>
      </extLst>
    </bk>
    <bk>
      <extLst>
        <ext uri="{3e2802c4-a4d2-4d8b-9148-e3be6c30e623}">
          <xlrd:rvb i="744"/>
        </ext>
      </extLst>
    </bk>
    <bk>
      <extLst>
        <ext uri="{3e2802c4-a4d2-4d8b-9148-e3be6c30e623}">
          <xlrd:rvb i="745"/>
        </ext>
      </extLst>
    </bk>
    <bk>
      <extLst>
        <ext uri="{3e2802c4-a4d2-4d8b-9148-e3be6c30e623}">
          <xlrd:rvb i="746"/>
        </ext>
      </extLst>
    </bk>
    <bk>
      <extLst>
        <ext uri="{3e2802c4-a4d2-4d8b-9148-e3be6c30e623}">
          <xlrd:rvb i="747"/>
        </ext>
      </extLst>
    </bk>
    <bk>
      <extLst>
        <ext uri="{3e2802c4-a4d2-4d8b-9148-e3be6c30e623}">
          <xlrd:rvb i="748"/>
        </ext>
      </extLst>
    </bk>
    <bk>
      <extLst>
        <ext uri="{3e2802c4-a4d2-4d8b-9148-e3be6c30e623}">
          <xlrd:rvb i="749"/>
        </ext>
      </extLst>
    </bk>
    <bk>
      <extLst>
        <ext uri="{3e2802c4-a4d2-4d8b-9148-e3be6c30e623}">
          <xlrd:rvb i="750"/>
        </ext>
      </extLst>
    </bk>
    <bk>
      <extLst>
        <ext uri="{3e2802c4-a4d2-4d8b-9148-e3be6c30e623}">
          <xlrd:rvb i="751"/>
        </ext>
      </extLst>
    </bk>
    <bk>
      <extLst>
        <ext uri="{3e2802c4-a4d2-4d8b-9148-e3be6c30e623}">
          <xlrd:rvb i="752"/>
        </ext>
      </extLst>
    </bk>
    <bk>
      <extLst>
        <ext uri="{3e2802c4-a4d2-4d8b-9148-e3be6c30e623}">
          <xlrd:rvb i="753"/>
        </ext>
      </extLst>
    </bk>
    <bk>
      <extLst>
        <ext uri="{3e2802c4-a4d2-4d8b-9148-e3be6c30e623}">
          <xlrd:rvb i="754"/>
        </ext>
      </extLst>
    </bk>
    <bk>
      <extLst>
        <ext uri="{3e2802c4-a4d2-4d8b-9148-e3be6c30e623}">
          <xlrd:rvb i="755"/>
        </ext>
      </extLst>
    </bk>
    <bk>
      <extLst>
        <ext uri="{3e2802c4-a4d2-4d8b-9148-e3be6c30e623}">
          <xlrd:rvb i="756"/>
        </ext>
      </extLst>
    </bk>
    <bk>
      <extLst>
        <ext uri="{3e2802c4-a4d2-4d8b-9148-e3be6c30e623}">
          <xlrd:rvb i="757"/>
        </ext>
      </extLst>
    </bk>
    <bk>
      <extLst>
        <ext uri="{3e2802c4-a4d2-4d8b-9148-e3be6c30e623}">
          <xlrd:rvb i="758"/>
        </ext>
      </extLst>
    </bk>
    <bk>
      <extLst>
        <ext uri="{3e2802c4-a4d2-4d8b-9148-e3be6c30e623}">
          <xlrd:rvb i="759"/>
        </ext>
      </extLst>
    </bk>
    <bk>
      <extLst>
        <ext uri="{3e2802c4-a4d2-4d8b-9148-e3be6c30e623}">
          <xlrd:rvb i="760"/>
        </ext>
      </extLst>
    </bk>
    <bk>
      <extLst>
        <ext uri="{3e2802c4-a4d2-4d8b-9148-e3be6c30e623}">
          <xlrd:rvb i="761"/>
        </ext>
      </extLst>
    </bk>
    <bk>
      <extLst>
        <ext uri="{3e2802c4-a4d2-4d8b-9148-e3be6c30e623}">
          <xlrd:rvb i="762"/>
        </ext>
      </extLst>
    </bk>
    <bk>
      <extLst>
        <ext uri="{3e2802c4-a4d2-4d8b-9148-e3be6c30e623}">
          <xlrd:rvb i="763"/>
        </ext>
      </extLst>
    </bk>
    <bk>
      <extLst>
        <ext uri="{3e2802c4-a4d2-4d8b-9148-e3be6c30e623}">
          <xlrd:rvb i="764"/>
        </ext>
      </extLst>
    </bk>
    <bk>
      <extLst>
        <ext uri="{3e2802c4-a4d2-4d8b-9148-e3be6c30e623}">
          <xlrd:rvb i="765"/>
        </ext>
      </extLst>
    </bk>
    <bk>
      <extLst>
        <ext uri="{3e2802c4-a4d2-4d8b-9148-e3be6c30e623}">
          <xlrd:rvb i="766"/>
        </ext>
      </extLst>
    </bk>
    <bk>
      <extLst>
        <ext uri="{3e2802c4-a4d2-4d8b-9148-e3be6c30e623}">
          <xlrd:rvb i="767"/>
        </ext>
      </extLst>
    </bk>
    <bk>
      <extLst>
        <ext uri="{3e2802c4-a4d2-4d8b-9148-e3be6c30e623}">
          <xlrd:rvb i="768"/>
        </ext>
      </extLst>
    </bk>
    <bk>
      <extLst>
        <ext uri="{3e2802c4-a4d2-4d8b-9148-e3be6c30e623}">
          <xlrd:rvb i="769"/>
        </ext>
      </extLst>
    </bk>
    <bk>
      <extLst>
        <ext uri="{3e2802c4-a4d2-4d8b-9148-e3be6c30e623}">
          <xlrd:rvb i="770"/>
        </ext>
      </extLst>
    </bk>
    <bk>
      <extLst>
        <ext uri="{3e2802c4-a4d2-4d8b-9148-e3be6c30e623}">
          <xlrd:rvb i="771"/>
        </ext>
      </extLst>
    </bk>
    <bk>
      <extLst>
        <ext uri="{3e2802c4-a4d2-4d8b-9148-e3be6c30e623}">
          <xlrd:rvb i="772"/>
        </ext>
      </extLst>
    </bk>
    <bk>
      <extLst>
        <ext uri="{3e2802c4-a4d2-4d8b-9148-e3be6c30e623}">
          <xlrd:rvb i="773"/>
        </ext>
      </extLst>
    </bk>
    <bk>
      <extLst>
        <ext uri="{3e2802c4-a4d2-4d8b-9148-e3be6c30e623}">
          <xlrd:rvb i="774"/>
        </ext>
      </extLst>
    </bk>
    <bk>
      <extLst>
        <ext uri="{3e2802c4-a4d2-4d8b-9148-e3be6c30e623}">
          <xlrd:rvb i="775"/>
        </ext>
      </extLst>
    </bk>
    <bk>
      <extLst>
        <ext uri="{3e2802c4-a4d2-4d8b-9148-e3be6c30e623}">
          <xlrd:rvb i="776"/>
        </ext>
      </extLst>
    </bk>
    <bk>
      <extLst>
        <ext uri="{3e2802c4-a4d2-4d8b-9148-e3be6c30e623}">
          <xlrd:rvb i="777"/>
        </ext>
      </extLst>
    </bk>
    <bk>
      <extLst>
        <ext uri="{3e2802c4-a4d2-4d8b-9148-e3be6c30e623}">
          <xlrd:rvb i="778"/>
        </ext>
      </extLst>
    </bk>
    <bk>
      <extLst>
        <ext uri="{3e2802c4-a4d2-4d8b-9148-e3be6c30e623}">
          <xlrd:rvb i="779"/>
        </ext>
      </extLst>
    </bk>
    <bk>
      <extLst>
        <ext uri="{3e2802c4-a4d2-4d8b-9148-e3be6c30e623}">
          <xlrd:rvb i="780"/>
        </ext>
      </extLst>
    </bk>
    <bk>
      <extLst>
        <ext uri="{3e2802c4-a4d2-4d8b-9148-e3be6c30e623}">
          <xlrd:rvb i="781"/>
        </ext>
      </extLst>
    </bk>
    <bk>
      <extLst>
        <ext uri="{3e2802c4-a4d2-4d8b-9148-e3be6c30e623}">
          <xlrd:rvb i="782"/>
        </ext>
      </extLst>
    </bk>
    <bk>
      <extLst>
        <ext uri="{3e2802c4-a4d2-4d8b-9148-e3be6c30e623}">
          <xlrd:rvb i="783"/>
        </ext>
      </extLst>
    </bk>
    <bk>
      <extLst>
        <ext uri="{3e2802c4-a4d2-4d8b-9148-e3be6c30e623}">
          <xlrd:rvb i="784"/>
        </ext>
      </extLst>
    </bk>
    <bk>
      <extLst>
        <ext uri="{3e2802c4-a4d2-4d8b-9148-e3be6c30e623}">
          <xlrd:rvb i="785"/>
        </ext>
      </extLst>
    </bk>
    <bk>
      <extLst>
        <ext uri="{3e2802c4-a4d2-4d8b-9148-e3be6c30e623}">
          <xlrd:rvb i="786"/>
        </ext>
      </extLst>
    </bk>
    <bk>
      <extLst>
        <ext uri="{3e2802c4-a4d2-4d8b-9148-e3be6c30e623}">
          <xlrd:rvb i="787"/>
        </ext>
      </extLst>
    </bk>
    <bk>
      <extLst>
        <ext uri="{3e2802c4-a4d2-4d8b-9148-e3be6c30e623}">
          <xlrd:rvb i="788"/>
        </ext>
      </extLst>
    </bk>
    <bk>
      <extLst>
        <ext uri="{3e2802c4-a4d2-4d8b-9148-e3be6c30e623}">
          <xlrd:rvb i="789"/>
        </ext>
      </extLst>
    </bk>
    <bk>
      <extLst>
        <ext uri="{3e2802c4-a4d2-4d8b-9148-e3be6c30e623}">
          <xlrd:rvb i="790"/>
        </ext>
      </extLst>
    </bk>
    <bk>
      <extLst>
        <ext uri="{3e2802c4-a4d2-4d8b-9148-e3be6c30e623}">
          <xlrd:rvb i="791"/>
        </ext>
      </extLst>
    </bk>
    <bk>
      <extLst>
        <ext uri="{3e2802c4-a4d2-4d8b-9148-e3be6c30e623}">
          <xlrd:rvb i="792"/>
        </ext>
      </extLst>
    </bk>
    <bk>
      <extLst>
        <ext uri="{3e2802c4-a4d2-4d8b-9148-e3be6c30e623}">
          <xlrd:rvb i="793"/>
        </ext>
      </extLst>
    </bk>
    <bk>
      <extLst>
        <ext uri="{3e2802c4-a4d2-4d8b-9148-e3be6c30e623}">
          <xlrd:rvb i="794"/>
        </ext>
      </extLst>
    </bk>
    <bk>
      <extLst>
        <ext uri="{3e2802c4-a4d2-4d8b-9148-e3be6c30e623}">
          <xlrd:rvb i="795"/>
        </ext>
      </extLst>
    </bk>
    <bk>
      <extLst>
        <ext uri="{3e2802c4-a4d2-4d8b-9148-e3be6c30e623}">
          <xlrd:rvb i="796"/>
        </ext>
      </extLst>
    </bk>
    <bk>
      <extLst>
        <ext uri="{3e2802c4-a4d2-4d8b-9148-e3be6c30e623}">
          <xlrd:rvb i="797"/>
        </ext>
      </extLst>
    </bk>
    <bk>
      <extLst>
        <ext uri="{3e2802c4-a4d2-4d8b-9148-e3be6c30e623}">
          <xlrd:rvb i="798"/>
        </ext>
      </extLst>
    </bk>
    <bk>
      <extLst>
        <ext uri="{3e2802c4-a4d2-4d8b-9148-e3be6c30e623}">
          <xlrd:rvb i="799"/>
        </ext>
      </extLst>
    </bk>
    <bk>
      <extLst>
        <ext uri="{3e2802c4-a4d2-4d8b-9148-e3be6c30e623}">
          <xlrd:rvb i="800"/>
        </ext>
      </extLst>
    </bk>
    <bk>
      <extLst>
        <ext uri="{3e2802c4-a4d2-4d8b-9148-e3be6c30e623}">
          <xlrd:rvb i="801"/>
        </ext>
      </extLst>
    </bk>
    <bk>
      <extLst>
        <ext uri="{3e2802c4-a4d2-4d8b-9148-e3be6c30e623}">
          <xlrd:rvb i="802"/>
        </ext>
      </extLst>
    </bk>
    <bk>
      <extLst>
        <ext uri="{3e2802c4-a4d2-4d8b-9148-e3be6c30e623}">
          <xlrd:rvb i="803"/>
        </ext>
      </extLst>
    </bk>
    <bk>
      <extLst>
        <ext uri="{3e2802c4-a4d2-4d8b-9148-e3be6c30e623}">
          <xlrd:rvb i="804"/>
        </ext>
      </extLst>
    </bk>
    <bk>
      <extLst>
        <ext uri="{3e2802c4-a4d2-4d8b-9148-e3be6c30e623}">
          <xlrd:rvb i="805"/>
        </ext>
      </extLst>
    </bk>
    <bk>
      <extLst>
        <ext uri="{3e2802c4-a4d2-4d8b-9148-e3be6c30e623}">
          <xlrd:rvb i="806"/>
        </ext>
      </extLst>
    </bk>
    <bk>
      <extLst>
        <ext uri="{3e2802c4-a4d2-4d8b-9148-e3be6c30e623}">
          <xlrd:rvb i="807"/>
        </ext>
      </extLst>
    </bk>
    <bk>
      <extLst>
        <ext uri="{3e2802c4-a4d2-4d8b-9148-e3be6c30e623}">
          <xlrd:rvb i="808"/>
        </ext>
      </extLst>
    </bk>
    <bk>
      <extLst>
        <ext uri="{3e2802c4-a4d2-4d8b-9148-e3be6c30e623}">
          <xlrd:rvb i="809"/>
        </ext>
      </extLst>
    </bk>
    <bk>
      <extLst>
        <ext uri="{3e2802c4-a4d2-4d8b-9148-e3be6c30e623}">
          <xlrd:rvb i="810"/>
        </ext>
      </extLst>
    </bk>
    <bk>
      <extLst>
        <ext uri="{3e2802c4-a4d2-4d8b-9148-e3be6c30e623}">
          <xlrd:rvb i="811"/>
        </ext>
      </extLst>
    </bk>
    <bk>
      <extLst>
        <ext uri="{3e2802c4-a4d2-4d8b-9148-e3be6c30e623}">
          <xlrd:rvb i="812"/>
        </ext>
      </extLst>
    </bk>
    <bk>
      <extLst>
        <ext uri="{3e2802c4-a4d2-4d8b-9148-e3be6c30e623}">
          <xlrd:rvb i="813"/>
        </ext>
      </extLst>
    </bk>
    <bk>
      <extLst>
        <ext uri="{3e2802c4-a4d2-4d8b-9148-e3be6c30e623}">
          <xlrd:rvb i="814"/>
        </ext>
      </extLst>
    </bk>
    <bk>
      <extLst>
        <ext uri="{3e2802c4-a4d2-4d8b-9148-e3be6c30e623}">
          <xlrd:rvb i="815"/>
        </ext>
      </extLst>
    </bk>
    <bk>
      <extLst>
        <ext uri="{3e2802c4-a4d2-4d8b-9148-e3be6c30e623}">
          <xlrd:rvb i="816"/>
        </ext>
      </extLst>
    </bk>
    <bk>
      <extLst>
        <ext uri="{3e2802c4-a4d2-4d8b-9148-e3be6c30e623}">
          <xlrd:rvb i="817"/>
        </ext>
      </extLst>
    </bk>
    <bk>
      <extLst>
        <ext uri="{3e2802c4-a4d2-4d8b-9148-e3be6c30e623}">
          <xlrd:rvb i="818"/>
        </ext>
      </extLst>
    </bk>
    <bk>
      <extLst>
        <ext uri="{3e2802c4-a4d2-4d8b-9148-e3be6c30e623}">
          <xlrd:rvb i="819"/>
        </ext>
      </extLst>
    </bk>
    <bk>
      <extLst>
        <ext uri="{3e2802c4-a4d2-4d8b-9148-e3be6c30e623}">
          <xlrd:rvb i="820"/>
        </ext>
      </extLst>
    </bk>
    <bk>
      <extLst>
        <ext uri="{3e2802c4-a4d2-4d8b-9148-e3be6c30e623}">
          <xlrd:rvb i="821"/>
        </ext>
      </extLst>
    </bk>
    <bk>
      <extLst>
        <ext uri="{3e2802c4-a4d2-4d8b-9148-e3be6c30e623}">
          <xlrd:rvb i="822"/>
        </ext>
      </extLst>
    </bk>
    <bk>
      <extLst>
        <ext uri="{3e2802c4-a4d2-4d8b-9148-e3be6c30e623}">
          <xlrd:rvb i="823"/>
        </ext>
      </extLst>
    </bk>
    <bk>
      <extLst>
        <ext uri="{3e2802c4-a4d2-4d8b-9148-e3be6c30e623}">
          <xlrd:rvb i="824"/>
        </ext>
      </extLst>
    </bk>
    <bk>
      <extLst>
        <ext uri="{3e2802c4-a4d2-4d8b-9148-e3be6c30e623}">
          <xlrd:rvb i="825"/>
        </ext>
      </extLst>
    </bk>
    <bk>
      <extLst>
        <ext uri="{3e2802c4-a4d2-4d8b-9148-e3be6c30e623}">
          <xlrd:rvb i="826"/>
        </ext>
      </extLst>
    </bk>
    <bk>
      <extLst>
        <ext uri="{3e2802c4-a4d2-4d8b-9148-e3be6c30e623}">
          <xlrd:rvb i="827"/>
        </ext>
      </extLst>
    </bk>
    <bk>
      <extLst>
        <ext uri="{3e2802c4-a4d2-4d8b-9148-e3be6c30e623}">
          <xlrd:rvb i="828"/>
        </ext>
      </extLst>
    </bk>
    <bk>
      <extLst>
        <ext uri="{3e2802c4-a4d2-4d8b-9148-e3be6c30e623}">
          <xlrd:rvb i="829"/>
        </ext>
      </extLst>
    </bk>
    <bk>
      <extLst>
        <ext uri="{3e2802c4-a4d2-4d8b-9148-e3be6c30e623}">
          <xlrd:rvb i="830"/>
        </ext>
      </extLst>
    </bk>
    <bk>
      <extLst>
        <ext uri="{3e2802c4-a4d2-4d8b-9148-e3be6c30e623}">
          <xlrd:rvb i="831"/>
        </ext>
      </extLst>
    </bk>
    <bk>
      <extLst>
        <ext uri="{3e2802c4-a4d2-4d8b-9148-e3be6c30e623}">
          <xlrd:rvb i="832"/>
        </ext>
      </extLst>
    </bk>
    <bk>
      <extLst>
        <ext uri="{3e2802c4-a4d2-4d8b-9148-e3be6c30e623}">
          <xlrd:rvb i="833"/>
        </ext>
      </extLst>
    </bk>
    <bk>
      <extLst>
        <ext uri="{3e2802c4-a4d2-4d8b-9148-e3be6c30e623}">
          <xlrd:rvb i="834"/>
        </ext>
      </extLst>
    </bk>
    <bk>
      <extLst>
        <ext uri="{3e2802c4-a4d2-4d8b-9148-e3be6c30e623}">
          <xlrd:rvb i="835"/>
        </ext>
      </extLst>
    </bk>
    <bk>
      <extLst>
        <ext uri="{3e2802c4-a4d2-4d8b-9148-e3be6c30e623}">
          <xlrd:rvb i="836"/>
        </ext>
      </extLst>
    </bk>
    <bk>
      <extLst>
        <ext uri="{3e2802c4-a4d2-4d8b-9148-e3be6c30e623}">
          <xlrd:rvb i="837"/>
        </ext>
      </extLst>
    </bk>
    <bk>
      <extLst>
        <ext uri="{3e2802c4-a4d2-4d8b-9148-e3be6c30e623}">
          <xlrd:rvb i="838"/>
        </ext>
      </extLst>
    </bk>
    <bk>
      <extLst>
        <ext uri="{3e2802c4-a4d2-4d8b-9148-e3be6c30e623}">
          <xlrd:rvb i="839"/>
        </ext>
      </extLst>
    </bk>
    <bk>
      <extLst>
        <ext uri="{3e2802c4-a4d2-4d8b-9148-e3be6c30e623}">
          <xlrd:rvb i="840"/>
        </ext>
      </extLst>
    </bk>
    <bk>
      <extLst>
        <ext uri="{3e2802c4-a4d2-4d8b-9148-e3be6c30e623}">
          <xlrd:rvb i="841"/>
        </ext>
      </extLst>
    </bk>
    <bk>
      <extLst>
        <ext uri="{3e2802c4-a4d2-4d8b-9148-e3be6c30e623}">
          <xlrd:rvb i="842"/>
        </ext>
      </extLst>
    </bk>
    <bk>
      <extLst>
        <ext uri="{3e2802c4-a4d2-4d8b-9148-e3be6c30e623}">
          <xlrd:rvb i="843"/>
        </ext>
      </extLst>
    </bk>
    <bk>
      <extLst>
        <ext uri="{3e2802c4-a4d2-4d8b-9148-e3be6c30e623}">
          <xlrd:rvb i="844"/>
        </ext>
      </extLst>
    </bk>
    <bk>
      <extLst>
        <ext uri="{3e2802c4-a4d2-4d8b-9148-e3be6c30e623}">
          <xlrd:rvb i="845"/>
        </ext>
      </extLst>
    </bk>
    <bk>
      <extLst>
        <ext uri="{3e2802c4-a4d2-4d8b-9148-e3be6c30e623}">
          <xlrd:rvb i="846"/>
        </ext>
      </extLst>
    </bk>
    <bk>
      <extLst>
        <ext uri="{3e2802c4-a4d2-4d8b-9148-e3be6c30e623}">
          <xlrd:rvb i="847"/>
        </ext>
      </extLst>
    </bk>
    <bk>
      <extLst>
        <ext uri="{3e2802c4-a4d2-4d8b-9148-e3be6c30e623}">
          <xlrd:rvb i="848"/>
        </ext>
      </extLst>
    </bk>
    <bk>
      <extLst>
        <ext uri="{3e2802c4-a4d2-4d8b-9148-e3be6c30e623}">
          <xlrd:rvb i="849"/>
        </ext>
      </extLst>
    </bk>
    <bk>
      <extLst>
        <ext uri="{3e2802c4-a4d2-4d8b-9148-e3be6c30e623}">
          <xlrd:rvb i="850"/>
        </ext>
      </extLst>
    </bk>
    <bk>
      <extLst>
        <ext uri="{3e2802c4-a4d2-4d8b-9148-e3be6c30e623}">
          <xlrd:rvb i="851"/>
        </ext>
      </extLst>
    </bk>
    <bk>
      <extLst>
        <ext uri="{3e2802c4-a4d2-4d8b-9148-e3be6c30e623}">
          <xlrd:rvb i="852"/>
        </ext>
      </extLst>
    </bk>
    <bk>
      <extLst>
        <ext uri="{3e2802c4-a4d2-4d8b-9148-e3be6c30e623}">
          <xlrd:rvb i="853"/>
        </ext>
      </extLst>
    </bk>
    <bk>
      <extLst>
        <ext uri="{3e2802c4-a4d2-4d8b-9148-e3be6c30e623}">
          <xlrd:rvb i="854"/>
        </ext>
      </extLst>
    </bk>
    <bk>
      <extLst>
        <ext uri="{3e2802c4-a4d2-4d8b-9148-e3be6c30e623}">
          <xlrd:rvb i="855"/>
        </ext>
      </extLst>
    </bk>
    <bk>
      <extLst>
        <ext uri="{3e2802c4-a4d2-4d8b-9148-e3be6c30e623}">
          <xlrd:rvb i="856"/>
        </ext>
      </extLst>
    </bk>
    <bk>
      <extLst>
        <ext uri="{3e2802c4-a4d2-4d8b-9148-e3be6c30e623}">
          <xlrd:rvb i="857"/>
        </ext>
      </extLst>
    </bk>
    <bk>
      <extLst>
        <ext uri="{3e2802c4-a4d2-4d8b-9148-e3be6c30e623}">
          <xlrd:rvb i="858"/>
        </ext>
      </extLst>
    </bk>
    <bk>
      <extLst>
        <ext uri="{3e2802c4-a4d2-4d8b-9148-e3be6c30e623}">
          <xlrd:rvb i="859"/>
        </ext>
      </extLst>
    </bk>
    <bk>
      <extLst>
        <ext uri="{3e2802c4-a4d2-4d8b-9148-e3be6c30e623}">
          <xlrd:rvb i="860"/>
        </ext>
      </extLst>
    </bk>
    <bk>
      <extLst>
        <ext uri="{3e2802c4-a4d2-4d8b-9148-e3be6c30e623}">
          <xlrd:rvb i="861"/>
        </ext>
      </extLst>
    </bk>
    <bk>
      <extLst>
        <ext uri="{3e2802c4-a4d2-4d8b-9148-e3be6c30e623}">
          <xlrd:rvb i="862"/>
        </ext>
      </extLst>
    </bk>
    <bk>
      <extLst>
        <ext uri="{3e2802c4-a4d2-4d8b-9148-e3be6c30e623}">
          <xlrd:rvb i="863"/>
        </ext>
      </extLst>
    </bk>
    <bk>
      <extLst>
        <ext uri="{3e2802c4-a4d2-4d8b-9148-e3be6c30e623}">
          <xlrd:rvb i="864"/>
        </ext>
      </extLst>
    </bk>
    <bk>
      <extLst>
        <ext uri="{3e2802c4-a4d2-4d8b-9148-e3be6c30e623}">
          <xlrd:rvb i="865"/>
        </ext>
      </extLst>
    </bk>
    <bk>
      <extLst>
        <ext uri="{3e2802c4-a4d2-4d8b-9148-e3be6c30e623}">
          <xlrd:rvb i="866"/>
        </ext>
      </extLst>
    </bk>
    <bk>
      <extLst>
        <ext uri="{3e2802c4-a4d2-4d8b-9148-e3be6c30e623}">
          <xlrd:rvb i="867"/>
        </ext>
      </extLst>
    </bk>
    <bk>
      <extLst>
        <ext uri="{3e2802c4-a4d2-4d8b-9148-e3be6c30e623}">
          <xlrd:rvb i="868"/>
        </ext>
      </extLst>
    </bk>
    <bk>
      <extLst>
        <ext uri="{3e2802c4-a4d2-4d8b-9148-e3be6c30e623}">
          <xlrd:rvb i="869"/>
        </ext>
      </extLst>
    </bk>
    <bk>
      <extLst>
        <ext uri="{3e2802c4-a4d2-4d8b-9148-e3be6c30e623}">
          <xlrd:rvb i="870"/>
        </ext>
      </extLst>
    </bk>
    <bk>
      <extLst>
        <ext uri="{3e2802c4-a4d2-4d8b-9148-e3be6c30e623}">
          <xlrd:rvb i="871"/>
        </ext>
      </extLst>
    </bk>
    <bk>
      <extLst>
        <ext uri="{3e2802c4-a4d2-4d8b-9148-e3be6c30e623}">
          <xlrd:rvb i="872"/>
        </ext>
      </extLst>
    </bk>
    <bk>
      <extLst>
        <ext uri="{3e2802c4-a4d2-4d8b-9148-e3be6c30e623}">
          <xlrd:rvb i="873"/>
        </ext>
      </extLst>
    </bk>
    <bk>
      <extLst>
        <ext uri="{3e2802c4-a4d2-4d8b-9148-e3be6c30e623}">
          <xlrd:rvb i="874"/>
        </ext>
      </extLst>
    </bk>
    <bk>
      <extLst>
        <ext uri="{3e2802c4-a4d2-4d8b-9148-e3be6c30e623}">
          <xlrd:rvb i="875"/>
        </ext>
      </extLst>
    </bk>
    <bk>
      <extLst>
        <ext uri="{3e2802c4-a4d2-4d8b-9148-e3be6c30e623}">
          <xlrd:rvb i="876"/>
        </ext>
      </extLst>
    </bk>
    <bk>
      <extLst>
        <ext uri="{3e2802c4-a4d2-4d8b-9148-e3be6c30e623}">
          <xlrd:rvb i="877"/>
        </ext>
      </extLst>
    </bk>
    <bk>
      <extLst>
        <ext uri="{3e2802c4-a4d2-4d8b-9148-e3be6c30e623}">
          <xlrd:rvb i="878"/>
        </ext>
      </extLst>
    </bk>
    <bk>
      <extLst>
        <ext uri="{3e2802c4-a4d2-4d8b-9148-e3be6c30e623}">
          <xlrd:rvb i="879"/>
        </ext>
      </extLst>
    </bk>
    <bk>
      <extLst>
        <ext uri="{3e2802c4-a4d2-4d8b-9148-e3be6c30e623}">
          <xlrd:rvb i="880"/>
        </ext>
      </extLst>
    </bk>
    <bk>
      <extLst>
        <ext uri="{3e2802c4-a4d2-4d8b-9148-e3be6c30e623}">
          <xlrd:rvb i="881"/>
        </ext>
      </extLst>
    </bk>
    <bk>
      <extLst>
        <ext uri="{3e2802c4-a4d2-4d8b-9148-e3be6c30e623}">
          <xlrd:rvb i="882"/>
        </ext>
      </extLst>
    </bk>
    <bk>
      <extLst>
        <ext uri="{3e2802c4-a4d2-4d8b-9148-e3be6c30e623}">
          <xlrd:rvb i="883"/>
        </ext>
      </extLst>
    </bk>
    <bk>
      <extLst>
        <ext uri="{3e2802c4-a4d2-4d8b-9148-e3be6c30e623}">
          <xlrd:rvb i="884"/>
        </ext>
      </extLst>
    </bk>
    <bk>
      <extLst>
        <ext uri="{3e2802c4-a4d2-4d8b-9148-e3be6c30e623}">
          <xlrd:rvb i="885"/>
        </ext>
      </extLst>
    </bk>
    <bk>
      <extLst>
        <ext uri="{3e2802c4-a4d2-4d8b-9148-e3be6c30e623}">
          <xlrd:rvb i="886"/>
        </ext>
      </extLst>
    </bk>
    <bk>
      <extLst>
        <ext uri="{3e2802c4-a4d2-4d8b-9148-e3be6c30e623}">
          <xlrd:rvb i="887"/>
        </ext>
      </extLst>
    </bk>
    <bk>
      <extLst>
        <ext uri="{3e2802c4-a4d2-4d8b-9148-e3be6c30e623}">
          <xlrd:rvb i="888"/>
        </ext>
      </extLst>
    </bk>
    <bk>
      <extLst>
        <ext uri="{3e2802c4-a4d2-4d8b-9148-e3be6c30e623}">
          <xlrd:rvb i="889"/>
        </ext>
      </extLst>
    </bk>
    <bk>
      <extLst>
        <ext uri="{3e2802c4-a4d2-4d8b-9148-e3be6c30e623}">
          <xlrd:rvb i="890"/>
        </ext>
      </extLst>
    </bk>
    <bk>
      <extLst>
        <ext uri="{3e2802c4-a4d2-4d8b-9148-e3be6c30e623}">
          <xlrd:rvb i="891"/>
        </ext>
      </extLst>
    </bk>
    <bk>
      <extLst>
        <ext uri="{3e2802c4-a4d2-4d8b-9148-e3be6c30e623}">
          <xlrd:rvb i="892"/>
        </ext>
      </extLst>
    </bk>
    <bk>
      <extLst>
        <ext uri="{3e2802c4-a4d2-4d8b-9148-e3be6c30e623}">
          <xlrd:rvb i="893"/>
        </ext>
      </extLst>
    </bk>
    <bk>
      <extLst>
        <ext uri="{3e2802c4-a4d2-4d8b-9148-e3be6c30e623}">
          <xlrd:rvb i="894"/>
        </ext>
      </extLst>
    </bk>
    <bk>
      <extLst>
        <ext uri="{3e2802c4-a4d2-4d8b-9148-e3be6c30e623}">
          <xlrd:rvb i="895"/>
        </ext>
      </extLst>
    </bk>
    <bk>
      <extLst>
        <ext uri="{3e2802c4-a4d2-4d8b-9148-e3be6c30e623}">
          <xlrd:rvb i="896"/>
        </ext>
      </extLst>
    </bk>
    <bk>
      <extLst>
        <ext uri="{3e2802c4-a4d2-4d8b-9148-e3be6c30e623}">
          <xlrd:rvb i="897"/>
        </ext>
      </extLst>
    </bk>
    <bk>
      <extLst>
        <ext uri="{3e2802c4-a4d2-4d8b-9148-e3be6c30e623}">
          <xlrd:rvb i="898"/>
        </ext>
      </extLst>
    </bk>
    <bk>
      <extLst>
        <ext uri="{3e2802c4-a4d2-4d8b-9148-e3be6c30e623}">
          <xlrd:rvb i="899"/>
        </ext>
      </extLst>
    </bk>
    <bk>
      <extLst>
        <ext uri="{3e2802c4-a4d2-4d8b-9148-e3be6c30e623}">
          <xlrd:rvb i="900"/>
        </ext>
      </extLst>
    </bk>
    <bk>
      <extLst>
        <ext uri="{3e2802c4-a4d2-4d8b-9148-e3be6c30e623}">
          <xlrd:rvb i="901"/>
        </ext>
      </extLst>
    </bk>
    <bk>
      <extLst>
        <ext uri="{3e2802c4-a4d2-4d8b-9148-e3be6c30e623}">
          <xlrd:rvb i="902"/>
        </ext>
      </extLst>
    </bk>
    <bk>
      <extLst>
        <ext uri="{3e2802c4-a4d2-4d8b-9148-e3be6c30e623}">
          <xlrd:rvb i="903"/>
        </ext>
      </extLst>
    </bk>
    <bk>
      <extLst>
        <ext uri="{3e2802c4-a4d2-4d8b-9148-e3be6c30e623}">
          <xlrd:rvb i="904"/>
        </ext>
      </extLst>
    </bk>
    <bk>
      <extLst>
        <ext uri="{3e2802c4-a4d2-4d8b-9148-e3be6c30e623}">
          <xlrd:rvb i="905"/>
        </ext>
      </extLst>
    </bk>
    <bk>
      <extLst>
        <ext uri="{3e2802c4-a4d2-4d8b-9148-e3be6c30e623}">
          <xlrd:rvb i="906"/>
        </ext>
      </extLst>
    </bk>
    <bk>
      <extLst>
        <ext uri="{3e2802c4-a4d2-4d8b-9148-e3be6c30e623}">
          <xlrd:rvb i="907"/>
        </ext>
      </extLst>
    </bk>
    <bk>
      <extLst>
        <ext uri="{3e2802c4-a4d2-4d8b-9148-e3be6c30e623}">
          <xlrd:rvb i="908"/>
        </ext>
      </extLst>
    </bk>
    <bk>
      <extLst>
        <ext uri="{3e2802c4-a4d2-4d8b-9148-e3be6c30e623}">
          <xlrd:rvb i="909"/>
        </ext>
      </extLst>
    </bk>
    <bk>
      <extLst>
        <ext uri="{3e2802c4-a4d2-4d8b-9148-e3be6c30e623}">
          <xlrd:rvb i="910"/>
        </ext>
      </extLst>
    </bk>
    <bk>
      <extLst>
        <ext uri="{3e2802c4-a4d2-4d8b-9148-e3be6c30e623}">
          <xlrd:rvb i="911"/>
        </ext>
      </extLst>
    </bk>
    <bk>
      <extLst>
        <ext uri="{3e2802c4-a4d2-4d8b-9148-e3be6c30e623}">
          <xlrd:rvb i="912"/>
        </ext>
      </extLst>
    </bk>
    <bk>
      <extLst>
        <ext uri="{3e2802c4-a4d2-4d8b-9148-e3be6c30e623}">
          <xlrd:rvb i="913"/>
        </ext>
      </extLst>
    </bk>
    <bk>
      <extLst>
        <ext uri="{3e2802c4-a4d2-4d8b-9148-e3be6c30e623}">
          <xlrd:rvb i="914"/>
        </ext>
      </extLst>
    </bk>
    <bk>
      <extLst>
        <ext uri="{3e2802c4-a4d2-4d8b-9148-e3be6c30e623}">
          <xlrd:rvb i="915"/>
        </ext>
      </extLst>
    </bk>
    <bk>
      <extLst>
        <ext uri="{3e2802c4-a4d2-4d8b-9148-e3be6c30e623}">
          <xlrd:rvb i="916"/>
        </ext>
      </extLst>
    </bk>
    <bk>
      <extLst>
        <ext uri="{3e2802c4-a4d2-4d8b-9148-e3be6c30e623}">
          <xlrd:rvb i="917"/>
        </ext>
      </extLst>
    </bk>
    <bk>
      <extLst>
        <ext uri="{3e2802c4-a4d2-4d8b-9148-e3be6c30e623}">
          <xlrd:rvb i="918"/>
        </ext>
      </extLst>
    </bk>
    <bk>
      <extLst>
        <ext uri="{3e2802c4-a4d2-4d8b-9148-e3be6c30e623}">
          <xlrd:rvb i="919"/>
        </ext>
      </extLst>
    </bk>
    <bk>
      <extLst>
        <ext uri="{3e2802c4-a4d2-4d8b-9148-e3be6c30e623}">
          <xlrd:rvb i="920"/>
        </ext>
      </extLst>
    </bk>
    <bk>
      <extLst>
        <ext uri="{3e2802c4-a4d2-4d8b-9148-e3be6c30e623}">
          <xlrd:rvb i="921"/>
        </ext>
      </extLst>
    </bk>
    <bk>
      <extLst>
        <ext uri="{3e2802c4-a4d2-4d8b-9148-e3be6c30e623}">
          <xlrd:rvb i="922"/>
        </ext>
      </extLst>
    </bk>
    <bk>
      <extLst>
        <ext uri="{3e2802c4-a4d2-4d8b-9148-e3be6c30e623}">
          <xlrd:rvb i="923"/>
        </ext>
      </extLst>
    </bk>
    <bk>
      <extLst>
        <ext uri="{3e2802c4-a4d2-4d8b-9148-e3be6c30e623}">
          <xlrd:rvb i="924"/>
        </ext>
      </extLst>
    </bk>
    <bk>
      <extLst>
        <ext uri="{3e2802c4-a4d2-4d8b-9148-e3be6c30e623}">
          <xlrd:rvb i="925"/>
        </ext>
      </extLst>
    </bk>
    <bk>
      <extLst>
        <ext uri="{3e2802c4-a4d2-4d8b-9148-e3be6c30e623}">
          <xlrd:rvb i="926"/>
        </ext>
      </extLst>
    </bk>
    <bk>
      <extLst>
        <ext uri="{3e2802c4-a4d2-4d8b-9148-e3be6c30e623}">
          <xlrd:rvb i="927"/>
        </ext>
      </extLst>
    </bk>
    <bk>
      <extLst>
        <ext uri="{3e2802c4-a4d2-4d8b-9148-e3be6c30e623}">
          <xlrd:rvb i="928"/>
        </ext>
      </extLst>
    </bk>
    <bk>
      <extLst>
        <ext uri="{3e2802c4-a4d2-4d8b-9148-e3be6c30e623}">
          <xlrd:rvb i="929"/>
        </ext>
      </extLst>
    </bk>
    <bk>
      <extLst>
        <ext uri="{3e2802c4-a4d2-4d8b-9148-e3be6c30e623}">
          <xlrd:rvb i="930"/>
        </ext>
      </extLst>
    </bk>
    <bk>
      <extLst>
        <ext uri="{3e2802c4-a4d2-4d8b-9148-e3be6c30e623}">
          <xlrd:rvb i="931"/>
        </ext>
      </extLst>
    </bk>
    <bk>
      <extLst>
        <ext uri="{3e2802c4-a4d2-4d8b-9148-e3be6c30e623}">
          <xlrd:rvb i="932"/>
        </ext>
      </extLst>
    </bk>
    <bk>
      <extLst>
        <ext uri="{3e2802c4-a4d2-4d8b-9148-e3be6c30e623}">
          <xlrd:rvb i="933"/>
        </ext>
      </extLst>
    </bk>
    <bk>
      <extLst>
        <ext uri="{3e2802c4-a4d2-4d8b-9148-e3be6c30e623}">
          <xlrd:rvb i="934"/>
        </ext>
      </extLst>
    </bk>
    <bk>
      <extLst>
        <ext uri="{3e2802c4-a4d2-4d8b-9148-e3be6c30e623}">
          <xlrd:rvb i="935"/>
        </ext>
      </extLst>
    </bk>
    <bk>
      <extLst>
        <ext uri="{3e2802c4-a4d2-4d8b-9148-e3be6c30e623}">
          <xlrd:rvb i="936"/>
        </ext>
      </extLst>
    </bk>
    <bk>
      <extLst>
        <ext uri="{3e2802c4-a4d2-4d8b-9148-e3be6c30e623}">
          <xlrd:rvb i="937"/>
        </ext>
      </extLst>
    </bk>
    <bk>
      <extLst>
        <ext uri="{3e2802c4-a4d2-4d8b-9148-e3be6c30e623}">
          <xlrd:rvb i="938"/>
        </ext>
      </extLst>
    </bk>
    <bk>
      <extLst>
        <ext uri="{3e2802c4-a4d2-4d8b-9148-e3be6c30e623}">
          <xlrd:rvb i="939"/>
        </ext>
      </extLst>
    </bk>
    <bk>
      <extLst>
        <ext uri="{3e2802c4-a4d2-4d8b-9148-e3be6c30e623}">
          <xlrd:rvb i="940"/>
        </ext>
      </extLst>
    </bk>
    <bk>
      <extLst>
        <ext uri="{3e2802c4-a4d2-4d8b-9148-e3be6c30e623}">
          <xlrd:rvb i="941"/>
        </ext>
      </extLst>
    </bk>
    <bk>
      <extLst>
        <ext uri="{3e2802c4-a4d2-4d8b-9148-e3be6c30e623}">
          <xlrd:rvb i="942"/>
        </ext>
      </extLst>
    </bk>
    <bk>
      <extLst>
        <ext uri="{3e2802c4-a4d2-4d8b-9148-e3be6c30e623}">
          <xlrd:rvb i="943"/>
        </ext>
      </extLst>
    </bk>
    <bk>
      <extLst>
        <ext uri="{3e2802c4-a4d2-4d8b-9148-e3be6c30e623}">
          <xlrd:rvb i="944"/>
        </ext>
      </extLst>
    </bk>
    <bk>
      <extLst>
        <ext uri="{3e2802c4-a4d2-4d8b-9148-e3be6c30e623}">
          <xlrd:rvb i="945"/>
        </ext>
      </extLst>
    </bk>
    <bk>
      <extLst>
        <ext uri="{3e2802c4-a4d2-4d8b-9148-e3be6c30e623}">
          <xlrd:rvb i="946"/>
        </ext>
      </extLst>
    </bk>
    <bk>
      <extLst>
        <ext uri="{3e2802c4-a4d2-4d8b-9148-e3be6c30e623}">
          <xlrd:rvb i="947"/>
        </ext>
      </extLst>
    </bk>
    <bk>
      <extLst>
        <ext uri="{3e2802c4-a4d2-4d8b-9148-e3be6c30e623}">
          <xlrd:rvb i="948"/>
        </ext>
      </extLst>
    </bk>
    <bk>
      <extLst>
        <ext uri="{3e2802c4-a4d2-4d8b-9148-e3be6c30e623}">
          <xlrd:rvb i="949"/>
        </ext>
      </extLst>
    </bk>
    <bk>
      <extLst>
        <ext uri="{3e2802c4-a4d2-4d8b-9148-e3be6c30e623}">
          <xlrd:rvb i="950"/>
        </ext>
      </extLst>
    </bk>
    <bk>
      <extLst>
        <ext uri="{3e2802c4-a4d2-4d8b-9148-e3be6c30e623}">
          <xlrd:rvb i="951"/>
        </ext>
      </extLst>
    </bk>
    <bk>
      <extLst>
        <ext uri="{3e2802c4-a4d2-4d8b-9148-e3be6c30e623}">
          <xlrd:rvb i="952"/>
        </ext>
      </extLst>
    </bk>
    <bk>
      <extLst>
        <ext uri="{3e2802c4-a4d2-4d8b-9148-e3be6c30e623}">
          <xlrd:rvb i="953"/>
        </ext>
      </extLst>
    </bk>
    <bk>
      <extLst>
        <ext uri="{3e2802c4-a4d2-4d8b-9148-e3be6c30e623}">
          <xlrd:rvb i="954"/>
        </ext>
      </extLst>
    </bk>
    <bk>
      <extLst>
        <ext uri="{3e2802c4-a4d2-4d8b-9148-e3be6c30e623}">
          <xlrd:rvb i="955"/>
        </ext>
      </extLst>
    </bk>
    <bk>
      <extLst>
        <ext uri="{3e2802c4-a4d2-4d8b-9148-e3be6c30e623}">
          <xlrd:rvb i="956"/>
        </ext>
      </extLst>
    </bk>
    <bk>
      <extLst>
        <ext uri="{3e2802c4-a4d2-4d8b-9148-e3be6c30e623}">
          <xlrd:rvb i="957"/>
        </ext>
      </extLst>
    </bk>
    <bk>
      <extLst>
        <ext uri="{3e2802c4-a4d2-4d8b-9148-e3be6c30e623}">
          <xlrd:rvb i="958"/>
        </ext>
      </extLst>
    </bk>
    <bk>
      <extLst>
        <ext uri="{3e2802c4-a4d2-4d8b-9148-e3be6c30e623}">
          <xlrd:rvb i="959"/>
        </ext>
      </extLst>
    </bk>
    <bk>
      <extLst>
        <ext uri="{3e2802c4-a4d2-4d8b-9148-e3be6c30e623}">
          <xlrd:rvb i="960"/>
        </ext>
      </extLst>
    </bk>
    <bk>
      <extLst>
        <ext uri="{3e2802c4-a4d2-4d8b-9148-e3be6c30e623}">
          <xlrd:rvb i="961"/>
        </ext>
      </extLst>
    </bk>
    <bk>
      <extLst>
        <ext uri="{3e2802c4-a4d2-4d8b-9148-e3be6c30e623}">
          <xlrd:rvb i="962"/>
        </ext>
      </extLst>
    </bk>
    <bk>
      <extLst>
        <ext uri="{3e2802c4-a4d2-4d8b-9148-e3be6c30e623}">
          <xlrd:rvb i="963"/>
        </ext>
      </extLst>
    </bk>
    <bk>
      <extLst>
        <ext uri="{3e2802c4-a4d2-4d8b-9148-e3be6c30e623}">
          <xlrd:rvb i="964"/>
        </ext>
      </extLst>
    </bk>
    <bk>
      <extLst>
        <ext uri="{3e2802c4-a4d2-4d8b-9148-e3be6c30e623}">
          <xlrd:rvb i="965"/>
        </ext>
      </extLst>
    </bk>
    <bk>
      <extLst>
        <ext uri="{3e2802c4-a4d2-4d8b-9148-e3be6c30e623}">
          <xlrd:rvb i="966"/>
        </ext>
      </extLst>
    </bk>
    <bk>
      <extLst>
        <ext uri="{3e2802c4-a4d2-4d8b-9148-e3be6c30e623}">
          <xlrd:rvb i="967"/>
        </ext>
      </extLst>
    </bk>
    <bk>
      <extLst>
        <ext uri="{3e2802c4-a4d2-4d8b-9148-e3be6c30e623}">
          <xlrd:rvb i="968"/>
        </ext>
      </extLst>
    </bk>
    <bk>
      <extLst>
        <ext uri="{3e2802c4-a4d2-4d8b-9148-e3be6c30e623}">
          <xlrd:rvb i="969"/>
        </ext>
      </extLst>
    </bk>
    <bk>
      <extLst>
        <ext uri="{3e2802c4-a4d2-4d8b-9148-e3be6c30e623}">
          <xlrd:rvb i="970"/>
        </ext>
      </extLst>
    </bk>
    <bk>
      <extLst>
        <ext uri="{3e2802c4-a4d2-4d8b-9148-e3be6c30e623}">
          <xlrd:rvb i="971"/>
        </ext>
      </extLst>
    </bk>
    <bk>
      <extLst>
        <ext uri="{3e2802c4-a4d2-4d8b-9148-e3be6c30e623}">
          <xlrd:rvb i="972"/>
        </ext>
      </extLst>
    </bk>
    <bk>
      <extLst>
        <ext uri="{3e2802c4-a4d2-4d8b-9148-e3be6c30e623}">
          <xlrd:rvb i="973"/>
        </ext>
      </extLst>
    </bk>
    <bk>
      <extLst>
        <ext uri="{3e2802c4-a4d2-4d8b-9148-e3be6c30e623}">
          <xlrd:rvb i="974"/>
        </ext>
      </extLst>
    </bk>
    <bk>
      <extLst>
        <ext uri="{3e2802c4-a4d2-4d8b-9148-e3be6c30e623}">
          <xlrd:rvb i="975"/>
        </ext>
      </extLst>
    </bk>
    <bk>
      <extLst>
        <ext uri="{3e2802c4-a4d2-4d8b-9148-e3be6c30e623}">
          <xlrd:rvb i="976"/>
        </ext>
      </extLst>
    </bk>
    <bk>
      <extLst>
        <ext uri="{3e2802c4-a4d2-4d8b-9148-e3be6c30e623}">
          <xlrd:rvb i="977"/>
        </ext>
      </extLst>
    </bk>
    <bk>
      <extLst>
        <ext uri="{3e2802c4-a4d2-4d8b-9148-e3be6c30e623}">
          <xlrd:rvb i="978"/>
        </ext>
      </extLst>
    </bk>
    <bk>
      <extLst>
        <ext uri="{3e2802c4-a4d2-4d8b-9148-e3be6c30e623}">
          <xlrd:rvb i="979"/>
        </ext>
      </extLst>
    </bk>
    <bk>
      <extLst>
        <ext uri="{3e2802c4-a4d2-4d8b-9148-e3be6c30e623}">
          <xlrd:rvb i="980"/>
        </ext>
      </extLst>
    </bk>
    <bk>
      <extLst>
        <ext uri="{3e2802c4-a4d2-4d8b-9148-e3be6c30e623}">
          <xlrd:rvb i="981"/>
        </ext>
      </extLst>
    </bk>
    <bk>
      <extLst>
        <ext uri="{3e2802c4-a4d2-4d8b-9148-e3be6c30e623}">
          <xlrd:rvb i="982"/>
        </ext>
      </extLst>
    </bk>
    <bk>
      <extLst>
        <ext uri="{3e2802c4-a4d2-4d8b-9148-e3be6c30e623}">
          <xlrd:rvb i="983"/>
        </ext>
      </extLst>
    </bk>
    <bk>
      <extLst>
        <ext uri="{3e2802c4-a4d2-4d8b-9148-e3be6c30e623}">
          <xlrd:rvb i="984"/>
        </ext>
      </extLst>
    </bk>
    <bk>
      <extLst>
        <ext uri="{3e2802c4-a4d2-4d8b-9148-e3be6c30e623}">
          <xlrd:rvb i="985"/>
        </ext>
      </extLst>
    </bk>
    <bk>
      <extLst>
        <ext uri="{3e2802c4-a4d2-4d8b-9148-e3be6c30e623}">
          <xlrd:rvb i="986"/>
        </ext>
      </extLst>
    </bk>
    <bk>
      <extLst>
        <ext uri="{3e2802c4-a4d2-4d8b-9148-e3be6c30e623}">
          <xlrd:rvb i="987"/>
        </ext>
      </extLst>
    </bk>
    <bk>
      <extLst>
        <ext uri="{3e2802c4-a4d2-4d8b-9148-e3be6c30e623}">
          <xlrd:rvb i="988"/>
        </ext>
      </extLst>
    </bk>
    <bk>
      <extLst>
        <ext uri="{3e2802c4-a4d2-4d8b-9148-e3be6c30e623}">
          <xlrd:rvb i="989"/>
        </ext>
      </extLst>
    </bk>
    <bk>
      <extLst>
        <ext uri="{3e2802c4-a4d2-4d8b-9148-e3be6c30e623}">
          <xlrd:rvb i="990"/>
        </ext>
      </extLst>
    </bk>
    <bk>
      <extLst>
        <ext uri="{3e2802c4-a4d2-4d8b-9148-e3be6c30e623}">
          <xlrd:rvb i="991"/>
        </ext>
      </extLst>
    </bk>
    <bk>
      <extLst>
        <ext uri="{3e2802c4-a4d2-4d8b-9148-e3be6c30e623}">
          <xlrd:rvb i="992"/>
        </ext>
      </extLst>
    </bk>
    <bk>
      <extLst>
        <ext uri="{3e2802c4-a4d2-4d8b-9148-e3be6c30e623}">
          <xlrd:rvb i="993"/>
        </ext>
      </extLst>
    </bk>
    <bk>
      <extLst>
        <ext uri="{3e2802c4-a4d2-4d8b-9148-e3be6c30e623}">
          <xlrd:rvb i="994"/>
        </ext>
      </extLst>
    </bk>
    <bk>
      <extLst>
        <ext uri="{3e2802c4-a4d2-4d8b-9148-e3be6c30e623}">
          <xlrd:rvb i="995"/>
        </ext>
      </extLst>
    </bk>
    <bk>
      <extLst>
        <ext uri="{3e2802c4-a4d2-4d8b-9148-e3be6c30e623}">
          <xlrd:rvb i="996"/>
        </ext>
      </extLst>
    </bk>
    <bk>
      <extLst>
        <ext uri="{3e2802c4-a4d2-4d8b-9148-e3be6c30e623}">
          <xlrd:rvb i="997"/>
        </ext>
      </extLst>
    </bk>
    <bk>
      <extLst>
        <ext uri="{3e2802c4-a4d2-4d8b-9148-e3be6c30e623}">
          <xlrd:rvb i="998"/>
        </ext>
      </extLst>
    </bk>
    <bk>
      <extLst>
        <ext uri="{3e2802c4-a4d2-4d8b-9148-e3be6c30e623}">
          <xlrd:rvb i="999"/>
        </ext>
      </extLst>
    </bk>
    <bk>
      <extLst>
        <ext uri="{3e2802c4-a4d2-4d8b-9148-e3be6c30e623}">
          <xlrd:rvb i="1000"/>
        </ext>
      </extLst>
    </bk>
    <bk>
      <extLst>
        <ext uri="{3e2802c4-a4d2-4d8b-9148-e3be6c30e623}">
          <xlrd:rvb i="1001"/>
        </ext>
      </extLst>
    </bk>
    <bk>
      <extLst>
        <ext uri="{3e2802c4-a4d2-4d8b-9148-e3be6c30e623}">
          <xlrd:rvb i="1002"/>
        </ext>
      </extLst>
    </bk>
    <bk>
      <extLst>
        <ext uri="{3e2802c4-a4d2-4d8b-9148-e3be6c30e623}">
          <xlrd:rvb i="1003"/>
        </ext>
      </extLst>
    </bk>
    <bk>
      <extLst>
        <ext uri="{3e2802c4-a4d2-4d8b-9148-e3be6c30e623}">
          <xlrd:rvb i="1004"/>
        </ext>
      </extLst>
    </bk>
    <bk>
      <extLst>
        <ext uri="{3e2802c4-a4d2-4d8b-9148-e3be6c30e623}">
          <xlrd:rvb i="1005"/>
        </ext>
      </extLst>
    </bk>
    <bk>
      <extLst>
        <ext uri="{3e2802c4-a4d2-4d8b-9148-e3be6c30e623}">
          <xlrd:rvb i="1006"/>
        </ext>
      </extLst>
    </bk>
    <bk>
      <extLst>
        <ext uri="{3e2802c4-a4d2-4d8b-9148-e3be6c30e623}">
          <xlrd:rvb i="1007"/>
        </ext>
      </extLst>
    </bk>
    <bk>
      <extLst>
        <ext uri="{3e2802c4-a4d2-4d8b-9148-e3be6c30e623}">
          <xlrd:rvb i="1008"/>
        </ext>
      </extLst>
    </bk>
    <bk>
      <extLst>
        <ext uri="{3e2802c4-a4d2-4d8b-9148-e3be6c30e623}">
          <xlrd:rvb i="1009"/>
        </ext>
      </extLst>
    </bk>
    <bk>
      <extLst>
        <ext uri="{3e2802c4-a4d2-4d8b-9148-e3be6c30e623}">
          <xlrd:rvb i="1010"/>
        </ext>
      </extLst>
    </bk>
    <bk>
      <extLst>
        <ext uri="{3e2802c4-a4d2-4d8b-9148-e3be6c30e623}">
          <xlrd:rvb i="1011"/>
        </ext>
      </extLst>
    </bk>
    <bk>
      <extLst>
        <ext uri="{3e2802c4-a4d2-4d8b-9148-e3be6c30e623}">
          <xlrd:rvb i="1012"/>
        </ext>
      </extLst>
    </bk>
    <bk>
      <extLst>
        <ext uri="{3e2802c4-a4d2-4d8b-9148-e3be6c30e623}">
          <xlrd:rvb i="1013"/>
        </ext>
      </extLst>
    </bk>
    <bk>
      <extLst>
        <ext uri="{3e2802c4-a4d2-4d8b-9148-e3be6c30e623}">
          <xlrd:rvb i="1014"/>
        </ext>
      </extLst>
    </bk>
    <bk>
      <extLst>
        <ext uri="{3e2802c4-a4d2-4d8b-9148-e3be6c30e623}">
          <xlrd:rvb i="1015"/>
        </ext>
      </extLst>
    </bk>
    <bk>
      <extLst>
        <ext uri="{3e2802c4-a4d2-4d8b-9148-e3be6c30e623}">
          <xlrd:rvb i="1016"/>
        </ext>
      </extLst>
    </bk>
    <bk>
      <extLst>
        <ext uri="{3e2802c4-a4d2-4d8b-9148-e3be6c30e623}">
          <xlrd:rvb i="1017"/>
        </ext>
      </extLst>
    </bk>
    <bk>
      <extLst>
        <ext uri="{3e2802c4-a4d2-4d8b-9148-e3be6c30e623}">
          <xlrd:rvb i="1018"/>
        </ext>
      </extLst>
    </bk>
    <bk>
      <extLst>
        <ext uri="{3e2802c4-a4d2-4d8b-9148-e3be6c30e623}">
          <xlrd:rvb i="1019"/>
        </ext>
      </extLst>
    </bk>
    <bk>
      <extLst>
        <ext uri="{3e2802c4-a4d2-4d8b-9148-e3be6c30e623}">
          <xlrd:rvb i="1020"/>
        </ext>
      </extLst>
    </bk>
    <bk>
      <extLst>
        <ext uri="{3e2802c4-a4d2-4d8b-9148-e3be6c30e623}">
          <xlrd:rvb i="1021"/>
        </ext>
      </extLst>
    </bk>
    <bk>
      <extLst>
        <ext uri="{3e2802c4-a4d2-4d8b-9148-e3be6c30e623}">
          <xlrd:rvb i="1022"/>
        </ext>
      </extLst>
    </bk>
    <bk>
      <extLst>
        <ext uri="{3e2802c4-a4d2-4d8b-9148-e3be6c30e623}">
          <xlrd:rvb i="1023"/>
        </ext>
      </extLst>
    </bk>
    <bk>
      <extLst>
        <ext uri="{3e2802c4-a4d2-4d8b-9148-e3be6c30e623}">
          <xlrd:rvb i="1024"/>
        </ext>
      </extLst>
    </bk>
    <bk>
      <extLst>
        <ext uri="{3e2802c4-a4d2-4d8b-9148-e3be6c30e623}">
          <xlrd:rvb i="1025"/>
        </ext>
      </extLst>
    </bk>
    <bk>
      <extLst>
        <ext uri="{3e2802c4-a4d2-4d8b-9148-e3be6c30e623}">
          <xlrd:rvb i="1026"/>
        </ext>
      </extLst>
    </bk>
    <bk>
      <extLst>
        <ext uri="{3e2802c4-a4d2-4d8b-9148-e3be6c30e623}">
          <xlrd:rvb i="1027"/>
        </ext>
      </extLst>
    </bk>
    <bk>
      <extLst>
        <ext uri="{3e2802c4-a4d2-4d8b-9148-e3be6c30e623}">
          <xlrd:rvb i="1028"/>
        </ext>
      </extLst>
    </bk>
    <bk>
      <extLst>
        <ext uri="{3e2802c4-a4d2-4d8b-9148-e3be6c30e623}">
          <xlrd:rvb i="1029"/>
        </ext>
      </extLst>
    </bk>
    <bk>
      <extLst>
        <ext uri="{3e2802c4-a4d2-4d8b-9148-e3be6c30e623}">
          <xlrd:rvb i="1030"/>
        </ext>
      </extLst>
    </bk>
    <bk>
      <extLst>
        <ext uri="{3e2802c4-a4d2-4d8b-9148-e3be6c30e623}">
          <xlrd:rvb i="1031"/>
        </ext>
      </extLst>
    </bk>
    <bk>
      <extLst>
        <ext uri="{3e2802c4-a4d2-4d8b-9148-e3be6c30e623}">
          <xlrd:rvb i="1032"/>
        </ext>
      </extLst>
    </bk>
    <bk>
      <extLst>
        <ext uri="{3e2802c4-a4d2-4d8b-9148-e3be6c30e623}">
          <xlrd:rvb i="1033"/>
        </ext>
      </extLst>
    </bk>
    <bk>
      <extLst>
        <ext uri="{3e2802c4-a4d2-4d8b-9148-e3be6c30e623}">
          <xlrd:rvb i="1034"/>
        </ext>
      </extLst>
    </bk>
    <bk>
      <extLst>
        <ext uri="{3e2802c4-a4d2-4d8b-9148-e3be6c30e623}">
          <xlrd:rvb i="1035"/>
        </ext>
      </extLst>
    </bk>
    <bk>
      <extLst>
        <ext uri="{3e2802c4-a4d2-4d8b-9148-e3be6c30e623}">
          <xlrd:rvb i="1036"/>
        </ext>
      </extLst>
    </bk>
    <bk>
      <extLst>
        <ext uri="{3e2802c4-a4d2-4d8b-9148-e3be6c30e623}">
          <xlrd:rvb i="1037"/>
        </ext>
      </extLst>
    </bk>
    <bk>
      <extLst>
        <ext uri="{3e2802c4-a4d2-4d8b-9148-e3be6c30e623}">
          <xlrd:rvb i="1038"/>
        </ext>
      </extLst>
    </bk>
    <bk>
      <extLst>
        <ext uri="{3e2802c4-a4d2-4d8b-9148-e3be6c30e623}">
          <xlrd:rvb i="1039"/>
        </ext>
      </extLst>
    </bk>
    <bk>
      <extLst>
        <ext uri="{3e2802c4-a4d2-4d8b-9148-e3be6c30e623}">
          <xlrd:rvb i="1040"/>
        </ext>
      </extLst>
    </bk>
    <bk>
      <extLst>
        <ext uri="{3e2802c4-a4d2-4d8b-9148-e3be6c30e623}">
          <xlrd:rvb i="1041"/>
        </ext>
      </extLst>
    </bk>
    <bk>
      <extLst>
        <ext uri="{3e2802c4-a4d2-4d8b-9148-e3be6c30e623}">
          <xlrd:rvb i="1042"/>
        </ext>
      </extLst>
    </bk>
    <bk>
      <extLst>
        <ext uri="{3e2802c4-a4d2-4d8b-9148-e3be6c30e623}">
          <xlrd:rvb i="1043"/>
        </ext>
      </extLst>
    </bk>
    <bk>
      <extLst>
        <ext uri="{3e2802c4-a4d2-4d8b-9148-e3be6c30e623}">
          <xlrd:rvb i="1044"/>
        </ext>
      </extLst>
    </bk>
    <bk>
      <extLst>
        <ext uri="{3e2802c4-a4d2-4d8b-9148-e3be6c30e623}">
          <xlrd:rvb i="1045"/>
        </ext>
      </extLst>
    </bk>
    <bk>
      <extLst>
        <ext uri="{3e2802c4-a4d2-4d8b-9148-e3be6c30e623}">
          <xlrd:rvb i="1046"/>
        </ext>
      </extLst>
    </bk>
    <bk>
      <extLst>
        <ext uri="{3e2802c4-a4d2-4d8b-9148-e3be6c30e623}">
          <xlrd:rvb i="1047"/>
        </ext>
      </extLst>
    </bk>
    <bk>
      <extLst>
        <ext uri="{3e2802c4-a4d2-4d8b-9148-e3be6c30e623}">
          <xlrd:rvb i="1048"/>
        </ext>
      </extLst>
    </bk>
    <bk>
      <extLst>
        <ext uri="{3e2802c4-a4d2-4d8b-9148-e3be6c30e623}">
          <xlrd:rvb i="1049"/>
        </ext>
      </extLst>
    </bk>
    <bk>
      <extLst>
        <ext uri="{3e2802c4-a4d2-4d8b-9148-e3be6c30e623}">
          <xlrd:rvb i="1050"/>
        </ext>
      </extLst>
    </bk>
    <bk>
      <extLst>
        <ext uri="{3e2802c4-a4d2-4d8b-9148-e3be6c30e623}">
          <xlrd:rvb i="1051"/>
        </ext>
      </extLst>
    </bk>
    <bk>
      <extLst>
        <ext uri="{3e2802c4-a4d2-4d8b-9148-e3be6c30e623}">
          <xlrd:rvb i="1052"/>
        </ext>
      </extLst>
    </bk>
    <bk>
      <extLst>
        <ext uri="{3e2802c4-a4d2-4d8b-9148-e3be6c30e623}">
          <xlrd:rvb i="1053"/>
        </ext>
      </extLst>
    </bk>
    <bk>
      <extLst>
        <ext uri="{3e2802c4-a4d2-4d8b-9148-e3be6c30e623}">
          <xlrd:rvb i="1054"/>
        </ext>
      </extLst>
    </bk>
    <bk>
      <extLst>
        <ext uri="{3e2802c4-a4d2-4d8b-9148-e3be6c30e623}">
          <xlrd:rvb i="1055"/>
        </ext>
      </extLst>
    </bk>
    <bk>
      <extLst>
        <ext uri="{3e2802c4-a4d2-4d8b-9148-e3be6c30e623}">
          <xlrd:rvb i="1056"/>
        </ext>
      </extLst>
    </bk>
    <bk>
      <extLst>
        <ext uri="{3e2802c4-a4d2-4d8b-9148-e3be6c30e623}">
          <xlrd:rvb i="1057"/>
        </ext>
      </extLst>
    </bk>
    <bk>
      <extLst>
        <ext uri="{3e2802c4-a4d2-4d8b-9148-e3be6c30e623}">
          <xlrd:rvb i="1058"/>
        </ext>
      </extLst>
    </bk>
    <bk>
      <extLst>
        <ext uri="{3e2802c4-a4d2-4d8b-9148-e3be6c30e623}">
          <xlrd:rvb i="1059"/>
        </ext>
      </extLst>
    </bk>
    <bk>
      <extLst>
        <ext uri="{3e2802c4-a4d2-4d8b-9148-e3be6c30e623}">
          <xlrd:rvb i="1060"/>
        </ext>
      </extLst>
    </bk>
    <bk>
      <extLst>
        <ext uri="{3e2802c4-a4d2-4d8b-9148-e3be6c30e623}">
          <xlrd:rvb i="1061"/>
        </ext>
      </extLst>
    </bk>
    <bk>
      <extLst>
        <ext uri="{3e2802c4-a4d2-4d8b-9148-e3be6c30e623}">
          <xlrd:rvb i="1062"/>
        </ext>
      </extLst>
    </bk>
    <bk>
      <extLst>
        <ext uri="{3e2802c4-a4d2-4d8b-9148-e3be6c30e623}">
          <xlrd:rvb i="1063"/>
        </ext>
      </extLst>
    </bk>
    <bk>
      <extLst>
        <ext uri="{3e2802c4-a4d2-4d8b-9148-e3be6c30e623}">
          <xlrd:rvb i="1064"/>
        </ext>
      </extLst>
    </bk>
    <bk>
      <extLst>
        <ext uri="{3e2802c4-a4d2-4d8b-9148-e3be6c30e623}">
          <xlrd:rvb i="1065"/>
        </ext>
      </extLst>
    </bk>
    <bk>
      <extLst>
        <ext uri="{3e2802c4-a4d2-4d8b-9148-e3be6c30e623}">
          <xlrd:rvb i="1066"/>
        </ext>
      </extLst>
    </bk>
    <bk>
      <extLst>
        <ext uri="{3e2802c4-a4d2-4d8b-9148-e3be6c30e623}">
          <xlrd:rvb i="1067"/>
        </ext>
      </extLst>
    </bk>
    <bk>
      <extLst>
        <ext uri="{3e2802c4-a4d2-4d8b-9148-e3be6c30e623}">
          <xlrd:rvb i="1068"/>
        </ext>
      </extLst>
    </bk>
    <bk>
      <extLst>
        <ext uri="{3e2802c4-a4d2-4d8b-9148-e3be6c30e623}">
          <xlrd:rvb i="1069"/>
        </ext>
      </extLst>
    </bk>
    <bk>
      <extLst>
        <ext uri="{3e2802c4-a4d2-4d8b-9148-e3be6c30e623}">
          <xlrd:rvb i="1070"/>
        </ext>
      </extLst>
    </bk>
    <bk>
      <extLst>
        <ext uri="{3e2802c4-a4d2-4d8b-9148-e3be6c30e623}">
          <xlrd:rvb i="1071"/>
        </ext>
      </extLst>
    </bk>
    <bk>
      <extLst>
        <ext uri="{3e2802c4-a4d2-4d8b-9148-e3be6c30e623}">
          <xlrd:rvb i="1072"/>
        </ext>
      </extLst>
    </bk>
    <bk>
      <extLst>
        <ext uri="{3e2802c4-a4d2-4d8b-9148-e3be6c30e623}">
          <xlrd:rvb i="1073"/>
        </ext>
      </extLst>
    </bk>
    <bk>
      <extLst>
        <ext uri="{3e2802c4-a4d2-4d8b-9148-e3be6c30e623}">
          <xlrd:rvb i="1074"/>
        </ext>
      </extLst>
    </bk>
    <bk>
      <extLst>
        <ext uri="{3e2802c4-a4d2-4d8b-9148-e3be6c30e623}">
          <xlrd:rvb i="1075"/>
        </ext>
      </extLst>
    </bk>
    <bk>
      <extLst>
        <ext uri="{3e2802c4-a4d2-4d8b-9148-e3be6c30e623}">
          <xlrd:rvb i="1076"/>
        </ext>
      </extLst>
    </bk>
    <bk>
      <extLst>
        <ext uri="{3e2802c4-a4d2-4d8b-9148-e3be6c30e623}">
          <xlrd:rvb i="1077"/>
        </ext>
      </extLst>
    </bk>
    <bk>
      <extLst>
        <ext uri="{3e2802c4-a4d2-4d8b-9148-e3be6c30e623}">
          <xlrd:rvb i="1078"/>
        </ext>
      </extLst>
    </bk>
    <bk>
      <extLst>
        <ext uri="{3e2802c4-a4d2-4d8b-9148-e3be6c30e623}">
          <xlrd:rvb i="1079"/>
        </ext>
      </extLst>
    </bk>
    <bk>
      <extLst>
        <ext uri="{3e2802c4-a4d2-4d8b-9148-e3be6c30e623}">
          <xlrd:rvb i="1080"/>
        </ext>
      </extLst>
    </bk>
    <bk>
      <extLst>
        <ext uri="{3e2802c4-a4d2-4d8b-9148-e3be6c30e623}">
          <xlrd:rvb i="1081"/>
        </ext>
      </extLst>
    </bk>
    <bk>
      <extLst>
        <ext uri="{3e2802c4-a4d2-4d8b-9148-e3be6c30e623}">
          <xlrd:rvb i="1082"/>
        </ext>
      </extLst>
    </bk>
    <bk>
      <extLst>
        <ext uri="{3e2802c4-a4d2-4d8b-9148-e3be6c30e623}">
          <xlrd:rvb i="1083"/>
        </ext>
      </extLst>
    </bk>
    <bk>
      <extLst>
        <ext uri="{3e2802c4-a4d2-4d8b-9148-e3be6c30e623}">
          <xlrd:rvb i="1084"/>
        </ext>
      </extLst>
    </bk>
    <bk>
      <extLst>
        <ext uri="{3e2802c4-a4d2-4d8b-9148-e3be6c30e623}">
          <xlrd:rvb i="1085"/>
        </ext>
      </extLst>
    </bk>
    <bk>
      <extLst>
        <ext uri="{3e2802c4-a4d2-4d8b-9148-e3be6c30e623}">
          <xlrd:rvb i="1086"/>
        </ext>
      </extLst>
    </bk>
    <bk>
      <extLst>
        <ext uri="{3e2802c4-a4d2-4d8b-9148-e3be6c30e623}">
          <xlrd:rvb i="1087"/>
        </ext>
      </extLst>
    </bk>
    <bk>
      <extLst>
        <ext uri="{3e2802c4-a4d2-4d8b-9148-e3be6c30e623}">
          <xlrd:rvb i="1088"/>
        </ext>
      </extLst>
    </bk>
    <bk>
      <extLst>
        <ext uri="{3e2802c4-a4d2-4d8b-9148-e3be6c30e623}">
          <xlrd:rvb i="1089"/>
        </ext>
      </extLst>
    </bk>
    <bk>
      <extLst>
        <ext uri="{3e2802c4-a4d2-4d8b-9148-e3be6c30e623}">
          <xlrd:rvb i="1090"/>
        </ext>
      </extLst>
    </bk>
    <bk>
      <extLst>
        <ext uri="{3e2802c4-a4d2-4d8b-9148-e3be6c30e623}">
          <xlrd:rvb i="1091"/>
        </ext>
      </extLst>
    </bk>
    <bk>
      <extLst>
        <ext uri="{3e2802c4-a4d2-4d8b-9148-e3be6c30e623}">
          <xlrd:rvb i="1092"/>
        </ext>
      </extLst>
    </bk>
    <bk>
      <extLst>
        <ext uri="{3e2802c4-a4d2-4d8b-9148-e3be6c30e623}">
          <xlrd:rvb i="1093"/>
        </ext>
      </extLst>
    </bk>
    <bk>
      <extLst>
        <ext uri="{3e2802c4-a4d2-4d8b-9148-e3be6c30e623}">
          <xlrd:rvb i="1094"/>
        </ext>
      </extLst>
    </bk>
    <bk>
      <extLst>
        <ext uri="{3e2802c4-a4d2-4d8b-9148-e3be6c30e623}">
          <xlrd:rvb i="1095"/>
        </ext>
      </extLst>
    </bk>
    <bk>
      <extLst>
        <ext uri="{3e2802c4-a4d2-4d8b-9148-e3be6c30e623}">
          <xlrd:rvb i="1096"/>
        </ext>
      </extLst>
    </bk>
    <bk>
      <extLst>
        <ext uri="{3e2802c4-a4d2-4d8b-9148-e3be6c30e623}">
          <xlrd:rvb i="1097"/>
        </ext>
      </extLst>
    </bk>
    <bk>
      <extLst>
        <ext uri="{3e2802c4-a4d2-4d8b-9148-e3be6c30e623}">
          <xlrd:rvb i="1098"/>
        </ext>
      </extLst>
    </bk>
    <bk>
      <extLst>
        <ext uri="{3e2802c4-a4d2-4d8b-9148-e3be6c30e623}">
          <xlrd:rvb i="1099"/>
        </ext>
      </extLst>
    </bk>
    <bk>
      <extLst>
        <ext uri="{3e2802c4-a4d2-4d8b-9148-e3be6c30e623}">
          <xlrd:rvb i="1100"/>
        </ext>
      </extLst>
    </bk>
    <bk>
      <extLst>
        <ext uri="{3e2802c4-a4d2-4d8b-9148-e3be6c30e623}">
          <xlrd:rvb i="1101"/>
        </ext>
      </extLst>
    </bk>
    <bk>
      <extLst>
        <ext uri="{3e2802c4-a4d2-4d8b-9148-e3be6c30e623}">
          <xlrd:rvb i="1102"/>
        </ext>
      </extLst>
    </bk>
    <bk>
      <extLst>
        <ext uri="{3e2802c4-a4d2-4d8b-9148-e3be6c30e623}">
          <xlrd:rvb i="1103"/>
        </ext>
      </extLst>
    </bk>
    <bk>
      <extLst>
        <ext uri="{3e2802c4-a4d2-4d8b-9148-e3be6c30e623}">
          <xlrd:rvb i="1104"/>
        </ext>
      </extLst>
    </bk>
    <bk>
      <extLst>
        <ext uri="{3e2802c4-a4d2-4d8b-9148-e3be6c30e623}">
          <xlrd:rvb i="1105"/>
        </ext>
      </extLst>
    </bk>
    <bk>
      <extLst>
        <ext uri="{3e2802c4-a4d2-4d8b-9148-e3be6c30e623}">
          <xlrd:rvb i="1106"/>
        </ext>
      </extLst>
    </bk>
    <bk>
      <extLst>
        <ext uri="{3e2802c4-a4d2-4d8b-9148-e3be6c30e623}">
          <xlrd:rvb i="1107"/>
        </ext>
      </extLst>
    </bk>
    <bk>
      <extLst>
        <ext uri="{3e2802c4-a4d2-4d8b-9148-e3be6c30e623}">
          <xlrd:rvb i="1108"/>
        </ext>
      </extLst>
    </bk>
    <bk>
      <extLst>
        <ext uri="{3e2802c4-a4d2-4d8b-9148-e3be6c30e623}">
          <xlrd:rvb i="1109"/>
        </ext>
      </extLst>
    </bk>
    <bk>
      <extLst>
        <ext uri="{3e2802c4-a4d2-4d8b-9148-e3be6c30e623}">
          <xlrd:rvb i="1110"/>
        </ext>
      </extLst>
    </bk>
    <bk>
      <extLst>
        <ext uri="{3e2802c4-a4d2-4d8b-9148-e3be6c30e623}">
          <xlrd:rvb i="1111"/>
        </ext>
      </extLst>
    </bk>
    <bk>
      <extLst>
        <ext uri="{3e2802c4-a4d2-4d8b-9148-e3be6c30e623}">
          <xlrd:rvb i="1112"/>
        </ext>
      </extLst>
    </bk>
    <bk>
      <extLst>
        <ext uri="{3e2802c4-a4d2-4d8b-9148-e3be6c30e623}">
          <xlrd:rvb i="1113"/>
        </ext>
      </extLst>
    </bk>
    <bk>
      <extLst>
        <ext uri="{3e2802c4-a4d2-4d8b-9148-e3be6c30e623}">
          <xlrd:rvb i="1114"/>
        </ext>
      </extLst>
    </bk>
    <bk>
      <extLst>
        <ext uri="{3e2802c4-a4d2-4d8b-9148-e3be6c30e623}">
          <xlrd:rvb i="1115"/>
        </ext>
      </extLst>
    </bk>
    <bk>
      <extLst>
        <ext uri="{3e2802c4-a4d2-4d8b-9148-e3be6c30e623}">
          <xlrd:rvb i="1116"/>
        </ext>
      </extLst>
    </bk>
    <bk>
      <extLst>
        <ext uri="{3e2802c4-a4d2-4d8b-9148-e3be6c30e623}">
          <xlrd:rvb i="1117"/>
        </ext>
      </extLst>
    </bk>
    <bk>
      <extLst>
        <ext uri="{3e2802c4-a4d2-4d8b-9148-e3be6c30e623}">
          <xlrd:rvb i="1118"/>
        </ext>
      </extLst>
    </bk>
    <bk>
      <extLst>
        <ext uri="{3e2802c4-a4d2-4d8b-9148-e3be6c30e623}">
          <xlrd:rvb i="1119"/>
        </ext>
      </extLst>
    </bk>
    <bk>
      <extLst>
        <ext uri="{3e2802c4-a4d2-4d8b-9148-e3be6c30e623}">
          <xlrd:rvb i="1120"/>
        </ext>
      </extLst>
    </bk>
    <bk>
      <extLst>
        <ext uri="{3e2802c4-a4d2-4d8b-9148-e3be6c30e623}">
          <xlrd:rvb i="1121"/>
        </ext>
      </extLst>
    </bk>
    <bk>
      <extLst>
        <ext uri="{3e2802c4-a4d2-4d8b-9148-e3be6c30e623}">
          <xlrd:rvb i="1122"/>
        </ext>
      </extLst>
    </bk>
    <bk>
      <extLst>
        <ext uri="{3e2802c4-a4d2-4d8b-9148-e3be6c30e623}">
          <xlrd:rvb i="1123"/>
        </ext>
      </extLst>
    </bk>
    <bk>
      <extLst>
        <ext uri="{3e2802c4-a4d2-4d8b-9148-e3be6c30e623}">
          <xlrd:rvb i="1124"/>
        </ext>
      </extLst>
    </bk>
    <bk>
      <extLst>
        <ext uri="{3e2802c4-a4d2-4d8b-9148-e3be6c30e623}">
          <xlrd:rvb i="1125"/>
        </ext>
      </extLst>
    </bk>
    <bk>
      <extLst>
        <ext uri="{3e2802c4-a4d2-4d8b-9148-e3be6c30e623}">
          <xlrd:rvb i="1126"/>
        </ext>
      </extLst>
    </bk>
    <bk>
      <extLst>
        <ext uri="{3e2802c4-a4d2-4d8b-9148-e3be6c30e623}">
          <xlrd:rvb i="1127"/>
        </ext>
      </extLst>
    </bk>
    <bk>
      <extLst>
        <ext uri="{3e2802c4-a4d2-4d8b-9148-e3be6c30e623}">
          <xlrd:rvb i="1128"/>
        </ext>
      </extLst>
    </bk>
    <bk>
      <extLst>
        <ext uri="{3e2802c4-a4d2-4d8b-9148-e3be6c30e623}">
          <xlrd:rvb i="1129"/>
        </ext>
      </extLst>
    </bk>
    <bk>
      <extLst>
        <ext uri="{3e2802c4-a4d2-4d8b-9148-e3be6c30e623}">
          <xlrd:rvb i="1130"/>
        </ext>
      </extLst>
    </bk>
    <bk>
      <extLst>
        <ext uri="{3e2802c4-a4d2-4d8b-9148-e3be6c30e623}">
          <xlrd:rvb i="1131"/>
        </ext>
      </extLst>
    </bk>
    <bk>
      <extLst>
        <ext uri="{3e2802c4-a4d2-4d8b-9148-e3be6c30e623}">
          <xlrd:rvb i="1132"/>
        </ext>
      </extLst>
    </bk>
    <bk>
      <extLst>
        <ext uri="{3e2802c4-a4d2-4d8b-9148-e3be6c30e623}">
          <xlrd:rvb i="1133"/>
        </ext>
      </extLst>
    </bk>
    <bk>
      <extLst>
        <ext uri="{3e2802c4-a4d2-4d8b-9148-e3be6c30e623}">
          <xlrd:rvb i="1134"/>
        </ext>
      </extLst>
    </bk>
    <bk>
      <extLst>
        <ext uri="{3e2802c4-a4d2-4d8b-9148-e3be6c30e623}">
          <xlrd:rvb i="1135"/>
        </ext>
      </extLst>
    </bk>
    <bk>
      <extLst>
        <ext uri="{3e2802c4-a4d2-4d8b-9148-e3be6c30e623}">
          <xlrd:rvb i="1136"/>
        </ext>
      </extLst>
    </bk>
    <bk>
      <extLst>
        <ext uri="{3e2802c4-a4d2-4d8b-9148-e3be6c30e623}">
          <xlrd:rvb i="1137"/>
        </ext>
      </extLst>
    </bk>
    <bk>
      <extLst>
        <ext uri="{3e2802c4-a4d2-4d8b-9148-e3be6c30e623}">
          <xlrd:rvb i="1138"/>
        </ext>
      </extLst>
    </bk>
    <bk>
      <extLst>
        <ext uri="{3e2802c4-a4d2-4d8b-9148-e3be6c30e623}">
          <xlrd:rvb i="1139"/>
        </ext>
      </extLst>
    </bk>
    <bk>
      <extLst>
        <ext uri="{3e2802c4-a4d2-4d8b-9148-e3be6c30e623}">
          <xlrd:rvb i="1140"/>
        </ext>
      </extLst>
    </bk>
    <bk>
      <extLst>
        <ext uri="{3e2802c4-a4d2-4d8b-9148-e3be6c30e623}">
          <xlrd:rvb i="1141"/>
        </ext>
      </extLst>
    </bk>
    <bk>
      <extLst>
        <ext uri="{3e2802c4-a4d2-4d8b-9148-e3be6c30e623}">
          <xlrd:rvb i="1142"/>
        </ext>
      </extLst>
    </bk>
    <bk>
      <extLst>
        <ext uri="{3e2802c4-a4d2-4d8b-9148-e3be6c30e623}">
          <xlrd:rvb i="1143"/>
        </ext>
      </extLst>
    </bk>
    <bk>
      <extLst>
        <ext uri="{3e2802c4-a4d2-4d8b-9148-e3be6c30e623}">
          <xlrd:rvb i="1144"/>
        </ext>
      </extLst>
    </bk>
    <bk>
      <extLst>
        <ext uri="{3e2802c4-a4d2-4d8b-9148-e3be6c30e623}">
          <xlrd:rvb i="1145"/>
        </ext>
      </extLst>
    </bk>
    <bk>
      <extLst>
        <ext uri="{3e2802c4-a4d2-4d8b-9148-e3be6c30e623}">
          <xlrd:rvb i="1146"/>
        </ext>
      </extLst>
    </bk>
    <bk>
      <extLst>
        <ext uri="{3e2802c4-a4d2-4d8b-9148-e3be6c30e623}">
          <xlrd:rvb i="1147"/>
        </ext>
      </extLst>
    </bk>
    <bk>
      <extLst>
        <ext uri="{3e2802c4-a4d2-4d8b-9148-e3be6c30e623}">
          <xlrd:rvb i="1148"/>
        </ext>
      </extLst>
    </bk>
    <bk>
      <extLst>
        <ext uri="{3e2802c4-a4d2-4d8b-9148-e3be6c30e623}">
          <xlrd:rvb i="1149"/>
        </ext>
      </extLst>
    </bk>
    <bk>
      <extLst>
        <ext uri="{3e2802c4-a4d2-4d8b-9148-e3be6c30e623}">
          <xlrd:rvb i="1150"/>
        </ext>
      </extLst>
    </bk>
    <bk>
      <extLst>
        <ext uri="{3e2802c4-a4d2-4d8b-9148-e3be6c30e623}">
          <xlrd:rvb i="1151"/>
        </ext>
      </extLst>
    </bk>
    <bk>
      <extLst>
        <ext uri="{3e2802c4-a4d2-4d8b-9148-e3be6c30e623}">
          <xlrd:rvb i="1152"/>
        </ext>
      </extLst>
    </bk>
    <bk>
      <extLst>
        <ext uri="{3e2802c4-a4d2-4d8b-9148-e3be6c30e623}">
          <xlrd:rvb i="1153"/>
        </ext>
      </extLst>
    </bk>
    <bk>
      <extLst>
        <ext uri="{3e2802c4-a4d2-4d8b-9148-e3be6c30e623}">
          <xlrd:rvb i="1154"/>
        </ext>
      </extLst>
    </bk>
    <bk>
      <extLst>
        <ext uri="{3e2802c4-a4d2-4d8b-9148-e3be6c30e623}">
          <xlrd:rvb i="1155"/>
        </ext>
      </extLst>
    </bk>
    <bk>
      <extLst>
        <ext uri="{3e2802c4-a4d2-4d8b-9148-e3be6c30e623}">
          <xlrd:rvb i="1156"/>
        </ext>
      </extLst>
    </bk>
    <bk>
      <extLst>
        <ext uri="{3e2802c4-a4d2-4d8b-9148-e3be6c30e623}">
          <xlrd:rvb i="1157"/>
        </ext>
      </extLst>
    </bk>
    <bk>
      <extLst>
        <ext uri="{3e2802c4-a4d2-4d8b-9148-e3be6c30e623}">
          <xlrd:rvb i="1158"/>
        </ext>
      </extLst>
    </bk>
    <bk>
      <extLst>
        <ext uri="{3e2802c4-a4d2-4d8b-9148-e3be6c30e623}">
          <xlrd:rvb i="1159"/>
        </ext>
      </extLst>
    </bk>
    <bk>
      <extLst>
        <ext uri="{3e2802c4-a4d2-4d8b-9148-e3be6c30e623}">
          <xlrd:rvb i="1160"/>
        </ext>
      </extLst>
    </bk>
    <bk>
      <extLst>
        <ext uri="{3e2802c4-a4d2-4d8b-9148-e3be6c30e623}">
          <xlrd:rvb i="1161"/>
        </ext>
      </extLst>
    </bk>
    <bk>
      <extLst>
        <ext uri="{3e2802c4-a4d2-4d8b-9148-e3be6c30e623}">
          <xlrd:rvb i="1162"/>
        </ext>
      </extLst>
    </bk>
    <bk>
      <extLst>
        <ext uri="{3e2802c4-a4d2-4d8b-9148-e3be6c30e623}">
          <xlrd:rvb i="1163"/>
        </ext>
      </extLst>
    </bk>
    <bk>
      <extLst>
        <ext uri="{3e2802c4-a4d2-4d8b-9148-e3be6c30e623}">
          <xlrd:rvb i="1164"/>
        </ext>
      </extLst>
    </bk>
    <bk>
      <extLst>
        <ext uri="{3e2802c4-a4d2-4d8b-9148-e3be6c30e623}">
          <xlrd:rvb i="1165"/>
        </ext>
      </extLst>
    </bk>
    <bk>
      <extLst>
        <ext uri="{3e2802c4-a4d2-4d8b-9148-e3be6c30e623}">
          <xlrd:rvb i="1166"/>
        </ext>
      </extLst>
    </bk>
    <bk>
      <extLst>
        <ext uri="{3e2802c4-a4d2-4d8b-9148-e3be6c30e623}">
          <xlrd:rvb i="1167"/>
        </ext>
      </extLst>
    </bk>
    <bk>
      <extLst>
        <ext uri="{3e2802c4-a4d2-4d8b-9148-e3be6c30e623}">
          <xlrd:rvb i="1168"/>
        </ext>
      </extLst>
    </bk>
    <bk>
      <extLst>
        <ext uri="{3e2802c4-a4d2-4d8b-9148-e3be6c30e623}">
          <xlrd:rvb i="1169"/>
        </ext>
      </extLst>
    </bk>
    <bk>
      <extLst>
        <ext uri="{3e2802c4-a4d2-4d8b-9148-e3be6c30e623}">
          <xlrd:rvb i="1170"/>
        </ext>
      </extLst>
    </bk>
    <bk>
      <extLst>
        <ext uri="{3e2802c4-a4d2-4d8b-9148-e3be6c30e623}">
          <xlrd:rvb i="1171"/>
        </ext>
      </extLst>
    </bk>
    <bk>
      <extLst>
        <ext uri="{3e2802c4-a4d2-4d8b-9148-e3be6c30e623}">
          <xlrd:rvb i="1172"/>
        </ext>
      </extLst>
    </bk>
    <bk>
      <extLst>
        <ext uri="{3e2802c4-a4d2-4d8b-9148-e3be6c30e623}">
          <xlrd:rvb i="1173"/>
        </ext>
      </extLst>
    </bk>
    <bk>
      <extLst>
        <ext uri="{3e2802c4-a4d2-4d8b-9148-e3be6c30e623}">
          <xlrd:rvb i="1174"/>
        </ext>
      </extLst>
    </bk>
    <bk>
      <extLst>
        <ext uri="{3e2802c4-a4d2-4d8b-9148-e3be6c30e623}">
          <xlrd:rvb i="1175"/>
        </ext>
      </extLst>
    </bk>
    <bk>
      <extLst>
        <ext uri="{3e2802c4-a4d2-4d8b-9148-e3be6c30e623}">
          <xlrd:rvb i="1176"/>
        </ext>
      </extLst>
    </bk>
    <bk>
      <extLst>
        <ext uri="{3e2802c4-a4d2-4d8b-9148-e3be6c30e623}">
          <xlrd:rvb i="1177"/>
        </ext>
      </extLst>
    </bk>
    <bk>
      <extLst>
        <ext uri="{3e2802c4-a4d2-4d8b-9148-e3be6c30e623}">
          <xlrd:rvb i="1178"/>
        </ext>
      </extLst>
    </bk>
    <bk>
      <extLst>
        <ext uri="{3e2802c4-a4d2-4d8b-9148-e3be6c30e623}">
          <xlrd:rvb i="1179"/>
        </ext>
      </extLst>
    </bk>
    <bk>
      <extLst>
        <ext uri="{3e2802c4-a4d2-4d8b-9148-e3be6c30e623}">
          <xlrd:rvb i="1180"/>
        </ext>
      </extLst>
    </bk>
    <bk>
      <extLst>
        <ext uri="{3e2802c4-a4d2-4d8b-9148-e3be6c30e623}">
          <xlrd:rvb i="1181"/>
        </ext>
      </extLst>
    </bk>
    <bk>
      <extLst>
        <ext uri="{3e2802c4-a4d2-4d8b-9148-e3be6c30e623}">
          <xlrd:rvb i="1182"/>
        </ext>
      </extLst>
    </bk>
    <bk>
      <extLst>
        <ext uri="{3e2802c4-a4d2-4d8b-9148-e3be6c30e623}">
          <xlrd:rvb i="1183"/>
        </ext>
      </extLst>
    </bk>
    <bk>
      <extLst>
        <ext uri="{3e2802c4-a4d2-4d8b-9148-e3be6c30e623}">
          <xlrd:rvb i="1184"/>
        </ext>
      </extLst>
    </bk>
    <bk>
      <extLst>
        <ext uri="{3e2802c4-a4d2-4d8b-9148-e3be6c30e623}">
          <xlrd:rvb i="1185"/>
        </ext>
      </extLst>
    </bk>
    <bk>
      <extLst>
        <ext uri="{3e2802c4-a4d2-4d8b-9148-e3be6c30e623}">
          <xlrd:rvb i="1186"/>
        </ext>
      </extLst>
    </bk>
    <bk>
      <extLst>
        <ext uri="{3e2802c4-a4d2-4d8b-9148-e3be6c30e623}">
          <xlrd:rvb i="1187"/>
        </ext>
      </extLst>
    </bk>
    <bk>
      <extLst>
        <ext uri="{3e2802c4-a4d2-4d8b-9148-e3be6c30e623}">
          <xlrd:rvb i="1188"/>
        </ext>
      </extLst>
    </bk>
    <bk>
      <extLst>
        <ext uri="{3e2802c4-a4d2-4d8b-9148-e3be6c30e623}">
          <xlrd:rvb i="1189"/>
        </ext>
      </extLst>
    </bk>
    <bk>
      <extLst>
        <ext uri="{3e2802c4-a4d2-4d8b-9148-e3be6c30e623}">
          <xlrd:rvb i="1190"/>
        </ext>
      </extLst>
    </bk>
    <bk>
      <extLst>
        <ext uri="{3e2802c4-a4d2-4d8b-9148-e3be6c30e623}">
          <xlrd:rvb i="1191"/>
        </ext>
      </extLst>
    </bk>
    <bk>
      <extLst>
        <ext uri="{3e2802c4-a4d2-4d8b-9148-e3be6c30e623}">
          <xlrd:rvb i="1192"/>
        </ext>
      </extLst>
    </bk>
    <bk>
      <extLst>
        <ext uri="{3e2802c4-a4d2-4d8b-9148-e3be6c30e623}">
          <xlrd:rvb i="1193"/>
        </ext>
      </extLst>
    </bk>
    <bk>
      <extLst>
        <ext uri="{3e2802c4-a4d2-4d8b-9148-e3be6c30e623}">
          <xlrd:rvb i="1194"/>
        </ext>
      </extLst>
    </bk>
    <bk>
      <extLst>
        <ext uri="{3e2802c4-a4d2-4d8b-9148-e3be6c30e623}">
          <xlrd:rvb i="1195"/>
        </ext>
      </extLst>
    </bk>
    <bk>
      <extLst>
        <ext uri="{3e2802c4-a4d2-4d8b-9148-e3be6c30e623}">
          <xlrd:rvb i="1196"/>
        </ext>
      </extLst>
    </bk>
    <bk>
      <extLst>
        <ext uri="{3e2802c4-a4d2-4d8b-9148-e3be6c30e623}">
          <xlrd:rvb i="1197"/>
        </ext>
      </extLst>
    </bk>
    <bk>
      <extLst>
        <ext uri="{3e2802c4-a4d2-4d8b-9148-e3be6c30e623}">
          <xlrd:rvb i="1198"/>
        </ext>
      </extLst>
    </bk>
    <bk>
      <extLst>
        <ext uri="{3e2802c4-a4d2-4d8b-9148-e3be6c30e623}">
          <xlrd:rvb i="1199"/>
        </ext>
      </extLst>
    </bk>
    <bk>
      <extLst>
        <ext uri="{3e2802c4-a4d2-4d8b-9148-e3be6c30e623}">
          <xlrd:rvb i="1200"/>
        </ext>
      </extLst>
    </bk>
    <bk>
      <extLst>
        <ext uri="{3e2802c4-a4d2-4d8b-9148-e3be6c30e623}">
          <xlrd:rvb i="1201"/>
        </ext>
      </extLst>
    </bk>
    <bk>
      <extLst>
        <ext uri="{3e2802c4-a4d2-4d8b-9148-e3be6c30e623}">
          <xlrd:rvb i="1202"/>
        </ext>
      </extLst>
    </bk>
    <bk>
      <extLst>
        <ext uri="{3e2802c4-a4d2-4d8b-9148-e3be6c30e623}">
          <xlrd:rvb i="1203"/>
        </ext>
      </extLst>
    </bk>
    <bk>
      <extLst>
        <ext uri="{3e2802c4-a4d2-4d8b-9148-e3be6c30e623}">
          <xlrd:rvb i="1204"/>
        </ext>
      </extLst>
    </bk>
    <bk>
      <extLst>
        <ext uri="{3e2802c4-a4d2-4d8b-9148-e3be6c30e623}">
          <xlrd:rvb i="1205"/>
        </ext>
      </extLst>
    </bk>
    <bk>
      <extLst>
        <ext uri="{3e2802c4-a4d2-4d8b-9148-e3be6c30e623}">
          <xlrd:rvb i="1206"/>
        </ext>
      </extLst>
    </bk>
    <bk>
      <extLst>
        <ext uri="{3e2802c4-a4d2-4d8b-9148-e3be6c30e623}">
          <xlrd:rvb i="1207"/>
        </ext>
      </extLst>
    </bk>
    <bk>
      <extLst>
        <ext uri="{3e2802c4-a4d2-4d8b-9148-e3be6c30e623}">
          <xlrd:rvb i="1208"/>
        </ext>
      </extLst>
    </bk>
    <bk>
      <extLst>
        <ext uri="{3e2802c4-a4d2-4d8b-9148-e3be6c30e623}">
          <xlrd:rvb i="1209"/>
        </ext>
      </extLst>
    </bk>
    <bk>
      <extLst>
        <ext uri="{3e2802c4-a4d2-4d8b-9148-e3be6c30e623}">
          <xlrd:rvb i="1210"/>
        </ext>
      </extLst>
    </bk>
    <bk>
      <extLst>
        <ext uri="{3e2802c4-a4d2-4d8b-9148-e3be6c30e623}">
          <xlrd:rvb i="1211"/>
        </ext>
      </extLst>
    </bk>
    <bk>
      <extLst>
        <ext uri="{3e2802c4-a4d2-4d8b-9148-e3be6c30e623}">
          <xlrd:rvb i="1212"/>
        </ext>
      </extLst>
    </bk>
    <bk>
      <extLst>
        <ext uri="{3e2802c4-a4d2-4d8b-9148-e3be6c30e623}">
          <xlrd:rvb i="1213"/>
        </ext>
      </extLst>
    </bk>
    <bk>
      <extLst>
        <ext uri="{3e2802c4-a4d2-4d8b-9148-e3be6c30e623}">
          <xlrd:rvb i="1214"/>
        </ext>
      </extLst>
    </bk>
    <bk>
      <extLst>
        <ext uri="{3e2802c4-a4d2-4d8b-9148-e3be6c30e623}">
          <xlrd:rvb i="1215"/>
        </ext>
      </extLst>
    </bk>
    <bk>
      <extLst>
        <ext uri="{3e2802c4-a4d2-4d8b-9148-e3be6c30e623}">
          <xlrd:rvb i="1216"/>
        </ext>
      </extLst>
    </bk>
    <bk>
      <extLst>
        <ext uri="{3e2802c4-a4d2-4d8b-9148-e3be6c30e623}">
          <xlrd:rvb i="1217"/>
        </ext>
      </extLst>
    </bk>
    <bk>
      <extLst>
        <ext uri="{3e2802c4-a4d2-4d8b-9148-e3be6c30e623}">
          <xlrd:rvb i="1218"/>
        </ext>
      </extLst>
    </bk>
    <bk>
      <extLst>
        <ext uri="{3e2802c4-a4d2-4d8b-9148-e3be6c30e623}">
          <xlrd:rvb i="1219"/>
        </ext>
      </extLst>
    </bk>
    <bk>
      <extLst>
        <ext uri="{3e2802c4-a4d2-4d8b-9148-e3be6c30e623}">
          <xlrd:rvb i="1220"/>
        </ext>
      </extLst>
    </bk>
    <bk>
      <extLst>
        <ext uri="{3e2802c4-a4d2-4d8b-9148-e3be6c30e623}">
          <xlrd:rvb i="1221"/>
        </ext>
      </extLst>
    </bk>
    <bk>
      <extLst>
        <ext uri="{3e2802c4-a4d2-4d8b-9148-e3be6c30e623}">
          <xlrd:rvb i="1222"/>
        </ext>
      </extLst>
    </bk>
    <bk>
      <extLst>
        <ext uri="{3e2802c4-a4d2-4d8b-9148-e3be6c30e623}">
          <xlrd:rvb i="1223"/>
        </ext>
      </extLst>
    </bk>
    <bk>
      <extLst>
        <ext uri="{3e2802c4-a4d2-4d8b-9148-e3be6c30e623}">
          <xlrd:rvb i="1224"/>
        </ext>
      </extLst>
    </bk>
    <bk>
      <extLst>
        <ext uri="{3e2802c4-a4d2-4d8b-9148-e3be6c30e623}">
          <xlrd:rvb i="1225"/>
        </ext>
      </extLst>
    </bk>
    <bk>
      <extLst>
        <ext uri="{3e2802c4-a4d2-4d8b-9148-e3be6c30e623}">
          <xlrd:rvb i="1226"/>
        </ext>
      </extLst>
    </bk>
    <bk>
      <extLst>
        <ext uri="{3e2802c4-a4d2-4d8b-9148-e3be6c30e623}">
          <xlrd:rvb i="1227"/>
        </ext>
      </extLst>
    </bk>
    <bk>
      <extLst>
        <ext uri="{3e2802c4-a4d2-4d8b-9148-e3be6c30e623}">
          <xlrd:rvb i="1228"/>
        </ext>
      </extLst>
    </bk>
    <bk>
      <extLst>
        <ext uri="{3e2802c4-a4d2-4d8b-9148-e3be6c30e623}">
          <xlrd:rvb i="1229"/>
        </ext>
      </extLst>
    </bk>
    <bk>
      <extLst>
        <ext uri="{3e2802c4-a4d2-4d8b-9148-e3be6c30e623}">
          <xlrd:rvb i="1230"/>
        </ext>
      </extLst>
    </bk>
    <bk>
      <extLst>
        <ext uri="{3e2802c4-a4d2-4d8b-9148-e3be6c30e623}">
          <xlrd:rvb i="1231"/>
        </ext>
      </extLst>
    </bk>
    <bk>
      <extLst>
        <ext uri="{3e2802c4-a4d2-4d8b-9148-e3be6c30e623}">
          <xlrd:rvb i="1232"/>
        </ext>
      </extLst>
    </bk>
    <bk>
      <extLst>
        <ext uri="{3e2802c4-a4d2-4d8b-9148-e3be6c30e623}">
          <xlrd:rvb i="1233"/>
        </ext>
      </extLst>
    </bk>
    <bk>
      <extLst>
        <ext uri="{3e2802c4-a4d2-4d8b-9148-e3be6c30e623}">
          <xlrd:rvb i="1234"/>
        </ext>
      </extLst>
    </bk>
    <bk>
      <extLst>
        <ext uri="{3e2802c4-a4d2-4d8b-9148-e3be6c30e623}">
          <xlrd:rvb i="1235"/>
        </ext>
      </extLst>
    </bk>
    <bk>
      <extLst>
        <ext uri="{3e2802c4-a4d2-4d8b-9148-e3be6c30e623}">
          <xlrd:rvb i="1236"/>
        </ext>
      </extLst>
    </bk>
    <bk>
      <extLst>
        <ext uri="{3e2802c4-a4d2-4d8b-9148-e3be6c30e623}">
          <xlrd:rvb i="1237"/>
        </ext>
      </extLst>
    </bk>
    <bk>
      <extLst>
        <ext uri="{3e2802c4-a4d2-4d8b-9148-e3be6c30e623}">
          <xlrd:rvb i="1238"/>
        </ext>
      </extLst>
    </bk>
    <bk>
      <extLst>
        <ext uri="{3e2802c4-a4d2-4d8b-9148-e3be6c30e623}">
          <xlrd:rvb i="1239"/>
        </ext>
      </extLst>
    </bk>
    <bk>
      <extLst>
        <ext uri="{3e2802c4-a4d2-4d8b-9148-e3be6c30e623}">
          <xlrd:rvb i="1240"/>
        </ext>
      </extLst>
    </bk>
    <bk>
      <extLst>
        <ext uri="{3e2802c4-a4d2-4d8b-9148-e3be6c30e623}">
          <xlrd:rvb i="1241"/>
        </ext>
      </extLst>
    </bk>
    <bk>
      <extLst>
        <ext uri="{3e2802c4-a4d2-4d8b-9148-e3be6c30e623}">
          <xlrd:rvb i="1242"/>
        </ext>
      </extLst>
    </bk>
    <bk>
      <extLst>
        <ext uri="{3e2802c4-a4d2-4d8b-9148-e3be6c30e623}">
          <xlrd:rvb i="1243"/>
        </ext>
      </extLst>
    </bk>
    <bk>
      <extLst>
        <ext uri="{3e2802c4-a4d2-4d8b-9148-e3be6c30e623}">
          <xlrd:rvb i="1244"/>
        </ext>
      </extLst>
    </bk>
    <bk>
      <extLst>
        <ext uri="{3e2802c4-a4d2-4d8b-9148-e3be6c30e623}">
          <xlrd:rvb i="1245"/>
        </ext>
      </extLst>
    </bk>
    <bk>
      <extLst>
        <ext uri="{3e2802c4-a4d2-4d8b-9148-e3be6c30e623}">
          <xlrd:rvb i="1246"/>
        </ext>
      </extLst>
    </bk>
    <bk>
      <extLst>
        <ext uri="{3e2802c4-a4d2-4d8b-9148-e3be6c30e623}">
          <xlrd:rvb i="1247"/>
        </ext>
      </extLst>
    </bk>
    <bk>
      <extLst>
        <ext uri="{3e2802c4-a4d2-4d8b-9148-e3be6c30e623}">
          <xlrd:rvb i="1248"/>
        </ext>
      </extLst>
    </bk>
    <bk>
      <extLst>
        <ext uri="{3e2802c4-a4d2-4d8b-9148-e3be6c30e623}">
          <xlrd:rvb i="1249"/>
        </ext>
      </extLst>
    </bk>
    <bk>
      <extLst>
        <ext uri="{3e2802c4-a4d2-4d8b-9148-e3be6c30e623}">
          <xlrd:rvb i="1250"/>
        </ext>
      </extLst>
    </bk>
    <bk>
      <extLst>
        <ext uri="{3e2802c4-a4d2-4d8b-9148-e3be6c30e623}">
          <xlrd:rvb i="1251"/>
        </ext>
      </extLst>
    </bk>
    <bk>
      <extLst>
        <ext uri="{3e2802c4-a4d2-4d8b-9148-e3be6c30e623}">
          <xlrd:rvb i="1252"/>
        </ext>
      </extLst>
    </bk>
    <bk>
      <extLst>
        <ext uri="{3e2802c4-a4d2-4d8b-9148-e3be6c30e623}">
          <xlrd:rvb i="1253"/>
        </ext>
      </extLst>
    </bk>
    <bk>
      <extLst>
        <ext uri="{3e2802c4-a4d2-4d8b-9148-e3be6c30e623}">
          <xlrd:rvb i="1254"/>
        </ext>
      </extLst>
    </bk>
    <bk>
      <extLst>
        <ext uri="{3e2802c4-a4d2-4d8b-9148-e3be6c30e623}">
          <xlrd:rvb i="1255"/>
        </ext>
      </extLst>
    </bk>
    <bk>
      <extLst>
        <ext uri="{3e2802c4-a4d2-4d8b-9148-e3be6c30e623}">
          <xlrd:rvb i="1256"/>
        </ext>
      </extLst>
    </bk>
    <bk>
      <extLst>
        <ext uri="{3e2802c4-a4d2-4d8b-9148-e3be6c30e623}">
          <xlrd:rvb i="1257"/>
        </ext>
      </extLst>
    </bk>
    <bk>
      <extLst>
        <ext uri="{3e2802c4-a4d2-4d8b-9148-e3be6c30e623}">
          <xlrd:rvb i="1258"/>
        </ext>
      </extLst>
    </bk>
    <bk>
      <extLst>
        <ext uri="{3e2802c4-a4d2-4d8b-9148-e3be6c30e623}">
          <xlrd:rvb i="1259"/>
        </ext>
      </extLst>
    </bk>
    <bk>
      <extLst>
        <ext uri="{3e2802c4-a4d2-4d8b-9148-e3be6c30e623}">
          <xlrd:rvb i="1260"/>
        </ext>
      </extLst>
    </bk>
    <bk>
      <extLst>
        <ext uri="{3e2802c4-a4d2-4d8b-9148-e3be6c30e623}">
          <xlrd:rvb i="1261"/>
        </ext>
      </extLst>
    </bk>
    <bk>
      <extLst>
        <ext uri="{3e2802c4-a4d2-4d8b-9148-e3be6c30e623}">
          <xlrd:rvb i="1262"/>
        </ext>
      </extLst>
    </bk>
    <bk>
      <extLst>
        <ext uri="{3e2802c4-a4d2-4d8b-9148-e3be6c30e623}">
          <xlrd:rvb i="1263"/>
        </ext>
      </extLst>
    </bk>
    <bk>
      <extLst>
        <ext uri="{3e2802c4-a4d2-4d8b-9148-e3be6c30e623}">
          <xlrd:rvb i="1264"/>
        </ext>
      </extLst>
    </bk>
    <bk>
      <extLst>
        <ext uri="{3e2802c4-a4d2-4d8b-9148-e3be6c30e623}">
          <xlrd:rvb i="1265"/>
        </ext>
      </extLst>
    </bk>
    <bk>
      <extLst>
        <ext uri="{3e2802c4-a4d2-4d8b-9148-e3be6c30e623}">
          <xlrd:rvb i="1266"/>
        </ext>
      </extLst>
    </bk>
    <bk>
      <extLst>
        <ext uri="{3e2802c4-a4d2-4d8b-9148-e3be6c30e623}">
          <xlrd:rvb i="1267"/>
        </ext>
      </extLst>
    </bk>
    <bk>
      <extLst>
        <ext uri="{3e2802c4-a4d2-4d8b-9148-e3be6c30e623}">
          <xlrd:rvb i="1268"/>
        </ext>
      </extLst>
    </bk>
    <bk>
      <extLst>
        <ext uri="{3e2802c4-a4d2-4d8b-9148-e3be6c30e623}">
          <xlrd:rvb i="1269"/>
        </ext>
      </extLst>
    </bk>
    <bk>
      <extLst>
        <ext uri="{3e2802c4-a4d2-4d8b-9148-e3be6c30e623}">
          <xlrd:rvb i="1270"/>
        </ext>
      </extLst>
    </bk>
    <bk>
      <extLst>
        <ext uri="{3e2802c4-a4d2-4d8b-9148-e3be6c30e623}">
          <xlrd:rvb i="1271"/>
        </ext>
      </extLst>
    </bk>
    <bk>
      <extLst>
        <ext uri="{3e2802c4-a4d2-4d8b-9148-e3be6c30e623}">
          <xlrd:rvb i="1272"/>
        </ext>
      </extLst>
    </bk>
    <bk>
      <extLst>
        <ext uri="{3e2802c4-a4d2-4d8b-9148-e3be6c30e623}">
          <xlrd:rvb i="1273"/>
        </ext>
      </extLst>
    </bk>
    <bk>
      <extLst>
        <ext uri="{3e2802c4-a4d2-4d8b-9148-e3be6c30e623}">
          <xlrd:rvb i="1274"/>
        </ext>
      </extLst>
    </bk>
    <bk>
      <extLst>
        <ext uri="{3e2802c4-a4d2-4d8b-9148-e3be6c30e623}">
          <xlrd:rvb i="1275"/>
        </ext>
      </extLst>
    </bk>
    <bk>
      <extLst>
        <ext uri="{3e2802c4-a4d2-4d8b-9148-e3be6c30e623}">
          <xlrd:rvb i="1276"/>
        </ext>
      </extLst>
    </bk>
    <bk>
      <extLst>
        <ext uri="{3e2802c4-a4d2-4d8b-9148-e3be6c30e623}">
          <xlrd:rvb i="1277"/>
        </ext>
      </extLst>
    </bk>
    <bk>
      <extLst>
        <ext uri="{3e2802c4-a4d2-4d8b-9148-e3be6c30e623}">
          <xlrd:rvb i="1278"/>
        </ext>
      </extLst>
    </bk>
    <bk>
      <extLst>
        <ext uri="{3e2802c4-a4d2-4d8b-9148-e3be6c30e623}">
          <xlrd:rvb i="1279"/>
        </ext>
      </extLst>
    </bk>
    <bk>
      <extLst>
        <ext uri="{3e2802c4-a4d2-4d8b-9148-e3be6c30e623}">
          <xlrd:rvb i="1280"/>
        </ext>
      </extLst>
    </bk>
    <bk>
      <extLst>
        <ext uri="{3e2802c4-a4d2-4d8b-9148-e3be6c30e623}">
          <xlrd:rvb i="1281"/>
        </ext>
      </extLst>
    </bk>
    <bk>
      <extLst>
        <ext uri="{3e2802c4-a4d2-4d8b-9148-e3be6c30e623}">
          <xlrd:rvb i="1282"/>
        </ext>
      </extLst>
    </bk>
    <bk>
      <extLst>
        <ext uri="{3e2802c4-a4d2-4d8b-9148-e3be6c30e623}">
          <xlrd:rvb i="1283"/>
        </ext>
      </extLst>
    </bk>
    <bk>
      <extLst>
        <ext uri="{3e2802c4-a4d2-4d8b-9148-e3be6c30e623}">
          <xlrd:rvb i="1284"/>
        </ext>
      </extLst>
    </bk>
    <bk>
      <extLst>
        <ext uri="{3e2802c4-a4d2-4d8b-9148-e3be6c30e623}">
          <xlrd:rvb i="1285"/>
        </ext>
      </extLst>
    </bk>
    <bk>
      <extLst>
        <ext uri="{3e2802c4-a4d2-4d8b-9148-e3be6c30e623}">
          <xlrd:rvb i="1286"/>
        </ext>
      </extLst>
    </bk>
    <bk>
      <extLst>
        <ext uri="{3e2802c4-a4d2-4d8b-9148-e3be6c30e623}">
          <xlrd:rvb i="1287"/>
        </ext>
      </extLst>
    </bk>
    <bk>
      <extLst>
        <ext uri="{3e2802c4-a4d2-4d8b-9148-e3be6c30e623}">
          <xlrd:rvb i="1288"/>
        </ext>
      </extLst>
    </bk>
    <bk>
      <extLst>
        <ext uri="{3e2802c4-a4d2-4d8b-9148-e3be6c30e623}">
          <xlrd:rvb i="1289"/>
        </ext>
      </extLst>
    </bk>
    <bk>
      <extLst>
        <ext uri="{3e2802c4-a4d2-4d8b-9148-e3be6c30e623}">
          <xlrd:rvb i="1290"/>
        </ext>
      </extLst>
    </bk>
    <bk>
      <extLst>
        <ext uri="{3e2802c4-a4d2-4d8b-9148-e3be6c30e623}">
          <xlrd:rvb i="1291"/>
        </ext>
      </extLst>
    </bk>
    <bk>
      <extLst>
        <ext uri="{3e2802c4-a4d2-4d8b-9148-e3be6c30e623}">
          <xlrd:rvb i="1292"/>
        </ext>
      </extLst>
    </bk>
    <bk>
      <extLst>
        <ext uri="{3e2802c4-a4d2-4d8b-9148-e3be6c30e623}">
          <xlrd:rvb i="1293"/>
        </ext>
      </extLst>
    </bk>
    <bk>
      <extLst>
        <ext uri="{3e2802c4-a4d2-4d8b-9148-e3be6c30e623}">
          <xlrd:rvb i="1294"/>
        </ext>
      </extLst>
    </bk>
    <bk>
      <extLst>
        <ext uri="{3e2802c4-a4d2-4d8b-9148-e3be6c30e623}">
          <xlrd:rvb i="1295"/>
        </ext>
      </extLst>
    </bk>
    <bk>
      <extLst>
        <ext uri="{3e2802c4-a4d2-4d8b-9148-e3be6c30e623}">
          <xlrd:rvb i="1296"/>
        </ext>
      </extLst>
    </bk>
    <bk>
      <extLst>
        <ext uri="{3e2802c4-a4d2-4d8b-9148-e3be6c30e623}">
          <xlrd:rvb i="1297"/>
        </ext>
      </extLst>
    </bk>
    <bk>
      <extLst>
        <ext uri="{3e2802c4-a4d2-4d8b-9148-e3be6c30e623}">
          <xlrd:rvb i="1298"/>
        </ext>
      </extLst>
    </bk>
    <bk>
      <extLst>
        <ext uri="{3e2802c4-a4d2-4d8b-9148-e3be6c30e623}">
          <xlrd:rvb i="1299"/>
        </ext>
      </extLst>
    </bk>
    <bk>
      <extLst>
        <ext uri="{3e2802c4-a4d2-4d8b-9148-e3be6c30e623}">
          <xlrd:rvb i="1300"/>
        </ext>
      </extLst>
    </bk>
    <bk>
      <extLst>
        <ext uri="{3e2802c4-a4d2-4d8b-9148-e3be6c30e623}">
          <xlrd:rvb i="1301"/>
        </ext>
      </extLst>
    </bk>
    <bk>
      <extLst>
        <ext uri="{3e2802c4-a4d2-4d8b-9148-e3be6c30e623}">
          <xlrd:rvb i="1302"/>
        </ext>
      </extLst>
    </bk>
    <bk>
      <extLst>
        <ext uri="{3e2802c4-a4d2-4d8b-9148-e3be6c30e623}">
          <xlrd:rvb i="1303"/>
        </ext>
      </extLst>
    </bk>
    <bk>
      <extLst>
        <ext uri="{3e2802c4-a4d2-4d8b-9148-e3be6c30e623}">
          <xlrd:rvb i="1304"/>
        </ext>
      </extLst>
    </bk>
    <bk>
      <extLst>
        <ext uri="{3e2802c4-a4d2-4d8b-9148-e3be6c30e623}">
          <xlrd:rvb i="1305"/>
        </ext>
      </extLst>
    </bk>
    <bk>
      <extLst>
        <ext uri="{3e2802c4-a4d2-4d8b-9148-e3be6c30e623}">
          <xlrd:rvb i="1306"/>
        </ext>
      </extLst>
    </bk>
    <bk>
      <extLst>
        <ext uri="{3e2802c4-a4d2-4d8b-9148-e3be6c30e623}">
          <xlrd:rvb i="1307"/>
        </ext>
      </extLst>
    </bk>
    <bk>
      <extLst>
        <ext uri="{3e2802c4-a4d2-4d8b-9148-e3be6c30e623}">
          <xlrd:rvb i="1308"/>
        </ext>
      </extLst>
    </bk>
    <bk>
      <extLst>
        <ext uri="{3e2802c4-a4d2-4d8b-9148-e3be6c30e623}">
          <xlrd:rvb i="1309"/>
        </ext>
      </extLst>
    </bk>
    <bk>
      <extLst>
        <ext uri="{3e2802c4-a4d2-4d8b-9148-e3be6c30e623}">
          <xlrd:rvb i="1310"/>
        </ext>
      </extLst>
    </bk>
    <bk>
      <extLst>
        <ext uri="{3e2802c4-a4d2-4d8b-9148-e3be6c30e623}">
          <xlrd:rvb i="1311"/>
        </ext>
      </extLst>
    </bk>
    <bk>
      <extLst>
        <ext uri="{3e2802c4-a4d2-4d8b-9148-e3be6c30e623}">
          <xlrd:rvb i="1312"/>
        </ext>
      </extLst>
    </bk>
    <bk>
      <extLst>
        <ext uri="{3e2802c4-a4d2-4d8b-9148-e3be6c30e623}">
          <xlrd:rvb i="1313"/>
        </ext>
      </extLst>
    </bk>
    <bk>
      <extLst>
        <ext uri="{3e2802c4-a4d2-4d8b-9148-e3be6c30e623}">
          <xlrd:rvb i="1314"/>
        </ext>
      </extLst>
    </bk>
    <bk>
      <extLst>
        <ext uri="{3e2802c4-a4d2-4d8b-9148-e3be6c30e623}">
          <xlrd:rvb i="1315"/>
        </ext>
      </extLst>
    </bk>
    <bk>
      <extLst>
        <ext uri="{3e2802c4-a4d2-4d8b-9148-e3be6c30e623}">
          <xlrd:rvb i="1316"/>
        </ext>
      </extLst>
    </bk>
    <bk>
      <extLst>
        <ext uri="{3e2802c4-a4d2-4d8b-9148-e3be6c30e623}">
          <xlrd:rvb i="1317"/>
        </ext>
      </extLst>
    </bk>
    <bk>
      <extLst>
        <ext uri="{3e2802c4-a4d2-4d8b-9148-e3be6c30e623}">
          <xlrd:rvb i="1318"/>
        </ext>
      </extLst>
    </bk>
    <bk>
      <extLst>
        <ext uri="{3e2802c4-a4d2-4d8b-9148-e3be6c30e623}">
          <xlrd:rvb i="1319"/>
        </ext>
      </extLst>
    </bk>
    <bk>
      <extLst>
        <ext uri="{3e2802c4-a4d2-4d8b-9148-e3be6c30e623}">
          <xlrd:rvb i="1320"/>
        </ext>
      </extLst>
    </bk>
    <bk>
      <extLst>
        <ext uri="{3e2802c4-a4d2-4d8b-9148-e3be6c30e623}">
          <xlrd:rvb i="1321"/>
        </ext>
      </extLst>
    </bk>
    <bk>
      <extLst>
        <ext uri="{3e2802c4-a4d2-4d8b-9148-e3be6c30e623}">
          <xlrd:rvb i="1322"/>
        </ext>
      </extLst>
    </bk>
    <bk>
      <extLst>
        <ext uri="{3e2802c4-a4d2-4d8b-9148-e3be6c30e623}">
          <xlrd:rvb i="1323"/>
        </ext>
      </extLst>
    </bk>
    <bk>
      <extLst>
        <ext uri="{3e2802c4-a4d2-4d8b-9148-e3be6c30e623}">
          <xlrd:rvb i="1324"/>
        </ext>
      </extLst>
    </bk>
    <bk>
      <extLst>
        <ext uri="{3e2802c4-a4d2-4d8b-9148-e3be6c30e623}">
          <xlrd:rvb i="1325"/>
        </ext>
      </extLst>
    </bk>
    <bk>
      <extLst>
        <ext uri="{3e2802c4-a4d2-4d8b-9148-e3be6c30e623}">
          <xlrd:rvb i="1326"/>
        </ext>
      </extLst>
    </bk>
    <bk>
      <extLst>
        <ext uri="{3e2802c4-a4d2-4d8b-9148-e3be6c30e623}">
          <xlrd:rvb i="1327"/>
        </ext>
      </extLst>
    </bk>
    <bk>
      <extLst>
        <ext uri="{3e2802c4-a4d2-4d8b-9148-e3be6c30e623}">
          <xlrd:rvb i="1328"/>
        </ext>
      </extLst>
    </bk>
    <bk>
      <extLst>
        <ext uri="{3e2802c4-a4d2-4d8b-9148-e3be6c30e623}">
          <xlrd:rvb i="1329"/>
        </ext>
      </extLst>
    </bk>
    <bk>
      <extLst>
        <ext uri="{3e2802c4-a4d2-4d8b-9148-e3be6c30e623}">
          <xlrd:rvb i="1330"/>
        </ext>
      </extLst>
    </bk>
    <bk>
      <extLst>
        <ext uri="{3e2802c4-a4d2-4d8b-9148-e3be6c30e623}">
          <xlrd:rvb i="1331"/>
        </ext>
      </extLst>
    </bk>
    <bk>
      <extLst>
        <ext uri="{3e2802c4-a4d2-4d8b-9148-e3be6c30e623}">
          <xlrd:rvb i="1332"/>
        </ext>
      </extLst>
    </bk>
    <bk>
      <extLst>
        <ext uri="{3e2802c4-a4d2-4d8b-9148-e3be6c30e623}">
          <xlrd:rvb i="1333"/>
        </ext>
      </extLst>
    </bk>
    <bk>
      <extLst>
        <ext uri="{3e2802c4-a4d2-4d8b-9148-e3be6c30e623}">
          <xlrd:rvb i="1334"/>
        </ext>
      </extLst>
    </bk>
    <bk>
      <extLst>
        <ext uri="{3e2802c4-a4d2-4d8b-9148-e3be6c30e623}">
          <xlrd:rvb i="1335"/>
        </ext>
      </extLst>
    </bk>
    <bk>
      <extLst>
        <ext uri="{3e2802c4-a4d2-4d8b-9148-e3be6c30e623}">
          <xlrd:rvb i="1336"/>
        </ext>
      </extLst>
    </bk>
    <bk>
      <extLst>
        <ext uri="{3e2802c4-a4d2-4d8b-9148-e3be6c30e623}">
          <xlrd:rvb i="1337"/>
        </ext>
      </extLst>
    </bk>
    <bk>
      <extLst>
        <ext uri="{3e2802c4-a4d2-4d8b-9148-e3be6c30e623}">
          <xlrd:rvb i="1338"/>
        </ext>
      </extLst>
    </bk>
    <bk>
      <extLst>
        <ext uri="{3e2802c4-a4d2-4d8b-9148-e3be6c30e623}">
          <xlrd:rvb i="1339"/>
        </ext>
      </extLst>
    </bk>
    <bk>
      <extLst>
        <ext uri="{3e2802c4-a4d2-4d8b-9148-e3be6c30e623}">
          <xlrd:rvb i="1340"/>
        </ext>
      </extLst>
    </bk>
    <bk>
      <extLst>
        <ext uri="{3e2802c4-a4d2-4d8b-9148-e3be6c30e623}">
          <xlrd:rvb i="1341"/>
        </ext>
      </extLst>
    </bk>
    <bk>
      <extLst>
        <ext uri="{3e2802c4-a4d2-4d8b-9148-e3be6c30e623}">
          <xlrd:rvb i="1342"/>
        </ext>
      </extLst>
    </bk>
    <bk>
      <extLst>
        <ext uri="{3e2802c4-a4d2-4d8b-9148-e3be6c30e623}">
          <xlrd:rvb i="1343"/>
        </ext>
      </extLst>
    </bk>
    <bk>
      <extLst>
        <ext uri="{3e2802c4-a4d2-4d8b-9148-e3be6c30e623}">
          <xlrd:rvb i="1344"/>
        </ext>
      </extLst>
    </bk>
    <bk>
      <extLst>
        <ext uri="{3e2802c4-a4d2-4d8b-9148-e3be6c30e623}">
          <xlrd:rvb i="1345"/>
        </ext>
      </extLst>
    </bk>
    <bk>
      <extLst>
        <ext uri="{3e2802c4-a4d2-4d8b-9148-e3be6c30e623}">
          <xlrd:rvb i="1346"/>
        </ext>
      </extLst>
    </bk>
    <bk>
      <extLst>
        <ext uri="{3e2802c4-a4d2-4d8b-9148-e3be6c30e623}">
          <xlrd:rvb i="1347"/>
        </ext>
      </extLst>
    </bk>
    <bk>
      <extLst>
        <ext uri="{3e2802c4-a4d2-4d8b-9148-e3be6c30e623}">
          <xlrd:rvb i="1348"/>
        </ext>
      </extLst>
    </bk>
    <bk>
      <extLst>
        <ext uri="{3e2802c4-a4d2-4d8b-9148-e3be6c30e623}">
          <xlrd:rvb i="1349"/>
        </ext>
      </extLst>
    </bk>
    <bk>
      <extLst>
        <ext uri="{3e2802c4-a4d2-4d8b-9148-e3be6c30e623}">
          <xlrd:rvb i="1350"/>
        </ext>
      </extLst>
    </bk>
    <bk>
      <extLst>
        <ext uri="{3e2802c4-a4d2-4d8b-9148-e3be6c30e623}">
          <xlrd:rvb i="1351"/>
        </ext>
      </extLst>
    </bk>
    <bk>
      <extLst>
        <ext uri="{3e2802c4-a4d2-4d8b-9148-e3be6c30e623}">
          <xlrd:rvb i="1352"/>
        </ext>
      </extLst>
    </bk>
    <bk>
      <extLst>
        <ext uri="{3e2802c4-a4d2-4d8b-9148-e3be6c30e623}">
          <xlrd:rvb i="1353"/>
        </ext>
      </extLst>
    </bk>
    <bk>
      <extLst>
        <ext uri="{3e2802c4-a4d2-4d8b-9148-e3be6c30e623}">
          <xlrd:rvb i="1354"/>
        </ext>
      </extLst>
    </bk>
    <bk>
      <extLst>
        <ext uri="{3e2802c4-a4d2-4d8b-9148-e3be6c30e623}">
          <xlrd:rvb i="1355"/>
        </ext>
      </extLst>
    </bk>
    <bk>
      <extLst>
        <ext uri="{3e2802c4-a4d2-4d8b-9148-e3be6c30e623}">
          <xlrd:rvb i="1356"/>
        </ext>
      </extLst>
    </bk>
    <bk>
      <extLst>
        <ext uri="{3e2802c4-a4d2-4d8b-9148-e3be6c30e623}">
          <xlrd:rvb i="1357"/>
        </ext>
      </extLst>
    </bk>
    <bk>
      <extLst>
        <ext uri="{3e2802c4-a4d2-4d8b-9148-e3be6c30e623}">
          <xlrd:rvb i="1358"/>
        </ext>
      </extLst>
    </bk>
    <bk>
      <extLst>
        <ext uri="{3e2802c4-a4d2-4d8b-9148-e3be6c30e623}">
          <xlrd:rvb i="1359"/>
        </ext>
      </extLst>
    </bk>
    <bk>
      <extLst>
        <ext uri="{3e2802c4-a4d2-4d8b-9148-e3be6c30e623}">
          <xlrd:rvb i="1360"/>
        </ext>
      </extLst>
    </bk>
    <bk>
      <extLst>
        <ext uri="{3e2802c4-a4d2-4d8b-9148-e3be6c30e623}">
          <xlrd:rvb i="1361"/>
        </ext>
      </extLst>
    </bk>
    <bk>
      <extLst>
        <ext uri="{3e2802c4-a4d2-4d8b-9148-e3be6c30e623}">
          <xlrd:rvb i="1362"/>
        </ext>
      </extLst>
    </bk>
    <bk>
      <extLst>
        <ext uri="{3e2802c4-a4d2-4d8b-9148-e3be6c30e623}">
          <xlrd:rvb i="1363"/>
        </ext>
      </extLst>
    </bk>
    <bk>
      <extLst>
        <ext uri="{3e2802c4-a4d2-4d8b-9148-e3be6c30e623}">
          <xlrd:rvb i="1364"/>
        </ext>
      </extLst>
    </bk>
    <bk>
      <extLst>
        <ext uri="{3e2802c4-a4d2-4d8b-9148-e3be6c30e623}">
          <xlrd:rvb i="1365"/>
        </ext>
      </extLst>
    </bk>
    <bk>
      <extLst>
        <ext uri="{3e2802c4-a4d2-4d8b-9148-e3be6c30e623}">
          <xlrd:rvb i="1366"/>
        </ext>
      </extLst>
    </bk>
    <bk>
      <extLst>
        <ext uri="{3e2802c4-a4d2-4d8b-9148-e3be6c30e623}">
          <xlrd:rvb i="1367"/>
        </ext>
      </extLst>
    </bk>
    <bk>
      <extLst>
        <ext uri="{3e2802c4-a4d2-4d8b-9148-e3be6c30e623}">
          <xlrd:rvb i="1368"/>
        </ext>
      </extLst>
    </bk>
    <bk>
      <extLst>
        <ext uri="{3e2802c4-a4d2-4d8b-9148-e3be6c30e623}">
          <xlrd:rvb i="1369"/>
        </ext>
      </extLst>
    </bk>
    <bk>
      <extLst>
        <ext uri="{3e2802c4-a4d2-4d8b-9148-e3be6c30e623}">
          <xlrd:rvb i="1370"/>
        </ext>
      </extLst>
    </bk>
    <bk>
      <extLst>
        <ext uri="{3e2802c4-a4d2-4d8b-9148-e3be6c30e623}">
          <xlrd:rvb i="1371"/>
        </ext>
      </extLst>
    </bk>
    <bk>
      <extLst>
        <ext uri="{3e2802c4-a4d2-4d8b-9148-e3be6c30e623}">
          <xlrd:rvb i="1372"/>
        </ext>
      </extLst>
    </bk>
    <bk>
      <extLst>
        <ext uri="{3e2802c4-a4d2-4d8b-9148-e3be6c30e623}">
          <xlrd:rvb i="1373"/>
        </ext>
      </extLst>
    </bk>
    <bk>
      <extLst>
        <ext uri="{3e2802c4-a4d2-4d8b-9148-e3be6c30e623}">
          <xlrd:rvb i="1374"/>
        </ext>
      </extLst>
    </bk>
    <bk>
      <extLst>
        <ext uri="{3e2802c4-a4d2-4d8b-9148-e3be6c30e623}">
          <xlrd:rvb i="1375"/>
        </ext>
      </extLst>
    </bk>
    <bk>
      <extLst>
        <ext uri="{3e2802c4-a4d2-4d8b-9148-e3be6c30e623}">
          <xlrd:rvb i="1376"/>
        </ext>
      </extLst>
    </bk>
    <bk>
      <extLst>
        <ext uri="{3e2802c4-a4d2-4d8b-9148-e3be6c30e623}">
          <xlrd:rvb i="1377"/>
        </ext>
      </extLst>
    </bk>
    <bk>
      <extLst>
        <ext uri="{3e2802c4-a4d2-4d8b-9148-e3be6c30e623}">
          <xlrd:rvb i="1378"/>
        </ext>
      </extLst>
    </bk>
    <bk>
      <extLst>
        <ext uri="{3e2802c4-a4d2-4d8b-9148-e3be6c30e623}">
          <xlrd:rvb i="1379"/>
        </ext>
      </extLst>
    </bk>
    <bk>
      <extLst>
        <ext uri="{3e2802c4-a4d2-4d8b-9148-e3be6c30e623}">
          <xlrd:rvb i="1380"/>
        </ext>
      </extLst>
    </bk>
    <bk>
      <extLst>
        <ext uri="{3e2802c4-a4d2-4d8b-9148-e3be6c30e623}">
          <xlrd:rvb i="1381"/>
        </ext>
      </extLst>
    </bk>
    <bk>
      <extLst>
        <ext uri="{3e2802c4-a4d2-4d8b-9148-e3be6c30e623}">
          <xlrd:rvb i="1382"/>
        </ext>
      </extLst>
    </bk>
    <bk>
      <extLst>
        <ext uri="{3e2802c4-a4d2-4d8b-9148-e3be6c30e623}">
          <xlrd:rvb i="1383"/>
        </ext>
      </extLst>
    </bk>
    <bk>
      <extLst>
        <ext uri="{3e2802c4-a4d2-4d8b-9148-e3be6c30e623}">
          <xlrd:rvb i="1384"/>
        </ext>
      </extLst>
    </bk>
    <bk>
      <extLst>
        <ext uri="{3e2802c4-a4d2-4d8b-9148-e3be6c30e623}">
          <xlrd:rvb i="1385"/>
        </ext>
      </extLst>
    </bk>
    <bk>
      <extLst>
        <ext uri="{3e2802c4-a4d2-4d8b-9148-e3be6c30e623}">
          <xlrd:rvb i="1386"/>
        </ext>
      </extLst>
    </bk>
    <bk>
      <extLst>
        <ext uri="{3e2802c4-a4d2-4d8b-9148-e3be6c30e623}">
          <xlrd:rvb i="1387"/>
        </ext>
      </extLst>
    </bk>
    <bk>
      <extLst>
        <ext uri="{3e2802c4-a4d2-4d8b-9148-e3be6c30e623}">
          <xlrd:rvb i="1388"/>
        </ext>
      </extLst>
    </bk>
    <bk>
      <extLst>
        <ext uri="{3e2802c4-a4d2-4d8b-9148-e3be6c30e623}">
          <xlrd:rvb i="1389"/>
        </ext>
      </extLst>
    </bk>
    <bk>
      <extLst>
        <ext uri="{3e2802c4-a4d2-4d8b-9148-e3be6c30e623}">
          <xlrd:rvb i="1390"/>
        </ext>
      </extLst>
    </bk>
    <bk>
      <extLst>
        <ext uri="{3e2802c4-a4d2-4d8b-9148-e3be6c30e623}">
          <xlrd:rvb i="1391"/>
        </ext>
      </extLst>
    </bk>
    <bk>
      <extLst>
        <ext uri="{3e2802c4-a4d2-4d8b-9148-e3be6c30e623}">
          <xlrd:rvb i="1392"/>
        </ext>
      </extLst>
    </bk>
    <bk>
      <extLst>
        <ext uri="{3e2802c4-a4d2-4d8b-9148-e3be6c30e623}">
          <xlrd:rvb i="1393"/>
        </ext>
      </extLst>
    </bk>
    <bk>
      <extLst>
        <ext uri="{3e2802c4-a4d2-4d8b-9148-e3be6c30e623}">
          <xlrd:rvb i="1394"/>
        </ext>
      </extLst>
    </bk>
    <bk>
      <extLst>
        <ext uri="{3e2802c4-a4d2-4d8b-9148-e3be6c30e623}">
          <xlrd:rvb i="1395"/>
        </ext>
      </extLst>
    </bk>
    <bk>
      <extLst>
        <ext uri="{3e2802c4-a4d2-4d8b-9148-e3be6c30e623}">
          <xlrd:rvb i="1396"/>
        </ext>
      </extLst>
    </bk>
    <bk>
      <extLst>
        <ext uri="{3e2802c4-a4d2-4d8b-9148-e3be6c30e623}">
          <xlrd:rvb i="1397"/>
        </ext>
      </extLst>
    </bk>
    <bk>
      <extLst>
        <ext uri="{3e2802c4-a4d2-4d8b-9148-e3be6c30e623}">
          <xlrd:rvb i="1398"/>
        </ext>
      </extLst>
    </bk>
    <bk>
      <extLst>
        <ext uri="{3e2802c4-a4d2-4d8b-9148-e3be6c30e623}">
          <xlrd:rvb i="1399"/>
        </ext>
      </extLst>
    </bk>
    <bk>
      <extLst>
        <ext uri="{3e2802c4-a4d2-4d8b-9148-e3be6c30e623}">
          <xlrd:rvb i="1400"/>
        </ext>
      </extLst>
    </bk>
    <bk>
      <extLst>
        <ext uri="{3e2802c4-a4d2-4d8b-9148-e3be6c30e623}">
          <xlrd:rvb i="1401"/>
        </ext>
      </extLst>
    </bk>
    <bk>
      <extLst>
        <ext uri="{3e2802c4-a4d2-4d8b-9148-e3be6c30e623}">
          <xlrd:rvb i="1402"/>
        </ext>
      </extLst>
    </bk>
    <bk>
      <extLst>
        <ext uri="{3e2802c4-a4d2-4d8b-9148-e3be6c30e623}">
          <xlrd:rvb i="1403"/>
        </ext>
      </extLst>
    </bk>
    <bk>
      <extLst>
        <ext uri="{3e2802c4-a4d2-4d8b-9148-e3be6c30e623}">
          <xlrd:rvb i="1404"/>
        </ext>
      </extLst>
    </bk>
    <bk>
      <extLst>
        <ext uri="{3e2802c4-a4d2-4d8b-9148-e3be6c30e623}">
          <xlrd:rvb i="1405"/>
        </ext>
      </extLst>
    </bk>
    <bk>
      <extLst>
        <ext uri="{3e2802c4-a4d2-4d8b-9148-e3be6c30e623}">
          <xlrd:rvb i="1406"/>
        </ext>
      </extLst>
    </bk>
    <bk>
      <extLst>
        <ext uri="{3e2802c4-a4d2-4d8b-9148-e3be6c30e623}">
          <xlrd:rvb i="1407"/>
        </ext>
      </extLst>
    </bk>
    <bk>
      <extLst>
        <ext uri="{3e2802c4-a4d2-4d8b-9148-e3be6c30e623}">
          <xlrd:rvb i="1408"/>
        </ext>
      </extLst>
    </bk>
    <bk>
      <extLst>
        <ext uri="{3e2802c4-a4d2-4d8b-9148-e3be6c30e623}">
          <xlrd:rvb i="1409"/>
        </ext>
      </extLst>
    </bk>
    <bk>
      <extLst>
        <ext uri="{3e2802c4-a4d2-4d8b-9148-e3be6c30e623}">
          <xlrd:rvb i="1410"/>
        </ext>
      </extLst>
    </bk>
    <bk>
      <extLst>
        <ext uri="{3e2802c4-a4d2-4d8b-9148-e3be6c30e623}">
          <xlrd:rvb i="1411"/>
        </ext>
      </extLst>
    </bk>
    <bk>
      <extLst>
        <ext uri="{3e2802c4-a4d2-4d8b-9148-e3be6c30e623}">
          <xlrd:rvb i="1412"/>
        </ext>
      </extLst>
    </bk>
    <bk>
      <extLst>
        <ext uri="{3e2802c4-a4d2-4d8b-9148-e3be6c30e623}">
          <xlrd:rvb i="1413"/>
        </ext>
      </extLst>
    </bk>
    <bk>
      <extLst>
        <ext uri="{3e2802c4-a4d2-4d8b-9148-e3be6c30e623}">
          <xlrd:rvb i="1414"/>
        </ext>
      </extLst>
    </bk>
    <bk>
      <extLst>
        <ext uri="{3e2802c4-a4d2-4d8b-9148-e3be6c30e623}">
          <xlrd:rvb i="1415"/>
        </ext>
      </extLst>
    </bk>
    <bk>
      <extLst>
        <ext uri="{3e2802c4-a4d2-4d8b-9148-e3be6c30e623}">
          <xlrd:rvb i="1416"/>
        </ext>
      </extLst>
    </bk>
    <bk>
      <extLst>
        <ext uri="{3e2802c4-a4d2-4d8b-9148-e3be6c30e623}">
          <xlrd:rvb i="1417"/>
        </ext>
      </extLst>
    </bk>
    <bk>
      <extLst>
        <ext uri="{3e2802c4-a4d2-4d8b-9148-e3be6c30e623}">
          <xlrd:rvb i="1418"/>
        </ext>
      </extLst>
    </bk>
    <bk>
      <extLst>
        <ext uri="{3e2802c4-a4d2-4d8b-9148-e3be6c30e623}">
          <xlrd:rvb i="1419"/>
        </ext>
      </extLst>
    </bk>
    <bk>
      <extLst>
        <ext uri="{3e2802c4-a4d2-4d8b-9148-e3be6c30e623}">
          <xlrd:rvb i="1420"/>
        </ext>
      </extLst>
    </bk>
    <bk>
      <extLst>
        <ext uri="{3e2802c4-a4d2-4d8b-9148-e3be6c30e623}">
          <xlrd:rvb i="1421"/>
        </ext>
      </extLst>
    </bk>
    <bk>
      <extLst>
        <ext uri="{3e2802c4-a4d2-4d8b-9148-e3be6c30e623}">
          <xlrd:rvb i="1422"/>
        </ext>
      </extLst>
    </bk>
    <bk>
      <extLst>
        <ext uri="{3e2802c4-a4d2-4d8b-9148-e3be6c30e623}">
          <xlrd:rvb i="1423"/>
        </ext>
      </extLst>
    </bk>
    <bk>
      <extLst>
        <ext uri="{3e2802c4-a4d2-4d8b-9148-e3be6c30e623}">
          <xlrd:rvb i="1424"/>
        </ext>
      </extLst>
    </bk>
    <bk>
      <extLst>
        <ext uri="{3e2802c4-a4d2-4d8b-9148-e3be6c30e623}">
          <xlrd:rvb i="1425"/>
        </ext>
      </extLst>
    </bk>
    <bk>
      <extLst>
        <ext uri="{3e2802c4-a4d2-4d8b-9148-e3be6c30e623}">
          <xlrd:rvb i="1426"/>
        </ext>
      </extLst>
    </bk>
    <bk>
      <extLst>
        <ext uri="{3e2802c4-a4d2-4d8b-9148-e3be6c30e623}">
          <xlrd:rvb i="1427"/>
        </ext>
      </extLst>
    </bk>
    <bk>
      <extLst>
        <ext uri="{3e2802c4-a4d2-4d8b-9148-e3be6c30e623}">
          <xlrd:rvb i="1428"/>
        </ext>
      </extLst>
    </bk>
    <bk>
      <extLst>
        <ext uri="{3e2802c4-a4d2-4d8b-9148-e3be6c30e623}">
          <xlrd:rvb i="1429"/>
        </ext>
      </extLst>
    </bk>
    <bk>
      <extLst>
        <ext uri="{3e2802c4-a4d2-4d8b-9148-e3be6c30e623}">
          <xlrd:rvb i="1430"/>
        </ext>
      </extLst>
    </bk>
    <bk>
      <extLst>
        <ext uri="{3e2802c4-a4d2-4d8b-9148-e3be6c30e623}">
          <xlrd:rvb i="1431"/>
        </ext>
      </extLst>
    </bk>
    <bk>
      <extLst>
        <ext uri="{3e2802c4-a4d2-4d8b-9148-e3be6c30e623}">
          <xlrd:rvb i="1432"/>
        </ext>
      </extLst>
    </bk>
    <bk>
      <extLst>
        <ext uri="{3e2802c4-a4d2-4d8b-9148-e3be6c30e623}">
          <xlrd:rvb i="1433"/>
        </ext>
      </extLst>
    </bk>
    <bk>
      <extLst>
        <ext uri="{3e2802c4-a4d2-4d8b-9148-e3be6c30e623}">
          <xlrd:rvb i="1434"/>
        </ext>
      </extLst>
    </bk>
    <bk>
      <extLst>
        <ext uri="{3e2802c4-a4d2-4d8b-9148-e3be6c30e623}">
          <xlrd:rvb i="1435"/>
        </ext>
      </extLst>
    </bk>
    <bk>
      <extLst>
        <ext uri="{3e2802c4-a4d2-4d8b-9148-e3be6c30e623}">
          <xlrd:rvb i="1436"/>
        </ext>
      </extLst>
    </bk>
    <bk>
      <extLst>
        <ext uri="{3e2802c4-a4d2-4d8b-9148-e3be6c30e623}">
          <xlrd:rvb i="1437"/>
        </ext>
      </extLst>
    </bk>
    <bk>
      <extLst>
        <ext uri="{3e2802c4-a4d2-4d8b-9148-e3be6c30e623}">
          <xlrd:rvb i="1438"/>
        </ext>
      </extLst>
    </bk>
    <bk>
      <extLst>
        <ext uri="{3e2802c4-a4d2-4d8b-9148-e3be6c30e623}">
          <xlrd:rvb i="1439"/>
        </ext>
      </extLst>
    </bk>
    <bk>
      <extLst>
        <ext uri="{3e2802c4-a4d2-4d8b-9148-e3be6c30e623}">
          <xlrd:rvb i="1440"/>
        </ext>
      </extLst>
    </bk>
    <bk>
      <extLst>
        <ext uri="{3e2802c4-a4d2-4d8b-9148-e3be6c30e623}">
          <xlrd:rvb i="1441"/>
        </ext>
      </extLst>
    </bk>
    <bk>
      <extLst>
        <ext uri="{3e2802c4-a4d2-4d8b-9148-e3be6c30e623}">
          <xlrd:rvb i="1442"/>
        </ext>
      </extLst>
    </bk>
    <bk>
      <extLst>
        <ext uri="{3e2802c4-a4d2-4d8b-9148-e3be6c30e623}">
          <xlrd:rvb i="1443"/>
        </ext>
      </extLst>
    </bk>
    <bk>
      <extLst>
        <ext uri="{3e2802c4-a4d2-4d8b-9148-e3be6c30e623}">
          <xlrd:rvb i="1444"/>
        </ext>
      </extLst>
    </bk>
    <bk>
      <extLst>
        <ext uri="{3e2802c4-a4d2-4d8b-9148-e3be6c30e623}">
          <xlrd:rvb i="1445"/>
        </ext>
      </extLst>
    </bk>
    <bk>
      <extLst>
        <ext uri="{3e2802c4-a4d2-4d8b-9148-e3be6c30e623}">
          <xlrd:rvb i="1446"/>
        </ext>
      </extLst>
    </bk>
    <bk>
      <extLst>
        <ext uri="{3e2802c4-a4d2-4d8b-9148-e3be6c30e623}">
          <xlrd:rvb i="1447"/>
        </ext>
      </extLst>
    </bk>
    <bk>
      <extLst>
        <ext uri="{3e2802c4-a4d2-4d8b-9148-e3be6c30e623}">
          <xlrd:rvb i="1448"/>
        </ext>
      </extLst>
    </bk>
    <bk>
      <extLst>
        <ext uri="{3e2802c4-a4d2-4d8b-9148-e3be6c30e623}">
          <xlrd:rvb i="1449"/>
        </ext>
      </extLst>
    </bk>
    <bk>
      <extLst>
        <ext uri="{3e2802c4-a4d2-4d8b-9148-e3be6c30e623}">
          <xlrd:rvb i="1450"/>
        </ext>
      </extLst>
    </bk>
    <bk>
      <extLst>
        <ext uri="{3e2802c4-a4d2-4d8b-9148-e3be6c30e623}">
          <xlrd:rvb i="1451"/>
        </ext>
      </extLst>
    </bk>
    <bk>
      <extLst>
        <ext uri="{3e2802c4-a4d2-4d8b-9148-e3be6c30e623}">
          <xlrd:rvb i="1452"/>
        </ext>
      </extLst>
    </bk>
    <bk>
      <extLst>
        <ext uri="{3e2802c4-a4d2-4d8b-9148-e3be6c30e623}">
          <xlrd:rvb i="1453"/>
        </ext>
      </extLst>
    </bk>
    <bk>
      <extLst>
        <ext uri="{3e2802c4-a4d2-4d8b-9148-e3be6c30e623}">
          <xlrd:rvb i="1454"/>
        </ext>
      </extLst>
    </bk>
    <bk>
      <extLst>
        <ext uri="{3e2802c4-a4d2-4d8b-9148-e3be6c30e623}">
          <xlrd:rvb i="1455"/>
        </ext>
      </extLst>
    </bk>
    <bk>
      <extLst>
        <ext uri="{3e2802c4-a4d2-4d8b-9148-e3be6c30e623}">
          <xlrd:rvb i="1456"/>
        </ext>
      </extLst>
    </bk>
    <bk>
      <extLst>
        <ext uri="{3e2802c4-a4d2-4d8b-9148-e3be6c30e623}">
          <xlrd:rvb i="1457"/>
        </ext>
      </extLst>
    </bk>
    <bk>
      <extLst>
        <ext uri="{3e2802c4-a4d2-4d8b-9148-e3be6c30e623}">
          <xlrd:rvb i="1458"/>
        </ext>
      </extLst>
    </bk>
    <bk>
      <extLst>
        <ext uri="{3e2802c4-a4d2-4d8b-9148-e3be6c30e623}">
          <xlrd:rvb i="1459"/>
        </ext>
      </extLst>
    </bk>
    <bk>
      <extLst>
        <ext uri="{3e2802c4-a4d2-4d8b-9148-e3be6c30e623}">
          <xlrd:rvb i="1460"/>
        </ext>
      </extLst>
    </bk>
    <bk>
      <extLst>
        <ext uri="{3e2802c4-a4d2-4d8b-9148-e3be6c30e623}">
          <xlrd:rvb i="1461"/>
        </ext>
      </extLst>
    </bk>
    <bk>
      <extLst>
        <ext uri="{3e2802c4-a4d2-4d8b-9148-e3be6c30e623}">
          <xlrd:rvb i="1462"/>
        </ext>
      </extLst>
    </bk>
    <bk>
      <extLst>
        <ext uri="{3e2802c4-a4d2-4d8b-9148-e3be6c30e623}">
          <xlrd:rvb i="1463"/>
        </ext>
      </extLst>
    </bk>
    <bk>
      <extLst>
        <ext uri="{3e2802c4-a4d2-4d8b-9148-e3be6c30e623}">
          <xlrd:rvb i="1464"/>
        </ext>
      </extLst>
    </bk>
    <bk>
      <extLst>
        <ext uri="{3e2802c4-a4d2-4d8b-9148-e3be6c30e623}">
          <xlrd:rvb i="1465"/>
        </ext>
      </extLst>
    </bk>
    <bk>
      <extLst>
        <ext uri="{3e2802c4-a4d2-4d8b-9148-e3be6c30e623}">
          <xlrd:rvb i="1466"/>
        </ext>
      </extLst>
    </bk>
    <bk>
      <extLst>
        <ext uri="{3e2802c4-a4d2-4d8b-9148-e3be6c30e623}">
          <xlrd:rvb i="1467"/>
        </ext>
      </extLst>
    </bk>
    <bk>
      <extLst>
        <ext uri="{3e2802c4-a4d2-4d8b-9148-e3be6c30e623}">
          <xlrd:rvb i="1468"/>
        </ext>
      </extLst>
    </bk>
    <bk>
      <extLst>
        <ext uri="{3e2802c4-a4d2-4d8b-9148-e3be6c30e623}">
          <xlrd:rvb i="1469"/>
        </ext>
      </extLst>
    </bk>
    <bk>
      <extLst>
        <ext uri="{3e2802c4-a4d2-4d8b-9148-e3be6c30e623}">
          <xlrd:rvb i="1470"/>
        </ext>
      </extLst>
    </bk>
    <bk>
      <extLst>
        <ext uri="{3e2802c4-a4d2-4d8b-9148-e3be6c30e623}">
          <xlrd:rvb i="1471"/>
        </ext>
      </extLst>
    </bk>
    <bk>
      <extLst>
        <ext uri="{3e2802c4-a4d2-4d8b-9148-e3be6c30e623}">
          <xlrd:rvb i="1472"/>
        </ext>
      </extLst>
    </bk>
    <bk>
      <extLst>
        <ext uri="{3e2802c4-a4d2-4d8b-9148-e3be6c30e623}">
          <xlrd:rvb i="1473"/>
        </ext>
      </extLst>
    </bk>
    <bk>
      <extLst>
        <ext uri="{3e2802c4-a4d2-4d8b-9148-e3be6c30e623}">
          <xlrd:rvb i="1474"/>
        </ext>
      </extLst>
    </bk>
    <bk>
      <extLst>
        <ext uri="{3e2802c4-a4d2-4d8b-9148-e3be6c30e623}">
          <xlrd:rvb i="1475"/>
        </ext>
      </extLst>
    </bk>
    <bk>
      <extLst>
        <ext uri="{3e2802c4-a4d2-4d8b-9148-e3be6c30e623}">
          <xlrd:rvb i="1476"/>
        </ext>
      </extLst>
    </bk>
    <bk>
      <extLst>
        <ext uri="{3e2802c4-a4d2-4d8b-9148-e3be6c30e623}">
          <xlrd:rvb i="1477"/>
        </ext>
      </extLst>
    </bk>
    <bk>
      <extLst>
        <ext uri="{3e2802c4-a4d2-4d8b-9148-e3be6c30e623}">
          <xlrd:rvb i="1478"/>
        </ext>
      </extLst>
    </bk>
    <bk>
      <extLst>
        <ext uri="{3e2802c4-a4d2-4d8b-9148-e3be6c30e623}">
          <xlrd:rvb i="1479"/>
        </ext>
      </extLst>
    </bk>
    <bk>
      <extLst>
        <ext uri="{3e2802c4-a4d2-4d8b-9148-e3be6c30e623}">
          <xlrd:rvb i="1480"/>
        </ext>
      </extLst>
    </bk>
    <bk>
      <extLst>
        <ext uri="{3e2802c4-a4d2-4d8b-9148-e3be6c30e623}">
          <xlrd:rvb i="1481"/>
        </ext>
      </extLst>
    </bk>
    <bk>
      <extLst>
        <ext uri="{3e2802c4-a4d2-4d8b-9148-e3be6c30e623}">
          <xlrd:rvb i="1482"/>
        </ext>
      </extLst>
    </bk>
    <bk>
      <extLst>
        <ext uri="{3e2802c4-a4d2-4d8b-9148-e3be6c30e623}">
          <xlrd:rvb i="1483"/>
        </ext>
      </extLst>
    </bk>
    <bk>
      <extLst>
        <ext uri="{3e2802c4-a4d2-4d8b-9148-e3be6c30e623}">
          <xlrd:rvb i="1484"/>
        </ext>
      </extLst>
    </bk>
    <bk>
      <extLst>
        <ext uri="{3e2802c4-a4d2-4d8b-9148-e3be6c30e623}">
          <xlrd:rvb i="1485"/>
        </ext>
      </extLst>
    </bk>
    <bk>
      <extLst>
        <ext uri="{3e2802c4-a4d2-4d8b-9148-e3be6c30e623}">
          <xlrd:rvb i="1486"/>
        </ext>
      </extLst>
    </bk>
    <bk>
      <extLst>
        <ext uri="{3e2802c4-a4d2-4d8b-9148-e3be6c30e623}">
          <xlrd:rvb i="1487"/>
        </ext>
      </extLst>
    </bk>
    <bk>
      <extLst>
        <ext uri="{3e2802c4-a4d2-4d8b-9148-e3be6c30e623}">
          <xlrd:rvb i="1488"/>
        </ext>
      </extLst>
    </bk>
    <bk>
      <extLst>
        <ext uri="{3e2802c4-a4d2-4d8b-9148-e3be6c30e623}">
          <xlrd:rvb i="1489"/>
        </ext>
      </extLst>
    </bk>
    <bk>
      <extLst>
        <ext uri="{3e2802c4-a4d2-4d8b-9148-e3be6c30e623}">
          <xlrd:rvb i="1490"/>
        </ext>
      </extLst>
    </bk>
    <bk>
      <extLst>
        <ext uri="{3e2802c4-a4d2-4d8b-9148-e3be6c30e623}">
          <xlrd:rvb i="1491"/>
        </ext>
      </extLst>
    </bk>
    <bk>
      <extLst>
        <ext uri="{3e2802c4-a4d2-4d8b-9148-e3be6c30e623}">
          <xlrd:rvb i="1492"/>
        </ext>
      </extLst>
    </bk>
    <bk>
      <extLst>
        <ext uri="{3e2802c4-a4d2-4d8b-9148-e3be6c30e623}">
          <xlrd:rvb i="1493"/>
        </ext>
      </extLst>
    </bk>
    <bk>
      <extLst>
        <ext uri="{3e2802c4-a4d2-4d8b-9148-e3be6c30e623}">
          <xlrd:rvb i="1494"/>
        </ext>
      </extLst>
    </bk>
    <bk>
      <extLst>
        <ext uri="{3e2802c4-a4d2-4d8b-9148-e3be6c30e623}">
          <xlrd:rvb i="1495"/>
        </ext>
      </extLst>
    </bk>
    <bk>
      <extLst>
        <ext uri="{3e2802c4-a4d2-4d8b-9148-e3be6c30e623}">
          <xlrd:rvb i="1496"/>
        </ext>
      </extLst>
    </bk>
    <bk>
      <extLst>
        <ext uri="{3e2802c4-a4d2-4d8b-9148-e3be6c30e623}">
          <xlrd:rvb i="1497"/>
        </ext>
      </extLst>
    </bk>
    <bk>
      <extLst>
        <ext uri="{3e2802c4-a4d2-4d8b-9148-e3be6c30e623}">
          <xlrd:rvb i="1498"/>
        </ext>
      </extLst>
    </bk>
    <bk>
      <extLst>
        <ext uri="{3e2802c4-a4d2-4d8b-9148-e3be6c30e623}">
          <xlrd:rvb i="1499"/>
        </ext>
      </extLst>
    </bk>
    <bk>
      <extLst>
        <ext uri="{3e2802c4-a4d2-4d8b-9148-e3be6c30e623}">
          <xlrd:rvb i="1500"/>
        </ext>
      </extLst>
    </bk>
    <bk>
      <extLst>
        <ext uri="{3e2802c4-a4d2-4d8b-9148-e3be6c30e623}">
          <xlrd:rvb i="1501"/>
        </ext>
      </extLst>
    </bk>
    <bk>
      <extLst>
        <ext uri="{3e2802c4-a4d2-4d8b-9148-e3be6c30e623}">
          <xlrd:rvb i="1502"/>
        </ext>
      </extLst>
    </bk>
    <bk>
      <extLst>
        <ext uri="{3e2802c4-a4d2-4d8b-9148-e3be6c30e623}">
          <xlrd:rvb i="1503"/>
        </ext>
      </extLst>
    </bk>
    <bk>
      <extLst>
        <ext uri="{3e2802c4-a4d2-4d8b-9148-e3be6c30e623}">
          <xlrd:rvb i="1504"/>
        </ext>
      </extLst>
    </bk>
    <bk>
      <extLst>
        <ext uri="{3e2802c4-a4d2-4d8b-9148-e3be6c30e623}">
          <xlrd:rvb i="1505"/>
        </ext>
      </extLst>
    </bk>
    <bk>
      <extLst>
        <ext uri="{3e2802c4-a4d2-4d8b-9148-e3be6c30e623}">
          <xlrd:rvb i="1506"/>
        </ext>
      </extLst>
    </bk>
    <bk>
      <extLst>
        <ext uri="{3e2802c4-a4d2-4d8b-9148-e3be6c30e623}">
          <xlrd:rvb i="1507"/>
        </ext>
      </extLst>
    </bk>
    <bk>
      <extLst>
        <ext uri="{3e2802c4-a4d2-4d8b-9148-e3be6c30e623}">
          <xlrd:rvb i="1508"/>
        </ext>
      </extLst>
    </bk>
    <bk>
      <extLst>
        <ext uri="{3e2802c4-a4d2-4d8b-9148-e3be6c30e623}">
          <xlrd:rvb i="1509"/>
        </ext>
      </extLst>
    </bk>
    <bk>
      <extLst>
        <ext uri="{3e2802c4-a4d2-4d8b-9148-e3be6c30e623}">
          <xlrd:rvb i="1510"/>
        </ext>
      </extLst>
    </bk>
    <bk>
      <extLst>
        <ext uri="{3e2802c4-a4d2-4d8b-9148-e3be6c30e623}">
          <xlrd:rvb i="1511"/>
        </ext>
      </extLst>
    </bk>
    <bk>
      <extLst>
        <ext uri="{3e2802c4-a4d2-4d8b-9148-e3be6c30e623}">
          <xlrd:rvb i="1512"/>
        </ext>
      </extLst>
    </bk>
    <bk>
      <extLst>
        <ext uri="{3e2802c4-a4d2-4d8b-9148-e3be6c30e623}">
          <xlrd:rvb i="1513"/>
        </ext>
      </extLst>
    </bk>
    <bk>
      <extLst>
        <ext uri="{3e2802c4-a4d2-4d8b-9148-e3be6c30e623}">
          <xlrd:rvb i="1514"/>
        </ext>
      </extLst>
    </bk>
    <bk>
      <extLst>
        <ext uri="{3e2802c4-a4d2-4d8b-9148-e3be6c30e623}">
          <xlrd:rvb i="1515"/>
        </ext>
      </extLst>
    </bk>
    <bk>
      <extLst>
        <ext uri="{3e2802c4-a4d2-4d8b-9148-e3be6c30e623}">
          <xlrd:rvb i="1516"/>
        </ext>
      </extLst>
    </bk>
    <bk>
      <extLst>
        <ext uri="{3e2802c4-a4d2-4d8b-9148-e3be6c30e623}">
          <xlrd:rvb i="1517"/>
        </ext>
      </extLst>
    </bk>
    <bk>
      <extLst>
        <ext uri="{3e2802c4-a4d2-4d8b-9148-e3be6c30e623}">
          <xlrd:rvb i="1518"/>
        </ext>
      </extLst>
    </bk>
    <bk>
      <extLst>
        <ext uri="{3e2802c4-a4d2-4d8b-9148-e3be6c30e623}">
          <xlrd:rvb i="1519"/>
        </ext>
      </extLst>
    </bk>
    <bk>
      <extLst>
        <ext uri="{3e2802c4-a4d2-4d8b-9148-e3be6c30e623}">
          <xlrd:rvb i="1520"/>
        </ext>
      </extLst>
    </bk>
    <bk>
      <extLst>
        <ext uri="{3e2802c4-a4d2-4d8b-9148-e3be6c30e623}">
          <xlrd:rvb i="1521"/>
        </ext>
      </extLst>
    </bk>
    <bk>
      <extLst>
        <ext uri="{3e2802c4-a4d2-4d8b-9148-e3be6c30e623}">
          <xlrd:rvb i="1522"/>
        </ext>
      </extLst>
    </bk>
    <bk>
      <extLst>
        <ext uri="{3e2802c4-a4d2-4d8b-9148-e3be6c30e623}">
          <xlrd:rvb i="1523"/>
        </ext>
      </extLst>
    </bk>
    <bk>
      <extLst>
        <ext uri="{3e2802c4-a4d2-4d8b-9148-e3be6c30e623}">
          <xlrd:rvb i="1524"/>
        </ext>
      </extLst>
    </bk>
    <bk>
      <extLst>
        <ext uri="{3e2802c4-a4d2-4d8b-9148-e3be6c30e623}">
          <xlrd:rvb i="1525"/>
        </ext>
      </extLst>
    </bk>
    <bk>
      <extLst>
        <ext uri="{3e2802c4-a4d2-4d8b-9148-e3be6c30e623}">
          <xlrd:rvb i="1526"/>
        </ext>
      </extLst>
    </bk>
    <bk>
      <extLst>
        <ext uri="{3e2802c4-a4d2-4d8b-9148-e3be6c30e623}">
          <xlrd:rvb i="1527"/>
        </ext>
      </extLst>
    </bk>
    <bk>
      <extLst>
        <ext uri="{3e2802c4-a4d2-4d8b-9148-e3be6c30e623}">
          <xlrd:rvb i="1528"/>
        </ext>
      </extLst>
    </bk>
    <bk>
      <extLst>
        <ext uri="{3e2802c4-a4d2-4d8b-9148-e3be6c30e623}">
          <xlrd:rvb i="1529"/>
        </ext>
      </extLst>
    </bk>
    <bk>
      <extLst>
        <ext uri="{3e2802c4-a4d2-4d8b-9148-e3be6c30e623}">
          <xlrd:rvb i="1530"/>
        </ext>
      </extLst>
    </bk>
    <bk>
      <extLst>
        <ext uri="{3e2802c4-a4d2-4d8b-9148-e3be6c30e623}">
          <xlrd:rvb i="1531"/>
        </ext>
      </extLst>
    </bk>
    <bk>
      <extLst>
        <ext uri="{3e2802c4-a4d2-4d8b-9148-e3be6c30e623}">
          <xlrd:rvb i="1532"/>
        </ext>
      </extLst>
    </bk>
    <bk>
      <extLst>
        <ext uri="{3e2802c4-a4d2-4d8b-9148-e3be6c30e623}">
          <xlrd:rvb i="1533"/>
        </ext>
      </extLst>
    </bk>
    <bk>
      <extLst>
        <ext uri="{3e2802c4-a4d2-4d8b-9148-e3be6c30e623}">
          <xlrd:rvb i="1534"/>
        </ext>
      </extLst>
    </bk>
    <bk>
      <extLst>
        <ext uri="{3e2802c4-a4d2-4d8b-9148-e3be6c30e623}">
          <xlrd:rvb i="1535"/>
        </ext>
      </extLst>
    </bk>
    <bk>
      <extLst>
        <ext uri="{3e2802c4-a4d2-4d8b-9148-e3be6c30e623}">
          <xlrd:rvb i="1536"/>
        </ext>
      </extLst>
    </bk>
    <bk>
      <extLst>
        <ext uri="{3e2802c4-a4d2-4d8b-9148-e3be6c30e623}">
          <xlrd:rvb i="1537"/>
        </ext>
      </extLst>
    </bk>
    <bk>
      <extLst>
        <ext uri="{3e2802c4-a4d2-4d8b-9148-e3be6c30e623}">
          <xlrd:rvb i="1538"/>
        </ext>
      </extLst>
    </bk>
    <bk>
      <extLst>
        <ext uri="{3e2802c4-a4d2-4d8b-9148-e3be6c30e623}">
          <xlrd:rvb i="1539"/>
        </ext>
      </extLst>
    </bk>
    <bk>
      <extLst>
        <ext uri="{3e2802c4-a4d2-4d8b-9148-e3be6c30e623}">
          <xlrd:rvb i="1540"/>
        </ext>
      </extLst>
    </bk>
    <bk>
      <extLst>
        <ext uri="{3e2802c4-a4d2-4d8b-9148-e3be6c30e623}">
          <xlrd:rvb i="1541"/>
        </ext>
      </extLst>
    </bk>
    <bk>
      <extLst>
        <ext uri="{3e2802c4-a4d2-4d8b-9148-e3be6c30e623}">
          <xlrd:rvb i="1542"/>
        </ext>
      </extLst>
    </bk>
    <bk>
      <extLst>
        <ext uri="{3e2802c4-a4d2-4d8b-9148-e3be6c30e623}">
          <xlrd:rvb i="1543"/>
        </ext>
      </extLst>
    </bk>
    <bk>
      <extLst>
        <ext uri="{3e2802c4-a4d2-4d8b-9148-e3be6c30e623}">
          <xlrd:rvb i="1544"/>
        </ext>
      </extLst>
    </bk>
    <bk>
      <extLst>
        <ext uri="{3e2802c4-a4d2-4d8b-9148-e3be6c30e623}">
          <xlrd:rvb i="1545"/>
        </ext>
      </extLst>
    </bk>
    <bk>
      <extLst>
        <ext uri="{3e2802c4-a4d2-4d8b-9148-e3be6c30e623}">
          <xlrd:rvb i="1546"/>
        </ext>
      </extLst>
    </bk>
    <bk>
      <extLst>
        <ext uri="{3e2802c4-a4d2-4d8b-9148-e3be6c30e623}">
          <xlrd:rvb i="1547"/>
        </ext>
      </extLst>
    </bk>
    <bk>
      <extLst>
        <ext uri="{3e2802c4-a4d2-4d8b-9148-e3be6c30e623}">
          <xlrd:rvb i="1548"/>
        </ext>
      </extLst>
    </bk>
    <bk>
      <extLst>
        <ext uri="{3e2802c4-a4d2-4d8b-9148-e3be6c30e623}">
          <xlrd:rvb i="1549"/>
        </ext>
      </extLst>
    </bk>
    <bk>
      <extLst>
        <ext uri="{3e2802c4-a4d2-4d8b-9148-e3be6c30e623}">
          <xlrd:rvb i="1550"/>
        </ext>
      </extLst>
    </bk>
    <bk>
      <extLst>
        <ext uri="{3e2802c4-a4d2-4d8b-9148-e3be6c30e623}">
          <xlrd:rvb i="1551"/>
        </ext>
      </extLst>
    </bk>
    <bk>
      <extLst>
        <ext uri="{3e2802c4-a4d2-4d8b-9148-e3be6c30e623}">
          <xlrd:rvb i="1552"/>
        </ext>
      </extLst>
    </bk>
    <bk>
      <extLst>
        <ext uri="{3e2802c4-a4d2-4d8b-9148-e3be6c30e623}">
          <xlrd:rvb i="1553"/>
        </ext>
      </extLst>
    </bk>
    <bk>
      <extLst>
        <ext uri="{3e2802c4-a4d2-4d8b-9148-e3be6c30e623}">
          <xlrd:rvb i="1554"/>
        </ext>
      </extLst>
    </bk>
    <bk>
      <extLst>
        <ext uri="{3e2802c4-a4d2-4d8b-9148-e3be6c30e623}">
          <xlrd:rvb i="1555"/>
        </ext>
      </extLst>
    </bk>
    <bk>
      <extLst>
        <ext uri="{3e2802c4-a4d2-4d8b-9148-e3be6c30e623}">
          <xlrd:rvb i="1556"/>
        </ext>
      </extLst>
    </bk>
    <bk>
      <extLst>
        <ext uri="{3e2802c4-a4d2-4d8b-9148-e3be6c30e623}">
          <xlrd:rvb i="1557"/>
        </ext>
      </extLst>
    </bk>
    <bk>
      <extLst>
        <ext uri="{3e2802c4-a4d2-4d8b-9148-e3be6c30e623}">
          <xlrd:rvb i="1558"/>
        </ext>
      </extLst>
    </bk>
    <bk>
      <extLst>
        <ext uri="{3e2802c4-a4d2-4d8b-9148-e3be6c30e623}">
          <xlrd:rvb i="1559"/>
        </ext>
      </extLst>
    </bk>
    <bk>
      <extLst>
        <ext uri="{3e2802c4-a4d2-4d8b-9148-e3be6c30e623}">
          <xlrd:rvb i="1560"/>
        </ext>
      </extLst>
    </bk>
    <bk>
      <extLst>
        <ext uri="{3e2802c4-a4d2-4d8b-9148-e3be6c30e623}">
          <xlrd:rvb i="1561"/>
        </ext>
      </extLst>
    </bk>
    <bk>
      <extLst>
        <ext uri="{3e2802c4-a4d2-4d8b-9148-e3be6c30e623}">
          <xlrd:rvb i="1562"/>
        </ext>
      </extLst>
    </bk>
    <bk>
      <extLst>
        <ext uri="{3e2802c4-a4d2-4d8b-9148-e3be6c30e623}">
          <xlrd:rvb i="1563"/>
        </ext>
      </extLst>
    </bk>
    <bk>
      <extLst>
        <ext uri="{3e2802c4-a4d2-4d8b-9148-e3be6c30e623}">
          <xlrd:rvb i="1564"/>
        </ext>
      </extLst>
    </bk>
    <bk>
      <extLst>
        <ext uri="{3e2802c4-a4d2-4d8b-9148-e3be6c30e623}">
          <xlrd:rvb i="1565"/>
        </ext>
      </extLst>
    </bk>
    <bk>
      <extLst>
        <ext uri="{3e2802c4-a4d2-4d8b-9148-e3be6c30e623}">
          <xlrd:rvb i="1566"/>
        </ext>
      </extLst>
    </bk>
    <bk>
      <extLst>
        <ext uri="{3e2802c4-a4d2-4d8b-9148-e3be6c30e623}">
          <xlrd:rvb i="1567"/>
        </ext>
      </extLst>
    </bk>
    <bk>
      <extLst>
        <ext uri="{3e2802c4-a4d2-4d8b-9148-e3be6c30e623}">
          <xlrd:rvb i="1568"/>
        </ext>
      </extLst>
    </bk>
    <bk>
      <extLst>
        <ext uri="{3e2802c4-a4d2-4d8b-9148-e3be6c30e623}">
          <xlrd:rvb i="1569"/>
        </ext>
      </extLst>
    </bk>
    <bk>
      <extLst>
        <ext uri="{3e2802c4-a4d2-4d8b-9148-e3be6c30e623}">
          <xlrd:rvb i="1570"/>
        </ext>
      </extLst>
    </bk>
    <bk>
      <extLst>
        <ext uri="{3e2802c4-a4d2-4d8b-9148-e3be6c30e623}">
          <xlrd:rvb i="1571"/>
        </ext>
      </extLst>
    </bk>
    <bk>
      <extLst>
        <ext uri="{3e2802c4-a4d2-4d8b-9148-e3be6c30e623}">
          <xlrd:rvb i="1572"/>
        </ext>
      </extLst>
    </bk>
    <bk>
      <extLst>
        <ext uri="{3e2802c4-a4d2-4d8b-9148-e3be6c30e623}">
          <xlrd:rvb i="1573"/>
        </ext>
      </extLst>
    </bk>
    <bk>
      <extLst>
        <ext uri="{3e2802c4-a4d2-4d8b-9148-e3be6c30e623}">
          <xlrd:rvb i="1574"/>
        </ext>
      </extLst>
    </bk>
    <bk>
      <extLst>
        <ext uri="{3e2802c4-a4d2-4d8b-9148-e3be6c30e623}">
          <xlrd:rvb i="1575"/>
        </ext>
      </extLst>
    </bk>
    <bk>
      <extLst>
        <ext uri="{3e2802c4-a4d2-4d8b-9148-e3be6c30e623}">
          <xlrd:rvb i="1576"/>
        </ext>
      </extLst>
    </bk>
    <bk>
      <extLst>
        <ext uri="{3e2802c4-a4d2-4d8b-9148-e3be6c30e623}">
          <xlrd:rvb i="1577"/>
        </ext>
      </extLst>
    </bk>
    <bk>
      <extLst>
        <ext uri="{3e2802c4-a4d2-4d8b-9148-e3be6c30e623}">
          <xlrd:rvb i="1578"/>
        </ext>
      </extLst>
    </bk>
    <bk>
      <extLst>
        <ext uri="{3e2802c4-a4d2-4d8b-9148-e3be6c30e623}">
          <xlrd:rvb i="1579"/>
        </ext>
      </extLst>
    </bk>
    <bk>
      <extLst>
        <ext uri="{3e2802c4-a4d2-4d8b-9148-e3be6c30e623}">
          <xlrd:rvb i="1580"/>
        </ext>
      </extLst>
    </bk>
    <bk>
      <extLst>
        <ext uri="{3e2802c4-a4d2-4d8b-9148-e3be6c30e623}">
          <xlrd:rvb i="1581"/>
        </ext>
      </extLst>
    </bk>
    <bk>
      <extLst>
        <ext uri="{3e2802c4-a4d2-4d8b-9148-e3be6c30e623}">
          <xlrd:rvb i="1582"/>
        </ext>
      </extLst>
    </bk>
    <bk>
      <extLst>
        <ext uri="{3e2802c4-a4d2-4d8b-9148-e3be6c30e623}">
          <xlrd:rvb i="1583"/>
        </ext>
      </extLst>
    </bk>
    <bk>
      <extLst>
        <ext uri="{3e2802c4-a4d2-4d8b-9148-e3be6c30e623}">
          <xlrd:rvb i="1584"/>
        </ext>
      </extLst>
    </bk>
    <bk>
      <extLst>
        <ext uri="{3e2802c4-a4d2-4d8b-9148-e3be6c30e623}">
          <xlrd:rvb i="1585"/>
        </ext>
      </extLst>
    </bk>
    <bk>
      <extLst>
        <ext uri="{3e2802c4-a4d2-4d8b-9148-e3be6c30e623}">
          <xlrd:rvb i="1586"/>
        </ext>
      </extLst>
    </bk>
    <bk>
      <extLst>
        <ext uri="{3e2802c4-a4d2-4d8b-9148-e3be6c30e623}">
          <xlrd:rvb i="1587"/>
        </ext>
      </extLst>
    </bk>
    <bk>
      <extLst>
        <ext uri="{3e2802c4-a4d2-4d8b-9148-e3be6c30e623}">
          <xlrd:rvb i="1588"/>
        </ext>
      </extLst>
    </bk>
    <bk>
      <extLst>
        <ext uri="{3e2802c4-a4d2-4d8b-9148-e3be6c30e623}">
          <xlrd:rvb i="1589"/>
        </ext>
      </extLst>
    </bk>
    <bk>
      <extLst>
        <ext uri="{3e2802c4-a4d2-4d8b-9148-e3be6c30e623}">
          <xlrd:rvb i="1590"/>
        </ext>
      </extLst>
    </bk>
    <bk>
      <extLst>
        <ext uri="{3e2802c4-a4d2-4d8b-9148-e3be6c30e623}">
          <xlrd:rvb i="1591"/>
        </ext>
      </extLst>
    </bk>
    <bk>
      <extLst>
        <ext uri="{3e2802c4-a4d2-4d8b-9148-e3be6c30e623}">
          <xlrd:rvb i="1592"/>
        </ext>
      </extLst>
    </bk>
    <bk>
      <extLst>
        <ext uri="{3e2802c4-a4d2-4d8b-9148-e3be6c30e623}">
          <xlrd:rvb i="1593"/>
        </ext>
      </extLst>
    </bk>
    <bk>
      <extLst>
        <ext uri="{3e2802c4-a4d2-4d8b-9148-e3be6c30e623}">
          <xlrd:rvb i="1594"/>
        </ext>
      </extLst>
    </bk>
    <bk>
      <extLst>
        <ext uri="{3e2802c4-a4d2-4d8b-9148-e3be6c30e623}">
          <xlrd:rvb i="1595"/>
        </ext>
      </extLst>
    </bk>
    <bk>
      <extLst>
        <ext uri="{3e2802c4-a4d2-4d8b-9148-e3be6c30e623}">
          <xlrd:rvb i="1596"/>
        </ext>
      </extLst>
    </bk>
    <bk>
      <extLst>
        <ext uri="{3e2802c4-a4d2-4d8b-9148-e3be6c30e623}">
          <xlrd:rvb i="1597"/>
        </ext>
      </extLst>
    </bk>
    <bk>
      <extLst>
        <ext uri="{3e2802c4-a4d2-4d8b-9148-e3be6c30e623}">
          <xlrd:rvb i="1598"/>
        </ext>
      </extLst>
    </bk>
    <bk>
      <extLst>
        <ext uri="{3e2802c4-a4d2-4d8b-9148-e3be6c30e623}">
          <xlrd:rvb i="1599"/>
        </ext>
      </extLst>
    </bk>
    <bk>
      <extLst>
        <ext uri="{3e2802c4-a4d2-4d8b-9148-e3be6c30e623}">
          <xlrd:rvb i="1600"/>
        </ext>
      </extLst>
    </bk>
    <bk>
      <extLst>
        <ext uri="{3e2802c4-a4d2-4d8b-9148-e3be6c30e623}">
          <xlrd:rvb i="1601"/>
        </ext>
      </extLst>
    </bk>
    <bk>
      <extLst>
        <ext uri="{3e2802c4-a4d2-4d8b-9148-e3be6c30e623}">
          <xlrd:rvb i="1602"/>
        </ext>
      </extLst>
    </bk>
    <bk>
      <extLst>
        <ext uri="{3e2802c4-a4d2-4d8b-9148-e3be6c30e623}">
          <xlrd:rvb i="1603"/>
        </ext>
      </extLst>
    </bk>
    <bk>
      <extLst>
        <ext uri="{3e2802c4-a4d2-4d8b-9148-e3be6c30e623}">
          <xlrd:rvb i="1604"/>
        </ext>
      </extLst>
    </bk>
    <bk>
      <extLst>
        <ext uri="{3e2802c4-a4d2-4d8b-9148-e3be6c30e623}">
          <xlrd:rvb i="1605"/>
        </ext>
      </extLst>
    </bk>
    <bk>
      <extLst>
        <ext uri="{3e2802c4-a4d2-4d8b-9148-e3be6c30e623}">
          <xlrd:rvb i="1606"/>
        </ext>
      </extLst>
    </bk>
    <bk>
      <extLst>
        <ext uri="{3e2802c4-a4d2-4d8b-9148-e3be6c30e623}">
          <xlrd:rvb i="1607"/>
        </ext>
      </extLst>
    </bk>
    <bk>
      <extLst>
        <ext uri="{3e2802c4-a4d2-4d8b-9148-e3be6c30e623}">
          <xlrd:rvb i="1608"/>
        </ext>
      </extLst>
    </bk>
    <bk>
      <extLst>
        <ext uri="{3e2802c4-a4d2-4d8b-9148-e3be6c30e623}">
          <xlrd:rvb i="1609"/>
        </ext>
      </extLst>
    </bk>
    <bk>
      <extLst>
        <ext uri="{3e2802c4-a4d2-4d8b-9148-e3be6c30e623}">
          <xlrd:rvb i="1610"/>
        </ext>
      </extLst>
    </bk>
    <bk>
      <extLst>
        <ext uri="{3e2802c4-a4d2-4d8b-9148-e3be6c30e623}">
          <xlrd:rvb i="1611"/>
        </ext>
      </extLst>
    </bk>
    <bk>
      <extLst>
        <ext uri="{3e2802c4-a4d2-4d8b-9148-e3be6c30e623}">
          <xlrd:rvb i="1612"/>
        </ext>
      </extLst>
    </bk>
    <bk>
      <extLst>
        <ext uri="{3e2802c4-a4d2-4d8b-9148-e3be6c30e623}">
          <xlrd:rvb i="1613"/>
        </ext>
      </extLst>
    </bk>
    <bk>
      <extLst>
        <ext uri="{3e2802c4-a4d2-4d8b-9148-e3be6c30e623}">
          <xlrd:rvb i="1614"/>
        </ext>
      </extLst>
    </bk>
    <bk>
      <extLst>
        <ext uri="{3e2802c4-a4d2-4d8b-9148-e3be6c30e623}">
          <xlrd:rvb i="1615"/>
        </ext>
      </extLst>
    </bk>
    <bk>
      <extLst>
        <ext uri="{3e2802c4-a4d2-4d8b-9148-e3be6c30e623}">
          <xlrd:rvb i="1616"/>
        </ext>
      </extLst>
    </bk>
    <bk>
      <extLst>
        <ext uri="{3e2802c4-a4d2-4d8b-9148-e3be6c30e623}">
          <xlrd:rvb i="1617"/>
        </ext>
      </extLst>
    </bk>
    <bk>
      <extLst>
        <ext uri="{3e2802c4-a4d2-4d8b-9148-e3be6c30e623}">
          <xlrd:rvb i="1618"/>
        </ext>
      </extLst>
    </bk>
    <bk>
      <extLst>
        <ext uri="{3e2802c4-a4d2-4d8b-9148-e3be6c30e623}">
          <xlrd:rvb i="1619"/>
        </ext>
      </extLst>
    </bk>
    <bk>
      <extLst>
        <ext uri="{3e2802c4-a4d2-4d8b-9148-e3be6c30e623}">
          <xlrd:rvb i="1620"/>
        </ext>
      </extLst>
    </bk>
    <bk>
      <extLst>
        <ext uri="{3e2802c4-a4d2-4d8b-9148-e3be6c30e623}">
          <xlrd:rvb i="1621"/>
        </ext>
      </extLst>
    </bk>
    <bk>
      <extLst>
        <ext uri="{3e2802c4-a4d2-4d8b-9148-e3be6c30e623}">
          <xlrd:rvb i="1622"/>
        </ext>
      </extLst>
    </bk>
    <bk>
      <extLst>
        <ext uri="{3e2802c4-a4d2-4d8b-9148-e3be6c30e623}">
          <xlrd:rvb i="1623"/>
        </ext>
      </extLst>
    </bk>
    <bk>
      <extLst>
        <ext uri="{3e2802c4-a4d2-4d8b-9148-e3be6c30e623}">
          <xlrd:rvb i="1624"/>
        </ext>
      </extLst>
    </bk>
    <bk>
      <extLst>
        <ext uri="{3e2802c4-a4d2-4d8b-9148-e3be6c30e623}">
          <xlrd:rvb i="1625"/>
        </ext>
      </extLst>
    </bk>
    <bk>
      <extLst>
        <ext uri="{3e2802c4-a4d2-4d8b-9148-e3be6c30e623}">
          <xlrd:rvb i="1626"/>
        </ext>
      </extLst>
    </bk>
    <bk>
      <extLst>
        <ext uri="{3e2802c4-a4d2-4d8b-9148-e3be6c30e623}">
          <xlrd:rvb i="1627"/>
        </ext>
      </extLst>
    </bk>
    <bk>
      <extLst>
        <ext uri="{3e2802c4-a4d2-4d8b-9148-e3be6c30e623}">
          <xlrd:rvb i="1628"/>
        </ext>
      </extLst>
    </bk>
    <bk>
      <extLst>
        <ext uri="{3e2802c4-a4d2-4d8b-9148-e3be6c30e623}">
          <xlrd:rvb i="1629"/>
        </ext>
      </extLst>
    </bk>
    <bk>
      <extLst>
        <ext uri="{3e2802c4-a4d2-4d8b-9148-e3be6c30e623}">
          <xlrd:rvb i="1630"/>
        </ext>
      </extLst>
    </bk>
    <bk>
      <extLst>
        <ext uri="{3e2802c4-a4d2-4d8b-9148-e3be6c30e623}">
          <xlrd:rvb i="1631"/>
        </ext>
      </extLst>
    </bk>
    <bk>
      <extLst>
        <ext uri="{3e2802c4-a4d2-4d8b-9148-e3be6c30e623}">
          <xlrd:rvb i="1632"/>
        </ext>
      </extLst>
    </bk>
    <bk>
      <extLst>
        <ext uri="{3e2802c4-a4d2-4d8b-9148-e3be6c30e623}">
          <xlrd:rvb i="1633"/>
        </ext>
      </extLst>
    </bk>
    <bk>
      <extLst>
        <ext uri="{3e2802c4-a4d2-4d8b-9148-e3be6c30e623}">
          <xlrd:rvb i="1634"/>
        </ext>
      </extLst>
    </bk>
    <bk>
      <extLst>
        <ext uri="{3e2802c4-a4d2-4d8b-9148-e3be6c30e623}">
          <xlrd:rvb i="1635"/>
        </ext>
      </extLst>
    </bk>
    <bk>
      <extLst>
        <ext uri="{3e2802c4-a4d2-4d8b-9148-e3be6c30e623}">
          <xlrd:rvb i="1636"/>
        </ext>
      </extLst>
    </bk>
    <bk>
      <extLst>
        <ext uri="{3e2802c4-a4d2-4d8b-9148-e3be6c30e623}">
          <xlrd:rvb i="1637"/>
        </ext>
      </extLst>
    </bk>
    <bk>
      <extLst>
        <ext uri="{3e2802c4-a4d2-4d8b-9148-e3be6c30e623}">
          <xlrd:rvb i="1638"/>
        </ext>
      </extLst>
    </bk>
    <bk>
      <extLst>
        <ext uri="{3e2802c4-a4d2-4d8b-9148-e3be6c30e623}">
          <xlrd:rvb i="1639"/>
        </ext>
      </extLst>
    </bk>
    <bk>
      <extLst>
        <ext uri="{3e2802c4-a4d2-4d8b-9148-e3be6c30e623}">
          <xlrd:rvb i="1640"/>
        </ext>
      </extLst>
    </bk>
    <bk>
      <extLst>
        <ext uri="{3e2802c4-a4d2-4d8b-9148-e3be6c30e623}">
          <xlrd:rvb i="1641"/>
        </ext>
      </extLst>
    </bk>
    <bk>
      <extLst>
        <ext uri="{3e2802c4-a4d2-4d8b-9148-e3be6c30e623}">
          <xlrd:rvb i="1642"/>
        </ext>
      </extLst>
    </bk>
    <bk>
      <extLst>
        <ext uri="{3e2802c4-a4d2-4d8b-9148-e3be6c30e623}">
          <xlrd:rvb i="1643"/>
        </ext>
      </extLst>
    </bk>
    <bk>
      <extLst>
        <ext uri="{3e2802c4-a4d2-4d8b-9148-e3be6c30e623}">
          <xlrd:rvb i="1644"/>
        </ext>
      </extLst>
    </bk>
    <bk>
      <extLst>
        <ext uri="{3e2802c4-a4d2-4d8b-9148-e3be6c30e623}">
          <xlrd:rvb i="1645"/>
        </ext>
      </extLst>
    </bk>
    <bk>
      <extLst>
        <ext uri="{3e2802c4-a4d2-4d8b-9148-e3be6c30e623}">
          <xlrd:rvb i="1646"/>
        </ext>
      </extLst>
    </bk>
    <bk>
      <extLst>
        <ext uri="{3e2802c4-a4d2-4d8b-9148-e3be6c30e623}">
          <xlrd:rvb i="1647"/>
        </ext>
      </extLst>
    </bk>
    <bk>
      <extLst>
        <ext uri="{3e2802c4-a4d2-4d8b-9148-e3be6c30e623}">
          <xlrd:rvb i="1648"/>
        </ext>
      </extLst>
    </bk>
    <bk>
      <extLst>
        <ext uri="{3e2802c4-a4d2-4d8b-9148-e3be6c30e623}">
          <xlrd:rvb i="1649"/>
        </ext>
      </extLst>
    </bk>
    <bk>
      <extLst>
        <ext uri="{3e2802c4-a4d2-4d8b-9148-e3be6c30e623}">
          <xlrd:rvb i="1650"/>
        </ext>
      </extLst>
    </bk>
    <bk>
      <extLst>
        <ext uri="{3e2802c4-a4d2-4d8b-9148-e3be6c30e623}">
          <xlrd:rvb i="1651"/>
        </ext>
      </extLst>
    </bk>
    <bk>
      <extLst>
        <ext uri="{3e2802c4-a4d2-4d8b-9148-e3be6c30e623}">
          <xlrd:rvb i="1652"/>
        </ext>
      </extLst>
    </bk>
    <bk>
      <extLst>
        <ext uri="{3e2802c4-a4d2-4d8b-9148-e3be6c30e623}">
          <xlrd:rvb i="1653"/>
        </ext>
      </extLst>
    </bk>
    <bk>
      <extLst>
        <ext uri="{3e2802c4-a4d2-4d8b-9148-e3be6c30e623}">
          <xlrd:rvb i="1654"/>
        </ext>
      </extLst>
    </bk>
    <bk>
      <extLst>
        <ext uri="{3e2802c4-a4d2-4d8b-9148-e3be6c30e623}">
          <xlrd:rvb i="1655"/>
        </ext>
      </extLst>
    </bk>
    <bk>
      <extLst>
        <ext uri="{3e2802c4-a4d2-4d8b-9148-e3be6c30e623}">
          <xlrd:rvb i="1656"/>
        </ext>
      </extLst>
    </bk>
    <bk>
      <extLst>
        <ext uri="{3e2802c4-a4d2-4d8b-9148-e3be6c30e623}">
          <xlrd:rvb i="1657"/>
        </ext>
      </extLst>
    </bk>
    <bk>
      <extLst>
        <ext uri="{3e2802c4-a4d2-4d8b-9148-e3be6c30e623}">
          <xlrd:rvb i="1658"/>
        </ext>
      </extLst>
    </bk>
    <bk>
      <extLst>
        <ext uri="{3e2802c4-a4d2-4d8b-9148-e3be6c30e623}">
          <xlrd:rvb i="1659"/>
        </ext>
      </extLst>
    </bk>
    <bk>
      <extLst>
        <ext uri="{3e2802c4-a4d2-4d8b-9148-e3be6c30e623}">
          <xlrd:rvb i="1660"/>
        </ext>
      </extLst>
    </bk>
    <bk>
      <extLst>
        <ext uri="{3e2802c4-a4d2-4d8b-9148-e3be6c30e623}">
          <xlrd:rvb i="1661"/>
        </ext>
      </extLst>
    </bk>
    <bk>
      <extLst>
        <ext uri="{3e2802c4-a4d2-4d8b-9148-e3be6c30e623}">
          <xlrd:rvb i="1662"/>
        </ext>
      </extLst>
    </bk>
    <bk>
      <extLst>
        <ext uri="{3e2802c4-a4d2-4d8b-9148-e3be6c30e623}">
          <xlrd:rvb i="1663"/>
        </ext>
      </extLst>
    </bk>
    <bk>
      <extLst>
        <ext uri="{3e2802c4-a4d2-4d8b-9148-e3be6c30e623}">
          <xlrd:rvb i="1664"/>
        </ext>
      </extLst>
    </bk>
    <bk>
      <extLst>
        <ext uri="{3e2802c4-a4d2-4d8b-9148-e3be6c30e623}">
          <xlrd:rvb i="1665"/>
        </ext>
      </extLst>
    </bk>
    <bk>
      <extLst>
        <ext uri="{3e2802c4-a4d2-4d8b-9148-e3be6c30e623}">
          <xlrd:rvb i="1666"/>
        </ext>
      </extLst>
    </bk>
    <bk>
      <extLst>
        <ext uri="{3e2802c4-a4d2-4d8b-9148-e3be6c30e623}">
          <xlrd:rvb i="1667"/>
        </ext>
      </extLst>
    </bk>
    <bk>
      <extLst>
        <ext uri="{3e2802c4-a4d2-4d8b-9148-e3be6c30e623}">
          <xlrd:rvb i="1668"/>
        </ext>
      </extLst>
    </bk>
    <bk>
      <extLst>
        <ext uri="{3e2802c4-a4d2-4d8b-9148-e3be6c30e623}">
          <xlrd:rvb i="1669"/>
        </ext>
      </extLst>
    </bk>
    <bk>
      <extLst>
        <ext uri="{3e2802c4-a4d2-4d8b-9148-e3be6c30e623}">
          <xlrd:rvb i="1670"/>
        </ext>
      </extLst>
    </bk>
    <bk>
      <extLst>
        <ext uri="{3e2802c4-a4d2-4d8b-9148-e3be6c30e623}">
          <xlrd:rvb i="1671"/>
        </ext>
      </extLst>
    </bk>
    <bk>
      <extLst>
        <ext uri="{3e2802c4-a4d2-4d8b-9148-e3be6c30e623}">
          <xlrd:rvb i="1672"/>
        </ext>
      </extLst>
    </bk>
    <bk>
      <extLst>
        <ext uri="{3e2802c4-a4d2-4d8b-9148-e3be6c30e623}">
          <xlrd:rvb i="1673"/>
        </ext>
      </extLst>
    </bk>
    <bk>
      <extLst>
        <ext uri="{3e2802c4-a4d2-4d8b-9148-e3be6c30e623}">
          <xlrd:rvb i="1674"/>
        </ext>
      </extLst>
    </bk>
    <bk>
      <extLst>
        <ext uri="{3e2802c4-a4d2-4d8b-9148-e3be6c30e623}">
          <xlrd:rvb i="1675"/>
        </ext>
      </extLst>
    </bk>
    <bk>
      <extLst>
        <ext uri="{3e2802c4-a4d2-4d8b-9148-e3be6c30e623}">
          <xlrd:rvb i="1676"/>
        </ext>
      </extLst>
    </bk>
    <bk>
      <extLst>
        <ext uri="{3e2802c4-a4d2-4d8b-9148-e3be6c30e623}">
          <xlrd:rvb i="1677"/>
        </ext>
      </extLst>
    </bk>
    <bk>
      <extLst>
        <ext uri="{3e2802c4-a4d2-4d8b-9148-e3be6c30e623}">
          <xlrd:rvb i="1678"/>
        </ext>
      </extLst>
    </bk>
    <bk>
      <extLst>
        <ext uri="{3e2802c4-a4d2-4d8b-9148-e3be6c30e623}">
          <xlrd:rvb i="1679"/>
        </ext>
      </extLst>
    </bk>
    <bk>
      <extLst>
        <ext uri="{3e2802c4-a4d2-4d8b-9148-e3be6c30e623}">
          <xlrd:rvb i="1680"/>
        </ext>
      </extLst>
    </bk>
    <bk>
      <extLst>
        <ext uri="{3e2802c4-a4d2-4d8b-9148-e3be6c30e623}">
          <xlrd:rvb i="1681"/>
        </ext>
      </extLst>
    </bk>
    <bk>
      <extLst>
        <ext uri="{3e2802c4-a4d2-4d8b-9148-e3be6c30e623}">
          <xlrd:rvb i="1682"/>
        </ext>
      </extLst>
    </bk>
    <bk>
      <extLst>
        <ext uri="{3e2802c4-a4d2-4d8b-9148-e3be6c30e623}">
          <xlrd:rvb i="1683"/>
        </ext>
      </extLst>
    </bk>
    <bk>
      <extLst>
        <ext uri="{3e2802c4-a4d2-4d8b-9148-e3be6c30e623}">
          <xlrd:rvb i="1684"/>
        </ext>
      </extLst>
    </bk>
    <bk>
      <extLst>
        <ext uri="{3e2802c4-a4d2-4d8b-9148-e3be6c30e623}">
          <xlrd:rvb i="1685"/>
        </ext>
      </extLst>
    </bk>
    <bk>
      <extLst>
        <ext uri="{3e2802c4-a4d2-4d8b-9148-e3be6c30e623}">
          <xlrd:rvb i="1686"/>
        </ext>
      </extLst>
    </bk>
    <bk>
      <extLst>
        <ext uri="{3e2802c4-a4d2-4d8b-9148-e3be6c30e623}">
          <xlrd:rvb i="1687"/>
        </ext>
      </extLst>
    </bk>
    <bk>
      <extLst>
        <ext uri="{3e2802c4-a4d2-4d8b-9148-e3be6c30e623}">
          <xlrd:rvb i="1688"/>
        </ext>
      </extLst>
    </bk>
    <bk>
      <extLst>
        <ext uri="{3e2802c4-a4d2-4d8b-9148-e3be6c30e623}">
          <xlrd:rvb i="1689"/>
        </ext>
      </extLst>
    </bk>
    <bk>
      <extLst>
        <ext uri="{3e2802c4-a4d2-4d8b-9148-e3be6c30e623}">
          <xlrd:rvb i="1690"/>
        </ext>
      </extLst>
    </bk>
    <bk>
      <extLst>
        <ext uri="{3e2802c4-a4d2-4d8b-9148-e3be6c30e623}">
          <xlrd:rvb i="1691"/>
        </ext>
      </extLst>
    </bk>
    <bk>
      <extLst>
        <ext uri="{3e2802c4-a4d2-4d8b-9148-e3be6c30e623}">
          <xlrd:rvb i="1692"/>
        </ext>
      </extLst>
    </bk>
    <bk>
      <extLst>
        <ext uri="{3e2802c4-a4d2-4d8b-9148-e3be6c30e623}">
          <xlrd:rvb i="1693"/>
        </ext>
      </extLst>
    </bk>
    <bk>
      <extLst>
        <ext uri="{3e2802c4-a4d2-4d8b-9148-e3be6c30e623}">
          <xlrd:rvb i="1694"/>
        </ext>
      </extLst>
    </bk>
    <bk>
      <extLst>
        <ext uri="{3e2802c4-a4d2-4d8b-9148-e3be6c30e623}">
          <xlrd:rvb i="1695"/>
        </ext>
      </extLst>
    </bk>
    <bk>
      <extLst>
        <ext uri="{3e2802c4-a4d2-4d8b-9148-e3be6c30e623}">
          <xlrd:rvb i="1696"/>
        </ext>
      </extLst>
    </bk>
    <bk>
      <extLst>
        <ext uri="{3e2802c4-a4d2-4d8b-9148-e3be6c30e623}">
          <xlrd:rvb i="1697"/>
        </ext>
      </extLst>
    </bk>
    <bk>
      <extLst>
        <ext uri="{3e2802c4-a4d2-4d8b-9148-e3be6c30e623}">
          <xlrd:rvb i="1698"/>
        </ext>
      </extLst>
    </bk>
    <bk>
      <extLst>
        <ext uri="{3e2802c4-a4d2-4d8b-9148-e3be6c30e623}">
          <xlrd:rvb i="1699"/>
        </ext>
      </extLst>
    </bk>
    <bk>
      <extLst>
        <ext uri="{3e2802c4-a4d2-4d8b-9148-e3be6c30e623}">
          <xlrd:rvb i="1700"/>
        </ext>
      </extLst>
    </bk>
    <bk>
      <extLst>
        <ext uri="{3e2802c4-a4d2-4d8b-9148-e3be6c30e623}">
          <xlrd:rvb i="1701"/>
        </ext>
      </extLst>
    </bk>
    <bk>
      <extLst>
        <ext uri="{3e2802c4-a4d2-4d8b-9148-e3be6c30e623}">
          <xlrd:rvb i="1702"/>
        </ext>
      </extLst>
    </bk>
    <bk>
      <extLst>
        <ext uri="{3e2802c4-a4d2-4d8b-9148-e3be6c30e623}">
          <xlrd:rvb i="1703"/>
        </ext>
      </extLst>
    </bk>
    <bk>
      <extLst>
        <ext uri="{3e2802c4-a4d2-4d8b-9148-e3be6c30e623}">
          <xlrd:rvb i="1704"/>
        </ext>
      </extLst>
    </bk>
    <bk>
      <extLst>
        <ext uri="{3e2802c4-a4d2-4d8b-9148-e3be6c30e623}">
          <xlrd:rvb i="1705"/>
        </ext>
      </extLst>
    </bk>
    <bk>
      <extLst>
        <ext uri="{3e2802c4-a4d2-4d8b-9148-e3be6c30e623}">
          <xlrd:rvb i="1706"/>
        </ext>
      </extLst>
    </bk>
    <bk>
      <extLst>
        <ext uri="{3e2802c4-a4d2-4d8b-9148-e3be6c30e623}">
          <xlrd:rvb i="1707"/>
        </ext>
      </extLst>
    </bk>
    <bk>
      <extLst>
        <ext uri="{3e2802c4-a4d2-4d8b-9148-e3be6c30e623}">
          <xlrd:rvb i="1708"/>
        </ext>
      </extLst>
    </bk>
    <bk>
      <extLst>
        <ext uri="{3e2802c4-a4d2-4d8b-9148-e3be6c30e623}">
          <xlrd:rvb i="1709"/>
        </ext>
      </extLst>
    </bk>
    <bk>
      <extLst>
        <ext uri="{3e2802c4-a4d2-4d8b-9148-e3be6c30e623}">
          <xlrd:rvb i="1710"/>
        </ext>
      </extLst>
    </bk>
    <bk>
      <extLst>
        <ext uri="{3e2802c4-a4d2-4d8b-9148-e3be6c30e623}">
          <xlrd:rvb i="1711"/>
        </ext>
      </extLst>
    </bk>
    <bk>
      <extLst>
        <ext uri="{3e2802c4-a4d2-4d8b-9148-e3be6c30e623}">
          <xlrd:rvb i="1712"/>
        </ext>
      </extLst>
    </bk>
    <bk>
      <extLst>
        <ext uri="{3e2802c4-a4d2-4d8b-9148-e3be6c30e623}">
          <xlrd:rvb i="1713"/>
        </ext>
      </extLst>
    </bk>
    <bk>
      <extLst>
        <ext uri="{3e2802c4-a4d2-4d8b-9148-e3be6c30e623}">
          <xlrd:rvb i="1714"/>
        </ext>
      </extLst>
    </bk>
    <bk>
      <extLst>
        <ext uri="{3e2802c4-a4d2-4d8b-9148-e3be6c30e623}">
          <xlrd:rvb i="1715"/>
        </ext>
      </extLst>
    </bk>
    <bk>
      <extLst>
        <ext uri="{3e2802c4-a4d2-4d8b-9148-e3be6c30e623}">
          <xlrd:rvb i="1716"/>
        </ext>
      </extLst>
    </bk>
    <bk>
      <extLst>
        <ext uri="{3e2802c4-a4d2-4d8b-9148-e3be6c30e623}">
          <xlrd:rvb i="1717"/>
        </ext>
      </extLst>
    </bk>
    <bk>
      <extLst>
        <ext uri="{3e2802c4-a4d2-4d8b-9148-e3be6c30e623}">
          <xlrd:rvb i="1718"/>
        </ext>
      </extLst>
    </bk>
    <bk>
      <extLst>
        <ext uri="{3e2802c4-a4d2-4d8b-9148-e3be6c30e623}">
          <xlrd:rvb i="1719"/>
        </ext>
      </extLst>
    </bk>
    <bk>
      <extLst>
        <ext uri="{3e2802c4-a4d2-4d8b-9148-e3be6c30e623}">
          <xlrd:rvb i="1720"/>
        </ext>
      </extLst>
    </bk>
    <bk>
      <extLst>
        <ext uri="{3e2802c4-a4d2-4d8b-9148-e3be6c30e623}">
          <xlrd:rvb i="1721"/>
        </ext>
      </extLst>
    </bk>
    <bk>
      <extLst>
        <ext uri="{3e2802c4-a4d2-4d8b-9148-e3be6c30e623}">
          <xlrd:rvb i="1722"/>
        </ext>
      </extLst>
    </bk>
    <bk>
      <extLst>
        <ext uri="{3e2802c4-a4d2-4d8b-9148-e3be6c30e623}">
          <xlrd:rvb i="1723"/>
        </ext>
      </extLst>
    </bk>
    <bk>
      <extLst>
        <ext uri="{3e2802c4-a4d2-4d8b-9148-e3be6c30e623}">
          <xlrd:rvb i="1724"/>
        </ext>
      </extLst>
    </bk>
    <bk>
      <extLst>
        <ext uri="{3e2802c4-a4d2-4d8b-9148-e3be6c30e623}">
          <xlrd:rvb i="1725"/>
        </ext>
      </extLst>
    </bk>
    <bk>
      <extLst>
        <ext uri="{3e2802c4-a4d2-4d8b-9148-e3be6c30e623}">
          <xlrd:rvb i="1726"/>
        </ext>
      </extLst>
    </bk>
    <bk>
      <extLst>
        <ext uri="{3e2802c4-a4d2-4d8b-9148-e3be6c30e623}">
          <xlrd:rvb i="1727"/>
        </ext>
      </extLst>
    </bk>
    <bk>
      <extLst>
        <ext uri="{3e2802c4-a4d2-4d8b-9148-e3be6c30e623}">
          <xlrd:rvb i="1728"/>
        </ext>
      </extLst>
    </bk>
    <bk>
      <extLst>
        <ext uri="{3e2802c4-a4d2-4d8b-9148-e3be6c30e623}">
          <xlrd:rvb i="1729"/>
        </ext>
      </extLst>
    </bk>
    <bk>
      <extLst>
        <ext uri="{3e2802c4-a4d2-4d8b-9148-e3be6c30e623}">
          <xlrd:rvb i="1730"/>
        </ext>
      </extLst>
    </bk>
    <bk>
      <extLst>
        <ext uri="{3e2802c4-a4d2-4d8b-9148-e3be6c30e623}">
          <xlrd:rvb i="1731"/>
        </ext>
      </extLst>
    </bk>
    <bk>
      <extLst>
        <ext uri="{3e2802c4-a4d2-4d8b-9148-e3be6c30e623}">
          <xlrd:rvb i="1732"/>
        </ext>
      </extLst>
    </bk>
    <bk>
      <extLst>
        <ext uri="{3e2802c4-a4d2-4d8b-9148-e3be6c30e623}">
          <xlrd:rvb i="1733"/>
        </ext>
      </extLst>
    </bk>
    <bk>
      <extLst>
        <ext uri="{3e2802c4-a4d2-4d8b-9148-e3be6c30e623}">
          <xlrd:rvb i="1734"/>
        </ext>
      </extLst>
    </bk>
    <bk>
      <extLst>
        <ext uri="{3e2802c4-a4d2-4d8b-9148-e3be6c30e623}">
          <xlrd:rvb i="1735"/>
        </ext>
      </extLst>
    </bk>
    <bk>
      <extLst>
        <ext uri="{3e2802c4-a4d2-4d8b-9148-e3be6c30e623}">
          <xlrd:rvb i="1736"/>
        </ext>
      </extLst>
    </bk>
    <bk>
      <extLst>
        <ext uri="{3e2802c4-a4d2-4d8b-9148-e3be6c30e623}">
          <xlrd:rvb i="1737"/>
        </ext>
      </extLst>
    </bk>
    <bk>
      <extLst>
        <ext uri="{3e2802c4-a4d2-4d8b-9148-e3be6c30e623}">
          <xlrd:rvb i="1738"/>
        </ext>
      </extLst>
    </bk>
    <bk>
      <extLst>
        <ext uri="{3e2802c4-a4d2-4d8b-9148-e3be6c30e623}">
          <xlrd:rvb i="1739"/>
        </ext>
      </extLst>
    </bk>
    <bk>
      <extLst>
        <ext uri="{3e2802c4-a4d2-4d8b-9148-e3be6c30e623}">
          <xlrd:rvb i="1740"/>
        </ext>
      </extLst>
    </bk>
    <bk>
      <extLst>
        <ext uri="{3e2802c4-a4d2-4d8b-9148-e3be6c30e623}">
          <xlrd:rvb i="1741"/>
        </ext>
      </extLst>
    </bk>
    <bk>
      <extLst>
        <ext uri="{3e2802c4-a4d2-4d8b-9148-e3be6c30e623}">
          <xlrd:rvb i="1742"/>
        </ext>
      </extLst>
    </bk>
    <bk>
      <extLst>
        <ext uri="{3e2802c4-a4d2-4d8b-9148-e3be6c30e623}">
          <xlrd:rvb i="1743"/>
        </ext>
      </extLst>
    </bk>
    <bk>
      <extLst>
        <ext uri="{3e2802c4-a4d2-4d8b-9148-e3be6c30e623}">
          <xlrd:rvb i="1744"/>
        </ext>
      </extLst>
    </bk>
    <bk>
      <extLst>
        <ext uri="{3e2802c4-a4d2-4d8b-9148-e3be6c30e623}">
          <xlrd:rvb i="1745"/>
        </ext>
      </extLst>
    </bk>
    <bk>
      <extLst>
        <ext uri="{3e2802c4-a4d2-4d8b-9148-e3be6c30e623}">
          <xlrd:rvb i="1746"/>
        </ext>
      </extLst>
    </bk>
    <bk>
      <extLst>
        <ext uri="{3e2802c4-a4d2-4d8b-9148-e3be6c30e623}">
          <xlrd:rvb i="1747"/>
        </ext>
      </extLst>
    </bk>
    <bk>
      <extLst>
        <ext uri="{3e2802c4-a4d2-4d8b-9148-e3be6c30e623}">
          <xlrd:rvb i="1748"/>
        </ext>
      </extLst>
    </bk>
    <bk>
      <extLst>
        <ext uri="{3e2802c4-a4d2-4d8b-9148-e3be6c30e623}">
          <xlrd:rvb i="1749"/>
        </ext>
      </extLst>
    </bk>
    <bk>
      <extLst>
        <ext uri="{3e2802c4-a4d2-4d8b-9148-e3be6c30e623}">
          <xlrd:rvb i="1750"/>
        </ext>
      </extLst>
    </bk>
    <bk>
      <extLst>
        <ext uri="{3e2802c4-a4d2-4d8b-9148-e3be6c30e623}">
          <xlrd:rvb i="1751"/>
        </ext>
      </extLst>
    </bk>
    <bk>
      <extLst>
        <ext uri="{3e2802c4-a4d2-4d8b-9148-e3be6c30e623}">
          <xlrd:rvb i="1752"/>
        </ext>
      </extLst>
    </bk>
    <bk>
      <extLst>
        <ext uri="{3e2802c4-a4d2-4d8b-9148-e3be6c30e623}">
          <xlrd:rvb i="1753"/>
        </ext>
      </extLst>
    </bk>
    <bk>
      <extLst>
        <ext uri="{3e2802c4-a4d2-4d8b-9148-e3be6c30e623}">
          <xlrd:rvb i="1754"/>
        </ext>
      </extLst>
    </bk>
    <bk>
      <extLst>
        <ext uri="{3e2802c4-a4d2-4d8b-9148-e3be6c30e623}">
          <xlrd:rvb i="1755"/>
        </ext>
      </extLst>
    </bk>
    <bk>
      <extLst>
        <ext uri="{3e2802c4-a4d2-4d8b-9148-e3be6c30e623}">
          <xlrd:rvb i="1756"/>
        </ext>
      </extLst>
    </bk>
    <bk>
      <extLst>
        <ext uri="{3e2802c4-a4d2-4d8b-9148-e3be6c30e623}">
          <xlrd:rvb i="1757"/>
        </ext>
      </extLst>
    </bk>
    <bk>
      <extLst>
        <ext uri="{3e2802c4-a4d2-4d8b-9148-e3be6c30e623}">
          <xlrd:rvb i="1758"/>
        </ext>
      </extLst>
    </bk>
    <bk>
      <extLst>
        <ext uri="{3e2802c4-a4d2-4d8b-9148-e3be6c30e623}">
          <xlrd:rvb i="1759"/>
        </ext>
      </extLst>
    </bk>
    <bk>
      <extLst>
        <ext uri="{3e2802c4-a4d2-4d8b-9148-e3be6c30e623}">
          <xlrd:rvb i="1760"/>
        </ext>
      </extLst>
    </bk>
    <bk>
      <extLst>
        <ext uri="{3e2802c4-a4d2-4d8b-9148-e3be6c30e623}">
          <xlrd:rvb i="1761"/>
        </ext>
      </extLst>
    </bk>
    <bk>
      <extLst>
        <ext uri="{3e2802c4-a4d2-4d8b-9148-e3be6c30e623}">
          <xlrd:rvb i="1762"/>
        </ext>
      </extLst>
    </bk>
    <bk>
      <extLst>
        <ext uri="{3e2802c4-a4d2-4d8b-9148-e3be6c30e623}">
          <xlrd:rvb i="1763"/>
        </ext>
      </extLst>
    </bk>
    <bk>
      <extLst>
        <ext uri="{3e2802c4-a4d2-4d8b-9148-e3be6c30e623}">
          <xlrd:rvb i="1764"/>
        </ext>
      </extLst>
    </bk>
    <bk>
      <extLst>
        <ext uri="{3e2802c4-a4d2-4d8b-9148-e3be6c30e623}">
          <xlrd:rvb i="1765"/>
        </ext>
      </extLst>
    </bk>
    <bk>
      <extLst>
        <ext uri="{3e2802c4-a4d2-4d8b-9148-e3be6c30e623}">
          <xlrd:rvb i="1766"/>
        </ext>
      </extLst>
    </bk>
    <bk>
      <extLst>
        <ext uri="{3e2802c4-a4d2-4d8b-9148-e3be6c30e623}">
          <xlrd:rvb i="1767"/>
        </ext>
      </extLst>
    </bk>
    <bk>
      <extLst>
        <ext uri="{3e2802c4-a4d2-4d8b-9148-e3be6c30e623}">
          <xlrd:rvb i="1768"/>
        </ext>
      </extLst>
    </bk>
    <bk>
      <extLst>
        <ext uri="{3e2802c4-a4d2-4d8b-9148-e3be6c30e623}">
          <xlrd:rvb i="1769"/>
        </ext>
      </extLst>
    </bk>
    <bk>
      <extLst>
        <ext uri="{3e2802c4-a4d2-4d8b-9148-e3be6c30e623}">
          <xlrd:rvb i="1770"/>
        </ext>
      </extLst>
    </bk>
    <bk>
      <extLst>
        <ext uri="{3e2802c4-a4d2-4d8b-9148-e3be6c30e623}">
          <xlrd:rvb i="1771"/>
        </ext>
      </extLst>
    </bk>
    <bk>
      <extLst>
        <ext uri="{3e2802c4-a4d2-4d8b-9148-e3be6c30e623}">
          <xlrd:rvb i="1772"/>
        </ext>
      </extLst>
    </bk>
    <bk>
      <extLst>
        <ext uri="{3e2802c4-a4d2-4d8b-9148-e3be6c30e623}">
          <xlrd:rvb i="1773"/>
        </ext>
      </extLst>
    </bk>
    <bk>
      <extLst>
        <ext uri="{3e2802c4-a4d2-4d8b-9148-e3be6c30e623}">
          <xlrd:rvb i="1774"/>
        </ext>
      </extLst>
    </bk>
    <bk>
      <extLst>
        <ext uri="{3e2802c4-a4d2-4d8b-9148-e3be6c30e623}">
          <xlrd:rvb i="1775"/>
        </ext>
      </extLst>
    </bk>
    <bk>
      <extLst>
        <ext uri="{3e2802c4-a4d2-4d8b-9148-e3be6c30e623}">
          <xlrd:rvb i="1776"/>
        </ext>
      </extLst>
    </bk>
    <bk>
      <extLst>
        <ext uri="{3e2802c4-a4d2-4d8b-9148-e3be6c30e623}">
          <xlrd:rvb i="1777"/>
        </ext>
      </extLst>
    </bk>
    <bk>
      <extLst>
        <ext uri="{3e2802c4-a4d2-4d8b-9148-e3be6c30e623}">
          <xlrd:rvb i="1778"/>
        </ext>
      </extLst>
    </bk>
    <bk>
      <extLst>
        <ext uri="{3e2802c4-a4d2-4d8b-9148-e3be6c30e623}">
          <xlrd:rvb i="1779"/>
        </ext>
      </extLst>
    </bk>
    <bk>
      <extLst>
        <ext uri="{3e2802c4-a4d2-4d8b-9148-e3be6c30e623}">
          <xlrd:rvb i="1780"/>
        </ext>
      </extLst>
    </bk>
    <bk>
      <extLst>
        <ext uri="{3e2802c4-a4d2-4d8b-9148-e3be6c30e623}">
          <xlrd:rvb i="1781"/>
        </ext>
      </extLst>
    </bk>
    <bk>
      <extLst>
        <ext uri="{3e2802c4-a4d2-4d8b-9148-e3be6c30e623}">
          <xlrd:rvb i="1782"/>
        </ext>
      </extLst>
    </bk>
    <bk>
      <extLst>
        <ext uri="{3e2802c4-a4d2-4d8b-9148-e3be6c30e623}">
          <xlrd:rvb i="1783"/>
        </ext>
      </extLst>
    </bk>
    <bk>
      <extLst>
        <ext uri="{3e2802c4-a4d2-4d8b-9148-e3be6c30e623}">
          <xlrd:rvb i="1784"/>
        </ext>
      </extLst>
    </bk>
    <bk>
      <extLst>
        <ext uri="{3e2802c4-a4d2-4d8b-9148-e3be6c30e623}">
          <xlrd:rvb i="1785"/>
        </ext>
      </extLst>
    </bk>
    <bk>
      <extLst>
        <ext uri="{3e2802c4-a4d2-4d8b-9148-e3be6c30e623}">
          <xlrd:rvb i="1786"/>
        </ext>
      </extLst>
    </bk>
    <bk>
      <extLst>
        <ext uri="{3e2802c4-a4d2-4d8b-9148-e3be6c30e623}">
          <xlrd:rvb i="1787"/>
        </ext>
      </extLst>
    </bk>
    <bk>
      <extLst>
        <ext uri="{3e2802c4-a4d2-4d8b-9148-e3be6c30e623}">
          <xlrd:rvb i="1788"/>
        </ext>
      </extLst>
    </bk>
    <bk>
      <extLst>
        <ext uri="{3e2802c4-a4d2-4d8b-9148-e3be6c30e623}">
          <xlrd:rvb i="1789"/>
        </ext>
      </extLst>
    </bk>
    <bk>
      <extLst>
        <ext uri="{3e2802c4-a4d2-4d8b-9148-e3be6c30e623}">
          <xlrd:rvb i="1790"/>
        </ext>
      </extLst>
    </bk>
    <bk>
      <extLst>
        <ext uri="{3e2802c4-a4d2-4d8b-9148-e3be6c30e623}">
          <xlrd:rvb i="1791"/>
        </ext>
      </extLst>
    </bk>
    <bk>
      <extLst>
        <ext uri="{3e2802c4-a4d2-4d8b-9148-e3be6c30e623}">
          <xlrd:rvb i="1792"/>
        </ext>
      </extLst>
    </bk>
    <bk>
      <extLst>
        <ext uri="{3e2802c4-a4d2-4d8b-9148-e3be6c30e623}">
          <xlrd:rvb i="1793"/>
        </ext>
      </extLst>
    </bk>
    <bk>
      <extLst>
        <ext uri="{3e2802c4-a4d2-4d8b-9148-e3be6c30e623}">
          <xlrd:rvb i="1794"/>
        </ext>
      </extLst>
    </bk>
    <bk>
      <extLst>
        <ext uri="{3e2802c4-a4d2-4d8b-9148-e3be6c30e623}">
          <xlrd:rvb i="1795"/>
        </ext>
      </extLst>
    </bk>
    <bk>
      <extLst>
        <ext uri="{3e2802c4-a4d2-4d8b-9148-e3be6c30e623}">
          <xlrd:rvb i="1796"/>
        </ext>
      </extLst>
    </bk>
    <bk>
      <extLst>
        <ext uri="{3e2802c4-a4d2-4d8b-9148-e3be6c30e623}">
          <xlrd:rvb i="1797"/>
        </ext>
      </extLst>
    </bk>
    <bk>
      <extLst>
        <ext uri="{3e2802c4-a4d2-4d8b-9148-e3be6c30e623}">
          <xlrd:rvb i="1798"/>
        </ext>
      </extLst>
    </bk>
    <bk>
      <extLst>
        <ext uri="{3e2802c4-a4d2-4d8b-9148-e3be6c30e623}">
          <xlrd:rvb i="1799"/>
        </ext>
      </extLst>
    </bk>
    <bk>
      <extLst>
        <ext uri="{3e2802c4-a4d2-4d8b-9148-e3be6c30e623}">
          <xlrd:rvb i="1800"/>
        </ext>
      </extLst>
    </bk>
    <bk>
      <extLst>
        <ext uri="{3e2802c4-a4d2-4d8b-9148-e3be6c30e623}">
          <xlrd:rvb i="1801"/>
        </ext>
      </extLst>
    </bk>
    <bk>
      <extLst>
        <ext uri="{3e2802c4-a4d2-4d8b-9148-e3be6c30e623}">
          <xlrd:rvb i="1802"/>
        </ext>
      </extLst>
    </bk>
    <bk>
      <extLst>
        <ext uri="{3e2802c4-a4d2-4d8b-9148-e3be6c30e623}">
          <xlrd:rvb i="1803"/>
        </ext>
      </extLst>
    </bk>
    <bk>
      <extLst>
        <ext uri="{3e2802c4-a4d2-4d8b-9148-e3be6c30e623}">
          <xlrd:rvb i="1804"/>
        </ext>
      </extLst>
    </bk>
    <bk>
      <extLst>
        <ext uri="{3e2802c4-a4d2-4d8b-9148-e3be6c30e623}">
          <xlrd:rvb i="1805"/>
        </ext>
      </extLst>
    </bk>
    <bk>
      <extLst>
        <ext uri="{3e2802c4-a4d2-4d8b-9148-e3be6c30e623}">
          <xlrd:rvb i="1806"/>
        </ext>
      </extLst>
    </bk>
    <bk>
      <extLst>
        <ext uri="{3e2802c4-a4d2-4d8b-9148-e3be6c30e623}">
          <xlrd:rvb i="1807"/>
        </ext>
      </extLst>
    </bk>
    <bk>
      <extLst>
        <ext uri="{3e2802c4-a4d2-4d8b-9148-e3be6c30e623}">
          <xlrd:rvb i="1808"/>
        </ext>
      </extLst>
    </bk>
    <bk>
      <extLst>
        <ext uri="{3e2802c4-a4d2-4d8b-9148-e3be6c30e623}">
          <xlrd:rvb i="1809"/>
        </ext>
      </extLst>
    </bk>
    <bk>
      <extLst>
        <ext uri="{3e2802c4-a4d2-4d8b-9148-e3be6c30e623}">
          <xlrd:rvb i="1810"/>
        </ext>
      </extLst>
    </bk>
    <bk>
      <extLst>
        <ext uri="{3e2802c4-a4d2-4d8b-9148-e3be6c30e623}">
          <xlrd:rvb i="1811"/>
        </ext>
      </extLst>
    </bk>
    <bk>
      <extLst>
        <ext uri="{3e2802c4-a4d2-4d8b-9148-e3be6c30e623}">
          <xlrd:rvb i="1812"/>
        </ext>
      </extLst>
    </bk>
    <bk>
      <extLst>
        <ext uri="{3e2802c4-a4d2-4d8b-9148-e3be6c30e623}">
          <xlrd:rvb i="1813"/>
        </ext>
      </extLst>
    </bk>
    <bk>
      <extLst>
        <ext uri="{3e2802c4-a4d2-4d8b-9148-e3be6c30e623}">
          <xlrd:rvb i="1814"/>
        </ext>
      </extLst>
    </bk>
    <bk>
      <extLst>
        <ext uri="{3e2802c4-a4d2-4d8b-9148-e3be6c30e623}">
          <xlrd:rvb i="1815"/>
        </ext>
      </extLst>
    </bk>
    <bk>
      <extLst>
        <ext uri="{3e2802c4-a4d2-4d8b-9148-e3be6c30e623}">
          <xlrd:rvb i="1816"/>
        </ext>
      </extLst>
    </bk>
    <bk>
      <extLst>
        <ext uri="{3e2802c4-a4d2-4d8b-9148-e3be6c30e623}">
          <xlrd:rvb i="1817"/>
        </ext>
      </extLst>
    </bk>
    <bk>
      <extLst>
        <ext uri="{3e2802c4-a4d2-4d8b-9148-e3be6c30e623}">
          <xlrd:rvb i="1818"/>
        </ext>
      </extLst>
    </bk>
    <bk>
      <extLst>
        <ext uri="{3e2802c4-a4d2-4d8b-9148-e3be6c30e623}">
          <xlrd:rvb i="1819"/>
        </ext>
      </extLst>
    </bk>
    <bk>
      <extLst>
        <ext uri="{3e2802c4-a4d2-4d8b-9148-e3be6c30e623}">
          <xlrd:rvb i="1820"/>
        </ext>
      </extLst>
    </bk>
    <bk>
      <extLst>
        <ext uri="{3e2802c4-a4d2-4d8b-9148-e3be6c30e623}">
          <xlrd:rvb i="1821"/>
        </ext>
      </extLst>
    </bk>
    <bk>
      <extLst>
        <ext uri="{3e2802c4-a4d2-4d8b-9148-e3be6c30e623}">
          <xlrd:rvb i="1822"/>
        </ext>
      </extLst>
    </bk>
    <bk>
      <extLst>
        <ext uri="{3e2802c4-a4d2-4d8b-9148-e3be6c30e623}">
          <xlrd:rvb i="1823"/>
        </ext>
      </extLst>
    </bk>
    <bk>
      <extLst>
        <ext uri="{3e2802c4-a4d2-4d8b-9148-e3be6c30e623}">
          <xlrd:rvb i="1824"/>
        </ext>
      </extLst>
    </bk>
    <bk>
      <extLst>
        <ext uri="{3e2802c4-a4d2-4d8b-9148-e3be6c30e623}">
          <xlrd:rvb i="1825"/>
        </ext>
      </extLst>
    </bk>
    <bk>
      <extLst>
        <ext uri="{3e2802c4-a4d2-4d8b-9148-e3be6c30e623}">
          <xlrd:rvb i="1826"/>
        </ext>
      </extLst>
    </bk>
    <bk>
      <extLst>
        <ext uri="{3e2802c4-a4d2-4d8b-9148-e3be6c30e623}">
          <xlrd:rvb i="1827"/>
        </ext>
      </extLst>
    </bk>
    <bk>
      <extLst>
        <ext uri="{3e2802c4-a4d2-4d8b-9148-e3be6c30e623}">
          <xlrd:rvb i="1828"/>
        </ext>
      </extLst>
    </bk>
    <bk>
      <extLst>
        <ext uri="{3e2802c4-a4d2-4d8b-9148-e3be6c30e623}">
          <xlrd:rvb i="1829"/>
        </ext>
      </extLst>
    </bk>
    <bk>
      <extLst>
        <ext uri="{3e2802c4-a4d2-4d8b-9148-e3be6c30e623}">
          <xlrd:rvb i="1830"/>
        </ext>
      </extLst>
    </bk>
    <bk>
      <extLst>
        <ext uri="{3e2802c4-a4d2-4d8b-9148-e3be6c30e623}">
          <xlrd:rvb i="1831"/>
        </ext>
      </extLst>
    </bk>
    <bk>
      <extLst>
        <ext uri="{3e2802c4-a4d2-4d8b-9148-e3be6c30e623}">
          <xlrd:rvb i="1832"/>
        </ext>
      </extLst>
    </bk>
    <bk>
      <extLst>
        <ext uri="{3e2802c4-a4d2-4d8b-9148-e3be6c30e623}">
          <xlrd:rvb i="1833"/>
        </ext>
      </extLst>
    </bk>
    <bk>
      <extLst>
        <ext uri="{3e2802c4-a4d2-4d8b-9148-e3be6c30e623}">
          <xlrd:rvb i="1834"/>
        </ext>
      </extLst>
    </bk>
    <bk>
      <extLst>
        <ext uri="{3e2802c4-a4d2-4d8b-9148-e3be6c30e623}">
          <xlrd:rvb i="1835"/>
        </ext>
      </extLst>
    </bk>
    <bk>
      <extLst>
        <ext uri="{3e2802c4-a4d2-4d8b-9148-e3be6c30e623}">
          <xlrd:rvb i="1836"/>
        </ext>
      </extLst>
    </bk>
    <bk>
      <extLst>
        <ext uri="{3e2802c4-a4d2-4d8b-9148-e3be6c30e623}">
          <xlrd:rvb i="1837"/>
        </ext>
      </extLst>
    </bk>
    <bk>
      <extLst>
        <ext uri="{3e2802c4-a4d2-4d8b-9148-e3be6c30e623}">
          <xlrd:rvb i="1838"/>
        </ext>
      </extLst>
    </bk>
    <bk>
      <extLst>
        <ext uri="{3e2802c4-a4d2-4d8b-9148-e3be6c30e623}">
          <xlrd:rvb i="1839"/>
        </ext>
      </extLst>
    </bk>
    <bk>
      <extLst>
        <ext uri="{3e2802c4-a4d2-4d8b-9148-e3be6c30e623}">
          <xlrd:rvb i="1840"/>
        </ext>
      </extLst>
    </bk>
    <bk>
      <extLst>
        <ext uri="{3e2802c4-a4d2-4d8b-9148-e3be6c30e623}">
          <xlrd:rvb i="1841"/>
        </ext>
      </extLst>
    </bk>
    <bk>
      <extLst>
        <ext uri="{3e2802c4-a4d2-4d8b-9148-e3be6c30e623}">
          <xlrd:rvb i="1842"/>
        </ext>
      </extLst>
    </bk>
    <bk>
      <extLst>
        <ext uri="{3e2802c4-a4d2-4d8b-9148-e3be6c30e623}">
          <xlrd:rvb i="1843"/>
        </ext>
      </extLst>
    </bk>
    <bk>
      <extLst>
        <ext uri="{3e2802c4-a4d2-4d8b-9148-e3be6c30e623}">
          <xlrd:rvb i="1844"/>
        </ext>
      </extLst>
    </bk>
    <bk>
      <extLst>
        <ext uri="{3e2802c4-a4d2-4d8b-9148-e3be6c30e623}">
          <xlrd:rvb i="1845"/>
        </ext>
      </extLst>
    </bk>
    <bk>
      <extLst>
        <ext uri="{3e2802c4-a4d2-4d8b-9148-e3be6c30e623}">
          <xlrd:rvb i="1846"/>
        </ext>
      </extLst>
    </bk>
    <bk>
      <extLst>
        <ext uri="{3e2802c4-a4d2-4d8b-9148-e3be6c30e623}">
          <xlrd:rvb i="1847"/>
        </ext>
      </extLst>
    </bk>
    <bk>
      <extLst>
        <ext uri="{3e2802c4-a4d2-4d8b-9148-e3be6c30e623}">
          <xlrd:rvb i="1848"/>
        </ext>
      </extLst>
    </bk>
    <bk>
      <extLst>
        <ext uri="{3e2802c4-a4d2-4d8b-9148-e3be6c30e623}">
          <xlrd:rvb i="1849"/>
        </ext>
      </extLst>
    </bk>
    <bk>
      <extLst>
        <ext uri="{3e2802c4-a4d2-4d8b-9148-e3be6c30e623}">
          <xlrd:rvb i="1850"/>
        </ext>
      </extLst>
    </bk>
    <bk>
      <extLst>
        <ext uri="{3e2802c4-a4d2-4d8b-9148-e3be6c30e623}">
          <xlrd:rvb i="1851"/>
        </ext>
      </extLst>
    </bk>
    <bk>
      <extLst>
        <ext uri="{3e2802c4-a4d2-4d8b-9148-e3be6c30e623}">
          <xlrd:rvb i="1852"/>
        </ext>
      </extLst>
    </bk>
    <bk>
      <extLst>
        <ext uri="{3e2802c4-a4d2-4d8b-9148-e3be6c30e623}">
          <xlrd:rvb i="1853"/>
        </ext>
      </extLst>
    </bk>
    <bk>
      <extLst>
        <ext uri="{3e2802c4-a4d2-4d8b-9148-e3be6c30e623}">
          <xlrd:rvb i="1854"/>
        </ext>
      </extLst>
    </bk>
    <bk>
      <extLst>
        <ext uri="{3e2802c4-a4d2-4d8b-9148-e3be6c30e623}">
          <xlrd:rvb i="1855"/>
        </ext>
      </extLst>
    </bk>
    <bk>
      <extLst>
        <ext uri="{3e2802c4-a4d2-4d8b-9148-e3be6c30e623}">
          <xlrd:rvb i="1856"/>
        </ext>
      </extLst>
    </bk>
    <bk>
      <extLst>
        <ext uri="{3e2802c4-a4d2-4d8b-9148-e3be6c30e623}">
          <xlrd:rvb i="1857"/>
        </ext>
      </extLst>
    </bk>
    <bk>
      <extLst>
        <ext uri="{3e2802c4-a4d2-4d8b-9148-e3be6c30e623}">
          <xlrd:rvb i="1858"/>
        </ext>
      </extLst>
    </bk>
    <bk>
      <extLst>
        <ext uri="{3e2802c4-a4d2-4d8b-9148-e3be6c30e623}">
          <xlrd:rvb i="1859"/>
        </ext>
      </extLst>
    </bk>
    <bk>
      <extLst>
        <ext uri="{3e2802c4-a4d2-4d8b-9148-e3be6c30e623}">
          <xlrd:rvb i="1860"/>
        </ext>
      </extLst>
    </bk>
    <bk>
      <extLst>
        <ext uri="{3e2802c4-a4d2-4d8b-9148-e3be6c30e623}">
          <xlrd:rvb i="1861"/>
        </ext>
      </extLst>
    </bk>
    <bk>
      <extLst>
        <ext uri="{3e2802c4-a4d2-4d8b-9148-e3be6c30e623}">
          <xlrd:rvb i="1862"/>
        </ext>
      </extLst>
    </bk>
    <bk>
      <extLst>
        <ext uri="{3e2802c4-a4d2-4d8b-9148-e3be6c30e623}">
          <xlrd:rvb i="1863"/>
        </ext>
      </extLst>
    </bk>
    <bk>
      <extLst>
        <ext uri="{3e2802c4-a4d2-4d8b-9148-e3be6c30e623}">
          <xlrd:rvb i="1864"/>
        </ext>
      </extLst>
    </bk>
    <bk>
      <extLst>
        <ext uri="{3e2802c4-a4d2-4d8b-9148-e3be6c30e623}">
          <xlrd:rvb i="1865"/>
        </ext>
      </extLst>
    </bk>
    <bk>
      <extLst>
        <ext uri="{3e2802c4-a4d2-4d8b-9148-e3be6c30e623}">
          <xlrd:rvb i="1866"/>
        </ext>
      </extLst>
    </bk>
    <bk>
      <extLst>
        <ext uri="{3e2802c4-a4d2-4d8b-9148-e3be6c30e623}">
          <xlrd:rvb i="1867"/>
        </ext>
      </extLst>
    </bk>
    <bk>
      <extLst>
        <ext uri="{3e2802c4-a4d2-4d8b-9148-e3be6c30e623}">
          <xlrd:rvb i="1868"/>
        </ext>
      </extLst>
    </bk>
    <bk>
      <extLst>
        <ext uri="{3e2802c4-a4d2-4d8b-9148-e3be6c30e623}">
          <xlrd:rvb i="1869"/>
        </ext>
      </extLst>
    </bk>
    <bk>
      <extLst>
        <ext uri="{3e2802c4-a4d2-4d8b-9148-e3be6c30e623}">
          <xlrd:rvb i="1870"/>
        </ext>
      </extLst>
    </bk>
    <bk>
      <extLst>
        <ext uri="{3e2802c4-a4d2-4d8b-9148-e3be6c30e623}">
          <xlrd:rvb i="1871"/>
        </ext>
      </extLst>
    </bk>
    <bk>
      <extLst>
        <ext uri="{3e2802c4-a4d2-4d8b-9148-e3be6c30e623}">
          <xlrd:rvb i="1872"/>
        </ext>
      </extLst>
    </bk>
    <bk>
      <extLst>
        <ext uri="{3e2802c4-a4d2-4d8b-9148-e3be6c30e623}">
          <xlrd:rvb i="1873"/>
        </ext>
      </extLst>
    </bk>
    <bk>
      <extLst>
        <ext uri="{3e2802c4-a4d2-4d8b-9148-e3be6c30e623}">
          <xlrd:rvb i="1874"/>
        </ext>
      </extLst>
    </bk>
    <bk>
      <extLst>
        <ext uri="{3e2802c4-a4d2-4d8b-9148-e3be6c30e623}">
          <xlrd:rvb i="1875"/>
        </ext>
      </extLst>
    </bk>
    <bk>
      <extLst>
        <ext uri="{3e2802c4-a4d2-4d8b-9148-e3be6c30e623}">
          <xlrd:rvb i="1876"/>
        </ext>
      </extLst>
    </bk>
    <bk>
      <extLst>
        <ext uri="{3e2802c4-a4d2-4d8b-9148-e3be6c30e623}">
          <xlrd:rvb i="1877"/>
        </ext>
      </extLst>
    </bk>
    <bk>
      <extLst>
        <ext uri="{3e2802c4-a4d2-4d8b-9148-e3be6c30e623}">
          <xlrd:rvb i="1878"/>
        </ext>
      </extLst>
    </bk>
    <bk>
      <extLst>
        <ext uri="{3e2802c4-a4d2-4d8b-9148-e3be6c30e623}">
          <xlrd:rvb i="1879"/>
        </ext>
      </extLst>
    </bk>
    <bk>
      <extLst>
        <ext uri="{3e2802c4-a4d2-4d8b-9148-e3be6c30e623}">
          <xlrd:rvb i="1880"/>
        </ext>
      </extLst>
    </bk>
    <bk>
      <extLst>
        <ext uri="{3e2802c4-a4d2-4d8b-9148-e3be6c30e623}">
          <xlrd:rvb i="1881"/>
        </ext>
      </extLst>
    </bk>
    <bk>
      <extLst>
        <ext uri="{3e2802c4-a4d2-4d8b-9148-e3be6c30e623}">
          <xlrd:rvb i="1882"/>
        </ext>
      </extLst>
    </bk>
    <bk>
      <extLst>
        <ext uri="{3e2802c4-a4d2-4d8b-9148-e3be6c30e623}">
          <xlrd:rvb i="1883"/>
        </ext>
      </extLst>
    </bk>
    <bk>
      <extLst>
        <ext uri="{3e2802c4-a4d2-4d8b-9148-e3be6c30e623}">
          <xlrd:rvb i="1884"/>
        </ext>
      </extLst>
    </bk>
    <bk>
      <extLst>
        <ext uri="{3e2802c4-a4d2-4d8b-9148-e3be6c30e623}">
          <xlrd:rvb i="1885"/>
        </ext>
      </extLst>
    </bk>
    <bk>
      <extLst>
        <ext uri="{3e2802c4-a4d2-4d8b-9148-e3be6c30e623}">
          <xlrd:rvb i="1886"/>
        </ext>
      </extLst>
    </bk>
    <bk>
      <extLst>
        <ext uri="{3e2802c4-a4d2-4d8b-9148-e3be6c30e623}">
          <xlrd:rvb i="1887"/>
        </ext>
      </extLst>
    </bk>
    <bk>
      <extLst>
        <ext uri="{3e2802c4-a4d2-4d8b-9148-e3be6c30e623}">
          <xlrd:rvb i="1888"/>
        </ext>
      </extLst>
    </bk>
    <bk>
      <extLst>
        <ext uri="{3e2802c4-a4d2-4d8b-9148-e3be6c30e623}">
          <xlrd:rvb i="1889"/>
        </ext>
      </extLst>
    </bk>
    <bk>
      <extLst>
        <ext uri="{3e2802c4-a4d2-4d8b-9148-e3be6c30e623}">
          <xlrd:rvb i="1890"/>
        </ext>
      </extLst>
    </bk>
    <bk>
      <extLst>
        <ext uri="{3e2802c4-a4d2-4d8b-9148-e3be6c30e623}">
          <xlrd:rvb i="1891"/>
        </ext>
      </extLst>
    </bk>
    <bk>
      <extLst>
        <ext uri="{3e2802c4-a4d2-4d8b-9148-e3be6c30e623}">
          <xlrd:rvb i="1892"/>
        </ext>
      </extLst>
    </bk>
    <bk>
      <extLst>
        <ext uri="{3e2802c4-a4d2-4d8b-9148-e3be6c30e623}">
          <xlrd:rvb i="1893"/>
        </ext>
      </extLst>
    </bk>
    <bk>
      <extLst>
        <ext uri="{3e2802c4-a4d2-4d8b-9148-e3be6c30e623}">
          <xlrd:rvb i="1894"/>
        </ext>
      </extLst>
    </bk>
    <bk>
      <extLst>
        <ext uri="{3e2802c4-a4d2-4d8b-9148-e3be6c30e623}">
          <xlrd:rvb i="1895"/>
        </ext>
      </extLst>
    </bk>
    <bk>
      <extLst>
        <ext uri="{3e2802c4-a4d2-4d8b-9148-e3be6c30e623}">
          <xlrd:rvb i="1896"/>
        </ext>
      </extLst>
    </bk>
    <bk>
      <extLst>
        <ext uri="{3e2802c4-a4d2-4d8b-9148-e3be6c30e623}">
          <xlrd:rvb i="1897"/>
        </ext>
      </extLst>
    </bk>
    <bk>
      <extLst>
        <ext uri="{3e2802c4-a4d2-4d8b-9148-e3be6c30e623}">
          <xlrd:rvb i="1898"/>
        </ext>
      </extLst>
    </bk>
    <bk>
      <extLst>
        <ext uri="{3e2802c4-a4d2-4d8b-9148-e3be6c30e623}">
          <xlrd:rvb i="1899"/>
        </ext>
      </extLst>
    </bk>
    <bk>
      <extLst>
        <ext uri="{3e2802c4-a4d2-4d8b-9148-e3be6c30e623}">
          <xlrd:rvb i="1900"/>
        </ext>
      </extLst>
    </bk>
    <bk>
      <extLst>
        <ext uri="{3e2802c4-a4d2-4d8b-9148-e3be6c30e623}">
          <xlrd:rvb i="1901"/>
        </ext>
      </extLst>
    </bk>
    <bk>
      <extLst>
        <ext uri="{3e2802c4-a4d2-4d8b-9148-e3be6c30e623}">
          <xlrd:rvb i="1902"/>
        </ext>
      </extLst>
    </bk>
    <bk>
      <extLst>
        <ext uri="{3e2802c4-a4d2-4d8b-9148-e3be6c30e623}">
          <xlrd:rvb i="1903"/>
        </ext>
      </extLst>
    </bk>
    <bk>
      <extLst>
        <ext uri="{3e2802c4-a4d2-4d8b-9148-e3be6c30e623}">
          <xlrd:rvb i="1904"/>
        </ext>
      </extLst>
    </bk>
    <bk>
      <extLst>
        <ext uri="{3e2802c4-a4d2-4d8b-9148-e3be6c30e623}">
          <xlrd:rvb i="1905"/>
        </ext>
      </extLst>
    </bk>
    <bk>
      <extLst>
        <ext uri="{3e2802c4-a4d2-4d8b-9148-e3be6c30e623}">
          <xlrd:rvb i="1906"/>
        </ext>
      </extLst>
    </bk>
    <bk>
      <extLst>
        <ext uri="{3e2802c4-a4d2-4d8b-9148-e3be6c30e623}">
          <xlrd:rvb i="1907"/>
        </ext>
      </extLst>
    </bk>
    <bk>
      <extLst>
        <ext uri="{3e2802c4-a4d2-4d8b-9148-e3be6c30e623}">
          <xlrd:rvb i="1908"/>
        </ext>
      </extLst>
    </bk>
    <bk>
      <extLst>
        <ext uri="{3e2802c4-a4d2-4d8b-9148-e3be6c30e623}">
          <xlrd:rvb i="1909"/>
        </ext>
      </extLst>
    </bk>
    <bk>
      <extLst>
        <ext uri="{3e2802c4-a4d2-4d8b-9148-e3be6c30e623}">
          <xlrd:rvb i="1910"/>
        </ext>
      </extLst>
    </bk>
    <bk>
      <extLst>
        <ext uri="{3e2802c4-a4d2-4d8b-9148-e3be6c30e623}">
          <xlrd:rvb i="1911"/>
        </ext>
      </extLst>
    </bk>
    <bk>
      <extLst>
        <ext uri="{3e2802c4-a4d2-4d8b-9148-e3be6c30e623}">
          <xlrd:rvb i="1912"/>
        </ext>
      </extLst>
    </bk>
    <bk>
      <extLst>
        <ext uri="{3e2802c4-a4d2-4d8b-9148-e3be6c30e623}">
          <xlrd:rvb i="1913"/>
        </ext>
      </extLst>
    </bk>
    <bk>
      <extLst>
        <ext uri="{3e2802c4-a4d2-4d8b-9148-e3be6c30e623}">
          <xlrd:rvb i="1914"/>
        </ext>
      </extLst>
    </bk>
    <bk>
      <extLst>
        <ext uri="{3e2802c4-a4d2-4d8b-9148-e3be6c30e623}">
          <xlrd:rvb i="1915"/>
        </ext>
      </extLst>
    </bk>
    <bk>
      <extLst>
        <ext uri="{3e2802c4-a4d2-4d8b-9148-e3be6c30e623}">
          <xlrd:rvb i="1916"/>
        </ext>
      </extLst>
    </bk>
    <bk>
      <extLst>
        <ext uri="{3e2802c4-a4d2-4d8b-9148-e3be6c30e623}">
          <xlrd:rvb i="1917"/>
        </ext>
      </extLst>
    </bk>
    <bk>
      <extLst>
        <ext uri="{3e2802c4-a4d2-4d8b-9148-e3be6c30e623}">
          <xlrd:rvb i="1918"/>
        </ext>
      </extLst>
    </bk>
    <bk>
      <extLst>
        <ext uri="{3e2802c4-a4d2-4d8b-9148-e3be6c30e623}">
          <xlrd:rvb i="1919"/>
        </ext>
      </extLst>
    </bk>
    <bk>
      <extLst>
        <ext uri="{3e2802c4-a4d2-4d8b-9148-e3be6c30e623}">
          <xlrd:rvb i="1920"/>
        </ext>
      </extLst>
    </bk>
    <bk>
      <extLst>
        <ext uri="{3e2802c4-a4d2-4d8b-9148-e3be6c30e623}">
          <xlrd:rvb i="1921"/>
        </ext>
      </extLst>
    </bk>
    <bk>
      <extLst>
        <ext uri="{3e2802c4-a4d2-4d8b-9148-e3be6c30e623}">
          <xlrd:rvb i="1922"/>
        </ext>
      </extLst>
    </bk>
    <bk>
      <extLst>
        <ext uri="{3e2802c4-a4d2-4d8b-9148-e3be6c30e623}">
          <xlrd:rvb i="1923"/>
        </ext>
      </extLst>
    </bk>
    <bk>
      <extLst>
        <ext uri="{3e2802c4-a4d2-4d8b-9148-e3be6c30e623}">
          <xlrd:rvb i="1924"/>
        </ext>
      </extLst>
    </bk>
    <bk>
      <extLst>
        <ext uri="{3e2802c4-a4d2-4d8b-9148-e3be6c30e623}">
          <xlrd:rvb i="1925"/>
        </ext>
      </extLst>
    </bk>
    <bk>
      <extLst>
        <ext uri="{3e2802c4-a4d2-4d8b-9148-e3be6c30e623}">
          <xlrd:rvb i="1926"/>
        </ext>
      </extLst>
    </bk>
    <bk>
      <extLst>
        <ext uri="{3e2802c4-a4d2-4d8b-9148-e3be6c30e623}">
          <xlrd:rvb i="1927"/>
        </ext>
      </extLst>
    </bk>
    <bk>
      <extLst>
        <ext uri="{3e2802c4-a4d2-4d8b-9148-e3be6c30e623}">
          <xlrd:rvb i="1928"/>
        </ext>
      </extLst>
    </bk>
    <bk>
      <extLst>
        <ext uri="{3e2802c4-a4d2-4d8b-9148-e3be6c30e623}">
          <xlrd:rvb i="1929"/>
        </ext>
      </extLst>
    </bk>
    <bk>
      <extLst>
        <ext uri="{3e2802c4-a4d2-4d8b-9148-e3be6c30e623}">
          <xlrd:rvb i="1930"/>
        </ext>
      </extLst>
    </bk>
    <bk>
      <extLst>
        <ext uri="{3e2802c4-a4d2-4d8b-9148-e3be6c30e623}">
          <xlrd:rvb i="1931"/>
        </ext>
      </extLst>
    </bk>
    <bk>
      <extLst>
        <ext uri="{3e2802c4-a4d2-4d8b-9148-e3be6c30e623}">
          <xlrd:rvb i="1932"/>
        </ext>
      </extLst>
    </bk>
    <bk>
      <extLst>
        <ext uri="{3e2802c4-a4d2-4d8b-9148-e3be6c30e623}">
          <xlrd:rvb i="1933"/>
        </ext>
      </extLst>
    </bk>
    <bk>
      <extLst>
        <ext uri="{3e2802c4-a4d2-4d8b-9148-e3be6c30e623}">
          <xlrd:rvb i="1934"/>
        </ext>
      </extLst>
    </bk>
    <bk>
      <extLst>
        <ext uri="{3e2802c4-a4d2-4d8b-9148-e3be6c30e623}">
          <xlrd:rvb i="1935"/>
        </ext>
      </extLst>
    </bk>
    <bk>
      <extLst>
        <ext uri="{3e2802c4-a4d2-4d8b-9148-e3be6c30e623}">
          <xlrd:rvb i="1936"/>
        </ext>
      </extLst>
    </bk>
    <bk>
      <extLst>
        <ext uri="{3e2802c4-a4d2-4d8b-9148-e3be6c30e623}">
          <xlrd:rvb i="1937"/>
        </ext>
      </extLst>
    </bk>
    <bk>
      <extLst>
        <ext uri="{3e2802c4-a4d2-4d8b-9148-e3be6c30e623}">
          <xlrd:rvb i="1938"/>
        </ext>
      </extLst>
    </bk>
    <bk>
      <extLst>
        <ext uri="{3e2802c4-a4d2-4d8b-9148-e3be6c30e623}">
          <xlrd:rvb i="1939"/>
        </ext>
      </extLst>
    </bk>
    <bk>
      <extLst>
        <ext uri="{3e2802c4-a4d2-4d8b-9148-e3be6c30e623}">
          <xlrd:rvb i="1940"/>
        </ext>
      </extLst>
    </bk>
    <bk>
      <extLst>
        <ext uri="{3e2802c4-a4d2-4d8b-9148-e3be6c30e623}">
          <xlrd:rvb i="1941"/>
        </ext>
      </extLst>
    </bk>
    <bk>
      <extLst>
        <ext uri="{3e2802c4-a4d2-4d8b-9148-e3be6c30e623}">
          <xlrd:rvb i="1942"/>
        </ext>
      </extLst>
    </bk>
    <bk>
      <extLst>
        <ext uri="{3e2802c4-a4d2-4d8b-9148-e3be6c30e623}">
          <xlrd:rvb i="1943"/>
        </ext>
      </extLst>
    </bk>
    <bk>
      <extLst>
        <ext uri="{3e2802c4-a4d2-4d8b-9148-e3be6c30e623}">
          <xlrd:rvb i="1944"/>
        </ext>
      </extLst>
    </bk>
    <bk>
      <extLst>
        <ext uri="{3e2802c4-a4d2-4d8b-9148-e3be6c30e623}">
          <xlrd:rvb i="1945"/>
        </ext>
      </extLst>
    </bk>
    <bk>
      <extLst>
        <ext uri="{3e2802c4-a4d2-4d8b-9148-e3be6c30e623}">
          <xlrd:rvb i="1946"/>
        </ext>
      </extLst>
    </bk>
    <bk>
      <extLst>
        <ext uri="{3e2802c4-a4d2-4d8b-9148-e3be6c30e623}">
          <xlrd:rvb i="1947"/>
        </ext>
      </extLst>
    </bk>
    <bk>
      <extLst>
        <ext uri="{3e2802c4-a4d2-4d8b-9148-e3be6c30e623}">
          <xlrd:rvb i="1948"/>
        </ext>
      </extLst>
    </bk>
    <bk>
      <extLst>
        <ext uri="{3e2802c4-a4d2-4d8b-9148-e3be6c30e623}">
          <xlrd:rvb i="1949"/>
        </ext>
      </extLst>
    </bk>
    <bk>
      <extLst>
        <ext uri="{3e2802c4-a4d2-4d8b-9148-e3be6c30e623}">
          <xlrd:rvb i="1950"/>
        </ext>
      </extLst>
    </bk>
    <bk>
      <extLst>
        <ext uri="{3e2802c4-a4d2-4d8b-9148-e3be6c30e623}">
          <xlrd:rvb i="1951"/>
        </ext>
      </extLst>
    </bk>
    <bk>
      <extLst>
        <ext uri="{3e2802c4-a4d2-4d8b-9148-e3be6c30e623}">
          <xlrd:rvb i="1952"/>
        </ext>
      </extLst>
    </bk>
    <bk>
      <extLst>
        <ext uri="{3e2802c4-a4d2-4d8b-9148-e3be6c30e623}">
          <xlrd:rvb i="1953"/>
        </ext>
      </extLst>
    </bk>
    <bk>
      <extLst>
        <ext uri="{3e2802c4-a4d2-4d8b-9148-e3be6c30e623}">
          <xlrd:rvb i="1954"/>
        </ext>
      </extLst>
    </bk>
    <bk>
      <extLst>
        <ext uri="{3e2802c4-a4d2-4d8b-9148-e3be6c30e623}">
          <xlrd:rvb i="1955"/>
        </ext>
      </extLst>
    </bk>
    <bk>
      <extLst>
        <ext uri="{3e2802c4-a4d2-4d8b-9148-e3be6c30e623}">
          <xlrd:rvb i="1956"/>
        </ext>
      </extLst>
    </bk>
    <bk>
      <extLst>
        <ext uri="{3e2802c4-a4d2-4d8b-9148-e3be6c30e623}">
          <xlrd:rvb i="1957"/>
        </ext>
      </extLst>
    </bk>
    <bk>
      <extLst>
        <ext uri="{3e2802c4-a4d2-4d8b-9148-e3be6c30e623}">
          <xlrd:rvb i="1958"/>
        </ext>
      </extLst>
    </bk>
    <bk>
      <extLst>
        <ext uri="{3e2802c4-a4d2-4d8b-9148-e3be6c30e623}">
          <xlrd:rvb i="1959"/>
        </ext>
      </extLst>
    </bk>
    <bk>
      <extLst>
        <ext uri="{3e2802c4-a4d2-4d8b-9148-e3be6c30e623}">
          <xlrd:rvb i="1960"/>
        </ext>
      </extLst>
    </bk>
    <bk>
      <extLst>
        <ext uri="{3e2802c4-a4d2-4d8b-9148-e3be6c30e623}">
          <xlrd:rvb i="1961"/>
        </ext>
      </extLst>
    </bk>
    <bk>
      <extLst>
        <ext uri="{3e2802c4-a4d2-4d8b-9148-e3be6c30e623}">
          <xlrd:rvb i="1962"/>
        </ext>
      </extLst>
    </bk>
    <bk>
      <extLst>
        <ext uri="{3e2802c4-a4d2-4d8b-9148-e3be6c30e623}">
          <xlrd:rvb i="1963"/>
        </ext>
      </extLst>
    </bk>
    <bk>
      <extLst>
        <ext uri="{3e2802c4-a4d2-4d8b-9148-e3be6c30e623}">
          <xlrd:rvb i="1964"/>
        </ext>
      </extLst>
    </bk>
    <bk>
      <extLst>
        <ext uri="{3e2802c4-a4d2-4d8b-9148-e3be6c30e623}">
          <xlrd:rvb i="1965"/>
        </ext>
      </extLst>
    </bk>
    <bk>
      <extLst>
        <ext uri="{3e2802c4-a4d2-4d8b-9148-e3be6c30e623}">
          <xlrd:rvb i="1966"/>
        </ext>
      </extLst>
    </bk>
    <bk>
      <extLst>
        <ext uri="{3e2802c4-a4d2-4d8b-9148-e3be6c30e623}">
          <xlrd:rvb i="1967"/>
        </ext>
      </extLst>
    </bk>
    <bk>
      <extLst>
        <ext uri="{3e2802c4-a4d2-4d8b-9148-e3be6c30e623}">
          <xlrd:rvb i="1968"/>
        </ext>
      </extLst>
    </bk>
    <bk>
      <extLst>
        <ext uri="{3e2802c4-a4d2-4d8b-9148-e3be6c30e623}">
          <xlrd:rvb i="1969"/>
        </ext>
      </extLst>
    </bk>
    <bk>
      <extLst>
        <ext uri="{3e2802c4-a4d2-4d8b-9148-e3be6c30e623}">
          <xlrd:rvb i="1970"/>
        </ext>
      </extLst>
    </bk>
    <bk>
      <extLst>
        <ext uri="{3e2802c4-a4d2-4d8b-9148-e3be6c30e623}">
          <xlrd:rvb i="1971"/>
        </ext>
      </extLst>
    </bk>
    <bk>
      <extLst>
        <ext uri="{3e2802c4-a4d2-4d8b-9148-e3be6c30e623}">
          <xlrd:rvb i="1972"/>
        </ext>
      </extLst>
    </bk>
    <bk>
      <extLst>
        <ext uri="{3e2802c4-a4d2-4d8b-9148-e3be6c30e623}">
          <xlrd:rvb i="1973"/>
        </ext>
      </extLst>
    </bk>
    <bk>
      <extLst>
        <ext uri="{3e2802c4-a4d2-4d8b-9148-e3be6c30e623}">
          <xlrd:rvb i="1974"/>
        </ext>
      </extLst>
    </bk>
    <bk>
      <extLst>
        <ext uri="{3e2802c4-a4d2-4d8b-9148-e3be6c30e623}">
          <xlrd:rvb i="1975"/>
        </ext>
      </extLst>
    </bk>
    <bk>
      <extLst>
        <ext uri="{3e2802c4-a4d2-4d8b-9148-e3be6c30e623}">
          <xlrd:rvb i="1976"/>
        </ext>
      </extLst>
    </bk>
    <bk>
      <extLst>
        <ext uri="{3e2802c4-a4d2-4d8b-9148-e3be6c30e623}">
          <xlrd:rvb i="1977"/>
        </ext>
      </extLst>
    </bk>
    <bk>
      <extLst>
        <ext uri="{3e2802c4-a4d2-4d8b-9148-e3be6c30e623}">
          <xlrd:rvb i="1978"/>
        </ext>
      </extLst>
    </bk>
    <bk>
      <extLst>
        <ext uri="{3e2802c4-a4d2-4d8b-9148-e3be6c30e623}">
          <xlrd:rvb i="1979"/>
        </ext>
      </extLst>
    </bk>
    <bk>
      <extLst>
        <ext uri="{3e2802c4-a4d2-4d8b-9148-e3be6c30e623}">
          <xlrd:rvb i="1980"/>
        </ext>
      </extLst>
    </bk>
    <bk>
      <extLst>
        <ext uri="{3e2802c4-a4d2-4d8b-9148-e3be6c30e623}">
          <xlrd:rvb i="1981"/>
        </ext>
      </extLst>
    </bk>
    <bk>
      <extLst>
        <ext uri="{3e2802c4-a4d2-4d8b-9148-e3be6c30e623}">
          <xlrd:rvb i="1982"/>
        </ext>
      </extLst>
    </bk>
    <bk>
      <extLst>
        <ext uri="{3e2802c4-a4d2-4d8b-9148-e3be6c30e623}">
          <xlrd:rvb i="1983"/>
        </ext>
      </extLst>
    </bk>
    <bk>
      <extLst>
        <ext uri="{3e2802c4-a4d2-4d8b-9148-e3be6c30e623}">
          <xlrd:rvb i="1984"/>
        </ext>
      </extLst>
    </bk>
    <bk>
      <extLst>
        <ext uri="{3e2802c4-a4d2-4d8b-9148-e3be6c30e623}">
          <xlrd:rvb i="1985"/>
        </ext>
      </extLst>
    </bk>
    <bk>
      <extLst>
        <ext uri="{3e2802c4-a4d2-4d8b-9148-e3be6c30e623}">
          <xlrd:rvb i="1986"/>
        </ext>
      </extLst>
    </bk>
    <bk>
      <extLst>
        <ext uri="{3e2802c4-a4d2-4d8b-9148-e3be6c30e623}">
          <xlrd:rvb i="1987"/>
        </ext>
      </extLst>
    </bk>
    <bk>
      <extLst>
        <ext uri="{3e2802c4-a4d2-4d8b-9148-e3be6c30e623}">
          <xlrd:rvb i="1988"/>
        </ext>
      </extLst>
    </bk>
    <bk>
      <extLst>
        <ext uri="{3e2802c4-a4d2-4d8b-9148-e3be6c30e623}">
          <xlrd:rvb i="1989"/>
        </ext>
      </extLst>
    </bk>
    <bk>
      <extLst>
        <ext uri="{3e2802c4-a4d2-4d8b-9148-e3be6c30e623}">
          <xlrd:rvb i="1990"/>
        </ext>
      </extLst>
    </bk>
    <bk>
      <extLst>
        <ext uri="{3e2802c4-a4d2-4d8b-9148-e3be6c30e623}">
          <xlrd:rvb i="1991"/>
        </ext>
      </extLst>
    </bk>
    <bk>
      <extLst>
        <ext uri="{3e2802c4-a4d2-4d8b-9148-e3be6c30e623}">
          <xlrd:rvb i="1992"/>
        </ext>
      </extLst>
    </bk>
    <bk>
      <extLst>
        <ext uri="{3e2802c4-a4d2-4d8b-9148-e3be6c30e623}">
          <xlrd:rvb i="1993"/>
        </ext>
      </extLst>
    </bk>
    <bk>
      <extLst>
        <ext uri="{3e2802c4-a4d2-4d8b-9148-e3be6c30e623}">
          <xlrd:rvb i="1994"/>
        </ext>
      </extLst>
    </bk>
    <bk>
      <extLst>
        <ext uri="{3e2802c4-a4d2-4d8b-9148-e3be6c30e623}">
          <xlrd:rvb i="1995"/>
        </ext>
      </extLst>
    </bk>
    <bk>
      <extLst>
        <ext uri="{3e2802c4-a4d2-4d8b-9148-e3be6c30e623}">
          <xlrd:rvb i="1996"/>
        </ext>
      </extLst>
    </bk>
    <bk>
      <extLst>
        <ext uri="{3e2802c4-a4d2-4d8b-9148-e3be6c30e623}">
          <xlrd:rvb i="1997"/>
        </ext>
      </extLst>
    </bk>
    <bk>
      <extLst>
        <ext uri="{3e2802c4-a4d2-4d8b-9148-e3be6c30e623}">
          <xlrd:rvb i="1998"/>
        </ext>
      </extLst>
    </bk>
    <bk>
      <extLst>
        <ext uri="{3e2802c4-a4d2-4d8b-9148-e3be6c30e623}">
          <xlrd:rvb i="1999"/>
        </ext>
      </extLst>
    </bk>
    <bk>
      <extLst>
        <ext uri="{3e2802c4-a4d2-4d8b-9148-e3be6c30e623}">
          <xlrd:rvb i="2000"/>
        </ext>
      </extLst>
    </bk>
    <bk>
      <extLst>
        <ext uri="{3e2802c4-a4d2-4d8b-9148-e3be6c30e623}">
          <xlrd:rvb i="2001"/>
        </ext>
      </extLst>
    </bk>
    <bk>
      <extLst>
        <ext uri="{3e2802c4-a4d2-4d8b-9148-e3be6c30e623}">
          <xlrd:rvb i="2002"/>
        </ext>
      </extLst>
    </bk>
    <bk>
      <extLst>
        <ext uri="{3e2802c4-a4d2-4d8b-9148-e3be6c30e623}">
          <xlrd:rvb i="2003"/>
        </ext>
      </extLst>
    </bk>
    <bk>
      <extLst>
        <ext uri="{3e2802c4-a4d2-4d8b-9148-e3be6c30e623}">
          <xlrd:rvb i="2004"/>
        </ext>
      </extLst>
    </bk>
    <bk>
      <extLst>
        <ext uri="{3e2802c4-a4d2-4d8b-9148-e3be6c30e623}">
          <xlrd:rvb i="2005"/>
        </ext>
      </extLst>
    </bk>
    <bk>
      <extLst>
        <ext uri="{3e2802c4-a4d2-4d8b-9148-e3be6c30e623}">
          <xlrd:rvb i="2006"/>
        </ext>
      </extLst>
    </bk>
    <bk>
      <extLst>
        <ext uri="{3e2802c4-a4d2-4d8b-9148-e3be6c30e623}">
          <xlrd:rvb i="2007"/>
        </ext>
      </extLst>
    </bk>
    <bk>
      <extLst>
        <ext uri="{3e2802c4-a4d2-4d8b-9148-e3be6c30e623}">
          <xlrd:rvb i="2008"/>
        </ext>
      </extLst>
    </bk>
    <bk>
      <extLst>
        <ext uri="{3e2802c4-a4d2-4d8b-9148-e3be6c30e623}">
          <xlrd:rvb i="2009"/>
        </ext>
      </extLst>
    </bk>
    <bk>
      <extLst>
        <ext uri="{3e2802c4-a4d2-4d8b-9148-e3be6c30e623}">
          <xlrd:rvb i="2010"/>
        </ext>
      </extLst>
    </bk>
    <bk>
      <extLst>
        <ext uri="{3e2802c4-a4d2-4d8b-9148-e3be6c30e623}">
          <xlrd:rvb i="2011"/>
        </ext>
      </extLst>
    </bk>
    <bk>
      <extLst>
        <ext uri="{3e2802c4-a4d2-4d8b-9148-e3be6c30e623}">
          <xlrd:rvb i="2012"/>
        </ext>
      </extLst>
    </bk>
    <bk>
      <extLst>
        <ext uri="{3e2802c4-a4d2-4d8b-9148-e3be6c30e623}">
          <xlrd:rvb i="2013"/>
        </ext>
      </extLst>
    </bk>
    <bk>
      <extLst>
        <ext uri="{3e2802c4-a4d2-4d8b-9148-e3be6c30e623}">
          <xlrd:rvb i="2014"/>
        </ext>
      </extLst>
    </bk>
    <bk>
      <extLst>
        <ext uri="{3e2802c4-a4d2-4d8b-9148-e3be6c30e623}">
          <xlrd:rvb i="2015"/>
        </ext>
      </extLst>
    </bk>
    <bk>
      <extLst>
        <ext uri="{3e2802c4-a4d2-4d8b-9148-e3be6c30e623}">
          <xlrd:rvb i="2016"/>
        </ext>
      </extLst>
    </bk>
    <bk>
      <extLst>
        <ext uri="{3e2802c4-a4d2-4d8b-9148-e3be6c30e623}">
          <xlrd:rvb i="2017"/>
        </ext>
      </extLst>
    </bk>
    <bk>
      <extLst>
        <ext uri="{3e2802c4-a4d2-4d8b-9148-e3be6c30e623}">
          <xlrd:rvb i="2018"/>
        </ext>
      </extLst>
    </bk>
    <bk>
      <extLst>
        <ext uri="{3e2802c4-a4d2-4d8b-9148-e3be6c30e623}">
          <xlrd:rvb i="2019"/>
        </ext>
      </extLst>
    </bk>
    <bk>
      <extLst>
        <ext uri="{3e2802c4-a4d2-4d8b-9148-e3be6c30e623}">
          <xlrd:rvb i="2020"/>
        </ext>
      </extLst>
    </bk>
    <bk>
      <extLst>
        <ext uri="{3e2802c4-a4d2-4d8b-9148-e3be6c30e623}">
          <xlrd:rvb i="2021"/>
        </ext>
      </extLst>
    </bk>
    <bk>
      <extLst>
        <ext uri="{3e2802c4-a4d2-4d8b-9148-e3be6c30e623}">
          <xlrd:rvb i="2022"/>
        </ext>
      </extLst>
    </bk>
    <bk>
      <extLst>
        <ext uri="{3e2802c4-a4d2-4d8b-9148-e3be6c30e623}">
          <xlrd:rvb i="2023"/>
        </ext>
      </extLst>
    </bk>
    <bk>
      <extLst>
        <ext uri="{3e2802c4-a4d2-4d8b-9148-e3be6c30e623}">
          <xlrd:rvb i="2024"/>
        </ext>
      </extLst>
    </bk>
    <bk>
      <extLst>
        <ext uri="{3e2802c4-a4d2-4d8b-9148-e3be6c30e623}">
          <xlrd:rvb i="2025"/>
        </ext>
      </extLst>
    </bk>
    <bk>
      <extLst>
        <ext uri="{3e2802c4-a4d2-4d8b-9148-e3be6c30e623}">
          <xlrd:rvb i="2026"/>
        </ext>
      </extLst>
    </bk>
    <bk>
      <extLst>
        <ext uri="{3e2802c4-a4d2-4d8b-9148-e3be6c30e623}">
          <xlrd:rvb i="2027"/>
        </ext>
      </extLst>
    </bk>
    <bk>
      <extLst>
        <ext uri="{3e2802c4-a4d2-4d8b-9148-e3be6c30e623}">
          <xlrd:rvb i="2028"/>
        </ext>
      </extLst>
    </bk>
    <bk>
      <extLst>
        <ext uri="{3e2802c4-a4d2-4d8b-9148-e3be6c30e623}">
          <xlrd:rvb i="2029"/>
        </ext>
      </extLst>
    </bk>
    <bk>
      <extLst>
        <ext uri="{3e2802c4-a4d2-4d8b-9148-e3be6c30e623}">
          <xlrd:rvb i="2030"/>
        </ext>
      </extLst>
    </bk>
    <bk>
      <extLst>
        <ext uri="{3e2802c4-a4d2-4d8b-9148-e3be6c30e623}">
          <xlrd:rvb i="2031"/>
        </ext>
      </extLst>
    </bk>
    <bk>
      <extLst>
        <ext uri="{3e2802c4-a4d2-4d8b-9148-e3be6c30e623}">
          <xlrd:rvb i="2032"/>
        </ext>
      </extLst>
    </bk>
    <bk>
      <extLst>
        <ext uri="{3e2802c4-a4d2-4d8b-9148-e3be6c30e623}">
          <xlrd:rvb i="2033"/>
        </ext>
      </extLst>
    </bk>
    <bk>
      <extLst>
        <ext uri="{3e2802c4-a4d2-4d8b-9148-e3be6c30e623}">
          <xlrd:rvb i="2034"/>
        </ext>
      </extLst>
    </bk>
    <bk>
      <extLst>
        <ext uri="{3e2802c4-a4d2-4d8b-9148-e3be6c30e623}">
          <xlrd:rvb i="2035"/>
        </ext>
      </extLst>
    </bk>
    <bk>
      <extLst>
        <ext uri="{3e2802c4-a4d2-4d8b-9148-e3be6c30e623}">
          <xlrd:rvb i="2036"/>
        </ext>
      </extLst>
    </bk>
    <bk>
      <extLst>
        <ext uri="{3e2802c4-a4d2-4d8b-9148-e3be6c30e623}">
          <xlrd:rvb i="2037"/>
        </ext>
      </extLst>
    </bk>
    <bk>
      <extLst>
        <ext uri="{3e2802c4-a4d2-4d8b-9148-e3be6c30e623}">
          <xlrd:rvb i="2038"/>
        </ext>
      </extLst>
    </bk>
    <bk>
      <extLst>
        <ext uri="{3e2802c4-a4d2-4d8b-9148-e3be6c30e623}">
          <xlrd:rvb i="2039"/>
        </ext>
      </extLst>
    </bk>
    <bk>
      <extLst>
        <ext uri="{3e2802c4-a4d2-4d8b-9148-e3be6c30e623}">
          <xlrd:rvb i="2040"/>
        </ext>
      </extLst>
    </bk>
    <bk>
      <extLst>
        <ext uri="{3e2802c4-a4d2-4d8b-9148-e3be6c30e623}">
          <xlrd:rvb i="2041"/>
        </ext>
      </extLst>
    </bk>
    <bk>
      <extLst>
        <ext uri="{3e2802c4-a4d2-4d8b-9148-e3be6c30e623}">
          <xlrd:rvb i="2042"/>
        </ext>
      </extLst>
    </bk>
    <bk>
      <extLst>
        <ext uri="{3e2802c4-a4d2-4d8b-9148-e3be6c30e623}">
          <xlrd:rvb i="2043"/>
        </ext>
      </extLst>
    </bk>
    <bk>
      <extLst>
        <ext uri="{3e2802c4-a4d2-4d8b-9148-e3be6c30e623}">
          <xlrd:rvb i="2044"/>
        </ext>
      </extLst>
    </bk>
    <bk>
      <extLst>
        <ext uri="{3e2802c4-a4d2-4d8b-9148-e3be6c30e623}">
          <xlrd:rvb i="2045"/>
        </ext>
      </extLst>
    </bk>
    <bk>
      <extLst>
        <ext uri="{3e2802c4-a4d2-4d8b-9148-e3be6c30e623}">
          <xlrd:rvb i="2046"/>
        </ext>
      </extLst>
    </bk>
    <bk>
      <extLst>
        <ext uri="{3e2802c4-a4d2-4d8b-9148-e3be6c30e623}">
          <xlrd:rvb i="2047"/>
        </ext>
      </extLst>
    </bk>
    <bk>
      <extLst>
        <ext uri="{3e2802c4-a4d2-4d8b-9148-e3be6c30e623}">
          <xlrd:rvb i="2048"/>
        </ext>
      </extLst>
    </bk>
    <bk>
      <extLst>
        <ext uri="{3e2802c4-a4d2-4d8b-9148-e3be6c30e623}">
          <xlrd:rvb i="2049"/>
        </ext>
      </extLst>
    </bk>
    <bk>
      <extLst>
        <ext uri="{3e2802c4-a4d2-4d8b-9148-e3be6c30e623}">
          <xlrd:rvb i="2050"/>
        </ext>
      </extLst>
    </bk>
    <bk>
      <extLst>
        <ext uri="{3e2802c4-a4d2-4d8b-9148-e3be6c30e623}">
          <xlrd:rvb i="2051"/>
        </ext>
      </extLst>
    </bk>
    <bk>
      <extLst>
        <ext uri="{3e2802c4-a4d2-4d8b-9148-e3be6c30e623}">
          <xlrd:rvb i="2052"/>
        </ext>
      </extLst>
    </bk>
    <bk>
      <extLst>
        <ext uri="{3e2802c4-a4d2-4d8b-9148-e3be6c30e623}">
          <xlrd:rvb i="2053"/>
        </ext>
      </extLst>
    </bk>
    <bk>
      <extLst>
        <ext uri="{3e2802c4-a4d2-4d8b-9148-e3be6c30e623}">
          <xlrd:rvb i="2054"/>
        </ext>
      </extLst>
    </bk>
    <bk>
      <extLst>
        <ext uri="{3e2802c4-a4d2-4d8b-9148-e3be6c30e623}">
          <xlrd:rvb i="2055"/>
        </ext>
      </extLst>
    </bk>
    <bk>
      <extLst>
        <ext uri="{3e2802c4-a4d2-4d8b-9148-e3be6c30e623}">
          <xlrd:rvb i="2056"/>
        </ext>
      </extLst>
    </bk>
    <bk>
      <extLst>
        <ext uri="{3e2802c4-a4d2-4d8b-9148-e3be6c30e623}">
          <xlrd:rvb i="2057"/>
        </ext>
      </extLst>
    </bk>
    <bk>
      <extLst>
        <ext uri="{3e2802c4-a4d2-4d8b-9148-e3be6c30e623}">
          <xlrd:rvb i="2058"/>
        </ext>
      </extLst>
    </bk>
    <bk>
      <extLst>
        <ext uri="{3e2802c4-a4d2-4d8b-9148-e3be6c30e623}">
          <xlrd:rvb i="2059"/>
        </ext>
      </extLst>
    </bk>
    <bk>
      <extLst>
        <ext uri="{3e2802c4-a4d2-4d8b-9148-e3be6c30e623}">
          <xlrd:rvb i="2060"/>
        </ext>
      </extLst>
    </bk>
    <bk>
      <extLst>
        <ext uri="{3e2802c4-a4d2-4d8b-9148-e3be6c30e623}">
          <xlrd:rvb i="2061"/>
        </ext>
      </extLst>
    </bk>
    <bk>
      <extLst>
        <ext uri="{3e2802c4-a4d2-4d8b-9148-e3be6c30e623}">
          <xlrd:rvb i="2062"/>
        </ext>
      </extLst>
    </bk>
    <bk>
      <extLst>
        <ext uri="{3e2802c4-a4d2-4d8b-9148-e3be6c30e623}">
          <xlrd:rvb i="2063"/>
        </ext>
      </extLst>
    </bk>
    <bk>
      <extLst>
        <ext uri="{3e2802c4-a4d2-4d8b-9148-e3be6c30e623}">
          <xlrd:rvb i="2064"/>
        </ext>
      </extLst>
    </bk>
    <bk>
      <extLst>
        <ext uri="{3e2802c4-a4d2-4d8b-9148-e3be6c30e623}">
          <xlrd:rvb i="2065"/>
        </ext>
      </extLst>
    </bk>
    <bk>
      <extLst>
        <ext uri="{3e2802c4-a4d2-4d8b-9148-e3be6c30e623}">
          <xlrd:rvb i="2066"/>
        </ext>
      </extLst>
    </bk>
    <bk>
      <extLst>
        <ext uri="{3e2802c4-a4d2-4d8b-9148-e3be6c30e623}">
          <xlrd:rvb i="2067"/>
        </ext>
      </extLst>
    </bk>
    <bk>
      <extLst>
        <ext uri="{3e2802c4-a4d2-4d8b-9148-e3be6c30e623}">
          <xlrd:rvb i="2068"/>
        </ext>
      </extLst>
    </bk>
    <bk>
      <extLst>
        <ext uri="{3e2802c4-a4d2-4d8b-9148-e3be6c30e623}">
          <xlrd:rvb i="2069"/>
        </ext>
      </extLst>
    </bk>
    <bk>
      <extLst>
        <ext uri="{3e2802c4-a4d2-4d8b-9148-e3be6c30e623}">
          <xlrd:rvb i="2070"/>
        </ext>
      </extLst>
    </bk>
    <bk>
      <extLst>
        <ext uri="{3e2802c4-a4d2-4d8b-9148-e3be6c30e623}">
          <xlrd:rvb i="2071"/>
        </ext>
      </extLst>
    </bk>
    <bk>
      <extLst>
        <ext uri="{3e2802c4-a4d2-4d8b-9148-e3be6c30e623}">
          <xlrd:rvb i="2072"/>
        </ext>
      </extLst>
    </bk>
    <bk>
      <extLst>
        <ext uri="{3e2802c4-a4d2-4d8b-9148-e3be6c30e623}">
          <xlrd:rvb i="2073"/>
        </ext>
      </extLst>
    </bk>
    <bk>
      <extLst>
        <ext uri="{3e2802c4-a4d2-4d8b-9148-e3be6c30e623}">
          <xlrd:rvb i="2074"/>
        </ext>
      </extLst>
    </bk>
    <bk>
      <extLst>
        <ext uri="{3e2802c4-a4d2-4d8b-9148-e3be6c30e623}">
          <xlrd:rvb i="2075"/>
        </ext>
      </extLst>
    </bk>
    <bk>
      <extLst>
        <ext uri="{3e2802c4-a4d2-4d8b-9148-e3be6c30e623}">
          <xlrd:rvb i="2076"/>
        </ext>
      </extLst>
    </bk>
    <bk>
      <extLst>
        <ext uri="{3e2802c4-a4d2-4d8b-9148-e3be6c30e623}">
          <xlrd:rvb i="2077"/>
        </ext>
      </extLst>
    </bk>
    <bk>
      <extLst>
        <ext uri="{3e2802c4-a4d2-4d8b-9148-e3be6c30e623}">
          <xlrd:rvb i="2078"/>
        </ext>
      </extLst>
    </bk>
    <bk>
      <extLst>
        <ext uri="{3e2802c4-a4d2-4d8b-9148-e3be6c30e623}">
          <xlrd:rvb i="2079"/>
        </ext>
      </extLst>
    </bk>
    <bk>
      <extLst>
        <ext uri="{3e2802c4-a4d2-4d8b-9148-e3be6c30e623}">
          <xlrd:rvb i="2080"/>
        </ext>
      </extLst>
    </bk>
    <bk>
      <extLst>
        <ext uri="{3e2802c4-a4d2-4d8b-9148-e3be6c30e623}">
          <xlrd:rvb i="2081"/>
        </ext>
      </extLst>
    </bk>
    <bk>
      <extLst>
        <ext uri="{3e2802c4-a4d2-4d8b-9148-e3be6c30e623}">
          <xlrd:rvb i="2082"/>
        </ext>
      </extLst>
    </bk>
    <bk>
      <extLst>
        <ext uri="{3e2802c4-a4d2-4d8b-9148-e3be6c30e623}">
          <xlrd:rvb i="2083"/>
        </ext>
      </extLst>
    </bk>
    <bk>
      <extLst>
        <ext uri="{3e2802c4-a4d2-4d8b-9148-e3be6c30e623}">
          <xlrd:rvb i="2084"/>
        </ext>
      </extLst>
    </bk>
    <bk>
      <extLst>
        <ext uri="{3e2802c4-a4d2-4d8b-9148-e3be6c30e623}">
          <xlrd:rvb i="2085"/>
        </ext>
      </extLst>
    </bk>
    <bk>
      <extLst>
        <ext uri="{3e2802c4-a4d2-4d8b-9148-e3be6c30e623}">
          <xlrd:rvb i="2086"/>
        </ext>
      </extLst>
    </bk>
    <bk>
      <extLst>
        <ext uri="{3e2802c4-a4d2-4d8b-9148-e3be6c30e623}">
          <xlrd:rvb i="2087"/>
        </ext>
      </extLst>
    </bk>
    <bk>
      <extLst>
        <ext uri="{3e2802c4-a4d2-4d8b-9148-e3be6c30e623}">
          <xlrd:rvb i="2088"/>
        </ext>
      </extLst>
    </bk>
    <bk>
      <extLst>
        <ext uri="{3e2802c4-a4d2-4d8b-9148-e3be6c30e623}">
          <xlrd:rvb i="2089"/>
        </ext>
      </extLst>
    </bk>
    <bk>
      <extLst>
        <ext uri="{3e2802c4-a4d2-4d8b-9148-e3be6c30e623}">
          <xlrd:rvb i="2090"/>
        </ext>
      </extLst>
    </bk>
    <bk>
      <extLst>
        <ext uri="{3e2802c4-a4d2-4d8b-9148-e3be6c30e623}">
          <xlrd:rvb i="2091"/>
        </ext>
      </extLst>
    </bk>
    <bk>
      <extLst>
        <ext uri="{3e2802c4-a4d2-4d8b-9148-e3be6c30e623}">
          <xlrd:rvb i="2092"/>
        </ext>
      </extLst>
    </bk>
    <bk>
      <extLst>
        <ext uri="{3e2802c4-a4d2-4d8b-9148-e3be6c30e623}">
          <xlrd:rvb i="2093"/>
        </ext>
      </extLst>
    </bk>
    <bk>
      <extLst>
        <ext uri="{3e2802c4-a4d2-4d8b-9148-e3be6c30e623}">
          <xlrd:rvb i="2094"/>
        </ext>
      </extLst>
    </bk>
    <bk>
      <extLst>
        <ext uri="{3e2802c4-a4d2-4d8b-9148-e3be6c30e623}">
          <xlrd:rvb i="2095"/>
        </ext>
      </extLst>
    </bk>
    <bk>
      <extLst>
        <ext uri="{3e2802c4-a4d2-4d8b-9148-e3be6c30e623}">
          <xlrd:rvb i="2096"/>
        </ext>
      </extLst>
    </bk>
    <bk>
      <extLst>
        <ext uri="{3e2802c4-a4d2-4d8b-9148-e3be6c30e623}">
          <xlrd:rvb i="2097"/>
        </ext>
      </extLst>
    </bk>
    <bk>
      <extLst>
        <ext uri="{3e2802c4-a4d2-4d8b-9148-e3be6c30e623}">
          <xlrd:rvb i="2098"/>
        </ext>
      </extLst>
    </bk>
    <bk>
      <extLst>
        <ext uri="{3e2802c4-a4d2-4d8b-9148-e3be6c30e623}">
          <xlrd:rvb i="2099"/>
        </ext>
      </extLst>
    </bk>
    <bk>
      <extLst>
        <ext uri="{3e2802c4-a4d2-4d8b-9148-e3be6c30e623}">
          <xlrd:rvb i="2100"/>
        </ext>
      </extLst>
    </bk>
    <bk>
      <extLst>
        <ext uri="{3e2802c4-a4d2-4d8b-9148-e3be6c30e623}">
          <xlrd:rvb i="2101"/>
        </ext>
      </extLst>
    </bk>
    <bk>
      <extLst>
        <ext uri="{3e2802c4-a4d2-4d8b-9148-e3be6c30e623}">
          <xlrd:rvb i="2102"/>
        </ext>
      </extLst>
    </bk>
    <bk>
      <extLst>
        <ext uri="{3e2802c4-a4d2-4d8b-9148-e3be6c30e623}">
          <xlrd:rvb i="2103"/>
        </ext>
      </extLst>
    </bk>
    <bk>
      <extLst>
        <ext uri="{3e2802c4-a4d2-4d8b-9148-e3be6c30e623}">
          <xlrd:rvb i="2104"/>
        </ext>
      </extLst>
    </bk>
    <bk>
      <extLst>
        <ext uri="{3e2802c4-a4d2-4d8b-9148-e3be6c30e623}">
          <xlrd:rvb i="2105"/>
        </ext>
      </extLst>
    </bk>
    <bk>
      <extLst>
        <ext uri="{3e2802c4-a4d2-4d8b-9148-e3be6c30e623}">
          <xlrd:rvb i="2106"/>
        </ext>
      </extLst>
    </bk>
    <bk>
      <extLst>
        <ext uri="{3e2802c4-a4d2-4d8b-9148-e3be6c30e623}">
          <xlrd:rvb i="2107"/>
        </ext>
      </extLst>
    </bk>
    <bk>
      <extLst>
        <ext uri="{3e2802c4-a4d2-4d8b-9148-e3be6c30e623}">
          <xlrd:rvb i="2108"/>
        </ext>
      </extLst>
    </bk>
    <bk>
      <extLst>
        <ext uri="{3e2802c4-a4d2-4d8b-9148-e3be6c30e623}">
          <xlrd:rvb i="2109"/>
        </ext>
      </extLst>
    </bk>
    <bk>
      <extLst>
        <ext uri="{3e2802c4-a4d2-4d8b-9148-e3be6c30e623}">
          <xlrd:rvb i="2110"/>
        </ext>
      </extLst>
    </bk>
    <bk>
      <extLst>
        <ext uri="{3e2802c4-a4d2-4d8b-9148-e3be6c30e623}">
          <xlrd:rvb i="2111"/>
        </ext>
      </extLst>
    </bk>
    <bk>
      <extLst>
        <ext uri="{3e2802c4-a4d2-4d8b-9148-e3be6c30e623}">
          <xlrd:rvb i="2112"/>
        </ext>
      </extLst>
    </bk>
    <bk>
      <extLst>
        <ext uri="{3e2802c4-a4d2-4d8b-9148-e3be6c30e623}">
          <xlrd:rvb i="2113"/>
        </ext>
      </extLst>
    </bk>
    <bk>
      <extLst>
        <ext uri="{3e2802c4-a4d2-4d8b-9148-e3be6c30e623}">
          <xlrd:rvb i="2114"/>
        </ext>
      </extLst>
    </bk>
    <bk>
      <extLst>
        <ext uri="{3e2802c4-a4d2-4d8b-9148-e3be6c30e623}">
          <xlrd:rvb i="2115"/>
        </ext>
      </extLst>
    </bk>
    <bk>
      <extLst>
        <ext uri="{3e2802c4-a4d2-4d8b-9148-e3be6c30e623}">
          <xlrd:rvb i="2116"/>
        </ext>
      </extLst>
    </bk>
    <bk>
      <extLst>
        <ext uri="{3e2802c4-a4d2-4d8b-9148-e3be6c30e623}">
          <xlrd:rvb i="2117"/>
        </ext>
      </extLst>
    </bk>
    <bk>
      <extLst>
        <ext uri="{3e2802c4-a4d2-4d8b-9148-e3be6c30e623}">
          <xlrd:rvb i="2118"/>
        </ext>
      </extLst>
    </bk>
    <bk>
      <extLst>
        <ext uri="{3e2802c4-a4d2-4d8b-9148-e3be6c30e623}">
          <xlrd:rvb i="2119"/>
        </ext>
      </extLst>
    </bk>
    <bk>
      <extLst>
        <ext uri="{3e2802c4-a4d2-4d8b-9148-e3be6c30e623}">
          <xlrd:rvb i="2120"/>
        </ext>
      </extLst>
    </bk>
    <bk>
      <extLst>
        <ext uri="{3e2802c4-a4d2-4d8b-9148-e3be6c30e623}">
          <xlrd:rvb i="2121"/>
        </ext>
      </extLst>
    </bk>
    <bk>
      <extLst>
        <ext uri="{3e2802c4-a4d2-4d8b-9148-e3be6c30e623}">
          <xlrd:rvb i="2122"/>
        </ext>
      </extLst>
    </bk>
    <bk>
      <extLst>
        <ext uri="{3e2802c4-a4d2-4d8b-9148-e3be6c30e623}">
          <xlrd:rvb i="2123"/>
        </ext>
      </extLst>
    </bk>
    <bk>
      <extLst>
        <ext uri="{3e2802c4-a4d2-4d8b-9148-e3be6c30e623}">
          <xlrd:rvb i="2124"/>
        </ext>
      </extLst>
    </bk>
    <bk>
      <extLst>
        <ext uri="{3e2802c4-a4d2-4d8b-9148-e3be6c30e623}">
          <xlrd:rvb i="2125"/>
        </ext>
      </extLst>
    </bk>
    <bk>
      <extLst>
        <ext uri="{3e2802c4-a4d2-4d8b-9148-e3be6c30e623}">
          <xlrd:rvb i="2126"/>
        </ext>
      </extLst>
    </bk>
    <bk>
      <extLst>
        <ext uri="{3e2802c4-a4d2-4d8b-9148-e3be6c30e623}">
          <xlrd:rvb i="2127"/>
        </ext>
      </extLst>
    </bk>
    <bk>
      <extLst>
        <ext uri="{3e2802c4-a4d2-4d8b-9148-e3be6c30e623}">
          <xlrd:rvb i="2128"/>
        </ext>
      </extLst>
    </bk>
    <bk>
      <extLst>
        <ext uri="{3e2802c4-a4d2-4d8b-9148-e3be6c30e623}">
          <xlrd:rvb i="2129"/>
        </ext>
      </extLst>
    </bk>
    <bk>
      <extLst>
        <ext uri="{3e2802c4-a4d2-4d8b-9148-e3be6c30e623}">
          <xlrd:rvb i="2130"/>
        </ext>
      </extLst>
    </bk>
    <bk>
      <extLst>
        <ext uri="{3e2802c4-a4d2-4d8b-9148-e3be6c30e623}">
          <xlrd:rvb i="2131"/>
        </ext>
      </extLst>
    </bk>
    <bk>
      <extLst>
        <ext uri="{3e2802c4-a4d2-4d8b-9148-e3be6c30e623}">
          <xlrd:rvb i="2132"/>
        </ext>
      </extLst>
    </bk>
    <bk>
      <extLst>
        <ext uri="{3e2802c4-a4d2-4d8b-9148-e3be6c30e623}">
          <xlrd:rvb i="2133"/>
        </ext>
      </extLst>
    </bk>
    <bk>
      <extLst>
        <ext uri="{3e2802c4-a4d2-4d8b-9148-e3be6c30e623}">
          <xlrd:rvb i="2134"/>
        </ext>
      </extLst>
    </bk>
    <bk>
      <extLst>
        <ext uri="{3e2802c4-a4d2-4d8b-9148-e3be6c30e623}">
          <xlrd:rvb i="2135"/>
        </ext>
      </extLst>
    </bk>
    <bk>
      <extLst>
        <ext uri="{3e2802c4-a4d2-4d8b-9148-e3be6c30e623}">
          <xlrd:rvb i="2136"/>
        </ext>
      </extLst>
    </bk>
    <bk>
      <extLst>
        <ext uri="{3e2802c4-a4d2-4d8b-9148-e3be6c30e623}">
          <xlrd:rvb i="2137"/>
        </ext>
      </extLst>
    </bk>
    <bk>
      <extLst>
        <ext uri="{3e2802c4-a4d2-4d8b-9148-e3be6c30e623}">
          <xlrd:rvb i="2138"/>
        </ext>
      </extLst>
    </bk>
    <bk>
      <extLst>
        <ext uri="{3e2802c4-a4d2-4d8b-9148-e3be6c30e623}">
          <xlrd:rvb i="2139"/>
        </ext>
      </extLst>
    </bk>
    <bk>
      <extLst>
        <ext uri="{3e2802c4-a4d2-4d8b-9148-e3be6c30e623}">
          <xlrd:rvb i="2140"/>
        </ext>
      </extLst>
    </bk>
    <bk>
      <extLst>
        <ext uri="{3e2802c4-a4d2-4d8b-9148-e3be6c30e623}">
          <xlrd:rvb i="2141"/>
        </ext>
      </extLst>
    </bk>
    <bk>
      <extLst>
        <ext uri="{3e2802c4-a4d2-4d8b-9148-e3be6c30e623}">
          <xlrd:rvb i="2142"/>
        </ext>
      </extLst>
    </bk>
    <bk>
      <extLst>
        <ext uri="{3e2802c4-a4d2-4d8b-9148-e3be6c30e623}">
          <xlrd:rvb i="2143"/>
        </ext>
      </extLst>
    </bk>
    <bk>
      <extLst>
        <ext uri="{3e2802c4-a4d2-4d8b-9148-e3be6c30e623}">
          <xlrd:rvb i="2144"/>
        </ext>
      </extLst>
    </bk>
    <bk>
      <extLst>
        <ext uri="{3e2802c4-a4d2-4d8b-9148-e3be6c30e623}">
          <xlrd:rvb i="2145"/>
        </ext>
      </extLst>
    </bk>
    <bk>
      <extLst>
        <ext uri="{3e2802c4-a4d2-4d8b-9148-e3be6c30e623}">
          <xlrd:rvb i="2146"/>
        </ext>
      </extLst>
    </bk>
    <bk>
      <extLst>
        <ext uri="{3e2802c4-a4d2-4d8b-9148-e3be6c30e623}">
          <xlrd:rvb i="2147"/>
        </ext>
      </extLst>
    </bk>
    <bk>
      <extLst>
        <ext uri="{3e2802c4-a4d2-4d8b-9148-e3be6c30e623}">
          <xlrd:rvb i="2148"/>
        </ext>
      </extLst>
    </bk>
    <bk>
      <extLst>
        <ext uri="{3e2802c4-a4d2-4d8b-9148-e3be6c30e623}">
          <xlrd:rvb i="2149"/>
        </ext>
      </extLst>
    </bk>
    <bk>
      <extLst>
        <ext uri="{3e2802c4-a4d2-4d8b-9148-e3be6c30e623}">
          <xlrd:rvb i="2150"/>
        </ext>
      </extLst>
    </bk>
    <bk>
      <extLst>
        <ext uri="{3e2802c4-a4d2-4d8b-9148-e3be6c30e623}">
          <xlrd:rvb i="2151"/>
        </ext>
      </extLst>
    </bk>
    <bk>
      <extLst>
        <ext uri="{3e2802c4-a4d2-4d8b-9148-e3be6c30e623}">
          <xlrd:rvb i="2152"/>
        </ext>
      </extLst>
    </bk>
    <bk>
      <extLst>
        <ext uri="{3e2802c4-a4d2-4d8b-9148-e3be6c30e623}">
          <xlrd:rvb i="2153"/>
        </ext>
      </extLst>
    </bk>
    <bk>
      <extLst>
        <ext uri="{3e2802c4-a4d2-4d8b-9148-e3be6c30e623}">
          <xlrd:rvb i="2154"/>
        </ext>
      </extLst>
    </bk>
    <bk>
      <extLst>
        <ext uri="{3e2802c4-a4d2-4d8b-9148-e3be6c30e623}">
          <xlrd:rvb i="2155"/>
        </ext>
      </extLst>
    </bk>
    <bk>
      <extLst>
        <ext uri="{3e2802c4-a4d2-4d8b-9148-e3be6c30e623}">
          <xlrd:rvb i="2156"/>
        </ext>
      </extLst>
    </bk>
    <bk>
      <extLst>
        <ext uri="{3e2802c4-a4d2-4d8b-9148-e3be6c30e623}">
          <xlrd:rvb i="2157"/>
        </ext>
      </extLst>
    </bk>
    <bk>
      <extLst>
        <ext uri="{3e2802c4-a4d2-4d8b-9148-e3be6c30e623}">
          <xlrd:rvb i="2158"/>
        </ext>
      </extLst>
    </bk>
    <bk>
      <extLst>
        <ext uri="{3e2802c4-a4d2-4d8b-9148-e3be6c30e623}">
          <xlrd:rvb i="2159"/>
        </ext>
      </extLst>
    </bk>
    <bk>
      <extLst>
        <ext uri="{3e2802c4-a4d2-4d8b-9148-e3be6c30e623}">
          <xlrd:rvb i="2160"/>
        </ext>
      </extLst>
    </bk>
    <bk>
      <extLst>
        <ext uri="{3e2802c4-a4d2-4d8b-9148-e3be6c30e623}">
          <xlrd:rvb i="2161"/>
        </ext>
      </extLst>
    </bk>
    <bk>
      <extLst>
        <ext uri="{3e2802c4-a4d2-4d8b-9148-e3be6c30e623}">
          <xlrd:rvb i="2162"/>
        </ext>
      </extLst>
    </bk>
    <bk>
      <extLst>
        <ext uri="{3e2802c4-a4d2-4d8b-9148-e3be6c30e623}">
          <xlrd:rvb i="2163"/>
        </ext>
      </extLst>
    </bk>
    <bk>
      <extLst>
        <ext uri="{3e2802c4-a4d2-4d8b-9148-e3be6c30e623}">
          <xlrd:rvb i="2164"/>
        </ext>
      </extLst>
    </bk>
    <bk>
      <extLst>
        <ext uri="{3e2802c4-a4d2-4d8b-9148-e3be6c30e623}">
          <xlrd:rvb i="2165"/>
        </ext>
      </extLst>
    </bk>
    <bk>
      <extLst>
        <ext uri="{3e2802c4-a4d2-4d8b-9148-e3be6c30e623}">
          <xlrd:rvb i="2166"/>
        </ext>
      </extLst>
    </bk>
    <bk>
      <extLst>
        <ext uri="{3e2802c4-a4d2-4d8b-9148-e3be6c30e623}">
          <xlrd:rvb i="2167"/>
        </ext>
      </extLst>
    </bk>
    <bk>
      <extLst>
        <ext uri="{3e2802c4-a4d2-4d8b-9148-e3be6c30e623}">
          <xlrd:rvb i="2168"/>
        </ext>
      </extLst>
    </bk>
    <bk>
      <extLst>
        <ext uri="{3e2802c4-a4d2-4d8b-9148-e3be6c30e623}">
          <xlrd:rvb i="2169"/>
        </ext>
      </extLst>
    </bk>
    <bk>
      <extLst>
        <ext uri="{3e2802c4-a4d2-4d8b-9148-e3be6c30e623}">
          <xlrd:rvb i="2170"/>
        </ext>
      </extLst>
    </bk>
    <bk>
      <extLst>
        <ext uri="{3e2802c4-a4d2-4d8b-9148-e3be6c30e623}">
          <xlrd:rvb i="2171"/>
        </ext>
      </extLst>
    </bk>
    <bk>
      <extLst>
        <ext uri="{3e2802c4-a4d2-4d8b-9148-e3be6c30e623}">
          <xlrd:rvb i="2172"/>
        </ext>
      </extLst>
    </bk>
    <bk>
      <extLst>
        <ext uri="{3e2802c4-a4d2-4d8b-9148-e3be6c30e623}">
          <xlrd:rvb i="2173"/>
        </ext>
      </extLst>
    </bk>
    <bk>
      <extLst>
        <ext uri="{3e2802c4-a4d2-4d8b-9148-e3be6c30e623}">
          <xlrd:rvb i="2174"/>
        </ext>
      </extLst>
    </bk>
    <bk>
      <extLst>
        <ext uri="{3e2802c4-a4d2-4d8b-9148-e3be6c30e623}">
          <xlrd:rvb i="2175"/>
        </ext>
      </extLst>
    </bk>
    <bk>
      <extLst>
        <ext uri="{3e2802c4-a4d2-4d8b-9148-e3be6c30e623}">
          <xlrd:rvb i="2176"/>
        </ext>
      </extLst>
    </bk>
    <bk>
      <extLst>
        <ext uri="{3e2802c4-a4d2-4d8b-9148-e3be6c30e623}">
          <xlrd:rvb i="2177"/>
        </ext>
      </extLst>
    </bk>
    <bk>
      <extLst>
        <ext uri="{3e2802c4-a4d2-4d8b-9148-e3be6c30e623}">
          <xlrd:rvb i="2178"/>
        </ext>
      </extLst>
    </bk>
    <bk>
      <extLst>
        <ext uri="{3e2802c4-a4d2-4d8b-9148-e3be6c30e623}">
          <xlrd:rvb i="2179"/>
        </ext>
      </extLst>
    </bk>
    <bk>
      <extLst>
        <ext uri="{3e2802c4-a4d2-4d8b-9148-e3be6c30e623}">
          <xlrd:rvb i="2180"/>
        </ext>
      </extLst>
    </bk>
    <bk>
      <extLst>
        <ext uri="{3e2802c4-a4d2-4d8b-9148-e3be6c30e623}">
          <xlrd:rvb i="2181"/>
        </ext>
      </extLst>
    </bk>
    <bk>
      <extLst>
        <ext uri="{3e2802c4-a4d2-4d8b-9148-e3be6c30e623}">
          <xlrd:rvb i="2182"/>
        </ext>
      </extLst>
    </bk>
    <bk>
      <extLst>
        <ext uri="{3e2802c4-a4d2-4d8b-9148-e3be6c30e623}">
          <xlrd:rvb i="2183"/>
        </ext>
      </extLst>
    </bk>
    <bk>
      <extLst>
        <ext uri="{3e2802c4-a4d2-4d8b-9148-e3be6c30e623}">
          <xlrd:rvb i="2184"/>
        </ext>
      </extLst>
    </bk>
    <bk>
      <extLst>
        <ext uri="{3e2802c4-a4d2-4d8b-9148-e3be6c30e623}">
          <xlrd:rvb i="2185"/>
        </ext>
      </extLst>
    </bk>
    <bk>
      <extLst>
        <ext uri="{3e2802c4-a4d2-4d8b-9148-e3be6c30e623}">
          <xlrd:rvb i="2186"/>
        </ext>
      </extLst>
    </bk>
    <bk>
      <extLst>
        <ext uri="{3e2802c4-a4d2-4d8b-9148-e3be6c30e623}">
          <xlrd:rvb i="2187"/>
        </ext>
      </extLst>
    </bk>
    <bk>
      <extLst>
        <ext uri="{3e2802c4-a4d2-4d8b-9148-e3be6c30e623}">
          <xlrd:rvb i="2188"/>
        </ext>
      </extLst>
    </bk>
    <bk>
      <extLst>
        <ext uri="{3e2802c4-a4d2-4d8b-9148-e3be6c30e623}">
          <xlrd:rvb i="2189"/>
        </ext>
      </extLst>
    </bk>
    <bk>
      <extLst>
        <ext uri="{3e2802c4-a4d2-4d8b-9148-e3be6c30e623}">
          <xlrd:rvb i="2190"/>
        </ext>
      </extLst>
    </bk>
    <bk>
      <extLst>
        <ext uri="{3e2802c4-a4d2-4d8b-9148-e3be6c30e623}">
          <xlrd:rvb i="2191"/>
        </ext>
      </extLst>
    </bk>
    <bk>
      <extLst>
        <ext uri="{3e2802c4-a4d2-4d8b-9148-e3be6c30e623}">
          <xlrd:rvb i="2192"/>
        </ext>
      </extLst>
    </bk>
    <bk>
      <extLst>
        <ext uri="{3e2802c4-a4d2-4d8b-9148-e3be6c30e623}">
          <xlrd:rvb i="2193"/>
        </ext>
      </extLst>
    </bk>
    <bk>
      <extLst>
        <ext uri="{3e2802c4-a4d2-4d8b-9148-e3be6c30e623}">
          <xlrd:rvb i="2194"/>
        </ext>
      </extLst>
    </bk>
    <bk>
      <extLst>
        <ext uri="{3e2802c4-a4d2-4d8b-9148-e3be6c30e623}">
          <xlrd:rvb i="2195"/>
        </ext>
      </extLst>
    </bk>
    <bk>
      <extLst>
        <ext uri="{3e2802c4-a4d2-4d8b-9148-e3be6c30e623}">
          <xlrd:rvb i="2196"/>
        </ext>
      </extLst>
    </bk>
    <bk>
      <extLst>
        <ext uri="{3e2802c4-a4d2-4d8b-9148-e3be6c30e623}">
          <xlrd:rvb i="2197"/>
        </ext>
      </extLst>
    </bk>
    <bk>
      <extLst>
        <ext uri="{3e2802c4-a4d2-4d8b-9148-e3be6c30e623}">
          <xlrd:rvb i="2198"/>
        </ext>
      </extLst>
    </bk>
    <bk>
      <extLst>
        <ext uri="{3e2802c4-a4d2-4d8b-9148-e3be6c30e623}">
          <xlrd:rvb i="2199"/>
        </ext>
      </extLst>
    </bk>
    <bk>
      <extLst>
        <ext uri="{3e2802c4-a4d2-4d8b-9148-e3be6c30e623}">
          <xlrd:rvb i="2200"/>
        </ext>
      </extLst>
    </bk>
    <bk>
      <extLst>
        <ext uri="{3e2802c4-a4d2-4d8b-9148-e3be6c30e623}">
          <xlrd:rvb i="2201"/>
        </ext>
      </extLst>
    </bk>
    <bk>
      <extLst>
        <ext uri="{3e2802c4-a4d2-4d8b-9148-e3be6c30e623}">
          <xlrd:rvb i="2202"/>
        </ext>
      </extLst>
    </bk>
    <bk>
      <extLst>
        <ext uri="{3e2802c4-a4d2-4d8b-9148-e3be6c30e623}">
          <xlrd:rvb i="2203"/>
        </ext>
      </extLst>
    </bk>
    <bk>
      <extLst>
        <ext uri="{3e2802c4-a4d2-4d8b-9148-e3be6c30e623}">
          <xlrd:rvb i="2204"/>
        </ext>
      </extLst>
    </bk>
    <bk>
      <extLst>
        <ext uri="{3e2802c4-a4d2-4d8b-9148-e3be6c30e623}">
          <xlrd:rvb i="2205"/>
        </ext>
      </extLst>
    </bk>
    <bk>
      <extLst>
        <ext uri="{3e2802c4-a4d2-4d8b-9148-e3be6c30e623}">
          <xlrd:rvb i="2206"/>
        </ext>
      </extLst>
    </bk>
    <bk>
      <extLst>
        <ext uri="{3e2802c4-a4d2-4d8b-9148-e3be6c30e623}">
          <xlrd:rvb i="2207"/>
        </ext>
      </extLst>
    </bk>
    <bk>
      <extLst>
        <ext uri="{3e2802c4-a4d2-4d8b-9148-e3be6c30e623}">
          <xlrd:rvb i="2208"/>
        </ext>
      </extLst>
    </bk>
    <bk>
      <extLst>
        <ext uri="{3e2802c4-a4d2-4d8b-9148-e3be6c30e623}">
          <xlrd:rvb i="2209"/>
        </ext>
      </extLst>
    </bk>
    <bk>
      <extLst>
        <ext uri="{3e2802c4-a4d2-4d8b-9148-e3be6c30e623}">
          <xlrd:rvb i="2210"/>
        </ext>
      </extLst>
    </bk>
    <bk>
      <extLst>
        <ext uri="{3e2802c4-a4d2-4d8b-9148-e3be6c30e623}">
          <xlrd:rvb i="2211"/>
        </ext>
      </extLst>
    </bk>
    <bk>
      <extLst>
        <ext uri="{3e2802c4-a4d2-4d8b-9148-e3be6c30e623}">
          <xlrd:rvb i="2212"/>
        </ext>
      </extLst>
    </bk>
    <bk>
      <extLst>
        <ext uri="{3e2802c4-a4d2-4d8b-9148-e3be6c30e623}">
          <xlrd:rvb i="2213"/>
        </ext>
      </extLst>
    </bk>
    <bk>
      <extLst>
        <ext uri="{3e2802c4-a4d2-4d8b-9148-e3be6c30e623}">
          <xlrd:rvb i="2214"/>
        </ext>
      </extLst>
    </bk>
    <bk>
      <extLst>
        <ext uri="{3e2802c4-a4d2-4d8b-9148-e3be6c30e623}">
          <xlrd:rvb i="2215"/>
        </ext>
      </extLst>
    </bk>
    <bk>
      <extLst>
        <ext uri="{3e2802c4-a4d2-4d8b-9148-e3be6c30e623}">
          <xlrd:rvb i="2216"/>
        </ext>
      </extLst>
    </bk>
    <bk>
      <extLst>
        <ext uri="{3e2802c4-a4d2-4d8b-9148-e3be6c30e623}">
          <xlrd:rvb i="2217"/>
        </ext>
      </extLst>
    </bk>
    <bk>
      <extLst>
        <ext uri="{3e2802c4-a4d2-4d8b-9148-e3be6c30e623}">
          <xlrd:rvb i="2218"/>
        </ext>
      </extLst>
    </bk>
    <bk>
      <extLst>
        <ext uri="{3e2802c4-a4d2-4d8b-9148-e3be6c30e623}">
          <xlrd:rvb i="2219"/>
        </ext>
      </extLst>
    </bk>
    <bk>
      <extLst>
        <ext uri="{3e2802c4-a4d2-4d8b-9148-e3be6c30e623}">
          <xlrd:rvb i="2220"/>
        </ext>
      </extLst>
    </bk>
    <bk>
      <extLst>
        <ext uri="{3e2802c4-a4d2-4d8b-9148-e3be6c30e623}">
          <xlrd:rvb i="2221"/>
        </ext>
      </extLst>
    </bk>
    <bk>
      <extLst>
        <ext uri="{3e2802c4-a4d2-4d8b-9148-e3be6c30e623}">
          <xlrd:rvb i="2222"/>
        </ext>
      </extLst>
    </bk>
    <bk>
      <extLst>
        <ext uri="{3e2802c4-a4d2-4d8b-9148-e3be6c30e623}">
          <xlrd:rvb i="2223"/>
        </ext>
      </extLst>
    </bk>
    <bk>
      <extLst>
        <ext uri="{3e2802c4-a4d2-4d8b-9148-e3be6c30e623}">
          <xlrd:rvb i="2224"/>
        </ext>
      </extLst>
    </bk>
    <bk>
      <extLst>
        <ext uri="{3e2802c4-a4d2-4d8b-9148-e3be6c30e623}">
          <xlrd:rvb i="2225"/>
        </ext>
      </extLst>
    </bk>
    <bk>
      <extLst>
        <ext uri="{3e2802c4-a4d2-4d8b-9148-e3be6c30e623}">
          <xlrd:rvb i="2226"/>
        </ext>
      </extLst>
    </bk>
    <bk>
      <extLst>
        <ext uri="{3e2802c4-a4d2-4d8b-9148-e3be6c30e623}">
          <xlrd:rvb i="2227"/>
        </ext>
      </extLst>
    </bk>
    <bk>
      <extLst>
        <ext uri="{3e2802c4-a4d2-4d8b-9148-e3be6c30e623}">
          <xlrd:rvb i="2228"/>
        </ext>
      </extLst>
    </bk>
    <bk>
      <extLst>
        <ext uri="{3e2802c4-a4d2-4d8b-9148-e3be6c30e623}">
          <xlrd:rvb i="2229"/>
        </ext>
      </extLst>
    </bk>
    <bk>
      <extLst>
        <ext uri="{3e2802c4-a4d2-4d8b-9148-e3be6c30e623}">
          <xlrd:rvb i="2230"/>
        </ext>
      </extLst>
    </bk>
    <bk>
      <extLst>
        <ext uri="{3e2802c4-a4d2-4d8b-9148-e3be6c30e623}">
          <xlrd:rvb i="2231"/>
        </ext>
      </extLst>
    </bk>
    <bk>
      <extLst>
        <ext uri="{3e2802c4-a4d2-4d8b-9148-e3be6c30e623}">
          <xlrd:rvb i="2232"/>
        </ext>
      </extLst>
    </bk>
    <bk>
      <extLst>
        <ext uri="{3e2802c4-a4d2-4d8b-9148-e3be6c30e623}">
          <xlrd:rvb i="2233"/>
        </ext>
      </extLst>
    </bk>
    <bk>
      <extLst>
        <ext uri="{3e2802c4-a4d2-4d8b-9148-e3be6c30e623}">
          <xlrd:rvb i="2234"/>
        </ext>
      </extLst>
    </bk>
    <bk>
      <extLst>
        <ext uri="{3e2802c4-a4d2-4d8b-9148-e3be6c30e623}">
          <xlrd:rvb i="2235"/>
        </ext>
      </extLst>
    </bk>
    <bk>
      <extLst>
        <ext uri="{3e2802c4-a4d2-4d8b-9148-e3be6c30e623}">
          <xlrd:rvb i="2236"/>
        </ext>
      </extLst>
    </bk>
    <bk>
      <extLst>
        <ext uri="{3e2802c4-a4d2-4d8b-9148-e3be6c30e623}">
          <xlrd:rvb i="2237"/>
        </ext>
      </extLst>
    </bk>
    <bk>
      <extLst>
        <ext uri="{3e2802c4-a4d2-4d8b-9148-e3be6c30e623}">
          <xlrd:rvb i="2238"/>
        </ext>
      </extLst>
    </bk>
    <bk>
      <extLst>
        <ext uri="{3e2802c4-a4d2-4d8b-9148-e3be6c30e623}">
          <xlrd:rvb i="2239"/>
        </ext>
      </extLst>
    </bk>
    <bk>
      <extLst>
        <ext uri="{3e2802c4-a4d2-4d8b-9148-e3be6c30e623}">
          <xlrd:rvb i="2240"/>
        </ext>
      </extLst>
    </bk>
    <bk>
      <extLst>
        <ext uri="{3e2802c4-a4d2-4d8b-9148-e3be6c30e623}">
          <xlrd:rvb i="2241"/>
        </ext>
      </extLst>
    </bk>
    <bk>
      <extLst>
        <ext uri="{3e2802c4-a4d2-4d8b-9148-e3be6c30e623}">
          <xlrd:rvb i="2242"/>
        </ext>
      </extLst>
    </bk>
    <bk>
      <extLst>
        <ext uri="{3e2802c4-a4d2-4d8b-9148-e3be6c30e623}">
          <xlrd:rvb i="2243"/>
        </ext>
      </extLst>
    </bk>
    <bk>
      <extLst>
        <ext uri="{3e2802c4-a4d2-4d8b-9148-e3be6c30e623}">
          <xlrd:rvb i="2244"/>
        </ext>
      </extLst>
    </bk>
    <bk>
      <extLst>
        <ext uri="{3e2802c4-a4d2-4d8b-9148-e3be6c30e623}">
          <xlrd:rvb i="2245"/>
        </ext>
      </extLst>
    </bk>
    <bk>
      <extLst>
        <ext uri="{3e2802c4-a4d2-4d8b-9148-e3be6c30e623}">
          <xlrd:rvb i="2246"/>
        </ext>
      </extLst>
    </bk>
    <bk>
      <extLst>
        <ext uri="{3e2802c4-a4d2-4d8b-9148-e3be6c30e623}">
          <xlrd:rvb i="2247"/>
        </ext>
      </extLst>
    </bk>
    <bk>
      <extLst>
        <ext uri="{3e2802c4-a4d2-4d8b-9148-e3be6c30e623}">
          <xlrd:rvb i="2248"/>
        </ext>
      </extLst>
    </bk>
    <bk>
      <extLst>
        <ext uri="{3e2802c4-a4d2-4d8b-9148-e3be6c30e623}">
          <xlrd:rvb i="2249"/>
        </ext>
      </extLst>
    </bk>
    <bk>
      <extLst>
        <ext uri="{3e2802c4-a4d2-4d8b-9148-e3be6c30e623}">
          <xlrd:rvb i="2250"/>
        </ext>
      </extLst>
    </bk>
    <bk>
      <extLst>
        <ext uri="{3e2802c4-a4d2-4d8b-9148-e3be6c30e623}">
          <xlrd:rvb i="2251"/>
        </ext>
      </extLst>
    </bk>
    <bk>
      <extLst>
        <ext uri="{3e2802c4-a4d2-4d8b-9148-e3be6c30e623}">
          <xlrd:rvb i="2252"/>
        </ext>
      </extLst>
    </bk>
    <bk>
      <extLst>
        <ext uri="{3e2802c4-a4d2-4d8b-9148-e3be6c30e623}">
          <xlrd:rvb i="2253"/>
        </ext>
      </extLst>
    </bk>
    <bk>
      <extLst>
        <ext uri="{3e2802c4-a4d2-4d8b-9148-e3be6c30e623}">
          <xlrd:rvb i="2254"/>
        </ext>
      </extLst>
    </bk>
    <bk>
      <extLst>
        <ext uri="{3e2802c4-a4d2-4d8b-9148-e3be6c30e623}">
          <xlrd:rvb i="2255"/>
        </ext>
      </extLst>
    </bk>
    <bk>
      <extLst>
        <ext uri="{3e2802c4-a4d2-4d8b-9148-e3be6c30e623}">
          <xlrd:rvb i="2256"/>
        </ext>
      </extLst>
    </bk>
    <bk>
      <extLst>
        <ext uri="{3e2802c4-a4d2-4d8b-9148-e3be6c30e623}">
          <xlrd:rvb i="2257"/>
        </ext>
      </extLst>
    </bk>
    <bk>
      <extLst>
        <ext uri="{3e2802c4-a4d2-4d8b-9148-e3be6c30e623}">
          <xlrd:rvb i="2258"/>
        </ext>
      </extLst>
    </bk>
    <bk>
      <extLst>
        <ext uri="{3e2802c4-a4d2-4d8b-9148-e3be6c30e623}">
          <xlrd:rvb i="2259"/>
        </ext>
      </extLst>
    </bk>
    <bk>
      <extLst>
        <ext uri="{3e2802c4-a4d2-4d8b-9148-e3be6c30e623}">
          <xlrd:rvb i="2260"/>
        </ext>
      </extLst>
    </bk>
    <bk>
      <extLst>
        <ext uri="{3e2802c4-a4d2-4d8b-9148-e3be6c30e623}">
          <xlrd:rvb i="2261"/>
        </ext>
      </extLst>
    </bk>
    <bk>
      <extLst>
        <ext uri="{3e2802c4-a4d2-4d8b-9148-e3be6c30e623}">
          <xlrd:rvb i="2262"/>
        </ext>
      </extLst>
    </bk>
    <bk>
      <extLst>
        <ext uri="{3e2802c4-a4d2-4d8b-9148-e3be6c30e623}">
          <xlrd:rvb i="2263"/>
        </ext>
      </extLst>
    </bk>
    <bk>
      <extLst>
        <ext uri="{3e2802c4-a4d2-4d8b-9148-e3be6c30e623}">
          <xlrd:rvb i="2264"/>
        </ext>
      </extLst>
    </bk>
    <bk>
      <extLst>
        <ext uri="{3e2802c4-a4d2-4d8b-9148-e3be6c30e623}">
          <xlrd:rvb i="2265"/>
        </ext>
      </extLst>
    </bk>
    <bk>
      <extLst>
        <ext uri="{3e2802c4-a4d2-4d8b-9148-e3be6c30e623}">
          <xlrd:rvb i="2266"/>
        </ext>
      </extLst>
    </bk>
    <bk>
      <extLst>
        <ext uri="{3e2802c4-a4d2-4d8b-9148-e3be6c30e623}">
          <xlrd:rvb i="2267"/>
        </ext>
      </extLst>
    </bk>
    <bk>
      <extLst>
        <ext uri="{3e2802c4-a4d2-4d8b-9148-e3be6c30e623}">
          <xlrd:rvb i="2268"/>
        </ext>
      </extLst>
    </bk>
    <bk>
      <extLst>
        <ext uri="{3e2802c4-a4d2-4d8b-9148-e3be6c30e623}">
          <xlrd:rvb i="2269"/>
        </ext>
      </extLst>
    </bk>
    <bk>
      <extLst>
        <ext uri="{3e2802c4-a4d2-4d8b-9148-e3be6c30e623}">
          <xlrd:rvb i="2270"/>
        </ext>
      </extLst>
    </bk>
    <bk>
      <extLst>
        <ext uri="{3e2802c4-a4d2-4d8b-9148-e3be6c30e623}">
          <xlrd:rvb i="2271"/>
        </ext>
      </extLst>
    </bk>
    <bk>
      <extLst>
        <ext uri="{3e2802c4-a4d2-4d8b-9148-e3be6c30e623}">
          <xlrd:rvb i="2272"/>
        </ext>
      </extLst>
    </bk>
    <bk>
      <extLst>
        <ext uri="{3e2802c4-a4d2-4d8b-9148-e3be6c30e623}">
          <xlrd:rvb i="2273"/>
        </ext>
      </extLst>
    </bk>
    <bk>
      <extLst>
        <ext uri="{3e2802c4-a4d2-4d8b-9148-e3be6c30e623}">
          <xlrd:rvb i="2274"/>
        </ext>
      </extLst>
    </bk>
    <bk>
      <extLst>
        <ext uri="{3e2802c4-a4d2-4d8b-9148-e3be6c30e623}">
          <xlrd:rvb i="2275"/>
        </ext>
      </extLst>
    </bk>
    <bk>
      <extLst>
        <ext uri="{3e2802c4-a4d2-4d8b-9148-e3be6c30e623}">
          <xlrd:rvb i="2276"/>
        </ext>
      </extLst>
    </bk>
    <bk>
      <extLst>
        <ext uri="{3e2802c4-a4d2-4d8b-9148-e3be6c30e623}">
          <xlrd:rvb i="2277"/>
        </ext>
      </extLst>
    </bk>
    <bk>
      <extLst>
        <ext uri="{3e2802c4-a4d2-4d8b-9148-e3be6c30e623}">
          <xlrd:rvb i="2278"/>
        </ext>
      </extLst>
    </bk>
    <bk>
      <extLst>
        <ext uri="{3e2802c4-a4d2-4d8b-9148-e3be6c30e623}">
          <xlrd:rvb i="2279"/>
        </ext>
      </extLst>
    </bk>
    <bk>
      <extLst>
        <ext uri="{3e2802c4-a4d2-4d8b-9148-e3be6c30e623}">
          <xlrd:rvb i="2280"/>
        </ext>
      </extLst>
    </bk>
    <bk>
      <extLst>
        <ext uri="{3e2802c4-a4d2-4d8b-9148-e3be6c30e623}">
          <xlrd:rvb i="2281"/>
        </ext>
      </extLst>
    </bk>
    <bk>
      <extLst>
        <ext uri="{3e2802c4-a4d2-4d8b-9148-e3be6c30e623}">
          <xlrd:rvb i="2282"/>
        </ext>
      </extLst>
    </bk>
    <bk>
      <extLst>
        <ext uri="{3e2802c4-a4d2-4d8b-9148-e3be6c30e623}">
          <xlrd:rvb i="2283"/>
        </ext>
      </extLst>
    </bk>
    <bk>
      <extLst>
        <ext uri="{3e2802c4-a4d2-4d8b-9148-e3be6c30e623}">
          <xlrd:rvb i="2284"/>
        </ext>
      </extLst>
    </bk>
    <bk>
      <extLst>
        <ext uri="{3e2802c4-a4d2-4d8b-9148-e3be6c30e623}">
          <xlrd:rvb i="2285"/>
        </ext>
      </extLst>
    </bk>
    <bk>
      <extLst>
        <ext uri="{3e2802c4-a4d2-4d8b-9148-e3be6c30e623}">
          <xlrd:rvb i="2286"/>
        </ext>
      </extLst>
    </bk>
    <bk>
      <extLst>
        <ext uri="{3e2802c4-a4d2-4d8b-9148-e3be6c30e623}">
          <xlrd:rvb i="2287"/>
        </ext>
      </extLst>
    </bk>
    <bk>
      <extLst>
        <ext uri="{3e2802c4-a4d2-4d8b-9148-e3be6c30e623}">
          <xlrd:rvb i="2288"/>
        </ext>
      </extLst>
    </bk>
    <bk>
      <extLst>
        <ext uri="{3e2802c4-a4d2-4d8b-9148-e3be6c30e623}">
          <xlrd:rvb i="2289"/>
        </ext>
      </extLst>
    </bk>
    <bk>
      <extLst>
        <ext uri="{3e2802c4-a4d2-4d8b-9148-e3be6c30e623}">
          <xlrd:rvb i="2290"/>
        </ext>
      </extLst>
    </bk>
    <bk>
      <extLst>
        <ext uri="{3e2802c4-a4d2-4d8b-9148-e3be6c30e623}">
          <xlrd:rvb i="2291"/>
        </ext>
      </extLst>
    </bk>
    <bk>
      <extLst>
        <ext uri="{3e2802c4-a4d2-4d8b-9148-e3be6c30e623}">
          <xlrd:rvb i="2292"/>
        </ext>
      </extLst>
    </bk>
    <bk>
      <extLst>
        <ext uri="{3e2802c4-a4d2-4d8b-9148-e3be6c30e623}">
          <xlrd:rvb i="2293"/>
        </ext>
      </extLst>
    </bk>
    <bk>
      <extLst>
        <ext uri="{3e2802c4-a4d2-4d8b-9148-e3be6c30e623}">
          <xlrd:rvb i="2294"/>
        </ext>
      </extLst>
    </bk>
    <bk>
      <extLst>
        <ext uri="{3e2802c4-a4d2-4d8b-9148-e3be6c30e623}">
          <xlrd:rvb i="2295"/>
        </ext>
      </extLst>
    </bk>
    <bk>
      <extLst>
        <ext uri="{3e2802c4-a4d2-4d8b-9148-e3be6c30e623}">
          <xlrd:rvb i="2296"/>
        </ext>
      </extLst>
    </bk>
    <bk>
      <extLst>
        <ext uri="{3e2802c4-a4d2-4d8b-9148-e3be6c30e623}">
          <xlrd:rvb i="2297"/>
        </ext>
      </extLst>
    </bk>
    <bk>
      <extLst>
        <ext uri="{3e2802c4-a4d2-4d8b-9148-e3be6c30e623}">
          <xlrd:rvb i="2298"/>
        </ext>
      </extLst>
    </bk>
    <bk>
      <extLst>
        <ext uri="{3e2802c4-a4d2-4d8b-9148-e3be6c30e623}">
          <xlrd:rvb i="2299"/>
        </ext>
      </extLst>
    </bk>
    <bk>
      <extLst>
        <ext uri="{3e2802c4-a4d2-4d8b-9148-e3be6c30e623}">
          <xlrd:rvb i="2300"/>
        </ext>
      </extLst>
    </bk>
    <bk>
      <extLst>
        <ext uri="{3e2802c4-a4d2-4d8b-9148-e3be6c30e623}">
          <xlrd:rvb i="2301"/>
        </ext>
      </extLst>
    </bk>
    <bk>
      <extLst>
        <ext uri="{3e2802c4-a4d2-4d8b-9148-e3be6c30e623}">
          <xlrd:rvb i="2302"/>
        </ext>
      </extLst>
    </bk>
    <bk>
      <extLst>
        <ext uri="{3e2802c4-a4d2-4d8b-9148-e3be6c30e623}">
          <xlrd:rvb i="2303"/>
        </ext>
      </extLst>
    </bk>
    <bk>
      <extLst>
        <ext uri="{3e2802c4-a4d2-4d8b-9148-e3be6c30e623}">
          <xlrd:rvb i="2304"/>
        </ext>
      </extLst>
    </bk>
    <bk>
      <extLst>
        <ext uri="{3e2802c4-a4d2-4d8b-9148-e3be6c30e623}">
          <xlrd:rvb i="2305"/>
        </ext>
      </extLst>
    </bk>
    <bk>
      <extLst>
        <ext uri="{3e2802c4-a4d2-4d8b-9148-e3be6c30e623}">
          <xlrd:rvb i="2306"/>
        </ext>
      </extLst>
    </bk>
    <bk>
      <extLst>
        <ext uri="{3e2802c4-a4d2-4d8b-9148-e3be6c30e623}">
          <xlrd:rvb i="2307"/>
        </ext>
      </extLst>
    </bk>
    <bk>
      <extLst>
        <ext uri="{3e2802c4-a4d2-4d8b-9148-e3be6c30e623}">
          <xlrd:rvb i="2308"/>
        </ext>
      </extLst>
    </bk>
    <bk>
      <extLst>
        <ext uri="{3e2802c4-a4d2-4d8b-9148-e3be6c30e623}">
          <xlrd:rvb i="2309"/>
        </ext>
      </extLst>
    </bk>
    <bk>
      <extLst>
        <ext uri="{3e2802c4-a4d2-4d8b-9148-e3be6c30e623}">
          <xlrd:rvb i="2310"/>
        </ext>
      </extLst>
    </bk>
    <bk>
      <extLst>
        <ext uri="{3e2802c4-a4d2-4d8b-9148-e3be6c30e623}">
          <xlrd:rvb i="2311"/>
        </ext>
      </extLst>
    </bk>
    <bk>
      <extLst>
        <ext uri="{3e2802c4-a4d2-4d8b-9148-e3be6c30e623}">
          <xlrd:rvb i="2312"/>
        </ext>
      </extLst>
    </bk>
    <bk>
      <extLst>
        <ext uri="{3e2802c4-a4d2-4d8b-9148-e3be6c30e623}">
          <xlrd:rvb i="2313"/>
        </ext>
      </extLst>
    </bk>
    <bk>
      <extLst>
        <ext uri="{3e2802c4-a4d2-4d8b-9148-e3be6c30e623}">
          <xlrd:rvb i="2314"/>
        </ext>
      </extLst>
    </bk>
    <bk>
      <extLst>
        <ext uri="{3e2802c4-a4d2-4d8b-9148-e3be6c30e623}">
          <xlrd:rvb i="2315"/>
        </ext>
      </extLst>
    </bk>
    <bk>
      <extLst>
        <ext uri="{3e2802c4-a4d2-4d8b-9148-e3be6c30e623}">
          <xlrd:rvb i="2316"/>
        </ext>
      </extLst>
    </bk>
    <bk>
      <extLst>
        <ext uri="{3e2802c4-a4d2-4d8b-9148-e3be6c30e623}">
          <xlrd:rvb i="2317"/>
        </ext>
      </extLst>
    </bk>
    <bk>
      <extLst>
        <ext uri="{3e2802c4-a4d2-4d8b-9148-e3be6c30e623}">
          <xlrd:rvb i="2318"/>
        </ext>
      </extLst>
    </bk>
    <bk>
      <extLst>
        <ext uri="{3e2802c4-a4d2-4d8b-9148-e3be6c30e623}">
          <xlrd:rvb i="2319"/>
        </ext>
      </extLst>
    </bk>
    <bk>
      <extLst>
        <ext uri="{3e2802c4-a4d2-4d8b-9148-e3be6c30e623}">
          <xlrd:rvb i="2320"/>
        </ext>
      </extLst>
    </bk>
    <bk>
      <extLst>
        <ext uri="{3e2802c4-a4d2-4d8b-9148-e3be6c30e623}">
          <xlrd:rvb i="2321"/>
        </ext>
      </extLst>
    </bk>
    <bk>
      <extLst>
        <ext uri="{3e2802c4-a4d2-4d8b-9148-e3be6c30e623}">
          <xlrd:rvb i="2322"/>
        </ext>
      </extLst>
    </bk>
    <bk>
      <extLst>
        <ext uri="{3e2802c4-a4d2-4d8b-9148-e3be6c30e623}">
          <xlrd:rvb i="2323"/>
        </ext>
      </extLst>
    </bk>
    <bk>
      <extLst>
        <ext uri="{3e2802c4-a4d2-4d8b-9148-e3be6c30e623}">
          <xlrd:rvb i="2324"/>
        </ext>
      </extLst>
    </bk>
    <bk>
      <extLst>
        <ext uri="{3e2802c4-a4d2-4d8b-9148-e3be6c30e623}">
          <xlrd:rvb i="2325"/>
        </ext>
      </extLst>
    </bk>
    <bk>
      <extLst>
        <ext uri="{3e2802c4-a4d2-4d8b-9148-e3be6c30e623}">
          <xlrd:rvb i="2326"/>
        </ext>
      </extLst>
    </bk>
    <bk>
      <extLst>
        <ext uri="{3e2802c4-a4d2-4d8b-9148-e3be6c30e623}">
          <xlrd:rvb i="2327"/>
        </ext>
      </extLst>
    </bk>
    <bk>
      <extLst>
        <ext uri="{3e2802c4-a4d2-4d8b-9148-e3be6c30e623}">
          <xlrd:rvb i="2328"/>
        </ext>
      </extLst>
    </bk>
    <bk>
      <extLst>
        <ext uri="{3e2802c4-a4d2-4d8b-9148-e3be6c30e623}">
          <xlrd:rvb i="2329"/>
        </ext>
      </extLst>
    </bk>
    <bk>
      <extLst>
        <ext uri="{3e2802c4-a4d2-4d8b-9148-e3be6c30e623}">
          <xlrd:rvb i="2330"/>
        </ext>
      </extLst>
    </bk>
    <bk>
      <extLst>
        <ext uri="{3e2802c4-a4d2-4d8b-9148-e3be6c30e623}">
          <xlrd:rvb i="2331"/>
        </ext>
      </extLst>
    </bk>
    <bk>
      <extLst>
        <ext uri="{3e2802c4-a4d2-4d8b-9148-e3be6c30e623}">
          <xlrd:rvb i="2332"/>
        </ext>
      </extLst>
    </bk>
    <bk>
      <extLst>
        <ext uri="{3e2802c4-a4d2-4d8b-9148-e3be6c30e623}">
          <xlrd:rvb i="2333"/>
        </ext>
      </extLst>
    </bk>
    <bk>
      <extLst>
        <ext uri="{3e2802c4-a4d2-4d8b-9148-e3be6c30e623}">
          <xlrd:rvb i="2334"/>
        </ext>
      </extLst>
    </bk>
    <bk>
      <extLst>
        <ext uri="{3e2802c4-a4d2-4d8b-9148-e3be6c30e623}">
          <xlrd:rvb i="2335"/>
        </ext>
      </extLst>
    </bk>
    <bk>
      <extLst>
        <ext uri="{3e2802c4-a4d2-4d8b-9148-e3be6c30e623}">
          <xlrd:rvb i="2336"/>
        </ext>
      </extLst>
    </bk>
    <bk>
      <extLst>
        <ext uri="{3e2802c4-a4d2-4d8b-9148-e3be6c30e623}">
          <xlrd:rvb i="2337"/>
        </ext>
      </extLst>
    </bk>
    <bk>
      <extLst>
        <ext uri="{3e2802c4-a4d2-4d8b-9148-e3be6c30e623}">
          <xlrd:rvb i="2338"/>
        </ext>
      </extLst>
    </bk>
    <bk>
      <extLst>
        <ext uri="{3e2802c4-a4d2-4d8b-9148-e3be6c30e623}">
          <xlrd:rvb i="2339"/>
        </ext>
      </extLst>
    </bk>
    <bk>
      <extLst>
        <ext uri="{3e2802c4-a4d2-4d8b-9148-e3be6c30e623}">
          <xlrd:rvb i="2340"/>
        </ext>
      </extLst>
    </bk>
    <bk>
      <extLst>
        <ext uri="{3e2802c4-a4d2-4d8b-9148-e3be6c30e623}">
          <xlrd:rvb i="2341"/>
        </ext>
      </extLst>
    </bk>
    <bk>
      <extLst>
        <ext uri="{3e2802c4-a4d2-4d8b-9148-e3be6c30e623}">
          <xlrd:rvb i="2342"/>
        </ext>
      </extLst>
    </bk>
    <bk>
      <extLst>
        <ext uri="{3e2802c4-a4d2-4d8b-9148-e3be6c30e623}">
          <xlrd:rvb i="2343"/>
        </ext>
      </extLst>
    </bk>
    <bk>
      <extLst>
        <ext uri="{3e2802c4-a4d2-4d8b-9148-e3be6c30e623}">
          <xlrd:rvb i="2344"/>
        </ext>
      </extLst>
    </bk>
    <bk>
      <extLst>
        <ext uri="{3e2802c4-a4d2-4d8b-9148-e3be6c30e623}">
          <xlrd:rvb i="2345"/>
        </ext>
      </extLst>
    </bk>
    <bk>
      <extLst>
        <ext uri="{3e2802c4-a4d2-4d8b-9148-e3be6c30e623}">
          <xlrd:rvb i="2346"/>
        </ext>
      </extLst>
    </bk>
    <bk>
      <extLst>
        <ext uri="{3e2802c4-a4d2-4d8b-9148-e3be6c30e623}">
          <xlrd:rvb i="2347"/>
        </ext>
      </extLst>
    </bk>
    <bk>
      <extLst>
        <ext uri="{3e2802c4-a4d2-4d8b-9148-e3be6c30e623}">
          <xlrd:rvb i="2348"/>
        </ext>
      </extLst>
    </bk>
    <bk>
      <extLst>
        <ext uri="{3e2802c4-a4d2-4d8b-9148-e3be6c30e623}">
          <xlrd:rvb i="2349"/>
        </ext>
      </extLst>
    </bk>
    <bk>
      <extLst>
        <ext uri="{3e2802c4-a4d2-4d8b-9148-e3be6c30e623}">
          <xlrd:rvb i="2350"/>
        </ext>
      </extLst>
    </bk>
    <bk>
      <extLst>
        <ext uri="{3e2802c4-a4d2-4d8b-9148-e3be6c30e623}">
          <xlrd:rvb i="2351"/>
        </ext>
      </extLst>
    </bk>
    <bk>
      <extLst>
        <ext uri="{3e2802c4-a4d2-4d8b-9148-e3be6c30e623}">
          <xlrd:rvb i="2352"/>
        </ext>
      </extLst>
    </bk>
    <bk>
      <extLst>
        <ext uri="{3e2802c4-a4d2-4d8b-9148-e3be6c30e623}">
          <xlrd:rvb i="2353"/>
        </ext>
      </extLst>
    </bk>
    <bk>
      <extLst>
        <ext uri="{3e2802c4-a4d2-4d8b-9148-e3be6c30e623}">
          <xlrd:rvb i="2354"/>
        </ext>
      </extLst>
    </bk>
    <bk>
      <extLst>
        <ext uri="{3e2802c4-a4d2-4d8b-9148-e3be6c30e623}">
          <xlrd:rvb i="2355"/>
        </ext>
      </extLst>
    </bk>
    <bk>
      <extLst>
        <ext uri="{3e2802c4-a4d2-4d8b-9148-e3be6c30e623}">
          <xlrd:rvb i="2356"/>
        </ext>
      </extLst>
    </bk>
    <bk>
      <extLst>
        <ext uri="{3e2802c4-a4d2-4d8b-9148-e3be6c30e623}">
          <xlrd:rvb i="2357"/>
        </ext>
      </extLst>
    </bk>
    <bk>
      <extLst>
        <ext uri="{3e2802c4-a4d2-4d8b-9148-e3be6c30e623}">
          <xlrd:rvb i="2358"/>
        </ext>
      </extLst>
    </bk>
    <bk>
      <extLst>
        <ext uri="{3e2802c4-a4d2-4d8b-9148-e3be6c30e623}">
          <xlrd:rvb i="2359"/>
        </ext>
      </extLst>
    </bk>
    <bk>
      <extLst>
        <ext uri="{3e2802c4-a4d2-4d8b-9148-e3be6c30e623}">
          <xlrd:rvb i="2360"/>
        </ext>
      </extLst>
    </bk>
    <bk>
      <extLst>
        <ext uri="{3e2802c4-a4d2-4d8b-9148-e3be6c30e623}">
          <xlrd:rvb i="2361"/>
        </ext>
      </extLst>
    </bk>
    <bk>
      <extLst>
        <ext uri="{3e2802c4-a4d2-4d8b-9148-e3be6c30e623}">
          <xlrd:rvb i="2362"/>
        </ext>
      </extLst>
    </bk>
    <bk>
      <extLst>
        <ext uri="{3e2802c4-a4d2-4d8b-9148-e3be6c30e623}">
          <xlrd:rvb i="2363"/>
        </ext>
      </extLst>
    </bk>
    <bk>
      <extLst>
        <ext uri="{3e2802c4-a4d2-4d8b-9148-e3be6c30e623}">
          <xlrd:rvb i="2364"/>
        </ext>
      </extLst>
    </bk>
    <bk>
      <extLst>
        <ext uri="{3e2802c4-a4d2-4d8b-9148-e3be6c30e623}">
          <xlrd:rvb i="2365"/>
        </ext>
      </extLst>
    </bk>
    <bk>
      <extLst>
        <ext uri="{3e2802c4-a4d2-4d8b-9148-e3be6c30e623}">
          <xlrd:rvb i="2366"/>
        </ext>
      </extLst>
    </bk>
    <bk>
      <extLst>
        <ext uri="{3e2802c4-a4d2-4d8b-9148-e3be6c30e623}">
          <xlrd:rvb i="2367"/>
        </ext>
      </extLst>
    </bk>
    <bk>
      <extLst>
        <ext uri="{3e2802c4-a4d2-4d8b-9148-e3be6c30e623}">
          <xlrd:rvb i="2368"/>
        </ext>
      </extLst>
    </bk>
    <bk>
      <extLst>
        <ext uri="{3e2802c4-a4d2-4d8b-9148-e3be6c30e623}">
          <xlrd:rvb i="2369"/>
        </ext>
      </extLst>
    </bk>
    <bk>
      <extLst>
        <ext uri="{3e2802c4-a4d2-4d8b-9148-e3be6c30e623}">
          <xlrd:rvb i="2370"/>
        </ext>
      </extLst>
    </bk>
    <bk>
      <extLst>
        <ext uri="{3e2802c4-a4d2-4d8b-9148-e3be6c30e623}">
          <xlrd:rvb i="2371"/>
        </ext>
      </extLst>
    </bk>
    <bk>
      <extLst>
        <ext uri="{3e2802c4-a4d2-4d8b-9148-e3be6c30e623}">
          <xlrd:rvb i="2372"/>
        </ext>
      </extLst>
    </bk>
    <bk>
      <extLst>
        <ext uri="{3e2802c4-a4d2-4d8b-9148-e3be6c30e623}">
          <xlrd:rvb i="2373"/>
        </ext>
      </extLst>
    </bk>
    <bk>
      <extLst>
        <ext uri="{3e2802c4-a4d2-4d8b-9148-e3be6c30e623}">
          <xlrd:rvb i="2374"/>
        </ext>
      </extLst>
    </bk>
    <bk>
      <extLst>
        <ext uri="{3e2802c4-a4d2-4d8b-9148-e3be6c30e623}">
          <xlrd:rvb i="2375"/>
        </ext>
      </extLst>
    </bk>
    <bk>
      <extLst>
        <ext uri="{3e2802c4-a4d2-4d8b-9148-e3be6c30e623}">
          <xlrd:rvb i="2376"/>
        </ext>
      </extLst>
    </bk>
    <bk>
      <extLst>
        <ext uri="{3e2802c4-a4d2-4d8b-9148-e3be6c30e623}">
          <xlrd:rvb i="2377"/>
        </ext>
      </extLst>
    </bk>
    <bk>
      <extLst>
        <ext uri="{3e2802c4-a4d2-4d8b-9148-e3be6c30e623}">
          <xlrd:rvb i="2378"/>
        </ext>
      </extLst>
    </bk>
    <bk>
      <extLst>
        <ext uri="{3e2802c4-a4d2-4d8b-9148-e3be6c30e623}">
          <xlrd:rvb i="2379"/>
        </ext>
      </extLst>
    </bk>
    <bk>
      <extLst>
        <ext uri="{3e2802c4-a4d2-4d8b-9148-e3be6c30e623}">
          <xlrd:rvb i="2380"/>
        </ext>
      </extLst>
    </bk>
    <bk>
      <extLst>
        <ext uri="{3e2802c4-a4d2-4d8b-9148-e3be6c30e623}">
          <xlrd:rvb i="2381"/>
        </ext>
      </extLst>
    </bk>
    <bk>
      <extLst>
        <ext uri="{3e2802c4-a4d2-4d8b-9148-e3be6c30e623}">
          <xlrd:rvb i="2382"/>
        </ext>
      </extLst>
    </bk>
    <bk>
      <extLst>
        <ext uri="{3e2802c4-a4d2-4d8b-9148-e3be6c30e623}">
          <xlrd:rvb i="2383"/>
        </ext>
      </extLst>
    </bk>
    <bk>
      <extLst>
        <ext uri="{3e2802c4-a4d2-4d8b-9148-e3be6c30e623}">
          <xlrd:rvb i="2384"/>
        </ext>
      </extLst>
    </bk>
    <bk>
      <extLst>
        <ext uri="{3e2802c4-a4d2-4d8b-9148-e3be6c30e623}">
          <xlrd:rvb i="2385"/>
        </ext>
      </extLst>
    </bk>
    <bk>
      <extLst>
        <ext uri="{3e2802c4-a4d2-4d8b-9148-e3be6c30e623}">
          <xlrd:rvb i="2386"/>
        </ext>
      </extLst>
    </bk>
    <bk>
      <extLst>
        <ext uri="{3e2802c4-a4d2-4d8b-9148-e3be6c30e623}">
          <xlrd:rvb i="2387"/>
        </ext>
      </extLst>
    </bk>
    <bk>
      <extLst>
        <ext uri="{3e2802c4-a4d2-4d8b-9148-e3be6c30e623}">
          <xlrd:rvb i="2388"/>
        </ext>
      </extLst>
    </bk>
    <bk>
      <extLst>
        <ext uri="{3e2802c4-a4d2-4d8b-9148-e3be6c30e623}">
          <xlrd:rvb i="2389"/>
        </ext>
      </extLst>
    </bk>
    <bk>
      <extLst>
        <ext uri="{3e2802c4-a4d2-4d8b-9148-e3be6c30e623}">
          <xlrd:rvb i="2390"/>
        </ext>
      </extLst>
    </bk>
    <bk>
      <extLst>
        <ext uri="{3e2802c4-a4d2-4d8b-9148-e3be6c30e623}">
          <xlrd:rvb i="2391"/>
        </ext>
      </extLst>
    </bk>
    <bk>
      <extLst>
        <ext uri="{3e2802c4-a4d2-4d8b-9148-e3be6c30e623}">
          <xlrd:rvb i="2392"/>
        </ext>
      </extLst>
    </bk>
    <bk>
      <extLst>
        <ext uri="{3e2802c4-a4d2-4d8b-9148-e3be6c30e623}">
          <xlrd:rvb i="2393"/>
        </ext>
      </extLst>
    </bk>
    <bk>
      <extLst>
        <ext uri="{3e2802c4-a4d2-4d8b-9148-e3be6c30e623}">
          <xlrd:rvb i="2394"/>
        </ext>
      </extLst>
    </bk>
    <bk>
      <extLst>
        <ext uri="{3e2802c4-a4d2-4d8b-9148-e3be6c30e623}">
          <xlrd:rvb i="2395"/>
        </ext>
      </extLst>
    </bk>
    <bk>
      <extLst>
        <ext uri="{3e2802c4-a4d2-4d8b-9148-e3be6c30e623}">
          <xlrd:rvb i="2396"/>
        </ext>
      </extLst>
    </bk>
    <bk>
      <extLst>
        <ext uri="{3e2802c4-a4d2-4d8b-9148-e3be6c30e623}">
          <xlrd:rvb i="2397"/>
        </ext>
      </extLst>
    </bk>
    <bk>
      <extLst>
        <ext uri="{3e2802c4-a4d2-4d8b-9148-e3be6c30e623}">
          <xlrd:rvb i="2398"/>
        </ext>
      </extLst>
    </bk>
    <bk>
      <extLst>
        <ext uri="{3e2802c4-a4d2-4d8b-9148-e3be6c30e623}">
          <xlrd:rvb i="2399"/>
        </ext>
      </extLst>
    </bk>
    <bk>
      <extLst>
        <ext uri="{3e2802c4-a4d2-4d8b-9148-e3be6c30e623}">
          <xlrd:rvb i="2400"/>
        </ext>
      </extLst>
    </bk>
    <bk>
      <extLst>
        <ext uri="{3e2802c4-a4d2-4d8b-9148-e3be6c30e623}">
          <xlrd:rvb i="2401"/>
        </ext>
      </extLst>
    </bk>
    <bk>
      <extLst>
        <ext uri="{3e2802c4-a4d2-4d8b-9148-e3be6c30e623}">
          <xlrd:rvb i="2402"/>
        </ext>
      </extLst>
    </bk>
    <bk>
      <extLst>
        <ext uri="{3e2802c4-a4d2-4d8b-9148-e3be6c30e623}">
          <xlrd:rvb i="2403"/>
        </ext>
      </extLst>
    </bk>
    <bk>
      <extLst>
        <ext uri="{3e2802c4-a4d2-4d8b-9148-e3be6c30e623}">
          <xlrd:rvb i="2404"/>
        </ext>
      </extLst>
    </bk>
    <bk>
      <extLst>
        <ext uri="{3e2802c4-a4d2-4d8b-9148-e3be6c30e623}">
          <xlrd:rvb i="2405"/>
        </ext>
      </extLst>
    </bk>
    <bk>
      <extLst>
        <ext uri="{3e2802c4-a4d2-4d8b-9148-e3be6c30e623}">
          <xlrd:rvb i="2406"/>
        </ext>
      </extLst>
    </bk>
    <bk>
      <extLst>
        <ext uri="{3e2802c4-a4d2-4d8b-9148-e3be6c30e623}">
          <xlrd:rvb i="2407"/>
        </ext>
      </extLst>
    </bk>
    <bk>
      <extLst>
        <ext uri="{3e2802c4-a4d2-4d8b-9148-e3be6c30e623}">
          <xlrd:rvb i="2408"/>
        </ext>
      </extLst>
    </bk>
    <bk>
      <extLst>
        <ext uri="{3e2802c4-a4d2-4d8b-9148-e3be6c30e623}">
          <xlrd:rvb i="2409"/>
        </ext>
      </extLst>
    </bk>
    <bk>
      <extLst>
        <ext uri="{3e2802c4-a4d2-4d8b-9148-e3be6c30e623}">
          <xlrd:rvb i="2410"/>
        </ext>
      </extLst>
    </bk>
    <bk>
      <extLst>
        <ext uri="{3e2802c4-a4d2-4d8b-9148-e3be6c30e623}">
          <xlrd:rvb i="2411"/>
        </ext>
      </extLst>
    </bk>
    <bk>
      <extLst>
        <ext uri="{3e2802c4-a4d2-4d8b-9148-e3be6c30e623}">
          <xlrd:rvb i="2412"/>
        </ext>
      </extLst>
    </bk>
    <bk>
      <extLst>
        <ext uri="{3e2802c4-a4d2-4d8b-9148-e3be6c30e623}">
          <xlrd:rvb i="2413"/>
        </ext>
      </extLst>
    </bk>
    <bk>
      <extLst>
        <ext uri="{3e2802c4-a4d2-4d8b-9148-e3be6c30e623}">
          <xlrd:rvb i="2414"/>
        </ext>
      </extLst>
    </bk>
    <bk>
      <extLst>
        <ext uri="{3e2802c4-a4d2-4d8b-9148-e3be6c30e623}">
          <xlrd:rvb i="2415"/>
        </ext>
      </extLst>
    </bk>
    <bk>
      <extLst>
        <ext uri="{3e2802c4-a4d2-4d8b-9148-e3be6c30e623}">
          <xlrd:rvb i="2416"/>
        </ext>
      </extLst>
    </bk>
    <bk>
      <extLst>
        <ext uri="{3e2802c4-a4d2-4d8b-9148-e3be6c30e623}">
          <xlrd:rvb i="2417"/>
        </ext>
      </extLst>
    </bk>
    <bk>
      <extLst>
        <ext uri="{3e2802c4-a4d2-4d8b-9148-e3be6c30e623}">
          <xlrd:rvb i="2418"/>
        </ext>
      </extLst>
    </bk>
    <bk>
      <extLst>
        <ext uri="{3e2802c4-a4d2-4d8b-9148-e3be6c30e623}">
          <xlrd:rvb i="2419"/>
        </ext>
      </extLst>
    </bk>
    <bk>
      <extLst>
        <ext uri="{3e2802c4-a4d2-4d8b-9148-e3be6c30e623}">
          <xlrd:rvb i="2420"/>
        </ext>
      </extLst>
    </bk>
    <bk>
      <extLst>
        <ext uri="{3e2802c4-a4d2-4d8b-9148-e3be6c30e623}">
          <xlrd:rvb i="2421"/>
        </ext>
      </extLst>
    </bk>
    <bk>
      <extLst>
        <ext uri="{3e2802c4-a4d2-4d8b-9148-e3be6c30e623}">
          <xlrd:rvb i="2422"/>
        </ext>
      </extLst>
    </bk>
    <bk>
      <extLst>
        <ext uri="{3e2802c4-a4d2-4d8b-9148-e3be6c30e623}">
          <xlrd:rvb i="2423"/>
        </ext>
      </extLst>
    </bk>
    <bk>
      <extLst>
        <ext uri="{3e2802c4-a4d2-4d8b-9148-e3be6c30e623}">
          <xlrd:rvb i="2424"/>
        </ext>
      </extLst>
    </bk>
    <bk>
      <extLst>
        <ext uri="{3e2802c4-a4d2-4d8b-9148-e3be6c30e623}">
          <xlrd:rvb i="2425"/>
        </ext>
      </extLst>
    </bk>
    <bk>
      <extLst>
        <ext uri="{3e2802c4-a4d2-4d8b-9148-e3be6c30e623}">
          <xlrd:rvb i="2426"/>
        </ext>
      </extLst>
    </bk>
    <bk>
      <extLst>
        <ext uri="{3e2802c4-a4d2-4d8b-9148-e3be6c30e623}">
          <xlrd:rvb i="2427"/>
        </ext>
      </extLst>
    </bk>
    <bk>
      <extLst>
        <ext uri="{3e2802c4-a4d2-4d8b-9148-e3be6c30e623}">
          <xlrd:rvb i="2428"/>
        </ext>
      </extLst>
    </bk>
    <bk>
      <extLst>
        <ext uri="{3e2802c4-a4d2-4d8b-9148-e3be6c30e623}">
          <xlrd:rvb i="2429"/>
        </ext>
      </extLst>
    </bk>
    <bk>
      <extLst>
        <ext uri="{3e2802c4-a4d2-4d8b-9148-e3be6c30e623}">
          <xlrd:rvb i="2430"/>
        </ext>
      </extLst>
    </bk>
    <bk>
      <extLst>
        <ext uri="{3e2802c4-a4d2-4d8b-9148-e3be6c30e623}">
          <xlrd:rvb i="2431"/>
        </ext>
      </extLst>
    </bk>
    <bk>
      <extLst>
        <ext uri="{3e2802c4-a4d2-4d8b-9148-e3be6c30e623}">
          <xlrd:rvb i="2432"/>
        </ext>
      </extLst>
    </bk>
    <bk>
      <extLst>
        <ext uri="{3e2802c4-a4d2-4d8b-9148-e3be6c30e623}">
          <xlrd:rvb i="2433"/>
        </ext>
      </extLst>
    </bk>
    <bk>
      <extLst>
        <ext uri="{3e2802c4-a4d2-4d8b-9148-e3be6c30e623}">
          <xlrd:rvb i="2434"/>
        </ext>
      </extLst>
    </bk>
    <bk>
      <extLst>
        <ext uri="{3e2802c4-a4d2-4d8b-9148-e3be6c30e623}">
          <xlrd:rvb i="2435"/>
        </ext>
      </extLst>
    </bk>
    <bk>
      <extLst>
        <ext uri="{3e2802c4-a4d2-4d8b-9148-e3be6c30e623}">
          <xlrd:rvb i="2436"/>
        </ext>
      </extLst>
    </bk>
    <bk>
      <extLst>
        <ext uri="{3e2802c4-a4d2-4d8b-9148-e3be6c30e623}">
          <xlrd:rvb i="2437"/>
        </ext>
      </extLst>
    </bk>
    <bk>
      <extLst>
        <ext uri="{3e2802c4-a4d2-4d8b-9148-e3be6c30e623}">
          <xlrd:rvb i="2438"/>
        </ext>
      </extLst>
    </bk>
    <bk>
      <extLst>
        <ext uri="{3e2802c4-a4d2-4d8b-9148-e3be6c30e623}">
          <xlrd:rvb i="2439"/>
        </ext>
      </extLst>
    </bk>
    <bk>
      <extLst>
        <ext uri="{3e2802c4-a4d2-4d8b-9148-e3be6c30e623}">
          <xlrd:rvb i="2440"/>
        </ext>
      </extLst>
    </bk>
    <bk>
      <extLst>
        <ext uri="{3e2802c4-a4d2-4d8b-9148-e3be6c30e623}">
          <xlrd:rvb i="2441"/>
        </ext>
      </extLst>
    </bk>
    <bk>
      <extLst>
        <ext uri="{3e2802c4-a4d2-4d8b-9148-e3be6c30e623}">
          <xlrd:rvb i="2442"/>
        </ext>
      </extLst>
    </bk>
    <bk>
      <extLst>
        <ext uri="{3e2802c4-a4d2-4d8b-9148-e3be6c30e623}">
          <xlrd:rvb i="2443"/>
        </ext>
      </extLst>
    </bk>
    <bk>
      <extLst>
        <ext uri="{3e2802c4-a4d2-4d8b-9148-e3be6c30e623}">
          <xlrd:rvb i="2444"/>
        </ext>
      </extLst>
    </bk>
    <bk>
      <extLst>
        <ext uri="{3e2802c4-a4d2-4d8b-9148-e3be6c30e623}">
          <xlrd:rvb i="2445"/>
        </ext>
      </extLst>
    </bk>
    <bk>
      <extLst>
        <ext uri="{3e2802c4-a4d2-4d8b-9148-e3be6c30e623}">
          <xlrd:rvb i="2446"/>
        </ext>
      </extLst>
    </bk>
    <bk>
      <extLst>
        <ext uri="{3e2802c4-a4d2-4d8b-9148-e3be6c30e623}">
          <xlrd:rvb i="2447"/>
        </ext>
      </extLst>
    </bk>
    <bk>
      <extLst>
        <ext uri="{3e2802c4-a4d2-4d8b-9148-e3be6c30e623}">
          <xlrd:rvb i="2448"/>
        </ext>
      </extLst>
    </bk>
    <bk>
      <extLst>
        <ext uri="{3e2802c4-a4d2-4d8b-9148-e3be6c30e623}">
          <xlrd:rvb i="2449"/>
        </ext>
      </extLst>
    </bk>
    <bk>
      <extLst>
        <ext uri="{3e2802c4-a4d2-4d8b-9148-e3be6c30e623}">
          <xlrd:rvb i="2450"/>
        </ext>
      </extLst>
    </bk>
    <bk>
      <extLst>
        <ext uri="{3e2802c4-a4d2-4d8b-9148-e3be6c30e623}">
          <xlrd:rvb i="2451"/>
        </ext>
      </extLst>
    </bk>
    <bk>
      <extLst>
        <ext uri="{3e2802c4-a4d2-4d8b-9148-e3be6c30e623}">
          <xlrd:rvb i="2452"/>
        </ext>
      </extLst>
    </bk>
    <bk>
      <extLst>
        <ext uri="{3e2802c4-a4d2-4d8b-9148-e3be6c30e623}">
          <xlrd:rvb i="2453"/>
        </ext>
      </extLst>
    </bk>
    <bk>
      <extLst>
        <ext uri="{3e2802c4-a4d2-4d8b-9148-e3be6c30e623}">
          <xlrd:rvb i="2454"/>
        </ext>
      </extLst>
    </bk>
    <bk>
      <extLst>
        <ext uri="{3e2802c4-a4d2-4d8b-9148-e3be6c30e623}">
          <xlrd:rvb i="2455"/>
        </ext>
      </extLst>
    </bk>
    <bk>
      <extLst>
        <ext uri="{3e2802c4-a4d2-4d8b-9148-e3be6c30e623}">
          <xlrd:rvb i="2456"/>
        </ext>
      </extLst>
    </bk>
    <bk>
      <extLst>
        <ext uri="{3e2802c4-a4d2-4d8b-9148-e3be6c30e623}">
          <xlrd:rvb i="2457"/>
        </ext>
      </extLst>
    </bk>
    <bk>
      <extLst>
        <ext uri="{3e2802c4-a4d2-4d8b-9148-e3be6c30e623}">
          <xlrd:rvb i="2458"/>
        </ext>
      </extLst>
    </bk>
    <bk>
      <extLst>
        <ext uri="{3e2802c4-a4d2-4d8b-9148-e3be6c30e623}">
          <xlrd:rvb i="2459"/>
        </ext>
      </extLst>
    </bk>
    <bk>
      <extLst>
        <ext uri="{3e2802c4-a4d2-4d8b-9148-e3be6c30e623}">
          <xlrd:rvb i="2460"/>
        </ext>
      </extLst>
    </bk>
    <bk>
      <extLst>
        <ext uri="{3e2802c4-a4d2-4d8b-9148-e3be6c30e623}">
          <xlrd:rvb i="2461"/>
        </ext>
      </extLst>
    </bk>
    <bk>
      <extLst>
        <ext uri="{3e2802c4-a4d2-4d8b-9148-e3be6c30e623}">
          <xlrd:rvb i="2462"/>
        </ext>
      </extLst>
    </bk>
    <bk>
      <extLst>
        <ext uri="{3e2802c4-a4d2-4d8b-9148-e3be6c30e623}">
          <xlrd:rvb i="2463"/>
        </ext>
      </extLst>
    </bk>
    <bk>
      <extLst>
        <ext uri="{3e2802c4-a4d2-4d8b-9148-e3be6c30e623}">
          <xlrd:rvb i="2464"/>
        </ext>
      </extLst>
    </bk>
    <bk>
      <extLst>
        <ext uri="{3e2802c4-a4d2-4d8b-9148-e3be6c30e623}">
          <xlrd:rvb i="2465"/>
        </ext>
      </extLst>
    </bk>
    <bk>
      <extLst>
        <ext uri="{3e2802c4-a4d2-4d8b-9148-e3be6c30e623}">
          <xlrd:rvb i="2466"/>
        </ext>
      </extLst>
    </bk>
    <bk>
      <extLst>
        <ext uri="{3e2802c4-a4d2-4d8b-9148-e3be6c30e623}">
          <xlrd:rvb i="2467"/>
        </ext>
      </extLst>
    </bk>
    <bk>
      <extLst>
        <ext uri="{3e2802c4-a4d2-4d8b-9148-e3be6c30e623}">
          <xlrd:rvb i="2468"/>
        </ext>
      </extLst>
    </bk>
    <bk>
      <extLst>
        <ext uri="{3e2802c4-a4d2-4d8b-9148-e3be6c30e623}">
          <xlrd:rvb i="2469"/>
        </ext>
      </extLst>
    </bk>
    <bk>
      <extLst>
        <ext uri="{3e2802c4-a4d2-4d8b-9148-e3be6c30e623}">
          <xlrd:rvb i="2470"/>
        </ext>
      </extLst>
    </bk>
    <bk>
      <extLst>
        <ext uri="{3e2802c4-a4d2-4d8b-9148-e3be6c30e623}">
          <xlrd:rvb i="2471"/>
        </ext>
      </extLst>
    </bk>
    <bk>
      <extLst>
        <ext uri="{3e2802c4-a4d2-4d8b-9148-e3be6c30e623}">
          <xlrd:rvb i="2472"/>
        </ext>
      </extLst>
    </bk>
    <bk>
      <extLst>
        <ext uri="{3e2802c4-a4d2-4d8b-9148-e3be6c30e623}">
          <xlrd:rvb i="2473"/>
        </ext>
      </extLst>
    </bk>
    <bk>
      <extLst>
        <ext uri="{3e2802c4-a4d2-4d8b-9148-e3be6c30e623}">
          <xlrd:rvb i="2474"/>
        </ext>
      </extLst>
    </bk>
    <bk>
      <extLst>
        <ext uri="{3e2802c4-a4d2-4d8b-9148-e3be6c30e623}">
          <xlrd:rvb i="2475"/>
        </ext>
      </extLst>
    </bk>
    <bk>
      <extLst>
        <ext uri="{3e2802c4-a4d2-4d8b-9148-e3be6c30e623}">
          <xlrd:rvb i="2476"/>
        </ext>
      </extLst>
    </bk>
    <bk>
      <extLst>
        <ext uri="{3e2802c4-a4d2-4d8b-9148-e3be6c30e623}">
          <xlrd:rvb i="2477"/>
        </ext>
      </extLst>
    </bk>
    <bk>
      <extLst>
        <ext uri="{3e2802c4-a4d2-4d8b-9148-e3be6c30e623}">
          <xlrd:rvb i="2478"/>
        </ext>
      </extLst>
    </bk>
    <bk>
      <extLst>
        <ext uri="{3e2802c4-a4d2-4d8b-9148-e3be6c30e623}">
          <xlrd:rvb i="2479"/>
        </ext>
      </extLst>
    </bk>
    <bk>
      <extLst>
        <ext uri="{3e2802c4-a4d2-4d8b-9148-e3be6c30e623}">
          <xlrd:rvb i="2480"/>
        </ext>
      </extLst>
    </bk>
    <bk>
      <extLst>
        <ext uri="{3e2802c4-a4d2-4d8b-9148-e3be6c30e623}">
          <xlrd:rvb i="2481"/>
        </ext>
      </extLst>
    </bk>
    <bk>
      <extLst>
        <ext uri="{3e2802c4-a4d2-4d8b-9148-e3be6c30e623}">
          <xlrd:rvb i="2482"/>
        </ext>
      </extLst>
    </bk>
    <bk>
      <extLst>
        <ext uri="{3e2802c4-a4d2-4d8b-9148-e3be6c30e623}">
          <xlrd:rvb i="2483"/>
        </ext>
      </extLst>
    </bk>
    <bk>
      <extLst>
        <ext uri="{3e2802c4-a4d2-4d8b-9148-e3be6c30e623}">
          <xlrd:rvb i="2484"/>
        </ext>
      </extLst>
    </bk>
    <bk>
      <extLst>
        <ext uri="{3e2802c4-a4d2-4d8b-9148-e3be6c30e623}">
          <xlrd:rvb i="2485"/>
        </ext>
      </extLst>
    </bk>
    <bk>
      <extLst>
        <ext uri="{3e2802c4-a4d2-4d8b-9148-e3be6c30e623}">
          <xlrd:rvb i="2486"/>
        </ext>
      </extLst>
    </bk>
    <bk>
      <extLst>
        <ext uri="{3e2802c4-a4d2-4d8b-9148-e3be6c30e623}">
          <xlrd:rvb i="2487"/>
        </ext>
      </extLst>
    </bk>
    <bk>
      <extLst>
        <ext uri="{3e2802c4-a4d2-4d8b-9148-e3be6c30e623}">
          <xlrd:rvb i="2488"/>
        </ext>
      </extLst>
    </bk>
    <bk>
      <extLst>
        <ext uri="{3e2802c4-a4d2-4d8b-9148-e3be6c30e623}">
          <xlrd:rvb i="2489"/>
        </ext>
      </extLst>
    </bk>
    <bk>
      <extLst>
        <ext uri="{3e2802c4-a4d2-4d8b-9148-e3be6c30e623}">
          <xlrd:rvb i="2490"/>
        </ext>
      </extLst>
    </bk>
    <bk>
      <extLst>
        <ext uri="{3e2802c4-a4d2-4d8b-9148-e3be6c30e623}">
          <xlrd:rvb i="2491"/>
        </ext>
      </extLst>
    </bk>
    <bk>
      <extLst>
        <ext uri="{3e2802c4-a4d2-4d8b-9148-e3be6c30e623}">
          <xlrd:rvb i="2492"/>
        </ext>
      </extLst>
    </bk>
    <bk>
      <extLst>
        <ext uri="{3e2802c4-a4d2-4d8b-9148-e3be6c30e623}">
          <xlrd:rvb i="2493"/>
        </ext>
      </extLst>
    </bk>
    <bk>
      <extLst>
        <ext uri="{3e2802c4-a4d2-4d8b-9148-e3be6c30e623}">
          <xlrd:rvb i="2494"/>
        </ext>
      </extLst>
    </bk>
    <bk>
      <extLst>
        <ext uri="{3e2802c4-a4d2-4d8b-9148-e3be6c30e623}">
          <xlrd:rvb i="2495"/>
        </ext>
      </extLst>
    </bk>
    <bk>
      <extLst>
        <ext uri="{3e2802c4-a4d2-4d8b-9148-e3be6c30e623}">
          <xlrd:rvb i="2496"/>
        </ext>
      </extLst>
    </bk>
    <bk>
      <extLst>
        <ext uri="{3e2802c4-a4d2-4d8b-9148-e3be6c30e623}">
          <xlrd:rvb i="2497"/>
        </ext>
      </extLst>
    </bk>
    <bk>
      <extLst>
        <ext uri="{3e2802c4-a4d2-4d8b-9148-e3be6c30e623}">
          <xlrd:rvb i="2498"/>
        </ext>
      </extLst>
    </bk>
    <bk>
      <extLst>
        <ext uri="{3e2802c4-a4d2-4d8b-9148-e3be6c30e623}">
          <xlrd:rvb i="2499"/>
        </ext>
      </extLst>
    </bk>
    <bk>
      <extLst>
        <ext uri="{3e2802c4-a4d2-4d8b-9148-e3be6c30e623}">
          <xlrd:rvb i="2500"/>
        </ext>
      </extLst>
    </bk>
    <bk>
      <extLst>
        <ext uri="{3e2802c4-a4d2-4d8b-9148-e3be6c30e623}">
          <xlrd:rvb i="2501"/>
        </ext>
      </extLst>
    </bk>
    <bk>
      <extLst>
        <ext uri="{3e2802c4-a4d2-4d8b-9148-e3be6c30e623}">
          <xlrd:rvb i="2502"/>
        </ext>
      </extLst>
    </bk>
    <bk>
      <extLst>
        <ext uri="{3e2802c4-a4d2-4d8b-9148-e3be6c30e623}">
          <xlrd:rvb i="2503"/>
        </ext>
      </extLst>
    </bk>
    <bk>
      <extLst>
        <ext uri="{3e2802c4-a4d2-4d8b-9148-e3be6c30e623}">
          <xlrd:rvb i="2504"/>
        </ext>
      </extLst>
    </bk>
    <bk>
      <extLst>
        <ext uri="{3e2802c4-a4d2-4d8b-9148-e3be6c30e623}">
          <xlrd:rvb i="2505"/>
        </ext>
      </extLst>
    </bk>
    <bk>
      <extLst>
        <ext uri="{3e2802c4-a4d2-4d8b-9148-e3be6c30e623}">
          <xlrd:rvb i="2506"/>
        </ext>
      </extLst>
    </bk>
    <bk>
      <extLst>
        <ext uri="{3e2802c4-a4d2-4d8b-9148-e3be6c30e623}">
          <xlrd:rvb i="2507"/>
        </ext>
      </extLst>
    </bk>
    <bk>
      <extLst>
        <ext uri="{3e2802c4-a4d2-4d8b-9148-e3be6c30e623}">
          <xlrd:rvb i="2508"/>
        </ext>
      </extLst>
    </bk>
    <bk>
      <extLst>
        <ext uri="{3e2802c4-a4d2-4d8b-9148-e3be6c30e623}">
          <xlrd:rvb i="2509"/>
        </ext>
      </extLst>
    </bk>
    <bk>
      <extLst>
        <ext uri="{3e2802c4-a4d2-4d8b-9148-e3be6c30e623}">
          <xlrd:rvb i="2510"/>
        </ext>
      </extLst>
    </bk>
    <bk>
      <extLst>
        <ext uri="{3e2802c4-a4d2-4d8b-9148-e3be6c30e623}">
          <xlrd:rvb i="2511"/>
        </ext>
      </extLst>
    </bk>
    <bk>
      <extLst>
        <ext uri="{3e2802c4-a4d2-4d8b-9148-e3be6c30e623}">
          <xlrd:rvb i="2512"/>
        </ext>
      </extLst>
    </bk>
    <bk>
      <extLst>
        <ext uri="{3e2802c4-a4d2-4d8b-9148-e3be6c30e623}">
          <xlrd:rvb i="2513"/>
        </ext>
      </extLst>
    </bk>
    <bk>
      <extLst>
        <ext uri="{3e2802c4-a4d2-4d8b-9148-e3be6c30e623}">
          <xlrd:rvb i="2514"/>
        </ext>
      </extLst>
    </bk>
    <bk>
      <extLst>
        <ext uri="{3e2802c4-a4d2-4d8b-9148-e3be6c30e623}">
          <xlrd:rvb i="2515"/>
        </ext>
      </extLst>
    </bk>
    <bk>
      <extLst>
        <ext uri="{3e2802c4-a4d2-4d8b-9148-e3be6c30e623}">
          <xlrd:rvb i="2516"/>
        </ext>
      </extLst>
    </bk>
    <bk>
      <extLst>
        <ext uri="{3e2802c4-a4d2-4d8b-9148-e3be6c30e623}">
          <xlrd:rvb i="2517"/>
        </ext>
      </extLst>
    </bk>
    <bk>
      <extLst>
        <ext uri="{3e2802c4-a4d2-4d8b-9148-e3be6c30e623}">
          <xlrd:rvb i="2518"/>
        </ext>
      </extLst>
    </bk>
    <bk>
      <extLst>
        <ext uri="{3e2802c4-a4d2-4d8b-9148-e3be6c30e623}">
          <xlrd:rvb i="2519"/>
        </ext>
      </extLst>
    </bk>
    <bk>
      <extLst>
        <ext uri="{3e2802c4-a4d2-4d8b-9148-e3be6c30e623}">
          <xlrd:rvb i="2520"/>
        </ext>
      </extLst>
    </bk>
    <bk>
      <extLst>
        <ext uri="{3e2802c4-a4d2-4d8b-9148-e3be6c30e623}">
          <xlrd:rvb i="2521"/>
        </ext>
      </extLst>
    </bk>
    <bk>
      <extLst>
        <ext uri="{3e2802c4-a4d2-4d8b-9148-e3be6c30e623}">
          <xlrd:rvb i="2522"/>
        </ext>
      </extLst>
    </bk>
    <bk>
      <extLst>
        <ext uri="{3e2802c4-a4d2-4d8b-9148-e3be6c30e623}">
          <xlrd:rvb i="2523"/>
        </ext>
      </extLst>
    </bk>
    <bk>
      <extLst>
        <ext uri="{3e2802c4-a4d2-4d8b-9148-e3be6c30e623}">
          <xlrd:rvb i="2524"/>
        </ext>
      </extLst>
    </bk>
    <bk>
      <extLst>
        <ext uri="{3e2802c4-a4d2-4d8b-9148-e3be6c30e623}">
          <xlrd:rvb i="2525"/>
        </ext>
      </extLst>
    </bk>
    <bk>
      <extLst>
        <ext uri="{3e2802c4-a4d2-4d8b-9148-e3be6c30e623}">
          <xlrd:rvb i="2526"/>
        </ext>
      </extLst>
    </bk>
    <bk>
      <extLst>
        <ext uri="{3e2802c4-a4d2-4d8b-9148-e3be6c30e623}">
          <xlrd:rvb i="2527"/>
        </ext>
      </extLst>
    </bk>
    <bk>
      <extLst>
        <ext uri="{3e2802c4-a4d2-4d8b-9148-e3be6c30e623}">
          <xlrd:rvb i="2528"/>
        </ext>
      </extLst>
    </bk>
    <bk>
      <extLst>
        <ext uri="{3e2802c4-a4d2-4d8b-9148-e3be6c30e623}">
          <xlrd:rvb i="2529"/>
        </ext>
      </extLst>
    </bk>
    <bk>
      <extLst>
        <ext uri="{3e2802c4-a4d2-4d8b-9148-e3be6c30e623}">
          <xlrd:rvb i="2530"/>
        </ext>
      </extLst>
    </bk>
    <bk>
      <extLst>
        <ext uri="{3e2802c4-a4d2-4d8b-9148-e3be6c30e623}">
          <xlrd:rvb i="2531"/>
        </ext>
      </extLst>
    </bk>
    <bk>
      <extLst>
        <ext uri="{3e2802c4-a4d2-4d8b-9148-e3be6c30e623}">
          <xlrd:rvb i="2532"/>
        </ext>
      </extLst>
    </bk>
    <bk>
      <extLst>
        <ext uri="{3e2802c4-a4d2-4d8b-9148-e3be6c30e623}">
          <xlrd:rvb i="2533"/>
        </ext>
      </extLst>
    </bk>
    <bk>
      <extLst>
        <ext uri="{3e2802c4-a4d2-4d8b-9148-e3be6c30e623}">
          <xlrd:rvb i="2534"/>
        </ext>
      </extLst>
    </bk>
    <bk>
      <extLst>
        <ext uri="{3e2802c4-a4d2-4d8b-9148-e3be6c30e623}">
          <xlrd:rvb i="2535"/>
        </ext>
      </extLst>
    </bk>
    <bk>
      <extLst>
        <ext uri="{3e2802c4-a4d2-4d8b-9148-e3be6c30e623}">
          <xlrd:rvb i="2536"/>
        </ext>
      </extLst>
    </bk>
    <bk>
      <extLst>
        <ext uri="{3e2802c4-a4d2-4d8b-9148-e3be6c30e623}">
          <xlrd:rvb i="2537"/>
        </ext>
      </extLst>
    </bk>
    <bk>
      <extLst>
        <ext uri="{3e2802c4-a4d2-4d8b-9148-e3be6c30e623}">
          <xlrd:rvb i="2538"/>
        </ext>
      </extLst>
    </bk>
    <bk>
      <extLst>
        <ext uri="{3e2802c4-a4d2-4d8b-9148-e3be6c30e623}">
          <xlrd:rvb i="2539"/>
        </ext>
      </extLst>
    </bk>
    <bk>
      <extLst>
        <ext uri="{3e2802c4-a4d2-4d8b-9148-e3be6c30e623}">
          <xlrd:rvb i="2540"/>
        </ext>
      </extLst>
    </bk>
    <bk>
      <extLst>
        <ext uri="{3e2802c4-a4d2-4d8b-9148-e3be6c30e623}">
          <xlrd:rvb i="2541"/>
        </ext>
      </extLst>
    </bk>
    <bk>
      <extLst>
        <ext uri="{3e2802c4-a4d2-4d8b-9148-e3be6c30e623}">
          <xlrd:rvb i="2542"/>
        </ext>
      </extLst>
    </bk>
    <bk>
      <extLst>
        <ext uri="{3e2802c4-a4d2-4d8b-9148-e3be6c30e623}">
          <xlrd:rvb i="2543"/>
        </ext>
      </extLst>
    </bk>
    <bk>
      <extLst>
        <ext uri="{3e2802c4-a4d2-4d8b-9148-e3be6c30e623}">
          <xlrd:rvb i="2544"/>
        </ext>
      </extLst>
    </bk>
    <bk>
      <extLst>
        <ext uri="{3e2802c4-a4d2-4d8b-9148-e3be6c30e623}">
          <xlrd:rvb i="2545"/>
        </ext>
      </extLst>
    </bk>
    <bk>
      <extLst>
        <ext uri="{3e2802c4-a4d2-4d8b-9148-e3be6c30e623}">
          <xlrd:rvb i="2546"/>
        </ext>
      </extLst>
    </bk>
    <bk>
      <extLst>
        <ext uri="{3e2802c4-a4d2-4d8b-9148-e3be6c30e623}">
          <xlrd:rvb i="2547"/>
        </ext>
      </extLst>
    </bk>
    <bk>
      <extLst>
        <ext uri="{3e2802c4-a4d2-4d8b-9148-e3be6c30e623}">
          <xlrd:rvb i="2548"/>
        </ext>
      </extLst>
    </bk>
    <bk>
      <extLst>
        <ext uri="{3e2802c4-a4d2-4d8b-9148-e3be6c30e623}">
          <xlrd:rvb i="2549"/>
        </ext>
      </extLst>
    </bk>
    <bk>
      <extLst>
        <ext uri="{3e2802c4-a4d2-4d8b-9148-e3be6c30e623}">
          <xlrd:rvb i="2550"/>
        </ext>
      </extLst>
    </bk>
    <bk>
      <extLst>
        <ext uri="{3e2802c4-a4d2-4d8b-9148-e3be6c30e623}">
          <xlrd:rvb i="2551"/>
        </ext>
      </extLst>
    </bk>
    <bk>
      <extLst>
        <ext uri="{3e2802c4-a4d2-4d8b-9148-e3be6c30e623}">
          <xlrd:rvb i="2552"/>
        </ext>
      </extLst>
    </bk>
    <bk>
      <extLst>
        <ext uri="{3e2802c4-a4d2-4d8b-9148-e3be6c30e623}">
          <xlrd:rvb i="2553"/>
        </ext>
      </extLst>
    </bk>
    <bk>
      <extLst>
        <ext uri="{3e2802c4-a4d2-4d8b-9148-e3be6c30e623}">
          <xlrd:rvb i="2554"/>
        </ext>
      </extLst>
    </bk>
    <bk>
      <extLst>
        <ext uri="{3e2802c4-a4d2-4d8b-9148-e3be6c30e623}">
          <xlrd:rvb i="2555"/>
        </ext>
      </extLst>
    </bk>
    <bk>
      <extLst>
        <ext uri="{3e2802c4-a4d2-4d8b-9148-e3be6c30e623}">
          <xlrd:rvb i="2556"/>
        </ext>
      </extLst>
    </bk>
    <bk>
      <extLst>
        <ext uri="{3e2802c4-a4d2-4d8b-9148-e3be6c30e623}">
          <xlrd:rvb i="2557"/>
        </ext>
      </extLst>
    </bk>
    <bk>
      <extLst>
        <ext uri="{3e2802c4-a4d2-4d8b-9148-e3be6c30e623}">
          <xlrd:rvb i="2558"/>
        </ext>
      </extLst>
    </bk>
    <bk>
      <extLst>
        <ext uri="{3e2802c4-a4d2-4d8b-9148-e3be6c30e623}">
          <xlrd:rvb i="2559"/>
        </ext>
      </extLst>
    </bk>
    <bk>
      <extLst>
        <ext uri="{3e2802c4-a4d2-4d8b-9148-e3be6c30e623}">
          <xlrd:rvb i="2560"/>
        </ext>
      </extLst>
    </bk>
    <bk>
      <extLst>
        <ext uri="{3e2802c4-a4d2-4d8b-9148-e3be6c30e623}">
          <xlrd:rvb i="2561"/>
        </ext>
      </extLst>
    </bk>
    <bk>
      <extLst>
        <ext uri="{3e2802c4-a4d2-4d8b-9148-e3be6c30e623}">
          <xlrd:rvb i="2562"/>
        </ext>
      </extLst>
    </bk>
    <bk>
      <extLst>
        <ext uri="{3e2802c4-a4d2-4d8b-9148-e3be6c30e623}">
          <xlrd:rvb i="2563"/>
        </ext>
      </extLst>
    </bk>
    <bk>
      <extLst>
        <ext uri="{3e2802c4-a4d2-4d8b-9148-e3be6c30e623}">
          <xlrd:rvb i="2564"/>
        </ext>
      </extLst>
    </bk>
    <bk>
      <extLst>
        <ext uri="{3e2802c4-a4d2-4d8b-9148-e3be6c30e623}">
          <xlrd:rvb i="2565"/>
        </ext>
      </extLst>
    </bk>
    <bk>
      <extLst>
        <ext uri="{3e2802c4-a4d2-4d8b-9148-e3be6c30e623}">
          <xlrd:rvb i="2566"/>
        </ext>
      </extLst>
    </bk>
    <bk>
      <extLst>
        <ext uri="{3e2802c4-a4d2-4d8b-9148-e3be6c30e623}">
          <xlrd:rvb i="2567"/>
        </ext>
      </extLst>
    </bk>
    <bk>
      <extLst>
        <ext uri="{3e2802c4-a4d2-4d8b-9148-e3be6c30e623}">
          <xlrd:rvb i="2568"/>
        </ext>
      </extLst>
    </bk>
    <bk>
      <extLst>
        <ext uri="{3e2802c4-a4d2-4d8b-9148-e3be6c30e623}">
          <xlrd:rvb i="2569"/>
        </ext>
      </extLst>
    </bk>
    <bk>
      <extLst>
        <ext uri="{3e2802c4-a4d2-4d8b-9148-e3be6c30e623}">
          <xlrd:rvb i="2570"/>
        </ext>
      </extLst>
    </bk>
    <bk>
      <extLst>
        <ext uri="{3e2802c4-a4d2-4d8b-9148-e3be6c30e623}">
          <xlrd:rvb i="2571"/>
        </ext>
      </extLst>
    </bk>
    <bk>
      <extLst>
        <ext uri="{3e2802c4-a4d2-4d8b-9148-e3be6c30e623}">
          <xlrd:rvb i="2572"/>
        </ext>
      </extLst>
    </bk>
    <bk>
      <extLst>
        <ext uri="{3e2802c4-a4d2-4d8b-9148-e3be6c30e623}">
          <xlrd:rvb i="2573"/>
        </ext>
      </extLst>
    </bk>
    <bk>
      <extLst>
        <ext uri="{3e2802c4-a4d2-4d8b-9148-e3be6c30e623}">
          <xlrd:rvb i="2574"/>
        </ext>
      </extLst>
    </bk>
    <bk>
      <extLst>
        <ext uri="{3e2802c4-a4d2-4d8b-9148-e3be6c30e623}">
          <xlrd:rvb i="2575"/>
        </ext>
      </extLst>
    </bk>
    <bk>
      <extLst>
        <ext uri="{3e2802c4-a4d2-4d8b-9148-e3be6c30e623}">
          <xlrd:rvb i="2576"/>
        </ext>
      </extLst>
    </bk>
    <bk>
      <extLst>
        <ext uri="{3e2802c4-a4d2-4d8b-9148-e3be6c30e623}">
          <xlrd:rvb i="2577"/>
        </ext>
      </extLst>
    </bk>
    <bk>
      <extLst>
        <ext uri="{3e2802c4-a4d2-4d8b-9148-e3be6c30e623}">
          <xlrd:rvb i="2578"/>
        </ext>
      </extLst>
    </bk>
    <bk>
      <extLst>
        <ext uri="{3e2802c4-a4d2-4d8b-9148-e3be6c30e623}">
          <xlrd:rvb i="2579"/>
        </ext>
      </extLst>
    </bk>
    <bk>
      <extLst>
        <ext uri="{3e2802c4-a4d2-4d8b-9148-e3be6c30e623}">
          <xlrd:rvb i="2580"/>
        </ext>
      </extLst>
    </bk>
    <bk>
      <extLst>
        <ext uri="{3e2802c4-a4d2-4d8b-9148-e3be6c30e623}">
          <xlrd:rvb i="2581"/>
        </ext>
      </extLst>
    </bk>
    <bk>
      <extLst>
        <ext uri="{3e2802c4-a4d2-4d8b-9148-e3be6c30e623}">
          <xlrd:rvb i="2582"/>
        </ext>
      </extLst>
    </bk>
    <bk>
      <extLst>
        <ext uri="{3e2802c4-a4d2-4d8b-9148-e3be6c30e623}">
          <xlrd:rvb i="2583"/>
        </ext>
      </extLst>
    </bk>
    <bk>
      <extLst>
        <ext uri="{3e2802c4-a4d2-4d8b-9148-e3be6c30e623}">
          <xlrd:rvb i="2584"/>
        </ext>
      </extLst>
    </bk>
    <bk>
      <extLst>
        <ext uri="{3e2802c4-a4d2-4d8b-9148-e3be6c30e623}">
          <xlrd:rvb i="2585"/>
        </ext>
      </extLst>
    </bk>
    <bk>
      <extLst>
        <ext uri="{3e2802c4-a4d2-4d8b-9148-e3be6c30e623}">
          <xlrd:rvb i="2586"/>
        </ext>
      </extLst>
    </bk>
    <bk>
      <extLst>
        <ext uri="{3e2802c4-a4d2-4d8b-9148-e3be6c30e623}">
          <xlrd:rvb i="2587"/>
        </ext>
      </extLst>
    </bk>
    <bk>
      <extLst>
        <ext uri="{3e2802c4-a4d2-4d8b-9148-e3be6c30e623}">
          <xlrd:rvb i="2588"/>
        </ext>
      </extLst>
    </bk>
    <bk>
      <extLst>
        <ext uri="{3e2802c4-a4d2-4d8b-9148-e3be6c30e623}">
          <xlrd:rvb i="2589"/>
        </ext>
      </extLst>
    </bk>
    <bk>
      <extLst>
        <ext uri="{3e2802c4-a4d2-4d8b-9148-e3be6c30e623}">
          <xlrd:rvb i="2590"/>
        </ext>
      </extLst>
    </bk>
    <bk>
      <extLst>
        <ext uri="{3e2802c4-a4d2-4d8b-9148-e3be6c30e623}">
          <xlrd:rvb i="2591"/>
        </ext>
      </extLst>
    </bk>
    <bk>
      <extLst>
        <ext uri="{3e2802c4-a4d2-4d8b-9148-e3be6c30e623}">
          <xlrd:rvb i="2592"/>
        </ext>
      </extLst>
    </bk>
    <bk>
      <extLst>
        <ext uri="{3e2802c4-a4d2-4d8b-9148-e3be6c30e623}">
          <xlrd:rvb i="2593"/>
        </ext>
      </extLst>
    </bk>
    <bk>
      <extLst>
        <ext uri="{3e2802c4-a4d2-4d8b-9148-e3be6c30e623}">
          <xlrd:rvb i="2594"/>
        </ext>
      </extLst>
    </bk>
    <bk>
      <extLst>
        <ext uri="{3e2802c4-a4d2-4d8b-9148-e3be6c30e623}">
          <xlrd:rvb i="2595"/>
        </ext>
      </extLst>
    </bk>
    <bk>
      <extLst>
        <ext uri="{3e2802c4-a4d2-4d8b-9148-e3be6c30e623}">
          <xlrd:rvb i="2596"/>
        </ext>
      </extLst>
    </bk>
    <bk>
      <extLst>
        <ext uri="{3e2802c4-a4d2-4d8b-9148-e3be6c30e623}">
          <xlrd:rvb i="2597"/>
        </ext>
      </extLst>
    </bk>
    <bk>
      <extLst>
        <ext uri="{3e2802c4-a4d2-4d8b-9148-e3be6c30e623}">
          <xlrd:rvb i="2598"/>
        </ext>
      </extLst>
    </bk>
    <bk>
      <extLst>
        <ext uri="{3e2802c4-a4d2-4d8b-9148-e3be6c30e623}">
          <xlrd:rvb i="2599"/>
        </ext>
      </extLst>
    </bk>
    <bk>
      <extLst>
        <ext uri="{3e2802c4-a4d2-4d8b-9148-e3be6c30e623}">
          <xlrd:rvb i="2600"/>
        </ext>
      </extLst>
    </bk>
    <bk>
      <extLst>
        <ext uri="{3e2802c4-a4d2-4d8b-9148-e3be6c30e623}">
          <xlrd:rvb i="2601"/>
        </ext>
      </extLst>
    </bk>
    <bk>
      <extLst>
        <ext uri="{3e2802c4-a4d2-4d8b-9148-e3be6c30e623}">
          <xlrd:rvb i="2602"/>
        </ext>
      </extLst>
    </bk>
    <bk>
      <extLst>
        <ext uri="{3e2802c4-a4d2-4d8b-9148-e3be6c30e623}">
          <xlrd:rvb i="2603"/>
        </ext>
      </extLst>
    </bk>
    <bk>
      <extLst>
        <ext uri="{3e2802c4-a4d2-4d8b-9148-e3be6c30e623}">
          <xlrd:rvb i="2604"/>
        </ext>
      </extLst>
    </bk>
    <bk>
      <extLst>
        <ext uri="{3e2802c4-a4d2-4d8b-9148-e3be6c30e623}">
          <xlrd:rvb i="2605"/>
        </ext>
      </extLst>
    </bk>
    <bk>
      <extLst>
        <ext uri="{3e2802c4-a4d2-4d8b-9148-e3be6c30e623}">
          <xlrd:rvb i="2606"/>
        </ext>
      </extLst>
    </bk>
    <bk>
      <extLst>
        <ext uri="{3e2802c4-a4d2-4d8b-9148-e3be6c30e623}">
          <xlrd:rvb i="2607"/>
        </ext>
      </extLst>
    </bk>
    <bk>
      <extLst>
        <ext uri="{3e2802c4-a4d2-4d8b-9148-e3be6c30e623}">
          <xlrd:rvb i="2608"/>
        </ext>
      </extLst>
    </bk>
    <bk>
      <extLst>
        <ext uri="{3e2802c4-a4d2-4d8b-9148-e3be6c30e623}">
          <xlrd:rvb i="2609"/>
        </ext>
      </extLst>
    </bk>
    <bk>
      <extLst>
        <ext uri="{3e2802c4-a4d2-4d8b-9148-e3be6c30e623}">
          <xlrd:rvb i="2610"/>
        </ext>
      </extLst>
    </bk>
    <bk>
      <extLst>
        <ext uri="{3e2802c4-a4d2-4d8b-9148-e3be6c30e623}">
          <xlrd:rvb i="2611"/>
        </ext>
      </extLst>
    </bk>
    <bk>
      <extLst>
        <ext uri="{3e2802c4-a4d2-4d8b-9148-e3be6c30e623}">
          <xlrd:rvb i="2612"/>
        </ext>
      </extLst>
    </bk>
    <bk>
      <extLst>
        <ext uri="{3e2802c4-a4d2-4d8b-9148-e3be6c30e623}">
          <xlrd:rvb i="2613"/>
        </ext>
      </extLst>
    </bk>
    <bk>
      <extLst>
        <ext uri="{3e2802c4-a4d2-4d8b-9148-e3be6c30e623}">
          <xlrd:rvb i="2614"/>
        </ext>
      </extLst>
    </bk>
    <bk>
      <extLst>
        <ext uri="{3e2802c4-a4d2-4d8b-9148-e3be6c30e623}">
          <xlrd:rvb i="2615"/>
        </ext>
      </extLst>
    </bk>
    <bk>
      <extLst>
        <ext uri="{3e2802c4-a4d2-4d8b-9148-e3be6c30e623}">
          <xlrd:rvb i="2616"/>
        </ext>
      </extLst>
    </bk>
    <bk>
      <extLst>
        <ext uri="{3e2802c4-a4d2-4d8b-9148-e3be6c30e623}">
          <xlrd:rvb i="2617"/>
        </ext>
      </extLst>
    </bk>
    <bk>
      <extLst>
        <ext uri="{3e2802c4-a4d2-4d8b-9148-e3be6c30e623}">
          <xlrd:rvb i="2618"/>
        </ext>
      </extLst>
    </bk>
    <bk>
      <extLst>
        <ext uri="{3e2802c4-a4d2-4d8b-9148-e3be6c30e623}">
          <xlrd:rvb i="2619"/>
        </ext>
      </extLst>
    </bk>
    <bk>
      <extLst>
        <ext uri="{3e2802c4-a4d2-4d8b-9148-e3be6c30e623}">
          <xlrd:rvb i="2620"/>
        </ext>
      </extLst>
    </bk>
    <bk>
      <extLst>
        <ext uri="{3e2802c4-a4d2-4d8b-9148-e3be6c30e623}">
          <xlrd:rvb i="2621"/>
        </ext>
      </extLst>
    </bk>
    <bk>
      <extLst>
        <ext uri="{3e2802c4-a4d2-4d8b-9148-e3be6c30e623}">
          <xlrd:rvb i="2622"/>
        </ext>
      </extLst>
    </bk>
    <bk>
      <extLst>
        <ext uri="{3e2802c4-a4d2-4d8b-9148-e3be6c30e623}">
          <xlrd:rvb i="2623"/>
        </ext>
      </extLst>
    </bk>
    <bk>
      <extLst>
        <ext uri="{3e2802c4-a4d2-4d8b-9148-e3be6c30e623}">
          <xlrd:rvb i="2624"/>
        </ext>
      </extLst>
    </bk>
    <bk>
      <extLst>
        <ext uri="{3e2802c4-a4d2-4d8b-9148-e3be6c30e623}">
          <xlrd:rvb i="2625"/>
        </ext>
      </extLst>
    </bk>
    <bk>
      <extLst>
        <ext uri="{3e2802c4-a4d2-4d8b-9148-e3be6c30e623}">
          <xlrd:rvb i="2626"/>
        </ext>
      </extLst>
    </bk>
    <bk>
      <extLst>
        <ext uri="{3e2802c4-a4d2-4d8b-9148-e3be6c30e623}">
          <xlrd:rvb i="2627"/>
        </ext>
      </extLst>
    </bk>
    <bk>
      <extLst>
        <ext uri="{3e2802c4-a4d2-4d8b-9148-e3be6c30e623}">
          <xlrd:rvb i="2628"/>
        </ext>
      </extLst>
    </bk>
    <bk>
      <extLst>
        <ext uri="{3e2802c4-a4d2-4d8b-9148-e3be6c30e623}">
          <xlrd:rvb i="2629"/>
        </ext>
      </extLst>
    </bk>
    <bk>
      <extLst>
        <ext uri="{3e2802c4-a4d2-4d8b-9148-e3be6c30e623}">
          <xlrd:rvb i="2630"/>
        </ext>
      </extLst>
    </bk>
    <bk>
      <extLst>
        <ext uri="{3e2802c4-a4d2-4d8b-9148-e3be6c30e623}">
          <xlrd:rvb i="2631"/>
        </ext>
      </extLst>
    </bk>
    <bk>
      <extLst>
        <ext uri="{3e2802c4-a4d2-4d8b-9148-e3be6c30e623}">
          <xlrd:rvb i="2632"/>
        </ext>
      </extLst>
    </bk>
    <bk>
      <extLst>
        <ext uri="{3e2802c4-a4d2-4d8b-9148-e3be6c30e623}">
          <xlrd:rvb i="2633"/>
        </ext>
      </extLst>
    </bk>
    <bk>
      <extLst>
        <ext uri="{3e2802c4-a4d2-4d8b-9148-e3be6c30e623}">
          <xlrd:rvb i="2634"/>
        </ext>
      </extLst>
    </bk>
    <bk>
      <extLst>
        <ext uri="{3e2802c4-a4d2-4d8b-9148-e3be6c30e623}">
          <xlrd:rvb i="2635"/>
        </ext>
      </extLst>
    </bk>
    <bk>
      <extLst>
        <ext uri="{3e2802c4-a4d2-4d8b-9148-e3be6c30e623}">
          <xlrd:rvb i="2636"/>
        </ext>
      </extLst>
    </bk>
    <bk>
      <extLst>
        <ext uri="{3e2802c4-a4d2-4d8b-9148-e3be6c30e623}">
          <xlrd:rvb i="2637"/>
        </ext>
      </extLst>
    </bk>
    <bk>
      <extLst>
        <ext uri="{3e2802c4-a4d2-4d8b-9148-e3be6c30e623}">
          <xlrd:rvb i="2638"/>
        </ext>
      </extLst>
    </bk>
    <bk>
      <extLst>
        <ext uri="{3e2802c4-a4d2-4d8b-9148-e3be6c30e623}">
          <xlrd:rvb i="2639"/>
        </ext>
      </extLst>
    </bk>
    <bk>
      <extLst>
        <ext uri="{3e2802c4-a4d2-4d8b-9148-e3be6c30e623}">
          <xlrd:rvb i="2640"/>
        </ext>
      </extLst>
    </bk>
    <bk>
      <extLst>
        <ext uri="{3e2802c4-a4d2-4d8b-9148-e3be6c30e623}">
          <xlrd:rvb i="2641"/>
        </ext>
      </extLst>
    </bk>
    <bk>
      <extLst>
        <ext uri="{3e2802c4-a4d2-4d8b-9148-e3be6c30e623}">
          <xlrd:rvb i="2642"/>
        </ext>
      </extLst>
    </bk>
    <bk>
      <extLst>
        <ext uri="{3e2802c4-a4d2-4d8b-9148-e3be6c30e623}">
          <xlrd:rvb i="2643"/>
        </ext>
      </extLst>
    </bk>
    <bk>
      <extLst>
        <ext uri="{3e2802c4-a4d2-4d8b-9148-e3be6c30e623}">
          <xlrd:rvb i="2644"/>
        </ext>
      </extLst>
    </bk>
    <bk>
      <extLst>
        <ext uri="{3e2802c4-a4d2-4d8b-9148-e3be6c30e623}">
          <xlrd:rvb i="2645"/>
        </ext>
      </extLst>
    </bk>
    <bk>
      <extLst>
        <ext uri="{3e2802c4-a4d2-4d8b-9148-e3be6c30e623}">
          <xlrd:rvb i="2646"/>
        </ext>
      </extLst>
    </bk>
    <bk>
      <extLst>
        <ext uri="{3e2802c4-a4d2-4d8b-9148-e3be6c30e623}">
          <xlrd:rvb i="2647"/>
        </ext>
      </extLst>
    </bk>
    <bk>
      <extLst>
        <ext uri="{3e2802c4-a4d2-4d8b-9148-e3be6c30e623}">
          <xlrd:rvb i="2648"/>
        </ext>
      </extLst>
    </bk>
    <bk>
      <extLst>
        <ext uri="{3e2802c4-a4d2-4d8b-9148-e3be6c30e623}">
          <xlrd:rvb i="2649"/>
        </ext>
      </extLst>
    </bk>
    <bk>
      <extLst>
        <ext uri="{3e2802c4-a4d2-4d8b-9148-e3be6c30e623}">
          <xlrd:rvb i="2650"/>
        </ext>
      </extLst>
    </bk>
    <bk>
      <extLst>
        <ext uri="{3e2802c4-a4d2-4d8b-9148-e3be6c30e623}">
          <xlrd:rvb i="2651"/>
        </ext>
      </extLst>
    </bk>
    <bk>
      <extLst>
        <ext uri="{3e2802c4-a4d2-4d8b-9148-e3be6c30e623}">
          <xlrd:rvb i="2652"/>
        </ext>
      </extLst>
    </bk>
    <bk>
      <extLst>
        <ext uri="{3e2802c4-a4d2-4d8b-9148-e3be6c30e623}">
          <xlrd:rvb i="2653"/>
        </ext>
      </extLst>
    </bk>
    <bk>
      <extLst>
        <ext uri="{3e2802c4-a4d2-4d8b-9148-e3be6c30e623}">
          <xlrd:rvb i="2654"/>
        </ext>
      </extLst>
    </bk>
    <bk>
      <extLst>
        <ext uri="{3e2802c4-a4d2-4d8b-9148-e3be6c30e623}">
          <xlrd:rvb i="2655"/>
        </ext>
      </extLst>
    </bk>
    <bk>
      <extLst>
        <ext uri="{3e2802c4-a4d2-4d8b-9148-e3be6c30e623}">
          <xlrd:rvb i="2656"/>
        </ext>
      </extLst>
    </bk>
    <bk>
      <extLst>
        <ext uri="{3e2802c4-a4d2-4d8b-9148-e3be6c30e623}">
          <xlrd:rvb i="2657"/>
        </ext>
      </extLst>
    </bk>
    <bk>
      <extLst>
        <ext uri="{3e2802c4-a4d2-4d8b-9148-e3be6c30e623}">
          <xlrd:rvb i="2658"/>
        </ext>
      </extLst>
    </bk>
    <bk>
      <extLst>
        <ext uri="{3e2802c4-a4d2-4d8b-9148-e3be6c30e623}">
          <xlrd:rvb i="2659"/>
        </ext>
      </extLst>
    </bk>
    <bk>
      <extLst>
        <ext uri="{3e2802c4-a4d2-4d8b-9148-e3be6c30e623}">
          <xlrd:rvb i="2660"/>
        </ext>
      </extLst>
    </bk>
    <bk>
      <extLst>
        <ext uri="{3e2802c4-a4d2-4d8b-9148-e3be6c30e623}">
          <xlrd:rvb i="2661"/>
        </ext>
      </extLst>
    </bk>
    <bk>
      <extLst>
        <ext uri="{3e2802c4-a4d2-4d8b-9148-e3be6c30e623}">
          <xlrd:rvb i="2662"/>
        </ext>
      </extLst>
    </bk>
    <bk>
      <extLst>
        <ext uri="{3e2802c4-a4d2-4d8b-9148-e3be6c30e623}">
          <xlrd:rvb i="2663"/>
        </ext>
      </extLst>
    </bk>
    <bk>
      <extLst>
        <ext uri="{3e2802c4-a4d2-4d8b-9148-e3be6c30e623}">
          <xlrd:rvb i="2664"/>
        </ext>
      </extLst>
    </bk>
    <bk>
      <extLst>
        <ext uri="{3e2802c4-a4d2-4d8b-9148-e3be6c30e623}">
          <xlrd:rvb i="2665"/>
        </ext>
      </extLst>
    </bk>
    <bk>
      <extLst>
        <ext uri="{3e2802c4-a4d2-4d8b-9148-e3be6c30e623}">
          <xlrd:rvb i="2666"/>
        </ext>
      </extLst>
    </bk>
    <bk>
      <extLst>
        <ext uri="{3e2802c4-a4d2-4d8b-9148-e3be6c30e623}">
          <xlrd:rvb i="2667"/>
        </ext>
      </extLst>
    </bk>
    <bk>
      <extLst>
        <ext uri="{3e2802c4-a4d2-4d8b-9148-e3be6c30e623}">
          <xlrd:rvb i="2668"/>
        </ext>
      </extLst>
    </bk>
    <bk>
      <extLst>
        <ext uri="{3e2802c4-a4d2-4d8b-9148-e3be6c30e623}">
          <xlrd:rvb i="2669"/>
        </ext>
      </extLst>
    </bk>
    <bk>
      <extLst>
        <ext uri="{3e2802c4-a4d2-4d8b-9148-e3be6c30e623}">
          <xlrd:rvb i="2670"/>
        </ext>
      </extLst>
    </bk>
    <bk>
      <extLst>
        <ext uri="{3e2802c4-a4d2-4d8b-9148-e3be6c30e623}">
          <xlrd:rvb i="2671"/>
        </ext>
      </extLst>
    </bk>
    <bk>
      <extLst>
        <ext uri="{3e2802c4-a4d2-4d8b-9148-e3be6c30e623}">
          <xlrd:rvb i="2672"/>
        </ext>
      </extLst>
    </bk>
    <bk>
      <extLst>
        <ext uri="{3e2802c4-a4d2-4d8b-9148-e3be6c30e623}">
          <xlrd:rvb i="2673"/>
        </ext>
      </extLst>
    </bk>
    <bk>
      <extLst>
        <ext uri="{3e2802c4-a4d2-4d8b-9148-e3be6c30e623}">
          <xlrd:rvb i="2674"/>
        </ext>
      </extLst>
    </bk>
    <bk>
      <extLst>
        <ext uri="{3e2802c4-a4d2-4d8b-9148-e3be6c30e623}">
          <xlrd:rvb i="2675"/>
        </ext>
      </extLst>
    </bk>
    <bk>
      <extLst>
        <ext uri="{3e2802c4-a4d2-4d8b-9148-e3be6c30e623}">
          <xlrd:rvb i="2676"/>
        </ext>
      </extLst>
    </bk>
    <bk>
      <extLst>
        <ext uri="{3e2802c4-a4d2-4d8b-9148-e3be6c30e623}">
          <xlrd:rvb i="2677"/>
        </ext>
      </extLst>
    </bk>
    <bk>
      <extLst>
        <ext uri="{3e2802c4-a4d2-4d8b-9148-e3be6c30e623}">
          <xlrd:rvb i="2678"/>
        </ext>
      </extLst>
    </bk>
    <bk>
      <extLst>
        <ext uri="{3e2802c4-a4d2-4d8b-9148-e3be6c30e623}">
          <xlrd:rvb i="2679"/>
        </ext>
      </extLst>
    </bk>
    <bk>
      <extLst>
        <ext uri="{3e2802c4-a4d2-4d8b-9148-e3be6c30e623}">
          <xlrd:rvb i="2680"/>
        </ext>
      </extLst>
    </bk>
    <bk>
      <extLst>
        <ext uri="{3e2802c4-a4d2-4d8b-9148-e3be6c30e623}">
          <xlrd:rvb i="2681"/>
        </ext>
      </extLst>
    </bk>
    <bk>
      <extLst>
        <ext uri="{3e2802c4-a4d2-4d8b-9148-e3be6c30e623}">
          <xlrd:rvb i="2682"/>
        </ext>
      </extLst>
    </bk>
    <bk>
      <extLst>
        <ext uri="{3e2802c4-a4d2-4d8b-9148-e3be6c30e623}">
          <xlrd:rvb i="2683"/>
        </ext>
      </extLst>
    </bk>
    <bk>
      <extLst>
        <ext uri="{3e2802c4-a4d2-4d8b-9148-e3be6c30e623}">
          <xlrd:rvb i="2684"/>
        </ext>
      </extLst>
    </bk>
    <bk>
      <extLst>
        <ext uri="{3e2802c4-a4d2-4d8b-9148-e3be6c30e623}">
          <xlrd:rvb i="2685"/>
        </ext>
      </extLst>
    </bk>
    <bk>
      <extLst>
        <ext uri="{3e2802c4-a4d2-4d8b-9148-e3be6c30e623}">
          <xlrd:rvb i="2686"/>
        </ext>
      </extLst>
    </bk>
    <bk>
      <extLst>
        <ext uri="{3e2802c4-a4d2-4d8b-9148-e3be6c30e623}">
          <xlrd:rvb i="2687"/>
        </ext>
      </extLst>
    </bk>
    <bk>
      <extLst>
        <ext uri="{3e2802c4-a4d2-4d8b-9148-e3be6c30e623}">
          <xlrd:rvb i="2688"/>
        </ext>
      </extLst>
    </bk>
    <bk>
      <extLst>
        <ext uri="{3e2802c4-a4d2-4d8b-9148-e3be6c30e623}">
          <xlrd:rvb i="2689"/>
        </ext>
      </extLst>
    </bk>
    <bk>
      <extLst>
        <ext uri="{3e2802c4-a4d2-4d8b-9148-e3be6c30e623}">
          <xlrd:rvb i="2690"/>
        </ext>
      </extLst>
    </bk>
    <bk>
      <extLst>
        <ext uri="{3e2802c4-a4d2-4d8b-9148-e3be6c30e623}">
          <xlrd:rvb i="2691"/>
        </ext>
      </extLst>
    </bk>
    <bk>
      <extLst>
        <ext uri="{3e2802c4-a4d2-4d8b-9148-e3be6c30e623}">
          <xlrd:rvb i="2692"/>
        </ext>
      </extLst>
    </bk>
    <bk>
      <extLst>
        <ext uri="{3e2802c4-a4d2-4d8b-9148-e3be6c30e623}">
          <xlrd:rvb i="2693"/>
        </ext>
      </extLst>
    </bk>
    <bk>
      <extLst>
        <ext uri="{3e2802c4-a4d2-4d8b-9148-e3be6c30e623}">
          <xlrd:rvb i="2694"/>
        </ext>
      </extLst>
    </bk>
    <bk>
      <extLst>
        <ext uri="{3e2802c4-a4d2-4d8b-9148-e3be6c30e623}">
          <xlrd:rvb i="2695"/>
        </ext>
      </extLst>
    </bk>
    <bk>
      <extLst>
        <ext uri="{3e2802c4-a4d2-4d8b-9148-e3be6c30e623}">
          <xlrd:rvb i="2696"/>
        </ext>
      </extLst>
    </bk>
    <bk>
      <extLst>
        <ext uri="{3e2802c4-a4d2-4d8b-9148-e3be6c30e623}">
          <xlrd:rvb i="2697"/>
        </ext>
      </extLst>
    </bk>
    <bk>
      <extLst>
        <ext uri="{3e2802c4-a4d2-4d8b-9148-e3be6c30e623}">
          <xlrd:rvb i="2698"/>
        </ext>
      </extLst>
    </bk>
    <bk>
      <extLst>
        <ext uri="{3e2802c4-a4d2-4d8b-9148-e3be6c30e623}">
          <xlrd:rvb i="2699"/>
        </ext>
      </extLst>
    </bk>
    <bk>
      <extLst>
        <ext uri="{3e2802c4-a4d2-4d8b-9148-e3be6c30e623}">
          <xlrd:rvb i="2700"/>
        </ext>
      </extLst>
    </bk>
    <bk>
      <extLst>
        <ext uri="{3e2802c4-a4d2-4d8b-9148-e3be6c30e623}">
          <xlrd:rvb i="2701"/>
        </ext>
      </extLst>
    </bk>
    <bk>
      <extLst>
        <ext uri="{3e2802c4-a4d2-4d8b-9148-e3be6c30e623}">
          <xlrd:rvb i="2702"/>
        </ext>
      </extLst>
    </bk>
    <bk>
      <extLst>
        <ext uri="{3e2802c4-a4d2-4d8b-9148-e3be6c30e623}">
          <xlrd:rvb i="2703"/>
        </ext>
      </extLst>
    </bk>
    <bk>
      <extLst>
        <ext uri="{3e2802c4-a4d2-4d8b-9148-e3be6c30e623}">
          <xlrd:rvb i="2704"/>
        </ext>
      </extLst>
    </bk>
    <bk>
      <extLst>
        <ext uri="{3e2802c4-a4d2-4d8b-9148-e3be6c30e623}">
          <xlrd:rvb i="2705"/>
        </ext>
      </extLst>
    </bk>
    <bk>
      <extLst>
        <ext uri="{3e2802c4-a4d2-4d8b-9148-e3be6c30e623}">
          <xlrd:rvb i="2706"/>
        </ext>
      </extLst>
    </bk>
    <bk>
      <extLst>
        <ext uri="{3e2802c4-a4d2-4d8b-9148-e3be6c30e623}">
          <xlrd:rvb i="2707"/>
        </ext>
      </extLst>
    </bk>
    <bk>
      <extLst>
        <ext uri="{3e2802c4-a4d2-4d8b-9148-e3be6c30e623}">
          <xlrd:rvb i="2708"/>
        </ext>
      </extLst>
    </bk>
    <bk>
      <extLst>
        <ext uri="{3e2802c4-a4d2-4d8b-9148-e3be6c30e623}">
          <xlrd:rvb i="2709"/>
        </ext>
      </extLst>
    </bk>
    <bk>
      <extLst>
        <ext uri="{3e2802c4-a4d2-4d8b-9148-e3be6c30e623}">
          <xlrd:rvb i="2710"/>
        </ext>
      </extLst>
    </bk>
    <bk>
      <extLst>
        <ext uri="{3e2802c4-a4d2-4d8b-9148-e3be6c30e623}">
          <xlrd:rvb i="2711"/>
        </ext>
      </extLst>
    </bk>
    <bk>
      <extLst>
        <ext uri="{3e2802c4-a4d2-4d8b-9148-e3be6c30e623}">
          <xlrd:rvb i="2712"/>
        </ext>
      </extLst>
    </bk>
    <bk>
      <extLst>
        <ext uri="{3e2802c4-a4d2-4d8b-9148-e3be6c30e623}">
          <xlrd:rvb i="2713"/>
        </ext>
      </extLst>
    </bk>
    <bk>
      <extLst>
        <ext uri="{3e2802c4-a4d2-4d8b-9148-e3be6c30e623}">
          <xlrd:rvb i="2714"/>
        </ext>
      </extLst>
    </bk>
    <bk>
      <extLst>
        <ext uri="{3e2802c4-a4d2-4d8b-9148-e3be6c30e623}">
          <xlrd:rvb i="2715"/>
        </ext>
      </extLst>
    </bk>
    <bk>
      <extLst>
        <ext uri="{3e2802c4-a4d2-4d8b-9148-e3be6c30e623}">
          <xlrd:rvb i="2716"/>
        </ext>
      </extLst>
    </bk>
    <bk>
      <extLst>
        <ext uri="{3e2802c4-a4d2-4d8b-9148-e3be6c30e623}">
          <xlrd:rvb i="2717"/>
        </ext>
      </extLst>
    </bk>
    <bk>
      <extLst>
        <ext uri="{3e2802c4-a4d2-4d8b-9148-e3be6c30e623}">
          <xlrd:rvb i="2718"/>
        </ext>
      </extLst>
    </bk>
    <bk>
      <extLst>
        <ext uri="{3e2802c4-a4d2-4d8b-9148-e3be6c30e623}">
          <xlrd:rvb i="2719"/>
        </ext>
      </extLst>
    </bk>
    <bk>
      <extLst>
        <ext uri="{3e2802c4-a4d2-4d8b-9148-e3be6c30e623}">
          <xlrd:rvb i="2720"/>
        </ext>
      </extLst>
    </bk>
    <bk>
      <extLst>
        <ext uri="{3e2802c4-a4d2-4d8b-9148-e3be6c30e623}">
          <xlrd:rvb i="2721"/>
        </ext>
      </extLst>
    </bk>
    <bk>
      <extLst>
        <ext uri="{3e2802c4-a4d2-4d8b-9148-e3be6c30e623}">
          <xlrd:rvb i="2722"/>
        </ext>
      </extLst>
    </bk>
    <bk>
      <extLst>
        <ext uri="{3e2802c4-a4d2-4d8b-9148-e3be6c30e623}">
          <xlrd:rvb i="2723"/>
        </ext>
      </extLst>
    </bk>
    <bk>
      <extLst>
        <ext uri="{3e2802c4-a4d2-4d8b-9148-e3be6c30e623}">
          <xlrd:rvb i="2724"/>
        </ext>
      </extLst>
    </bk>
    <bk>
      <extLst>
        <ext uri="{3e2802c4-a4d2-4d8b-9148-e3be6c30e623}">
          <xlrd:rvb i="2725"/>
        </ext>
      </extLst>
    </bk>
    <bk>
      <extLst>
        <ext uri="{3e2802c4-a4d2-4d8b-9148-e3be6c30e623}">
          <xlrd:rvb i="2726"/>
        </ext>
      </extLst>
    </bk>
    <bk>
      <extLst>
        <ext uri="{3e2802c4-a4d2-4d8b-9148-e3be6c30e623}">
          <xlrd:rvb i="2727"/>
        </ext>
      </extLst>
    </bk>
    <bk>
      <extLst>
        <ext uri="{3e2802c4-a4d2-4d8b-9148-e3be6c30e623}">
          <xlrd:rvb i="2728"/>
        </ext>
      </extLst>
    </bk>
    <bk>
      <extLst>
        <ext uri="{3e2802c4-a4d2-4d8b-9148-e3be6c30e623}">
          <xlrd:rvb i="2729"/>
        </ext>
      </extLst>
    </bk>
    <bk>
      <extLst>
        <ext uri="{3e2802c4-a4d2-4d8b-9148-e3be6c30e623}">
          <xlrd:rvb i="2730"/>
        </ext>
      </extLst>
    </bk>
    <bk>
      <extLst>
        <ext uri="{3e2802c4-a4d2-4d8b-9148-e3be6c30e623}">
          <xlrd:rvb i="2731"/>
        </ext>
      </extLst>
    </bk>
    <bk>
      <extLst>
        <ext uri="{3e2802c4-a4d2-4d8b-9148-e3be6c30e623}">
          <xlrd:rvb i="2732"/>
        </ext>
      </extLst>
    </bk>
    <bk>
      <extLst>
        <ext uri="{3e2802c4-a4d2-4d8b-9148-e3be6c30e623}">
          <xlrd:rvb i="2733"/>
        </ext>
      </extLst>
    </bk>
    <bk>
      <extLst>
        <ext uri="{3e2802c4-a4d2-4d8b-9148-e3be6c30e623}">
          <xlrd:rvb i="2734"/>
        </ext>
      </extLst>
    </bk>
    <bk>
      <extLst>
        <ext uri="{3e2802c4-a4d2-4d8b-9148-e3be6c30e623}">
          <xlrd:rvb i="2735"/>
        </ext>
      </extLst>
    </bk>
    <bk>
      <extLst>
        <ext uri="{3e2802c4-a4d2-4d8b-9148-e3be6c30e623}">
          <xlrd:rvb i="2736"/>
        </ext>
      </extLst>
    </bk>
    <bk>
      <extLst>
        <ext uri="{3e2802c4-a4d2-4d8b-9148-e3be6c30e623}">
          <xlrd:rvb i="2737"/>
        </ext>
      </extLst>
    </bk>
    <bk>
      <extLst>
        <ext uri="{3e2802c4-a4d2-4d8b-9148-e3be6c30e623}">
          <xlrd:rvb i="2738"/>
        </ext>
      </extLst>
    </bk>
    <bk>
      <extLst>
        <ext uri="{3e2802c4-a4d2-4d8b-9148-e3be6c30e623}">
          <xlrd:rvb i="2739"/>
        </ext>
      </extLst>
    </bk>
    <bk>
      <extLst>
        <ext uri="{3e2802c4-a4d2-4d8b-9148-e3be6c30e623}">
          <xlrd:rvb i="2740"/>
        </ext>
      </extLst>
    </bk>
    <bk>
      <extLst>
        <ext uri="{3e2802c4-a4d2-4d8b-9148-e3be6c30e623}">
          <xlrd:rvb i="2741"/>
        </ext>
      </extLst>
    </bk>
    <bk>
      <extLst>
        <ext uri="{3e2802c4-a4d2-4d8b-9148-e3be6c30e623}">
          <xlrd:rvb i="2742"/>
        </ext>
      </extLst>
    </bk>
    <bk>
      <extLst>
        <ext uri="{3e2802c4-a4d2-4d8b-9148-e3be6c30e623}">
          <xlrd:rvb i="2743"/>
        </ext>
      </extLst>
    </bk>
    <bk>
      <extLst>
        <ext uri="{3e2802c4-a4d2-4d8b-9148-e3be6c30e623}">
          <xlrd:rvb i="2744"/>
        </ext>
      </extLst>
    </bk>
    <bk>
      <extLst>
        <ext uri="{3e2802c4-a4d2-4d8b-9148-e3be6c30e623}">
          <xlrd:rvb i="2745"/>
        </ext>
      </extLst>
    </bk>
    <bk>
      <extLst>
        <ext uri="{3e2802c4-a4d2-4d8b-9148-e3be6c30e623}">
          <xlrd:rvb i="2746"/>
        </ext>
      </extLst>
    </bk>
    <bk>
      <extLst>
        <ext uri="{3e2802c4-a4d2-4d8b-9148-e3be6c30e623}">
          <xlrd:rvb i="2747"/>
        </ext>
      </extLst>
    </bk>
    <bk>
      <extLst>
        <ext uri="{3e2802c4-a4d2-4d8b-9148-e3be6c30e623}">
          <xlrd:rvb i="2748"/>
        </ext>
      </extLst>
    </bk>
    <bk>
      <extLst>
        <ext uri="{3e2802c4-a4d2-4d8b-9148-e3be6c30e623}">
          <xlrd:rvb i="2749"/>
        </ext>
      </extLst>
    </bk>
    <bk>
      <extLst>
        <ext uri="{3e2802c4-a4d2-4d8b-9148-e3be6c30e623}">
          <xlrd:rvb i="2750"/>
        </ext>
      </extLst>
    </bk>
    <bk>
      <extLst>
        <ext uri="{3e2802c4-a4d2-4d8b-9148-e3be6c30e623}">
          <xlrd:rvb i="2751"/>
        </ext>
      </extLst>
    </bk>
    <bk>
      <extLst>
        <ext uri="{3e2802c4-a4d2-4d8b-9148-e3be6c30e623}">
          <xlrd:rvb i="2752"/>
        </ext>
      </extLst>
    </bk>
    <bk>
      <extLst>
        <ext uri="{3e2802c4-a4d2-4d8b-9148-e3be6c30e623}">
          <xlrd:rvb i="2753"/>
        </ext>
      </extLst>
    </bk>
    <bk>
      <extLst>
        <ext uri="{3e2802c4-a4d2-4d8b-9148-e3be6c30e623}">
          <xlrd:rvb i="2754"/>
        </ext>
      </extLst>
    </bk>
    <bk>
      <extLst>
        <ext uri="{3e2802c4-a4d2-4d8b-9148-e3be6c30e623}">
          <xlrd:rvb i="2755"/>
        </ext>
      </extLst>
    </bk>
    <bk>
      <extLst>
        <ext uri="{3e2802c4-a4d2-4d8b-9148-e3be6c30e623}">
          <xlrd:rvb i="2756"/>
        </ext>
      </extLst>
    </bk>
    <bk>
      <extLst>
        <ext uri="{3e2802c4-a4d2-4d8b-9148-e3be6c30e623}">
          <xlrd:rvb i="2757"/>
        </ext>
      </extLst>
    </bk>
    <bk>
      <extLst>
        <ext uri="{3e2802c4-a4d2-4d8b-9148-e3be6c30e623}">
          <xlrd:rvb i="2758"/>
        </ext>
      </extLst>
    </bk>
    <bk>
      <extLst>
        <ext uri="{3e2802c4-a4d2-4d8b-9148-e3be6c30e623}">
          <xlrd:rvb i="2759"/>
        </ext>
      </extLst>
    </bk>
    <bk>
      <extLst>
        <ext uri="{3e2802c4-a4d2-4d8b-9148-e3be6c30e623}">
          <xlrd:rvb i="2760"/>
        </ext>
      </extLst>
    </bk>
    <bk>
      <extLst>
        <ext uri="{3e2802c4-a4d2-4d8b-9148-e3be6c30e623}">
          <xlrd:rvb i="2761"/>
        </ext>
      </extLst>
    </bk>
    <bk>
      <extLst>
        <ext uri="{3e2802c4-a4d2-4d8b-9148-e3be6c30e623}">
          <xlrd:rvb i="2762"/>
        </ext>
      </extLst>
    </bk>
    <bk>
      <extLst>
        <ext uri="{3e2802c4-a4d2-4d8b-9148-e3be6c30e623}">
          <xlrd:rvb i="2763"/>
        </ext>
      </extLst>
    </bk>
    <bk>
      <extLst>
        <ext uri="{3e2802c4-a4d2-4d8b-9148-e3be6c30e623}">
          <xlrd:rvb i="2764"/>
        </ext>
      </extLst>
    </bk>
    <bk>
      <extLst>
        <ext uri="{3e2802c4-a4d2-4d8b-9148-e3be6c30e623}">
          <xlrd:rvb i="2765"/>
        </ext>
      </extLst>
    </bk>
    <bk>
      <extLst>
        <ext uri="{3e2802c4-a4d2-4d8b-9148-e3be6c30e623}">
          <xlrd:rvb i="2766"/>
        </ext>
      </extLst>
    </bk>
    <bk>
      <extLst>
        <ext uri="{3e2802c4-a4d2-4d8b-9148-e3be6c30e623}">
          <xlrd:rvb i="2767"/>
        </ext>
      </extLst>
    </bk>
    <bk>
      <extLst>
        <ext uri="{3e2802c4-a4d2-4d8b-9148-e3be6c30e623}">
          <xlrd:rvb i="2768"/>
        </ext>
      </extLst>
    </bk>
    <bk>
      <extLst>
        <ext uri="{3e2802c4-a4d2-4d8b-9148-e3be6c30e623}">
          <xlrd:rvb i="2769"/>
        </ext>
      </extLst>
    </bk>
    <bk>
      <extLst>
        <ext uri="{3e2802c4-a4d2-4d8b-9148-e3be6c30e623}">
          <xlrd:rvb i="2770"/>
        </ext>
      </extLst>
    </bk>
    <bk>
      <extLst>
        <ext uri="{3e2802c4-a4d2-4d8b-9148-e3be6c30e623}">
          <xlrd:rvb i="2771"/>
        </ext>
      </extLst>
    </bk>
    <bk>
      <extLst>
        <ext uri="{3e2802c4-a4d2-4d8b-9148-e3be6c30e623}">
          <xlrd:rvb i="2772"/>
        </ext>
      </extLst>
    </bk>
    <bk>
      <extLst>
        <ext uri="{3e2802c4-a4d2-4d8b-9148-e3be6c30e623}">
          <xlrd:rvb i="2773"/>
        </ext>
      </extLst>
    </bk>
    <bk>
      <extLst>
        <ext uri="{3e2802c4-a4d2-4d8b-9148-e3be6c30e623}">
          <xlrd:rvb i="2774"/>
        </ext>
      </extLst>
    </bk>
    <bk>
      <extLst>
        <ext uri="{3e2802c4-a4d2-4d8b-9148-e3be6c30e623}">
          <xlrd:rvb i="2775"/>
        </ext>
      </extLst>
    </bk>
    <bk>
      <extLst>
        <ext uri="{3e2802c4-a4d2-4d8b-9148-e3be6c30e623}">
          <xlrd:rvb i="2776"/>
        </ext>
      </extLst>
    </bk>
    <bk>
      <extLst>
        <ext uri="{3e2802c4-a4d2-4d8b-9148-e3be6c30e623}">
          <xlrd:rvb i="2777"/>
        </ext>
      </extLst>
    </bk>
    <bk>
      <extLst>
        <ext uri="{3e2802c4-a4d2-4d8b-9148-e3be6c30e623}">
          <xlrd:rvb i="2778"/>
        </ext>
      </extLst>
    </bk>
    <bk>
      <extLst>
        <ext uri="{3e2802c4-a4d2-4d8b-9148-e3be6c30e623}">
          <xlrd:rvb i="2779"/>
        </ext>
      </extLst>
    </bk>
    <bk>
      <extLst>
        <ext uri="{3e2802c4-a4d2-4d8b-9148-e3be6c30e623}">
          <xlrd:rvb i="2780"/>
        </ext>
      </extLst>
    </bk>
    <bk>
      <extLst>
        <ext uri="{3e2802c4-a4d2-4d8b-9148-e3be6c30e623}">
          <xlrd:rvb i="2781"/>
        </ext>
      </extLst>
    </bk>
    <bk>
      <extLst>
        <ext uri="{3e2802c4-a4d2-4d8b-9148-e3be6c30e623}">
          <xlrd:rvb i="2782"/>
        </ext>
      </extLst>
    </bk>
    <bk>
      <extLst>
        <ext uri="{3e2802c4-a4d2-4d8b-9148-e3be6c30e623}">
          <xlrd:rvb i="2783"/>
        </ext>
      </extLst>
    </bk>
    <bk>
      <extLst>
        <ext uri="{3e2802c4-a4d2-4d8b-9148-e3be6c30e623}">
          <xlrd:rvb i="2784"/>
        </ext>
      </extLst>
    </bk>
    <bk>
      <extLst>
        <ext uri="{3e2802c4-a4d2-4d8b-9148-e3be6c30e623}">
          <xlrd:rvb i="2785"/>
        </ext>
      </extLst>
    </bk>
    <bk>
      <extLst>
        <ext uri="{3e2802c4-a4d2-4d8b-9148-e3be6c30e623}">
          <xlrd:rvb i="2786"/>
        </ext>
      </extLst>
    </bk>
    <bk>
      <extLst>
        <ext uri="{3e2802c4-a4d2-4d8b-9148-e3be6c30e623}">
          <xlrd:rvb i="2787"/>
        </ext>
      </extLst>
    </bk>
    <bk>
      <extLst>
        <ext uri="{3e2802c4-a4d2-4d8b-9148-e3be6c30e623}">
          <xlrd:rvb i="2788"/>
        </ext>
      </extLst>
    </bk>
    <bk>
      <extLst>
        <ext uri="{3e2802c4-a4d2-4d8b-9148-e3be6c30e623}">
          <xlrd:rvb i="2789"/>
        </ext>
      </extLst>
    </bk>
    <bk>
      <extLst>
        <ext uri="{3e2802c4-a4d2-4d8b-9148-e3be6c30e623}">
          <xlrd:rvb i="2790"/>
        </ext>
      </extLst>
    </bk>
    <bk>
      <extLst>
        <ext uri="{3e2802c4-a4d2-4d8b-9148-e3be6c30e623}">
          <xlrd:rvb i="2791"/>
        </ext>
      </extLst>
    </bk>
    <bk>
      <extLst>
        <ext uri="{3e2802c4-a4d2-4d8b-9148-e3be6c30e623}">
          <xlrd:rvb i="2792"/>
        </ext>
      </extLst>
    </bk>
    <bk>
      <extLst>
        <ext uri="{3e2802c4-a4d2-4d8b-9148-e3be6c30e623}">
          <xlrd:rvb i="2793"/>
        </ext>
      </extLst>
    </bk>
    <bk>
      <extLst>
        <ext uri="{3e2802c4-a4d2-4d8b-9148-e3be6c30e623}">
          <xlrd:rvb i="2794"/>
        </ext>
      </extLst>
    </bk>
    <bk>
      <extLst>
        <ext uri="{3e2802c4-a4d2-4d8b-9148-e3be6c30e623}">
          <xlrd:rvb i="2795"/>
        </ext>
      </extLst>
    </bk>
    <bk>
      <extLst>
        <ext uri="{3e2802c4-a4d2-4d8b-9148-e3be6c30e623}">
          <xlrd:rvb i="2796"/>
        </ext>
      </extLst>
    </bk>
    <bk>
      <extLst>
        <ext uri="{3e2802c4-a4d2-4d8b-9148-e3be6c30e623}">
          <xlrd:rvb i="2797"/>
        </ext>
      </extLst>
    </bk>
    <bk>
      <extLst>
        <ext uri="{3e2802c4-a4d2-4d8b-9148-e3be6c30e623}">
          <xlrd:rvb i="2798"/>
        </ext>
      </extLst>
    </bk>
    <bk>
      <extLst>
        <ext uri="{3e2802c4-a4d2-4d8b-9148-e3be6c30e623}">
          <xlrd:rvb i="2799"/>
        </ext>
      </extLst>
    </bk>
    <bk>
      <extLst>
        <ext uri="{3e2802c4-a4d2-4d8b-9148-e3be6c30e623}">
          <xlrd:rvb i="2800"/>
        </ext>
      </extLst>
    </bk>
    <bk>
      <extLst>
        <ext uri="{3e2802c4-a4d2-4d8b-9148-e3be6c30e623}">
          <xlrd:rvb i="2801"/>
        </ext>
      </extLst>
    </bk>
    <bk>
      <extLst>
        <ext uri="{3e2802c4-a4d2-4d8b-9148-e3be6c30e623}">
          <xlrd:rvb i="2802"/>
        </ext>
      </extLst>
    </bk>
    <bk>
      <extLst>
        <ext uri="{3e2802c4-a4d2-4d8b-9148-e3be6c30e623}">
          <xlrd:rvb i="2803"/>
        </ext>
      </extLst>
    </bk>
    <bk>
      <extLst>
        <ext uri="{3e2802c4-a4d2-4d8b-9148-e3be6c30e623}">
          <xlrd:rvb i="2804"/>
        </ext>
      </extLst>
    </bk>
    <bk>
      <extLst>
        <ext uri="{3e2802c4-a4d2-4d8b-9148-e3be6c30e623}">
          <xlrd:rvb i="2805"/>
        </ext>
      </extLst>
    </bk>
    <bk>
      <extLst>
        <ext uri="{3e2802c4-a4d2-4d8b-9148-e3be6c30e623}">
          <xlrd:rvb i="2806"/>
        </ext>
      </extLst>
    </bk>
    <bk>
      <extLst>
        <ext uri="{3e2802c4-a4d2-4d8b-9148-e3be6c30e623}">
          <xlrd:rvb i="2807"/>
        </ext>
      </extLst>
    </bk>
    <bk>
      <extLst>
        <ext uri="{3e2802c4-a4d2-4d8b-9148-e3be6c30e623}">
          <xlrd:rvb i="2808"/>
        </ext>
      </extLst>
    </bk>
    <bk>
      <extLst>
        <ext uri="{3e2802c4-a4d2-4d8b-9148-e3be6c30e623}">
          <xlrd:rvb i="2809"/>
        </ext>
      </extLst>
    </bk>
    <bk>
      <extLst>
        <ext uri="{3e2802c4-a4d2-4d8b-9148-e3be6c30e623}">
          <xlrd:rvb i="2810"/>
        </ext>
      </extLst>
    </bk>
    <bk>
      <extLst>
        <ext uri="{3e2802c4-a4d2-4d8b-9148-e3be6c30e623}">
          <xlrd:rvb i="2811"/>
        </ext>
      </extLst>
    </bk>
    <bk>
      <extLst>
        <ext uri="{3e2802c4-a4d2-4d8b-9148-e3be6c30e623}">
          <xlrd:rvb i="2812"/>
        </ext>
      </extLst>
    </bk>
    <bk>
      <extLst>
        <ext uri="{3e2802c4-a4d2-4d8b-9148-e3be6c30e623}">
          <xlrd:rvb i="2813"/>
        </ext>
      </extLst>
    </bk>
    <bk>
      <extLst>
        <ext uri="{3e2802c4-a4d2-4d8b-9148-e3be6c30e623}">
          <xlrd:rvb i="2814"/>
        </ext>
      </extLst>
    </bk>
    <bk>
      <extLst>
        <ext uri="{3e2802c4-a4d2-4d8b-9148-e3be6c30e623}">
          <xlrd:rvb i="2815"/>
        </ext>
      </extLst>
    </bk>
    <bk>
      <extLst>
        <ext uri="{3e2802c4-a4d2-4d8b-9148-e3be6c30e623}">
          <xlrd:rvb i="2816"/>
        </ext>
      </extLst>
    </bk>
    <bk>
      <extLst>
        <ext uri="{3e2802c4-a4d2-4d8b-9148-e3be6c30e623}">
          <xlrd:rvb i="2817"/>
        </ext>
      </extLst>
    </bk>
    <bk>
      <extLst>
        <ext uri="{3e2802c4-a4d2-4d8b-9148-e3be6c30e623}">
          <xlrd:rvb i="2818"/>
        </ext>
      </extLst>
    </bk>
    <bk>
      <extLst>
        <ext uri="{3e2802c4-a4d2-4d8b-9148-e3be6c30e623}">
          <xlrd:rvb i="2819"/>
        </ext>
      </extLst>
    </bk>
    <bk>
      <extLst>
        <ext uri="{3e2802c4-a4d2-4d8b-9148-e3be6c30e623}">
          <xlrd:rvb i="2820"/>
        </ext>
      </extLst>
    </bk>
    <bk>
      <extLst>
        <ext uri="{3e2802c4-a4d2-4d8b-9148-e3be6c30e623}">
          <xlrd:rvb i="2821"/>
        </ext>
      </extLst>
    </bk>
    <bk>
      <extLst>
        <ext uri="{3e2802c4-a4d2-4d8b-9148-e3be6c30e623}">
          <xlrd:rvb i="2822"/>
        </ext>
      </extLst>
    </bk>
    <bk>
      <extLst>
        <ext uri="{3e2802c4-a4d2-4d8b-9148-e3be6c30e623}">
          <xlrd:rvb i="2823"/>
        </ext>
      </extLst>
    </bk>
    <bk>
      <extLst>
        <ext uri="{3e2802c4-a4d2-4d8b-9148-e3be6c30e623}">
          <xlrd:rvb i="2824"/>
        </ext>
      </extLst>
    </bk>
    <bk>
      <extLst>
        <ext uri="{3e2802c4-a4d2-4d8b-9148-e3be6c30e623}">
          <xlrd:rvb i="2825"/>
        </ext>
      </extLst>
    </bk>
    <bk>
      <extLst>
        <ext uri="{3e2802c4-a4d2-4d8b-9148-e3be6c30e623}">
          <xlrd:rvb i="2826"/>
        </ext>
      </extLst>
    </bk>
    <bk>
      <extLst>
        <ext uri="{3e2802c4-a4d2-4d8b-9148-e3be6c30e623}">
          <xlrd:rvb i="2827"/>
        </ext>
      </extLst>
    </bk>
    <bk>
      <extLst>
        <ext uri="{3e2802c4-a4d2-4d8b-9148-e3be6c30e623}">
          <xlrd:rvb i="2828"/>
        </ext>
      </extLst>
    </bk>
    <bk>
      <extLst>
        <ext uri="{3e2802c4-a4d2-4d8b-9148-e3be6c30e623}">
          <xlrd:rvb i="2829"/>
        </ext>
      </extLst>
    </bk>
    <bk>
      <extLst>
        <ext uri="{3e2802c4-a4d2-4d8b-9148-e3be6c30e623}">
          <xlrd:rvb i="2830"/>
        </ext>
      </extLst>
    </bk>
    <bk>
      <extLst>
        <ext uri="{3e2802c4-a4d2-4d8b-9148-e3be6c30e623}">
          <xlrd:rvb i="2831"/>
        </ext>
      </extLst>
    </bk>
    <bk>
      <extLst>
        <ext uri="{3e2802c4-a4d2-4d8b-9148-e3be6c30e623}">
          <xlrd:rvb i="2832"/>
        </ext>
      </extLst>
    </bk>
    <bk>
      <extLst>
        <ext uri="{3e2802c4-a4d2-4d8b-9148-e3be6c30e623}">
          <xlrd:rvb i="2833"/>
        </ext>
      </extLst>
    </bk>
    <bk>
      <extLst>
        <ext uri="{3e2802c4-a4d2-4d8b-9148-e3be6c30e623}">
          <xlrd:rvb i="2834"/>
        </ext>
      </extLst>
    </bk>
    <bk>
      <extLst>
        <ext uri="{3e2802c4-a4d2-4d8b-9148-e3be6c30e623}">
          <xlrd:rvb i="2835"/>
        </ext>
      </extLst>
    </bk>
    <bk>
      <extLst>
        <ext uri="{3e2802c4-a4d2-4d8b-9148-e3be6c30e623}">
          <xlrd:rvb i="2836"/>
        </ext>
      </extLst>
    </bk>
    <bk>
      <extLst>
        <ext uri="{3e2802c4-a4d2-4d8b-9148-e3be6c30e623}">
          <xlrd:rvb i="2837"/>
        </ext>
      </extLst>
    </bk>
    <bk>
      <extLst>
        <ext uri="{3e2802c4-a4d2-4d8b-9148-e3be6c30e623}">
          <xlrd:rvb i="2838"/>
        </ext>
      </extLst>
    </bk>
    <bk>
      <extLst>
        <ext uri="{3e2802c4-a4d2-4d8b-9148-e3be6c30e623}">
          <xlrd:rvb i="2839"/>
        </ext>
      </extLst>
    </bk>
    <bk>
      <extLst>
        <ext uri="{3e2802c4-a4d2-4d8b-9148-e3be6c30e623}">
          <xlrd:rvb i="2840"/>
        </ext>
      </extLst>
    </bk>
    <bk>
      <extLst>
        <ext uri="{3e2802c4-a4d2-4d8b-9148-e3be6c30e623}">
          <xlrd:rvb i="2841"/>
        </ext>
      </extLst>
    </bk>
    <bk>
      <extLst>
        <ext uri="{3e2802c4-a4d2-4d8b-9148-e3be6c30e623}">
          <xlrd:rvb i="2842"/>
        </ext>
      </extLst>
    </bk>
    <bk>
      <extLst>
        <ext uri="{3e2802c4-a4d2-4d8b-9148-e3be6c30e623}">
          <xlrd:rvb i="2843"/>
        </ext>
      </extLst>
    </bk>
    <bk>
      <extLst>
        <ext uri="{3e2802c4-a4d2-4d8b-9148-e3be6c30e623}">
          <xlrd:rvb i="2844"/>
        </ext>
      </extLst>
    </bk>
    <bk>
      <extLst>
        <ext uri="{3e2802c4-a4d2-4d8b-9148-e3be6c30e623}">
          <xlrd:rvb i="2845"/>
        </ext>
      </extLst>
    </bk>
    <bk>
      <extLst>
        <ext uri="{3e2802c4-a4d2-4d8b-9148-e3be6c30e623}">
          <xlrd:rvb i="2846"/>
        </ext>
      </extLst>
    </bk>
    <bk>
      <extLst>
        <ext uri="{3e2802c4-a4d2-4d8b-9148-e3be6c30e623}">
          <xlrd:rvb i="2847"/>
        </ext>
      </extLst>
    </bk>
    <bk>
      <extLst>
        <ext uri="{3e2802c4-a4d2-4d8b-9148-e3be6c30e623}">
          <xlrd:rvb i="2848"/>
        </ext>
      </extLst>
    </bk>
    <bk>
      <extLst>
        <ext uri="{3e2802c4-a4d2-4d8b-9148-e3be6c30e623}">
          <xlrd:rvb i="2849"/>
        </ext>
      </extLst>
    </bk>
    <bk>
      <extLst>
        <ext uri="{3e2802c4-a4d2-4d8b-9148-e3be6c30e623}">
          <xlrd:rvb i="2850"/>
        </ext>
      </extLst>
    </bk>
    <bk>
      <extLst>
        <ext uri="{3e2802c4-a4d2-4d8b-9148-e3be6c30e623}">
          <xlrd:rvb i="2851"/>
        </ext>
      </extLst>
    </bk>
    <bk>
      <extLst>
        <ext uri="{3e2802c4-a4d2-4d8b-9148-e3be6c30e623}">
          <xlrd:rvb i="2852"/>
        </ext>
      </extLst>
    </bk>
    <bk>
      <extLst>
        <ext uri="{3e2802c4-a4d2-4d8b-9148-e3be6c30e623}">
          <xlrd:rvb i="2853"/>
        </ext>
      </extLst>
    </bk>
    <bk>
      <extLst>
        <ext uri="{3e2802c4-a4d2-4d8b-9148-e3be6c30e623}">
          <xlrd:rvb i="2854"/>
        </ext>
      </extLst>
    </bk>
    <bk>
      <extLst>
        <ext uri="{3e2802c4-a4d2-4d8b-9148-e3be6c30e623}">
          <xlrd:rvb i="2855"/>
        </ext>
      </extLst>
    </bk>
    <bk>
      <extLst>
        <ext uri="{3e2802c4-a4d2-4d8b-9148-e3be6c30e623}">
          <xlrd:rvb i="2856"/>
        </ext>
      </extLst>
    </bk>
    <bk>
      <extLst>
        <ext uri="{3e2802c4-a4d2-4d8b-9148-e3be6c30e623}">
          <xlrd:rvb i="2857"/>
        </ext>
      </extLst>
    </bk>
    <bk>
      <extLst>
        <ext uri="{3e2802c4-a4d2-4d8b-9148-e3be6c30e623}">
          <xlrd:rvb i="2858"/>
        </ext>
      </extLst>
    </bk>
    <bk>
      <extLst>
        <ext uri="{3e2802c4-a4d2-4d8b-9148-e3be6c30e623}">
          <xlrd:rvb i="2859"/>
        </ext>
      </extLst>
    </bk>
    <bk>
      <extLst>
        <ext uri="{3e2802c4-a4d2-4d8b-9148-e3be6c30e623}">
          <xlrd:rvb i="2860"/>
        </ext>
      </extLst>
    </bk>
    <bk>
      <extLst>
        <ext uri="{3e2802c4-a4d2-4d8b-9148-e3be6c30e623}">
          <xlrd:rvb i="2861"/>
        </ext>
      </extLst>
    </bk>
    <bk>
      <extLst>
        <ext uri="{3e2802c4-a4d2-4d8b-9148-e3be6c30e623}">
          <xlrd:rvb i="2862"/>
        </ext>
      </extLst>
    </bk>
    <bk>
      <extLst>
        <ext uri="{3e2802c4-a4d2-4d8b-9148-e3be6c30e623}">
          <xlrd:rvb i="2863"/>
        </ext>
      </extLst>
    </bk>
    <bk>
      <extLst>
        <ext uri="{3e2802c4-a4d2-4d8b-9148-e3be6c30e623}">
          <xlrd:rvb i="2864"/>
        </ext>
      </extLst>
    </bk>
    <bk>
      <extLst>
        <ext uri="{3e2802c4-a4d2-4d8b-9148-e3be6c30e623}">
          <xlrd:rvb i="2865"/>
        </ext>
      </extLst>
    </bk>
    <bk>
      <extLst>
        <ext uri="{3e2802c4-a4d2-4d8b-9148-e3be6c30e623}">
          <xlrd:rvb i="2866"/>
        </ext>
      </extLst>
    </bk>
    <bk>
      <extLst>
        <ext uri="{3e2802c4-a4d2-4d8b-9148-e3be6c30e623}">
          <xlrd:rvb i="2867"/>
        </ext>
      </extLst>
    </bk>
    <bk>
      <extLst>
        <ext uri="{3e2802c4-a4d2-4d8b-9148-e3be6c30e623}">
          <xlrd:rvb i="2868"/>
        </ext>
      </extLst>
    </bk>
    <bk>
      <extLst>
        <ext uri="{3e2802c4-a4d2-4d8b-9148-e3be6c30e623}">
          <xlrd:rvb i="2869"/>
        </ext>
      </extLst>
    </bk>
    <bk>
      <extLst>
        <ext uri="{3e2802c4-a4d2-4d8b-9148-e3be6c30e623}">
          <xlrd:rvb i="2870"/>
        </ext>
      </extLst>
    </bk>
    <bk>
      <extLst>
        <ext uri="{3e2802c4-a4d2-4d8b-9148-e3be6c30e623}">
          <xlrd:rvb i="2871"/>
        </ext>
      </extLst>
    </bk>
    <bk>
      <extLst>
        <ext uri="{3e2802c4-a4d2-4d8b-9148-e3be6c30e623}">
          <xlrd:rvb i="2872"/>
        </ext>
      </extLst>
    </bk>
    <bk>
      <extLst>
        <ext uri="{3e2802c4-a4d2-4d8b-9148-e3be6c30e623}">
          <xlrd:rvb i="2873"/>
        </ext>
      </extLst>
    </bk>
    <bk>
      <extLst>
        <ext uri="{3e2802c4-a4d2-4d8b-9148-e3be6c30e623}">
          <xlrd:rvb i="2874"/>
        </ext>
      </extLst>
    </bk>
    <bk>
      <extLst>
        <ext uri="{3e2802c4-a4d2-4d8b-9148-e3be6c30e623}">
          <xlrd:rvb i="2875"/>
        </ext>
      </extLst>
    </bk>
    <bk>
      <extLst>
        <ext uri="{3e2802c4-a4d2-4d8b-9148-e3be6c30e623}">
          <xlrd:rvb i="2876"/>
        </ext>
      </extLst>
    </bk>
    <bk>
      <extLst>
        <ext uri="{3e2802c4-a4d2-4d8b-9148-e3be6c30e623}">
          <xlrd:rvb i="2877"/>
        </ext>
      </extLst>
    </bk>
    <bk>
      <extLst>
        <ext uri="{3e2802c4-a4d2-4d8b-9148-e3be6c30e623}">
          <xlrd:rvb i="2878"/>
        </ext>
      </extLst>
    </bk>
    <bk>
      <extLst>
        <ext uri="{3e2802c4-a4d2-4d8b-9148-e3be6c30e623}">
          <xlrd:rvb i="2879"/>
        </ext>
      </extLst>
    </bk>
    <bk>
      <extLst>
        <ext uri="{3e2802c4-a4d2-4d8b-9148-e3be6c30e623}">
          <xlrd:rvb i="2880"/>
        </ext>
      </extLst>
    </bk>
    <bk>
      <extLst>
        <ext uri="{3e2802c4-a4d2-4d8b-9148-e3be6c30e623}">
          <xlrd:rvb i="2881"/>
        </ext>
      </extLst>
    </bk>
    <bk>
      <extLst>
        <ext uri="{3e2802c4-a4d2-4d8b-9148-e3be6c30e623}">
          <xlrd:rvb i="2882"/>
        </ext>
      </extLst>
    </bk>
    <bk>
      <extLst>
        <ext uri="{3e2802c4-a4d2-4d8b-9148-e3be6c30e623}">
          <xlrd:rvb i="2883"/>
        </ext>
      </extLst>
    </bk>
    <bk>
      <extLst>
        <ext uri="{3e2802c4-a4d2-4d8b-9148-e3be6c30e623}">
          <xlrd:rvb i="2884"/>
        </ext>
      </extLst>
    </bk>
    <bk>
      <extLst>
        <ext uri="{3e2802c4-a4d2-4d8b-9148-e3be6c30e623}">
          <xlrd:rvb i="2885"/>
        </ext>
      </extLst>
    </bk>
    <bk>
      <extLst>
        <ext uri="{3e2802c4-a4d2-4d8b-9148-e3be6c30e623}">
          <xlrd:rvb i="2886"/>
        </ext>
      </extLst>
    </bk>
    <bk>
      <extLst>
        <ext uri="{3e2802c4-a4d2-4d8b-9148-e3be6c30e623}">
          <xlrd:rvb i="2887"/>
        </ext>
      </extLst>
    </bk>
    <bk>
      <extLst>
        <ext uri="{3e2802c4-a4d2-4d8b-9148-e3be6c30e623}">
          <xlrd:rvb i="2888"/>
        </ext>
      </extLst>
    </bk>
    <bk>
      <extLst>
        <ext uri="{3e2802c4-a4d2-4d8b-9148-e3be6c30e623}">
          <xlrd:rvb i="2889"/>
        </ext>
      </extLst>
    </bk>
    <bk>
      <extLst>
        <ext uri="{3e2802c4-a4d2-4d8b-9148-e3be6c30e623}">
          <xlrd:rvb i="2890"/>
        </ext>
      </extLst>
    </bk>
    <bk>
      <extLst>
        <ext uri="{3e2802c4-a4d2-4d8b-9148-e3be6c30e623}">
          <xlrd:rvb i="2891"/>
        </ext>
      </extLst>
    </bk>
    <bk>
      <extLst>
        <ext uri="{3e2802c4-a4d2-4d8b-9148-e3be6c30e623}">
          <xlrd:rvb i="2892"/>
        </ext>
      </extLst>
    </bk>
    <bk>
      <extLst>
        <ext uri="{3e2802c4-a4d2-4d8b-9148-e3be6c30e623}">
          <xlrd:rvb i="2893"/>
        </ext>
      </extLst>
    </bk>
    <bk>
      <extLst>
        <ext uri="{3e2802c4-a4d2-4d8b-9148-e3be6c30e623}">
          <xlrd:rvb i="2894"/>
        </ext>
      </extLst>
    </bk>
    <bk>
      <extLst>
        <ext uri="{3e2802c4-a4d2-4d8b-9148-e3be6c30e623}">
          <xlrd:rvb i="2895"/>
        </ext>
      </extLst>
    </bk>
    <bk>
      <extLst>
        <ext uri="{3e2802c4-a4d2-4d8b-9148-e3be6c30e623}">
          <xlrd:rvb i="2896"/>
        </ext>
      </extLst>
    </bk>
    <bk>
      <extLst>
        <ext uri="{3e2802c4-a4d2-4d8b-9148-e3be6c30e623}">
          <xlrd:rvb i="2897"/>
        </ext>
      </extLst>
    </bk>
    <bk>
      <extLst>
        <ext uri="{3e2802c4-a4d2-4d8b-9148-e3be6c30e623}">
          <xlrd:rvb i="2898"/>
        </ext>
      </extLst>
    </bk>
    <bk>
      <extLst>
        <ext uri="{3e2802c4-a4d2-4d8b-9148-e3be6c30e623}">
          <xlrd:rvb i="2899"/>
        </ext>
      </extLst>
    </bk>
    <bk>
      <extLst>
        <ext uri="{3e2802c4-a4d2-4d8b-9148-e3be6c30e623}">
          <xlrd:rvb i="2900"/>
        </ext>
      </extLst>
    </bk>
    <bk>
      <extLst>
        <ext uri="{3e2802c4-a4d2-4d8b-9148-e3be6c30e623}">
          <xlrd:rvb i="2901"/>
        </ext>
      </extLst>
    </bk>
    <bk>
      <extLst>
        <ext uri="{3e2802c4-a4d2-4d8b-9148-e3be6c30e623}">
          <xlrd:rvb i="2902"/>
        </ext>
      </extLst>
    </bk>
    <bk>
      <extLst>
        <ext uri="{3e2802c4-a4d2-4d8b-9148-e3be6c30e623}">
          <xlrd:rvb i="2903"/>
        </ext>
      </extLst>
    </bk>
    <bk>
      <extLst>
        <ext uri="{3e2802c4-a4d2-4d8b-9148-e3be6c30e623}">
          <xlrd:rvb i="2904"/>
        </ext>
      </extLst>
    </bk>
    <bk>
      <extLst>
        <ext uri="{3e2802c4-a4d2-4d8b-9148-e3be6c30e623}">
          <xlrd:rvb i="2905"/>
        </ext>
      </extLst>
    </bk>
    <bk>
      <extLst>
        <ext uri="{3e2802c4-a4d2-4d8b-9148-e3be6c30e623}">
          <xlrd:rvb i="2906"/>
        </ext>
      </extLst>
    </bk>
    <bk>
      <extLst>
        <ext uri="{3e2802c4-a4d2-4d8b-9148-e3be6c30e623}">
          <xlrd:rvb i="2907"/>
        </ext>
      </extLst>
    </bk>
    <bk>
      <extLst>
        <ext uri="{3e2802c4-a4d2-4d8b-9148-e3be6c30e623}">
          <xlrd:rvb i="2908"/>
        </ext>
      </extLst>
    </bk>
    <bk>
      <extLst>
        <ext uri="{3e2802c4-a4d2-4d8b-9148-e3be6c30e623}">
          <xlrd:rvb i="2909"/>
        </ext>
      </extLst>
    </bk>
    <bk>
      <extLst>
        <ext uri="{3e2802c4-a4d2-4d8b-9148-e3be6c30e623}">
          <xlrd:rvb i="2910"/>
        </ext>
      </extLst>
    </bk>
    <bk>
      <extLst>
        <ext uri="{3e2802c4-a4d2-4d8b-9148-e3be6c30e623}">
          <xlrd:rvb i="2911"/>
        </ext>
      </extLst>
    </bk>
    <bk>
      <extLst>
        <ext uri="{3e2802c4-a4d2-4d8b-9148-e3be6c30e623}">
          <xlrd:rvb i="2912"/>
        </ext>
      </extLst>
    </bk>
    <bk>
      <extLst>
        <ext uri="{3e2802c4-a4d2-4d8b-9148-e3be6c30e623}">
          <xlrd:rvb i="2913"/>
        </ext>
      </extLst>
    </bk>
    <bk>
      <extLst>
        <ext uri="{3e2802c4-a4d2-4d8b-9148-e3be6c30e623}">
          <xlrd:rvb i="2914"/>
        </ext>
      </extLst>
    </bk>
    <bk>
      <extLst>
        <ext uri="{3e2802c4-a4d2-4d8b-9148-e3be6c30e623}">
          <xlrd:rvb i="2915"/>
        </ext>
      </extLst>
    </bk>
    <bk>
      <extLst>
        <ext uri="{3e2802c4-a4d2-4d8b-9148-e3be6c30e623}">
          <xlrd:rvb i="2916"/>
        </ext>
      </extLst>
    </bk>
    <bk>
      <extLst>
        <ext uri="{3e2802c4-a4d2-4d8b-9148-e3be6c30e623}">
          <xlrd:rvb i="2917"/>
        </ext>
      </extLst>
    </bk>
    <bk>
      <extLst>
        <ext uri="{3e2802c4-a4d2-4d8b-9148-e3be6c30e623}">
          <xlrd:rvb i="2918"/>
        </ext>
      </extLst>
    </bk>
    <bk>
      <extLst>
        <ext uri="{3e2802c4-a4d2-4d8b-9148-e3be6c30e623}">
          <xlrd:rvb i="2919"/>
        </ext>
      </extLst>
    </bk>
    <bk>
      <extLst>
        <ext uri="{3e2802c4-a4d2-4d8b-9148-e3be6c30e623}">
          <xlrd:rvb i="2920"/>
        </ext>
      </extLst>
    </bk>
    <bk>
      <extLst>
        <ext uri="{3e2802c4-a4d2-4d8b-9148-e3be6c30e623}">
          <xlrd:rvb i="2921"/>
        </ext>
      </extLst>
    </bk>
    <bk>
      <extLst>
        <ext uri="{3e2802c4-a4d2-4d8b-9148-e3be6c30e623}">
          <xlrd:rvb i="2922"/>
        </ext>
      </extLst>
    </bk>
    <bk>
      <extLst>
        <ext uri="{3e2802c4-a4d2-4d8b-9148-e3be6c30e623}">
          <xlrd:rvb i="2923"/>
        </ext>
      </extLst>
    </bk>
    <bk>
      <extLst>
        <ext uri="{3e2802c4-a4d2-4d8b-9148-e3be6c30e623}">
          <xlrd:rvb i="2924"/>
        </ext>
      </extLst>
    </bk>
    <bk>
      <extLst>
        <ext uri="{3e2802c4-a4d2-4d8b-9148-e3be6c30e623}">
          <xlrd:rvb i="2925"/>
        </ext>
      </extLst>
    </bk>
    <bk>
      <extLst>
        <ext uri="{3e2802c4-a4d2-4d8b-9148-e3be6c30e623}">
          <xlrd:rvb i="2926"/>
        </ext>
      </extLst>
    </bk>
    <bk>
      <extLst>
        <ext uri="{3e2802c4-a4d2-4d8b-9148-e3be6c30e623}">
          <xlrd:rvb i="2927"/>
        </ext>
      </extLst>
    </bk>
    <bk>
      <extLst>
        <ext uri="{3e2802c4-a4d2-4d8b-9148-e3be6c30e623}">
          <xlrd:rvb i="2928"/>
        </ext>
      </extLst>
    </bk>
    <bk>
      <extLst>
        <ext uri="{3e2802c4-a4d2-4d8b-9148-e3be6c30e623}">
          <xlrd:rvb i="2929"/>
        </ext>
      </extLst>
    </bk>
    <bk>
      <extLst>
        <ext uri="{3e2802c4-a4d2-4d8b-9148-e3be6c30e623}">
          <xlrd:rvb i="2930"/>
        </ext>
      </extLst>
    </bk>
    <bk>
      <extLst>
        <ext uri="{3e2802c4-a4d2-4d8b-9148-e3be6c30e623}">
          <xlrd:rvb i="2931"/>
        </ext>
      </extLst>
    </bk>
    <bk>
      <extLst>
        <ext uri="{3e2802c4-a4d2-4d8b-9148-e3be6c30e623}">
          <xlrd:rvb i="2932"/>
        </ext>
      </extLst>
    </bk>
    <bk>
      <extLst>
        <ext uri="{3e2802c4-a4d2-4d8b-9148-e3be6c30e623}">
          <xlrd:rvb i="2933"/>
        </ext>
      </extLst>
    </bk>
    <bk>
      <extLst>
        <ext uri="{3e2802c4-a4d2-4d8b-9148-e3be6c30e623}">
          <xlrd:rvb i="2934"/>
        </ext>
      </extLst>
    </bk>
    <bk>
      <extLst>
        <ext uri="{3e2802c4-a4d2-4d8b-9148-e3be6c30e623}">
          <xlrd:rvb i="2935"/>
        </ext>
      </extLst>
    </bk>
    <bk>
      <extLst>
        <ext uri="{3e2802c4-a4d2-4d8b-9148-e3be6c30e623}">
          <xlrd:rvb i="2936"/>
        </ext>
      </extLst>
    </bk>
    <bk>
      <extLst>
        <ext uri="{3e2802c4-a4d2-4d8b-9148-e3be6c30e623}">
          <xlrd:rvb i="2937"/>
        </ext>
      </extLst>
    </bk>
    <bk>
      <extLst>
        <ext uri="{3e2802c4-a4d2-4d8b-9148-e3be6c30e623}">
          <xlrd:rvb i="2938"/>
        </ext>
      </extLst>
    </bk>
    <bk>
      <extLst>
        <ext uri="{3e2802c4-a4d2-4d8b-9148-e3be6c30e623}">
          <xlrd:rvb i="2939"/>
        </ext>
      </extLst>
    </bk>
    <bk>
      <extLst>
        <ext uri="{3e2802c4-a4d2-4d8b-9148-e3be6c30e623}">
          <xlrd:rvb i="2940"/>
        </ext>
      </extLst>
    </bk>
    <bk>
      <extLst>
        <ext uri="{3e2802c4-a4d2-4d8b-9148-e3be6c30e623}">
          <xlrd:rvb i="2941"/>
        </ext>
      </extLst>
    </bk>
    <bk>
      <extLst>
        <ext uri="{3e2802c4-a4d2-4d8b-9148-e3be6c30e623}">
          <xlrd:rvb i="2942"/>
        </ext>
      </extLst>
    </bk>
    <bk>
      <extLst>
        <ext uri="{3e2802c4-a4d2-4d8b-9148-e3be6c30e623}">
          <xlrd:rvb i="2943"/>
        </ext>
      </extLst>
    </bk>
    <bk>
      <extLst>
        <ext uri="{3e2802c4-a4d2-4d8b-9148-e3be6c30e623}">
          <xlrd:rvb i="2944"/>
        </ext>
      </extLst>
    </bk>
    <bk>
      <extLst>
        <ext uri="{3e2802c4-a4d2-4d8b-9148-e3be6c30e623}">
          <xlrd:rvb i="2945"/>
        </ext>
      </extLst>
    </bk>
    <bk>
      <extLst>
        <ext uri="{3e2802c4-a4d2-4d8b-9148-e3be6c30e623}">
          <xlrd:rvb i="2946"/>
        </ext>
      </extLst>
    </bk>
    <bk>
      <extLst>
        <ext uri="{3e2802c4-a4d2-4d8b-9148-e3be6c30e623}">
          <xlrd:rvb i="2947"/>
        </ext>
      </extLst>
    </bk>
    <bk>
      <extLst>
        <ext uri="{3e2802c4-a4d2-4d8b-9148-e3be6c30e623}">
          <xlrd:rvb i="2948"/>
        </ext>
      </extLst>
    </bk>
    <bk>
      <extLst>
        <ext uri="{3e2802c4-a4d2-4d8b-9148-e3be6c30e623}">
          <xlrd:rvb i="2949"/>
        </ext>
      </extLst>
    </bk>
    <bk>
      <extLst>
        <ext uri="{3e2802c4-a4d2-4d8b-9148-e3be6c30e623}">
          <xlrd:rvb i="2950"/>
        </ext>
      </extLst>
    </bk>
    <bk>
      <extLst>
        <ext uri="{3e2802c4-a4d2-4d8b-9148-e3be6c30e623}">
          <xlrd:rvb i="2951"/>
        </ext>
      </extLst>
    </bk>
    <bk>
      <extLst>
        <ext uri="{3e2802c4-a4d2-4d8b-9148-e3be6c30e623}">
          <xlrd:rvb i="2952"/>
        </ext>
      </extLst>
    </bk>
    <bk>
      <extLst>
        <ext uri="{3e2802c4-a4d2-4d8b-9148-e3be6c30e623}">
          <xlrd:rvb i="2953"/>
        </ext>
      </extLst>
    </bk>
    <bk>
      <extLst>
        <ext uri="{3e2802c4-a4d2-4d8b-9148-e3be6c30e623}">
          <xlrd:rvb i="2954"/>
        </ext>
      </extLst>
    </bk>
    <bk>
      <extLst>
        <ext uri="{3e2802c4-a4d2-4d8b-9148-e3be6c30e623}">
          <xlrd:rvb i="2955"/>
        </ext>
      </extLst>
    </bk>
    <bk>
      <extLst>
        <ext uri="{3e2802c4-a4d2-4d8b-9148-e3be6c30e623}">
          <xlrd:rvb i="2956"/>
        </ext>
      </extLst>
    </bk>
    <bk>
      <extLst>
        <ext uri="{3e2802c4-a4d2-4d8b-9148-e3be6c30e623}">
          <xlrd:rvb i="2957"/>
        </ext>
      </extLst>
    </bk>
    <bk>
      <extLst>
        <ext uri="{3e2802c4-a4d2-4d8b-9148-e3be6c30e623}">
          <xlrd:rvb i="2958"/>
        </ext>
      </extLst>
    </bk>
    <bk>
      <extLst>
        <ext uri="{3e2802c4-a4d2-4d8b-9148-e3be6c30e623}">
          <xlrd:rvb i="2959"/>
        </ext>
      </extLst>
    </bk>
    <bk>
      <extLst>
        <ext uri="{3e2802c4-a4d2-4d8b-9148-e3be6c30e623}">
          <xlrd:rvb i="2960"/>
        </ext>
      </extLst>
    </bk>
    <bk>
      <extLst>
        <ext uri="{3e2802c4-a4d2-4d8b-9148-e3be6c30e623}">
          <xlrd:rvb i="2961"/>
        </ext>
      </extLst>
    </bk>
    <bk>
      <extLst>
        <ext uri="{3e2802c4-a4d2-4d8b-9148-e3be6c30e623}">
          <xlrd:rvb i="2962"/>
        </ext>
      </extLst>
    </bk>
    <bk>
      <extLst>
        <ext uri="{3e2802c4-a4d2-4d8b-9148-e3be6c30e623}">
          <xlrd:rvb i="2963"/>
        </ext>
      </extLst>
    </bk>
    <bk>
      <extLst>
        <ext uri="{3e2802c4-a4d2-4d8b-9148-e3be6c30e623}">
          <xlrd:rvb i="2964"/>
        </ext>
      </extLst>
    </bk>
    <bk>
      <extLst>
        <ext uri="{3e2802c4-a4d2-4d8b-9148-e3be6c30e623}">
          <xlrd:rvb i="2965"/>
        </ext>
      </extLst>
    </bk>
    <bk>
      <extLst>
        <ext uri="{3e2802c4-a4d2-4d8b-9148-e3be6c30e623}">
          <xlrd:rvb i="2966"/>
        </ext>
      </extLst>
    </bk>
    <bk>
      <extLst>
        <ext uri="{3e2802c4-a4d2-4d8b-9148-e3be6c30e623}">
          <xlrd:rvb i="2967"/>
        </ext>
      </extLst>
    </bk>
    <bk>
      <extLst>
        <ext uri="{3e2802c4-a4d2-4d8b-9148-e3be6c30e623}">
          <xlrd:rvb i="2968"/>
        </ext>
      </extLst>
    </bk>
    <bk>
      <extLst>
        <ext uri="{3e2802c4-a4d2-4d8b-9148-e3be6c30e623}">
          <xlrd:rvb i="2969"/>
        </ext>
      </extLst>
    </bk>
    <bk>
      <extLst>
        <ext uri="{3e2802c4-a4d2-4d8b-9148-e3be6c30e623}">
          <xlrd:rvb i="2970"/>
        </ext>
      </extLst>
    </bk>
    <bk>
      <extLst>
        <ext uri="{3e2802c4-a4d2-4d8b-9148-e3be6c30e623}">
          <xlrd:rvb i="2971"/>
        </ext>
      </extLst>
    </bk>
    <bk>
      <extLst>
        <ext uri="{3e2802c4-a4d2-4d8b-9148-e3be6c30e623}">
          <xlrd:rvb i="2972"/>
        </ext>
      </extLst>
    </bk>
    <bk>
      <extLst>
        <ext uri="{3e2802c4-a4d2-4d8b-9148-e3be6c30e623}">
          <xlrd:rvb i="2973"/>
        </ext>
      </extLst>
    </bk>
    <bk>
      <extLst>
        <ext uri="{3e2802c4-a4d2-4d8b-9148-e3be6c30e623}">
          <xlrd:rvb i="2974"/>
        </ext>
      </extLst>
    </bk>
    <bk>
      <extLst>
        <ext uri="{3e2802c4-a4d2-4d8b-9148-e3be6c30e623}">
          <xlrd:rvb i="2975"/>
        </ext>
      </extLst>
    </bk>
    <bk>
      <extLst>
        <ext uri="{3e2802c4-a4d2-4d8b-9148-e3be6c30e623}">
          <xlrd:rvb i="2976"/>
        </ext>
      </extLst>
    </bk>
    <bk>
      <extLst>
        <ext uri="{3e2802c4-a4d2-4d8b-9148-e3be6c30e623}">
          <xlrd:rvb i="2977"/>
        </ext>
      </extLst>
    </bk>
    <bk>
      <extLst>
        <ext uri="{3e2802c4-a4d2-4d8b-9148-e3be6c30e623}">
          <xlrd:rvb i="2978"/>
        </ext>
      </extLst>
    </bk>
    <bk>
      <extLst>
        <ext uri="{3e2802c4-a4d2-4d8b-9148-e3be6c30e623}">
          <xlrd:rvb i="2979"/>
        </ext>
      </extLst>
    </bk>
    <bk>
      <extLst>
        <ext uri="{3e2802c4-a4d2-4d8b-9148-e3be6c30e623}">
          <xlrd:rvb i="2980"/>
        </ext>
      </extLst>
    </bk>
    <bk>
      <extLst>
        <ext uri="{3e2802c4-a4d2-4d8b-9148-e3be6c30e623}">
          <xlrd:rvb i="2981"/>
        </ext>
      </extLst>
    </bk>
    <bk>
      <extLst>
        <ext uri="{3e2802c4-a4d2-4d8b-9148-e3be6c30e623}">
          <xlrd:rvb i="2982"/>
        </ext>
      </extLst>
    </bk>
    <bk>
      <extLst>
        <ext uri="{3e2802c4-a4d2-4d8b-9148-e3be6c30e623}">
          <xlrd:rvb i="2983"/>
        </ext>
      </extLst>
    </bk>
    <bk>
      <extLst>
        <ext uri="{3e2802c4-a4d2-4d8b-9148-e3be6c30e623}">
          <xlrd:rvb i="2984"/>
        </ext>
      </extLst>
    </bk>
    <bk>
      <extLst>
        <ext uri="{3e2802c4-a4d2-4d8b-9148-e3be6c30e623}">
          <xlrd:rvb i="2985"/>
        </ext>
      </extLst>
    </bk>
    <bk>
      <extLst>
        <ext uri="{3e2802c4-a4d2-4d8b-9148-e3be6c30e623}">
          <xlrd:rvb i="2986"/>
        </ext>
      </extLst>
    </bk>
    <bk>
      <extLst>
        <ext uri="{3e2802c4-a4d2-4d8b-9148-e3be6c30e623}">
          <xlrd:rvb i="2987"/>
        </ext>
      </extLst>
    </bk>
    <bk>
      <extLst>
        <ext uri="{3e2802c4-a4d2-4d8b-9148-e3be6c30e623}">
          <xlrd:rvb i="2988"/>
        </ext>
      </extLst>
    </bk>
    <bk>
      <extLst>
        <ext uri="{3e2802c4-a4d2-4d8b-9148-e3be6c30e623}">
          <xlrd:rvb i="2989"/>
        </ext>
      </extLst>
    </bk>
    <bk>
      <extLst>
        <ext uri="{3e2802c4-a4d2-4d8b-9148-e3be6c30e623}">
          <xlrd:rvb i="2990"/>
        </ext>
      </extLst>
    </bk>
    <bk>
      <extLst>
        <ext uri="{3e2802c4-a4d2-4d8b-9148-e3be6c30e623}">
          <xlrd:rvb i="2991"/>
        </ext>
      </extLst>
    </bk>
    <bk>
      <extLst>
        <ext uri="{3e2802c4-a4d2-4d8b-9148-e3be6c30e623}">
          <xlrd:rvb i="2992"/>
        </ext>
      </extLst>
    </bk>
    <bk>
      <extLst>
        <ext uri="{3e2802c4-a4d2-4d8b-9148-e3be6c30e623}">
          <xlrd:rvb i="2993"/>
        </ext>
      </extLst>
    </bk>
    <bk>
      <extLst>
        <ext uri="{3e2802c4-a4d2-4d8b-9148-e3be6c30e623}">
          <xlrd:rvb i="2994"/>
        </ext>
      </extLst>
    </bk>
    <bk>
      <extLst>
        <ext uri="{3e2802c4-a4d2-4d8b-9148-e3be6c30e623}">
          <xlrd:rvb i="2995"/>
        </ext>
      </extLst>
    </bk>
    <bk>
      <extLst>
        <ext uri="{3e2802c4-a4d2-4d8b-9148-e3be6c30e623}">
          <xlrd:rvb i="2996"/>
        </ext>
      </extLst>
    </bk>
    <bk>
      <extLst>
        <ext uri="{3e2802c4-a4d2-4d8b-9148-e3be6c30e623}">
          <xlrd:rvb i="2997"/>
        </ext>
      </extLst>
    </bk>
    <bk>
      <extLst>
        <ext uri="{3e2802c4-a4d2-4d8b-9148-e3be6c30e623}">
          <xlrd:rvb i="2998"/>
        </ext>
      </extLst>
    </bk>
    <bk>
      <extLst>
        <ext uri="{3e2802c4-a4d2-4d8b-9148-e3be6c30e623}">
          <xlrd:rvb i="2999"/>
        </ext>
      </extLst>
    </bk>
    <bk>
      <extLst>
        <ext uri="{3e2802c4-a4d2-4d8b-9148-e3be6c30e623}">
          <xlrd:rvb i="3000"/>
        </ext>
      </extLst>
    </bk>
    <bk>
      <extLst>
        <ext uri="{3e2802c4-a4d2-4d8b-9148-e3be6c30e623}">
          <xlrd:rvb i="3001"/>
        </ext>
      </extLst>
    </bk>
    <bk>
      <extLst>
        <ext uri="{3e2802c4-a4d2-4d8b-9148-e3be6c30e623}">
          <xlrd:rvb i="3002"/>
        </ext>
      </extLst>
    </bk>
    <bk>
      <extLst>
        <ext uri="{3e2802c4-a4d2-4d8b-9148-e3be6c30e623}">
          <xlrd:rvb i="3003"/>
        </ext>
      </extLst>
    </bk>
    <bk>
      <extLst>
        <ext uri="{3e2802c4-a4d2-4d8b-9148-e3be6c30e623}">
          <xlrd:rvb i="3004"/>
        </ext>
      </extLst>
    </bk>
    <bk>
      <extLst>
        <ext uri="{3e2802c4-a4d2-4d8b-9148-e3be6c30e623}">
          <xlrd:rvb i="3005"/>
        </ext>
      </extLst>
    </bk>
    <bk>
      <extLst>
        <ext uri="{3e2802c4-a4d2-4d8b-9148-e3be6c30e623}">
          <xlrd:rvb i="3006"/>
        </ext>
      </extLst>
    </bk>
    <bk>
      <extLst>
        <ext uri="{3e2802c4-a4d2-4d8b-9148-e3be6c30e623}">
          <xlrd:rvb i="3007"/>
        </ext>
      </extLst>
    </bk>
    <bk>
      <extLst>
        <ext uri="{3e2802c4-a4d2-4d8b-9148-e3be6c30e623}">
          <xlrd:rvb i="3008"/>
        </ext>
      </extLst>
    </bk>
    <bk>
      <extLst>
        <ext uri="{3e2802c4-a4d2-4d8b-9148-e3be6c30e623}">
          <xlrd:rvb i="3009"/>
        </ext>
      </extLst>
    </bk>
    <bk>
      <extLst>
        <ext uri="{3e2802c4-a4d2-4d8b-9148-e3be6c30e623}">
          <xlrd:rvb i="3010"/>
        </ext>
      </extLst>
    </bk>
    <bk>
      <extLst>
        <ext uri="{3e2802c4-a4d2-4d8b-9148-e3be6c30e623}">
          <xlrd:rvb i="3011"/>
        </ext>
      </extLst>
    </bk>
    <bk>
      <extLst>
        <ext uri="{3e2802c4-a4d2-4d8b-9148-e3be6c30e623}">
          <xlrd:rvb i="3012"/>
        </ext>
      </extLst>
    </bk>
    <bk>
      <extLst>
        <ext uri="{3e2802c4-a4d2-4d8b-9148-e3be6c30e623}">
          <xlrd:rvb i="3013"/>
        </ext>
      </extLst>
    </bk>
    <bk>
      <extLst>
        <ext uri="{3e2802c4-a4d2-4d8b-9148-e3be6c30e623}">
          <xlrd:rvb i="3014"/>
        </ext>
      </extLst>
    </bk>
    <bk>
      <extLst>
        <ext uri="{3e2802c4-a4d2-4d8b-9148-e3be6c30e623}">
          <xlrd:rvb i="3015"/>
        </ext>
      </extLst>
    </bk>
    <bk>
      <extLst>
        <ext uri="{3e2802c4-a4d2-4d8b-9148-e3be6c30e623}">
          <xlrd:rvb i="3016"/>
        </ext>
      </extLst>
    </bk>
    <bk>
      <extLst>
        <ext uri="{3e2802c4-a4d2-4d8b-9148-e3be6c30e623}">
          <xlrd:rvb i="3017"/>
        </ext>
      </extLst>
    </bk>
    <bk>
      <extLst>
        <ext uri="{3e2802c4-a4d2-4d8b-9148-e3be6c30e623}">
          <xlrd:rvb i="3018"/>
        </ext>
      </extLst>
    </bk>
    <bk>
      <extLst>
        <ext uri="{3e2802c4-a4d2-4d8b-9148-e3be6c30e623}">
          <xlrd:rvb i="3019"/>
        </ext>
      </extLst>
    </bk>
    <bk>
      <extLst>
        <ext uri="{3e2802c4-a4d2-4d8b-9148-e3be6c30e623}">
          <xlrd:rvb i="3020"/>
        </ext>
      </extLst>
    </bk>
    <bk>
      <extLst>
        <ext uri="{3e2802c4-a4d2-4d8b-9148-e3be6c30e623}">
          <xlrd:rvb i="3021"/>
        </ext>
      </extLst>
    </bk>
    <bk>
      <extLst>
        <ext uri="{3e2802c4-a4d2-4d8b-9148-e3be6c30e623}">
          <xlrd:rvb i="3022"/>
        </ext>
      </extLst>
    </bk>
    <bk>
      <extLst>
        <ext uri="{3e2802c4-a4d2-4d8b-9148-e3be6c30e623}">
          <xlrd:rvb i="3023"/>
        </ext>
      </extLst>
    </bk>
    <bk>
      <extLst>
        <ext uri="{3e2802c4-a4d2-4d8b-9148-e3be6c30e623}">
          <xlrd:rvb i="3024"/>
        </ext>
      </extLst>
    </bk>
    <bk>
      <extLst>
        <ext uri="{3e2802c4-a4d2-4d8b-9148-e3be6c30e623}">
          <xlrd:rvb i="3025"/>
        </ext>
      </extLst>
    </bk>
    <bk>
      <extLst>
        <ext uri="{3e2802c4-a4d2-4d8b-9148-e3be6c30e623}">
          <xlrd:rvb i="3026"/>
        </ext>
      </extLst>
    </bk>
    <bk>
      <extLst>
        <ext uri="{3e2802c4-a4d2-4d8b-9148-e3be6c30e623}">
          <xlrd:rvb i="3027"/>
        </ext>
      </extLst>
    </bk>
    <bk>
      <extLst>
        <ext uri="{3e2802c4-a4d2-4d8b-9148-e3be6c30e623}">
          <xlrd:rvb i="3028"/>
        </ext>
      </extLst>
    </bk>
    <bk>
      <extLst>
        <ext uri="{3e2802c4-a4d2-4d8b-9148-e3be6c30e623}">
          <xlrd:rvb i="3029"/>
        </ext>
      </extLst>
    </bk>
    <bk>
      <extLst>
        <ext uri="{3e2802c4-a4d2-4d8b-9148-e3be6c30e623}">
          <xlrd:rvb i="3030"/>
        </ext>
      </extLst>
    </bk>
    <bk>
      <extLst>
        <ext uri="{3e2802c4-a4d2-4d8b-9148-e3be6c30e623}">
          <xlrd:rvb i="3031"/>
        </ext>
      </extLst>
    </bk>
    <bk>
      <extLst>
        <ext uri="{3e2802c4-a4d2-4d8b-9148-e3be6c30e623}">
          <xlrd:rvb i="3032"/>
        </ext>
      </extLst>
    </bk>
    <bk>
      <extLst>
        <ext uri="{3e2802c4-a4d2-4d8b-9148-e3be6c30e623}">
          <xlrd:rvb i="3033"/>
        </ext>
      </extLst>
    </bk>
    <bk>
      <extLst>
        <ext uri="{3e2802c4-a4d2-4d8b-9148-e3be6c30e623}">
          <xlrd:rvb i="3034"/>
        </ext>
      </extLst>
    </bk>
    <bk>
      <extLst>
        <ext uri="{3e2802c4-a4d2-4d8b-9148-e3be6c30e623}">
          <xlrd:rvb i="3035"/>
        </ext>
      </extLst>
    </bk>
    <bk>
      <extLst>
        <ext uri="{3e2802c4-a4d2-4d8b-9148-e3be6c30e623}">
          <xlrd:rvb i="3036"/>
        </ext>
      </extLst>
    </bk>
    <bk>
      <extLst>
        <ext uri="{3e2802c4-a4d2-4d8b-9148-e3be6c30e623}">
          <xlrd:rvb i="3037"/>
        </ext>
      </extLst>
    </bk>
    <bk>
      <extLst>
        <ext uri="{3e2802c4-a4d2-4d8b-9148-e3be6c30e623}">
          <xlrd:rvb i="3038"/>
        </ext>
      </extLst>
    </bk>
    <bk>
      <extLst>
        <ext uri="{3e2802c4-a4d2-4d8b-9148-e3be6c30e623}">
          <xlrd:rvb i="3039"/>
        </ext>
      </extLst>
    </bk>
    <bk>
      <extLst>
        <ext uri="{3e2802c4-a4d2-4d8b-9148-e3be6c30e623}">
          <xlrd:rvb i="3040"/>
        </ext>
      </extLst>
    </bk>
    <bk>
      <extLst>
        <ext uri="{3e2802c4-a4d2-4d8b-9148-e3be6c30e623}">
          <xlrd:rvb i="3041"/>
        </ext>
      </extLst>
    </bk>
    <bk>
      <extLst>
        <ext uri="{3e2802c4-a4d2-4d8b-9148-e3be6c30e623}">
          <xlrd:rvb i="3042"/>
        </ext>
      </extLst>
    </bk>
    <bk>
      <extLst>
        <ext uri="{3e2802c4-a4d2-4d8b-9148-e3be6c30e623}">
          <xlrd:rvb i="3043"/>
        </ext>
      </extLst>
    </bk>
    <bk>
      <extLst>
        <ext uri="{3e2802c4-a4d2-4d8b-9148-e3be6c30e623}">
          <xlrd:rvb i="3044"/>
        </ext>
      </extLst>
    </bk>
    <bk>
      <extLst>
        <ext uri="{3e2802c4-a4d2-4d8b-9148-e3be6c30e623}">
          <xlrd:rvb i="3045"/>
        </ext>
      </extLst>
    </bk>
    <bk>
      <extLst>
        <ext uri="{3e2802c4-a4d2-4d8b-9148-e3be6c30e623}">
          <xlrd:rvb i="3046"/>
        </ext>
      </extLst>
    </bk>
    <bk>
      <extLst>
        <ext uri="{3e2802c4-a4d2-4d8b-9148-e3be6c30e623}">
          <xlrd:rvb i="3047"/>
        </ext>
      </extLst>
    </bk>
    <bk>
      <extLst>
        <ext uri="{3e2802c4-a4d2-4d8b-9148-e3be6c30e623}">
          <xlrd:rvb i="3048"/>
        </ext>
      </extLst>
    </bk>
    <bk>
      <extLst>
        <ext uri="{3e2802c4-a4d2-4d8b-9148-e3be6c30e623}">
          <xlrd:rvb i="3049"/>
        </ext>
      </extLst>
    </bk>
    <bk>
      <extLst>
        <ext uri="{3e2802c4-a4d2-4d8b-9148-e3be6c30e623}">
          <xlrd:rvb i="3050"/>
        </ext>
      </extLst>
    </bk>
    <bk>
      <extLst>
        <ext uri="{3e2802c4-a4d2-4d8b-9148-e3be6c30e623}">
          <xlrd:rvb i="3051"/>
        </ext>
      </extLst>
    </bk>
    <bk>
      <extLst>
        <ext uri="{3e2802c4-a4d2-4d8b-9148-e3be6c30e623}">
          <xlrd:rvb i="3052"/>
        </ext>
      </extLst>
    </bk>
    <bk>
      <extLst>
        <ext uri="{3e2802c4-a4d2-4d8b-9148-e3be6c30e623}">
          <xlrd:rvb i="3053"/>
        </ext>
      </extLst>
    </bk>
    <bk>
      <extLst>
        <ext uri="{3e2802c4-a4d2-4d8b-9148-e3be6c30e623}">
          <xlrd:rvb i="3054"/>
        </ext>
      </extLst>
    </bk>
    <bk>
      <extLst>
        <ext uri="{3e2802c4-a4d2-4d8b-9148-e3be6c30e623}">
          <xlrd:rvb i="3055"/>
        </ext>
      </extLst>
    </bk>
    <bk>
      <extLst>
        <ext uri="{3e2802c4-a4d2-4d8b-9148-e3be6c30e623}">
          <xlrd:rvb i="3056"/>
        </ext>
      </extLst>
    </bk>
    <bk>
      <extLst>
        <ext uri="{3e2802c4-a4d2-4d8b-9148-e3be6c30e623}">
          <xlrd:rvb i="3057"/>
        </ext>
      </extLst>
    </bk>
    <bk>
      <extLst>
        <ext uri="{3e2802c4-a4d2-4d8b-9148-e3be6c30e623}">
          <xlrd:rvb i="3058"/>
        </ext>
      </extLst>
    </bk>
    <bk>
      <extLst>
        <ext uri="{3e2802c4-a4d2-4d8b-9148-e3be6c30e623}">
          <xlrd:rvb i="3059"/>
        </ext>
      </extLst>
    </bk>
    <bk>
      <extLst>
        <ext uri="{3e2802c4-a4d2-4d8b-9148-e3be6c30e623}">
          <xlrd:rvb i="3060"/>
        </ext>
      </extLst>
    </bk>
    <bk>
      <extLst>
        <ext uri="{3e2802c4-a4d2-4d8b-9148-e3be6c30e623}">
          <xlrd:rvb i="3061"/>
        </ext>
      </extLst>
    </bk>
    <bk>
      <extLst>
        <ext uri="{3e2802c4-a4d2-4d8b-9148-e3be6c30e623}">
          <xlrd:rvb i="3062"/>
        </ext>
      </extLst>
    </bk>
    <bk>
      <extLst>
        <ext uri="{3e2802c4-a4d2-4d8b-9148-e3be6c30e623}">
          <xlrd:rvb i="3063"/>
        </ext>
      </extLst>
    </bk>
    <bk>
      <extLst>
        <ext uri="{3e2802c4-a4d2-4d8b-9148-e3be6c30e623}">
          <xlrd:rvb i="3064"/>
        </ext>
      </extLst>
    </bk>
    <bk>
      <extLst>
        <ext uri="{3e2802c4-a4d2-4d8b-9148-e3be6c30e623}">
          <xlrd:rvb i="3065"/>
        </ext>
      </extLst>
    </bk>
    <bk>
      <extLst>
        <ext uri="{3e2802c4-a4d2-4d8b-9148-e3be6c30e623}">
          <xlrd:rvb i="3066"/>
        </ext>
      </extLst>
    </bk>
    <bk>
      <extLst>
        <ext uri="{3e2802c4-a4d2-4d8b-9148-e3be6c30e623}">
          <xlrd:rvb i="3067"/>
        </ext>
      </extLst>
    </bk>
    <bk>
      <extLst>
        <ext uri="{3e2802c4-a4d2-4d8b-9148-e3be6c30e623}">
          <xlrd:rvb i="3068"/>
        </ext>
      </extLst>
    </bk>
    <bk>
      <extLst>
        <ext uri="{3e2802c4-a4d2-4d8b-9148-e3be6c30e623}">
          <xlrd:rvb i="3069"/>
        </ext>
      </extLst>
    </bk>
    <bk>
      <extLst>
        <ext uri="{3e2802c4-a4d2-4d8b-9148-e3be6c30e623}">
          <xlrd:rvb i="3070"/>
        </ext>
      </extLst>
    </bk>
    <bk>
      <extLst>
        <ext uri="{3e2802c4-a4d2-4d8b-9148-e3be6c30e623}">
          <xlrd:rvb i="3071"/>
        </ext>
      </extLst>
    </bk>
    <bk>
      <extLst>
        <ext uri="{3e2802c4-a4d2-4d8b-9148-e3be6c30e623}">
          <xlrd:rvb i="3072"/>
        </ext>
      </extLst>
    </bk>
    <bk>
      <extLst>
        <ext uri="{3e2802c4-a4d2-4d8b-9148-e3be6c30e623}">
          <xlrd:rvb i="3073"/>
        </ext>
      </extLst>
    </bk>
    <bk>
      <extLst>
        <ext uri="{3e2802c4-a4d2-4d8b-9148-e3be6c30e623}">
          <xlrd:rvb i="3074"/>
        </ext>
      </extLst>
    </bk>
    <bk>
      <extLst>
        <ext uri="{3e2802c4-a4d2-4d8b-9148-e3be6c30e623}">
          <xlrd:rvb i="3075"/>
        </ext>
      </extLst>
    </bk>
    <bk>
      <extLst>
        <ext uri="{3e2802c4-a4d2-4d8b-9148-e3be6c30e623}">
          <xlrd:rvb i="3076"/>
        </ext>
      </extLst>
    </bk>
    <bk>
      <extLst>
        <ext uri="{3e2802c4-a4d2-4d8b-9148-e3be6c30e623}">
          <xlrd:rvb i="3077"/>
        </ext>
      </extLst>
    </bk>
    <bk>
      <extLst>
        <ext uri="{3e2802c4-a4d2-4d8b-9148-e3be6c30e623}">
          <xlrd:rvb i="3078"/>
        </ext>
      </extLst>
    </bk>
    <bk>
      <extLst>
        <ext uri="{3e2802c4-a4d2-4d8b-9148-e3be6c30e623}">
          <xlrd:rvb i="3079"/>
        </ext>
      </extLst>
    </bk>
    <bk>
      <extLst>
        <ext uri="{3e2802c4-a4d2-4d8b-9148-e3be6c30e623}">
          <xlrd:rvb i="3080"/>
        </ext>
      </extLst>
    </bk>
    <bk>
      <extLst>
        <ext uri="{3e2802c4-a4d2-4d8b-9148-e3be6c30e623}">
          <xlrd:rvb i="3081"/>
        </ext>
      </extLst>
    </bk>
    <bk>
      <extLst>
        <ext uri="{3e2802c4-a4d2-4d8b-9148-e3be6c30e623}">
          <xlrd:rvb i="3082"/>
        </ext>
      </extLst>
    </bk>
    <bk>
      <extLst>
        <ext uri="{3e2802c4-a4d2-4d8b-9148-e3be6c30e623}">
          <xlrd:rvb i="3083"/>
        </ext>
      </extLst>
    </bk>
    <bk>
      <extLst>
        <ext uri="{3e2802c4-a4d2-4d8b-9148-e3be6c30e623}">
          <xlrd:rvb i="3084"/>
        </ext>
      </extLst>
    </bk>
    <bk>
      <extLst>
        <ext uri="{3e2802c4-a4d2-4d8b-9148-e3be6c30e623}">
          <xlrd:rvb i="3085"/>
        </ext>
      </extLst>
    </bk>
    <bk>
      <extLst>
        <ext uri="{3e2802c4-a4d2-4d8b-9148-e3be6c30e623}">
          <xlrd:rvb i="3086"/>
        </ext>
      </extLst>
    </bk>
    <bk>
      <extLst>
        <ext uri="{3e2802c4-a4d2-4d8b-9148-e3be6c30e623}">
          <xlrd:rvb i="3087"/>
        </ext>
      </extLst>
    </bk>
    <bk>
      <extLst>
        <ext uri="{3e2802c4-a4d2-4d8b-9148-e3be6c30e623}">
          <xlrd:rvb i="3088"/>
        </ext>
      </extLst>
    </bk>
    <bk>
      <extLst>
        <ext uri="{3e2802c4-a4d2-4d8b-9148-e3be6c30e623}">
          <xlrd:rvb i="3089"/>
        </ext>
      </extLst>
    </bk>
    <bk>
      <extLst>
        <ext uri="{3e2802c4-a4d2-4d8b-9148-e3be6c30e623}">
          <xlrd:rvb i="3090"/>
        </ext>
      </extLst>
    </bk>
    <bk>
      <extLst>
        <ext uri="{3e2802c4-a4d2-4d8b-9148-e3be6c30e623}">
          <xlrd:rvb i="3091"/>
        </ext>
      </extLst>
    </bk>
    <bk>
      <extLst>
        <ext uri="{3e2802c4-a4d2-4d8b-9148-e3be6c30e623}">
          <xlrd:rvb i="3092"/>
        </ext>
      </extLst>
    </bk>
    <bk>
      <extLst>
        <ext uri="{3e2802c4-a4d2-4d8b-9148-e3be6c30e623}">
          <xlrd:rvb i="3093"/>
        </ext>
      </extLst>
    </bk>
    <bk>
      <extLst>
        <ext uri="{3e2802c4-a4d2-4d8b-9148-e3be6c30e623}">
          <xlrd:rvb i="3094"/>
        </ext>
      </extLst>
    </bk>
    <bk>
      <extLst>
        <ext uri="{3e2802c4-a4d2-4d8b-9148-e3be6c30e623}">
          <xlrd:rvb i="3095"/>
        </ext>
      </extLst>
    </bk>
    <bk>
      <extLst>
        <ext uri="{3e2802c4-a4d2-4d8b-9148-e3be6c30e623}">
          <xlrd:rvb i="3096"/>
        </ext>
      </extLst>
    </bk>
    <bk>
      <extLst>
        <ext uri="{3e2802c4-a4d2-4d8b-9148-e3be6c30e623}">
          <xlrd:rvb i="3097"/>
        </ext>
      </extLst>
    </bk>
    <bk>
      <extLst>
        <ext uri="{3e2802c4-a4d2-4d8b-9148-e3be6c30e623}">
          <xlrd:rvb i="3098"/>
        </ext>
      </extLst>
    </bk>
    <bk>
      <extLst>
        <ext uri="{3e2802c4-a4d2-4d8b-9148-e3be6c30e623}">
          <xlrd:rvb i="3099"/>
        </ext>
      </extLst>
    </bk>
    <bk>
      <extLst>
        <ext uri="{3e2802c4-a4d2-4d8b-9148-e3be6c30e623}">
          <xlrd:rvb i="3100"/>
        </ext>
      </extLst>
    </bk>
    <bk>
      <extLst>
        <ext uri="{3e2802c4-a4d2-4d8b-9148-e3be6c30e623}">
          <xlrd:rvb i="3101"/>
        </ext>
      </extLst>
    </bk>
    <bk>
      <extLst>
        <ext uri="{3e2802c4-a4d2-4d8b-9148-e3be6c30e623}">
          <xlrd:rvb i="3102"/>
        </ext>
      </extLst>
    </bk>
    <bk>
      <extLst>
        <ext uri="{3e2802c4-a4d2-4d8b-9148-e3be6c30e623}">
          <xlrd:rvb i="3103"/>
        </ext>
      </extLst>
    </bk>
    <bk>
      <extLst>
        <ext uri="{3e2802c4-a4d2-4d8b-9148-e3be6c30e623}">
          <xlrd:rvb i="3104"/>
        </ext>
      </extLst>
    </bk>
    <bk>
      <extLst>
        <ext uri="{3e2802c4-a4d2-4d8b-9148-e3be6c30e623}">
          <xlrd:rvb i="3105"/>
        </ext>
      </extLst>
    </bk>
    <bk>
      <extLst>
        <ext uri="{3e2802c4-a4d2-4d8b-9148-e3be6c30e623}">
          <xlrd:rvb i="3106"/>
        </ext>
      </extLst>
    </bk>
    <bk>
      <extLst>
        <ext uri="{3e2802c4-a4d2-4d8b-9148-e3be6c30e623}">
          <xlrd:rvb i="3107"/>
        </ext>
      </extLst>
    </bk>
    <bk>
      <extLst>
        <ext uri="{3e2802c4-a4d2-4d8b-9148-e3be6c30e623}">
          <xlrd:rvb i="3108"/>
        </ext>
      </extLst>
    </bk>
    <bk>
      <extLst>
        <ext uri="{3e2802c4-a4d2-4d8b-9148-e3be6c30e623}">
          <xlrd:rvb i="3109"/>
        </ext>
      </extLst>
    </bk>
    <bk>
      <extLst>
        <ext uri="{3e2802c4-a4d2-4d8b-9148-e3be6c30e623}">
          <xlrd:rvb i="3110"/>
        </ext>
      </extLst>
    </bk>
    <bk>
      <extLst>
        <ext uri="{3e2802c4-a4d2-4d8b-9148-e3be6c30e623}">
          <xlrd:rvb i="3111"/>
        </ext>
      </extLst>
    </bk>
    <bk>
      <extLst>
        <ext uri="{3e2802c4-a4d2-4d8b-9148-e3be6c30e623}">
          <xlrd:rvb i="3112"/>
        </ext>
      </extLst>
    </bk>
    <bk>
      <extLst>
        <ext uri="{3e2802c4-a4d2-4d8b-9148-e3be6c30e623}">
          <xlrd:rvb i="3113"/>
        </ext>
      </extLst>
    </bk>
    <bk>
      <extLst>
        <ext uri="{3e2802c4-a4d2-4d8b-9148-e3be6c30e623}">
          <xlrd:rvb i="3114"/>
        </ext>
      </extLst>
    </bk>
    <bk>
      <extLst>
        <ext uri="{3e2802c4-a4d2-4d8b-9148-e3be6c30e623}">
          <xlrd:rvb i="3115"/>
        </ext>
      </extLst>
    </bk>
    <bk>
      <extLst>
        <ext uri="{3e2802c4-a4d2-4d8b-9148-e3be6c30e623}">
          <xlrd:rvb i="3116"/>
        </ext>
      </extLst>
    </bk>
    <bk>
      <extLst>
        <ext uri="{3e2802c4-a4d2-4d8b-9148-e3be6c30e623}">
          <xlrd:rvb i="3117"/>
        </ext>
      </extLst>
    </bk>
    <bk>
      <extLst>
        <ext uri="{3e2802c4-a4d2-4d8b-9148-e3be6c30e623}">
          <xlrd:rvb i="3118"/>
        </ext>
      </extLst>
    </bk>
    <bk>
      <extLst>
        <ext uri="{3e2802c4-a4d2-4d8b-9148-e3be6c30e623}">
          <xlrd:rvb i="3119"/>
        </ext>
      </extLst>
    </bk>
    <bk>
      <extLst>
        <ext uri="{3e2802c4-a4d2-4d8b-9148-e3be6c30e623}">
          <xlrd:rvb i="3120"/>
        </ext>
      </extLst>
    </bk>
    <bk>
      <extLst>
        <ext uri="{3e2802c4-a4d2-4d8b-9148-e3be6c30e623}">
          <xlrd:rvb i="3121"/>
        </ext>
      </extLst>
    </bk>
    <bk>
      <extLst>
        <ext uri="{3e2802c4-a4d2-4d8b-9148-e3be6c30e623}">
          <xlrd:rvb i="3122"/>
        </ext>
      </extLst>
    </bk>
    <bk>
      <extLst>
        <ext uri="{3e2802c4-a4d2-4d8b-9148-e3be6c30e623}">
          <xlrd:rvb i="3123"/>
        </ext>
      </extLst>
    </bk>
    <bk>
      <extLst>
        <ext uri="{3e2802c4-a4d2-4d8b-9148-e3be6c30e623}">
          <xlrd:rvb i="3124"/>
        </ext>
      </extLst>
    </bk>
    <bk>
      <extLst>
        <ext uri="{3e2802c4-a4d2-4d8b-9148-e3be6c30e623}">
          <xlrd:rvb i="3125"/>
        </ext>
      </extLst>
    </bk>
    <bk>
      <extLst>
        <ext uri="{3e2802c4-a4d2-4d8b-9148-e3be6c30e623}">
          <xlrd:rvb i="3126"/>
        </ext>
      </extLst>
    </bk>
    <bk>
      <extLst>
        <ext uri="{3e2802c4-a4d2-4d8b-9148-e3be6c30e623}">
          <xlrd:rvb i="3127"/>
        </ext>
      </extLst>
    </bk>
    <bk>
      <extLst>
        <ext uri="{3e2802c4-a4d2-4d8b-9148-e3be6c30e623}">
          <xlrd:rvb i="3128"/>
        </ext>
      </extLst>
    </bk>
    <bk>
      <extLst>
        <ext uri="{3e2802c4-a4d2-4d8b-9148-e3be6c30e623}">
          <xlrd:rvb i="3129"/>
        </ext>
      </extLst>
    </bk>
    <bk>
      <extLst>
        <ext uri="{3e2802c4-a4d2-4d8b-9148-e3be6c30e623}">
          <xlrd:rvb i="3130"/>
        </ext>
      </extLst>
    </bk>
    <bk>
      <extLst>
        <ext uri="{3e2802c4-a4d2-4d8b-9148-e3be6c30e623}">
          <xlrd:rvb i="3131"/>
        </ext>
      </extLst>
    </bk>
    <bk>
      <extLst>
        <ext uri="{3e2802c4-a4d2-4d8b-9148-e3be6c30e623}">
          <xlrd:rvb i="3132"/>
        </ext>
      </extLst>
    </bk>
    <bk>
      <extLst>
        <ext uri="{3e2802c4-a4d2-4d8b-9148-e3be6c30e623}">
          <xlrd:rvb i="3133"/>
        </ext>
      </extLst>
    </bk>
    <bk>
      <extLst>
        <ext uri="{3e2802c4-a4d2-4d8b-9148-e3be6c30e623}">
          <xlrd:rvb i="3134"/>
        </ext>
      </extLst>
    </bk>
    <bk>
      <extLst>
        <ext uri="{3e2802c4-a4d2-4d8b-9148-e3be6c30e623}">
          <xlrd:rvb i="3135"/>
        </ext>
      </extLst>
    </bk>
    <bk>
      <extLst>
        <ext uri="{3e2802c4-a4d2-4d8b-9148-e3be6c30e623}">
          <xlrd:rvb i="3136"/>
        </ext>
      </extLst>
    </bk>
    <bk>
      <extLst>
        <ext uri="{3e2802c4-a4d2-4d8b-9148-e3be6c30e623}">
          <xlrd:rvb i="3137"/>
        </ext>
      </extLst>
    </bk>
    <bk>
      <extLst>
        <ext uri="{3e2802c4-a4d2-4d8b-9148-e3be6c30e623}">
          <xlrd:rvb i="3138"/>
        </ext>
      </extLst>
    </bk>
    <bk>
      <extLst>
        <ext uri="{3e2802c4-a4d2-4d8b-9148-e3be6c30e623}">
          <xlrd:rvb i="3139"/>
        </ext>
      </extLst>
    </bk>
    <bk>
      <extLst>
        <ext uri="{3e2802c4-a4d2-4d8b-9148-e3be6c30e623}">
          <xlrd:rvb i="3140"/>
        </ext>
      </extLst>
    </bk>
    <bk>
      <extLst>
        <ext uri="{3e2802c4-a4d2-4d8b-9148-e3be6c30e623}">
          <xlrd:rvb i="3141"/>
        </ext>
      </extLst>
    </bk>
    <bk>
      <extLst>
        <ext uri="{3e2802c4-a4d2-4d8b-9148-e3be6c30e623}">
          <xlrd:rvb i="3142"/>
        </ext>
      </extLst>
    </bk>
    <bk>
      <extLst>
        <ext uri="{3e2802c4-a4d2-4d8b-9148-e3be6c30e623}">
          <xlrd:rvb i="3143"/>
        </ext>
      </extLst>
    </bk>
    <bk>
      <extLst>
        <ext uri="{3e2802c4-a4d2-4d8b-9148-e3be6c30e623}">
          <xlrd:rvb i="3144"/>
        </ext>
      </extLst>
    </bk>
    <bk>
      <extLst>
        <ext uri="{3e2802c4-a4d2-4d8b-9148-e3be6c30e623}">
          <xlrd:rvb i="3145"/>
        </ext>
      </extLst>
    </bk>
    <bk>
      <extLst>
        <ext uri="{3e2802c4-a4d2-4d8b-9148-e3be6c30e623}">
          <xlrd:rvb i="3146"/>
        </ext>
      </extLst>
    </bk>
    <bk>
      <extLst>
        <ext uri="{3e2802c4-a4d2-4d8b-9148-e3be6c30e623}">
          <xlrd:rvb i="3147"/>
        </ext>
      </extLst>
    </bk>
    <bk>
      <extLst>
        <ext uri="{3e2802c4-a4d2-4d8b-9148-e3be6c30e623}">
          <xlrd:rvb i="3148"/>
        </ext>
      </extLst>
    </bk>
    <bk>
      <extLst>
        <ext uri="{3e2802c4-a4d2-4d8b-9148-e3be6c30e623}">
          <xlrd:rvb i="3149"/>
        </ext>
      </extLst>
    </bk>
    <bk>
      <extLst>
        <ext uri="{3e2802c4-a4d2-4d8b-9148-e3be6c30e623}">
          <xlrd:rvb i="3150"/>
        </ext>
      </extLst>
    </bk>
    <bk>
      <extLst>
        <ext uri="{3e2802c4-a4d2-4d8b-9148-e3be6c30e623}">
          <xlrd:rvb i="3151"/>
        </ext>
      </extLst>
    </bk>
    <bk>
      <extLst>
        <ext uri="{3e2802c4-a4d2-4d8b-9148-e3be6c30e623}">
          <xlrd:rvb i="3152"/>
        </ext>
      </extLst>
    </bk>
    <bk>
      <extLst>
        <ext uri="{3e2802c4-a4d2-4d8b-9148-e3be6c30e623}">
          <xlrd:rvb i="3153"/>
        </ext>
      </extLst>
    </bk>
    <bk>
      <extLst>
        <ext uri="{3e2802c4-a4d2-4d8b-9148-e3be6c30e623}">
          <xlrd:rvb i="3154"/>
        </ext>
      </extLst>
    </bk>
    <bk>
      <extLst>
        <ext uri="{3e2802c4-a4d2-4d8b-9148-e3be6c30e623}">
          <xlrd:rvb i="3155"/>
        </ext>
      </extLst>
    </bk>
    <bk>
      <extLst>
        <ext uri="{3e2802c4-a4d2-4d8b-9148-e3be6c30e623}">
          <xlrd:rvb i="3156"/>
        </ext>
      </extLst>
    </bk>
    <bk>
      <extLst>
        <ext uri="{3e2802c4-a4d2-4d8b-9148-e3be6c30e623}">
          <xlrd:rvb i="3157"/>
        </ext>
      </extLst>
    </bk>
    <bk>
      <extLst>
        <ext uri="{3e2802c4-a4d2-4d8b-9148-e3be6c30e623}">
          <xlrd:rvb i="3158"/>
        </ext>
      </extLst>
    </bk>
    <bk>
      <extLst>
        <ext uri="{3e2802c4-a4d2-4d8b-9148-e3be6c30e623}">
          <xlrd:rvb i="3159"/>
        </ext>
      </extLst>
    </bk>
    <bk>
      <extLst>
        <ext uri="{3e2802c4-a4d2-4d8b-9148-e3be6c30e623}">
          <xlrd:rvb i="3160"/>
        </ext>
      </extLst>
    </bk>
    <bk>
      <extLst>
        <ext uri="{3e2802c4-a4d2-4d8b-9148-e3be6c30e623}">
          <xlrd:rvb i="3161"/>
        </ext>
      </extLst>
    </bk>
    <bk>
      <extLst>
        <ext uri="{3e2802c4-a4d2-4d8b-9148-e3be6c30e623}">
          <xlrd:rvb i="3162"/>
        </ext>
      </extLst>
    </bk>
    <bk>
      <extLst>
        <ext uri="{3e2802c4-a4d2-4d8b-9148-e3be6c30e623}">
          <xlrd:rvb i="3163"/>
        </ext>
      </extLst>
    </bk>
    <bk>
      <extLst>
        <ext uri="{3e2802c4-a4d2-4d8b-9148-e3be6c30e623}">
          <xlrd:rvb i="3164"/>
        </ext>
      </extLst>
    </bk>
    <bk>
      <extLst>
        <ext uri="{3e2802c4-a4d2-4d8b-9148-e3be6c30e623}">
          <xlrd:rvb i="3165"/>
        </ext>
      </extLst>
    </bk>
    <bk>
      <extLst>
        <ext uri="{3e2802c4-a4d2-4d8b-9148-e3be6c30e623}">
          <xlrd:rvb i="3166"/>
        </ext>
      </extLst>
    </bk>
    <bk>
      <extLst>
        <ext uri="{3e2802c4-a4d2-4d8b-9148-e3be6c30e623}">
          <xlrd:rvb i="3167"/>
        </ext>
      </extLst>
    </bk>
    <bk>
      <extLst>
        <ext uri="{3e2802c4-a4d2-4d8b-9148-e3be6c30e623}">
          <xlrd:rvb i="3168"/>
        </ext>
      </extLst>
    </bk>
    <bk>
      <extLst>
        <ext uri="{3e2802c4-a4d2-4d8b-9148-e3be6c30e623}">
          <xlrd:rvb i="3169"/>
        </ext>
      </extLst>
    </bk>
    <bk>
      <extLst>
        <ext uri="{3e2802c4-a4d2-4d8b-9148-e3be6c30e623}">
          <xlrd:rvb i="3170"/>
        </ext>
      </extLst>
    </bk>
    <bk>
      <extLst>
        <ext uri="{3e2802c4-a4d2-4d8b-9148-e3be6c30e623}">
          <xlrd:rvb i="3171"/>
        </ext>
      </extLst>
    </bk>
    <bk>
      <extLst>
        <ext uri="{3e2802c4-a4d2-4d8b-9148-e3be6c30e623}">
          <xlrd:rvb i="3172"/>
        </ext>
      </extLst>
    </bk>
    <bk>
      <extLst>
        <ext uri="{3e2802c4-a4d2-4d8b-9148-e3be6c30e623}">
          <xlrd:rvb i="3173"/>
        </ext>
      </extLst>
    </bk>
    <bk>
      <extLst>
        <ext uri="{3e2802c4-a4d2-4d8b-9148-e3be6c30e623}">
          <xlrd:rvb i="3174"/>
        </ext>
      </extLst>
    </bk>
    <bk>
      <extLst>
        <ext uri="{3e2802c4-a4d2-4d8b-9148-e3be6c30e623}">
          <xlrd:rvb i="3175"/>
        </ext>
      </extLst>
    </bk>
    <bk>
      <extLst>
        <ext uri="{3e2802c4-a4d2-4d8b-9148-e3be6c30e623}">
          <xlrd:rvb i="3176"/>
        </ext>
      </extLst>
    </bk>
    <bk>
      <extLst>
        <ext uri="{3e2802c4-a4d2-4d8b-9148-e3be6c30e623}">
          <xlrd:rvb i="3177"/>
        </ext>
      </extLst>
    </bk>
    <bk>
      <extLst>
        <ext uri="{3e2802c4-a4d2-4d8b-9148-e3be6c30e623}">
          <xlrd:rvb i="3178"/>
        </ext>
      </extLst>
    </bk>
    <bk>
      <extLst>
        <ext uri="{3e2802c4-a4d2-4d8b-9148-e3be6c30e623}">
          <xlrd:rvb i="3179"/>
        </ext>
      </extLst>
    </bk>
    <bk>
      <extLst>
        <ext uri="{3e2802c4-a4d2-4d8b-9148-e3be6c30e623}">
          <xlrd:rvb i="3180"/>
        </ext>
      </extLst>
    </bk>
    <bk>
      <extLst>
        <ext uri="{3e2802c4-a4d2-4d8b-9148-e3be6c30e623}">
          <xlrd:rvb i="3181"/>
        </ext>
      </extLst>
    </bk>
    <bk>
      <extLst>
        <ext uri="{3e2802c4-a4d2-4d8b-9148-e3be6c30e623}">
          <xlrd:rvb i="3182"/>
        </ext>
      </extLst>
    </bk>
    <bk>
      <extLst>
        <ext uri="{3e2802c4-a4d2-4d8b-9148-e3be6c30e623}">
          <xlrd:rvb i="3183"/>
        </ext>
      </extLst>
    </bk>
    <bk>
      <extLst>
        <ext uri="{3e2802c4-a4d2-4d8b-9148-e3be6c30e623}">
          <xlrd:rvb i="3184"/>
        </ext>
      </extLst>
    </bk>
    <bk>
      <extLst>
        <ext uri="{3e2802c4-a4d2-4d8b-9148-e3be6c30e623}">
          <xlrd:rvb i="3185"/>
        </ext>
      </extLst>
    </bk>
    <bk>
      <extLst>
        <ext uri="{3e2802c4-a4d2-4d8b-9148-e3be6c30e623}">
          <xlrd:rvb i="3186"/>
        </ext>
      </extLst>
    </bk>
    <bk>
      <extLst>
        <ext uri="{3e2802c4-a4d2-4d8b-9148-e3be6c30e623}">
          <xlrd:rvb i="3187"/>
        </ext>
      </extLst>
    </bk>
    <bk>
      <extLst>
        <ext uri="{3e2802c4-a4d2-4d8b-9148-e3be6c30e623}">
          <xlrd:rvb i="3188"/>
        </ext>
      </extLst>
    </bk>
    <bk>
      <extLst>
        <ext uri="{3e2802c4-a4d2-4d8b-9148-e3be6c30e623}">
          <xlrd:rvb i="3189"/>
        </ext>
      </extLst>
    </bk>
    <bk>
      <extLst>
        <ext uri="{3e2802c4-a4d2-4d8b-9148-e3be6c30e623}">
          <xlrd:rvb i="3190"/>
        </ext>
      </extLst>
    </bk>
    <bk>
      <extLst>
        <ext uri="{3e2802c4-a4d2-4d8b-9148-e3be6c30e623}">
          <xlrd:rvb i="3191"/>
        </ext>
      </extLst>
    </bk>
    <bk>
      <extLst>
        <ext uri="{3e2802c4-a4d2-4d8b-9148-e3be6c30e623}">
          <xlrd:rvb i="3192"/>
        </ext>
      </extLst>
    </bk>
    <bk>
      <extLst>
        <ext uri="{3e2802c4-a4d2-4d8b-9148-e3be6c30e623}">
          <xlrd:rvb i="3193"/>
        </ext>
      </extLst>
    </bk>
    <bk>
      <extLst>
        <ext uri="{3e2802c4-a4d2-4d8b-9148-e3be6c30e623}">
          <xlrd:rvb i="3194"/>
        </ext>
      </extLst>
    </bk>
    <bk>
      <extLst>
        <ext uri="{3e2802c4-a4d2-4d8b-9148-e3be6c30e623}">
          <xlrd:rvb i="3195"/>
        </ext>
      </extLst>
    </bk>
    <bk>
      <extLst>
        <ext uri="{3e2802c4-a4d2-4d8b-9148-e3be6c30e623}">
          <xlrd:rvb i="3196"/>
        </ext>
      </extLst>
    </bk>
    <bk>
      <extLst>
        <ext uri="{3e2802c4-a4d2-4d8b-9148-e3be6c30e623}">
          <xlrd:rvb i="3197"/>
        </ext>
      </extLst>
    </bk>
    <bk>
      <extLst>
        <ext uri="{3e2802c4-a4d2-4d8b-9148-e3be6c30e623}">
          <xlrd:rvb i="3198"/>
        </ext>
      </extLst>
    </bk>
    <bk>
      <extLst>
        <ext uri="{3e2802c4-a4d2-4d8b-9148-e3be6c30e623}">
          <xlrd:rvb i="3199"/>
        </ext>
      </extLst>
    </bk>
    <bk>
      <extLst>
        <ext uri="{3e2802c4-a4d2-4d8b-9148-e3be6c30e623}">
          <xlrd:rvb i="3200"/>
        </ext>
      </extLst>
    </bk>
    <bk>
      <extLst>
        <ext uri="{3e2802c4-a4d2-4d8b-9148-e3be6c30e623}">
          <xlrd:rvb i="3201"/>
        </ext>
      </extLst>
    </bk>
    <bk>
      <extLst>
        <ext uri="{3e2802c4-a4d2-4d8b-9148-e3be6c30e623}">
          <xlrd:rvb i="3202"/>
        </ext>
      </extLst>
    </bk>
    <bk>
      <extLst>
        <ext uri="{3e2802c4-a4d2-4d8b-9148-e3be6c30e623}">
          <xlrd:rvb i="3203"/>
        </ext>
      </extLst>
    </bk>
    <bk>
      <extLst>
        <ext uri="{3e2802c4-a4d2-4d8b-9148-e3be6c30e623}">
          <xlrd:rvb i="3204"/>
        </ext>
      </extLst>
    </bk>
    <bk>
      <extLst>
        <ext uri="{3e2802c4-a4d2-4d8b-9148-e3be6c30e623}">
          <xlrd:rvb i="3205"/>
        </ext>
      </extLst>
    </bk>
    <bk>
      <extLst>
        <ext uri="{3e2802c4-a4d2-4d8b-9148-e3be6c30e623}">
          <xlrd:rvb i="3206"/>
        </ext>
      </extLst>
    </bk>
    <bk>
      <extLst>
        <ext uri="{3e2802c4-a4d2-4d8b-9148-e3be6c30e623}">
          <xlrd:rvb i="3207"/>
        </ext>
      </extLst>
    </bk>
    <bk>
      <extLst>
        <ext uri="{3e2802c4-a4d2-4d8b-9148-e3be6c30e623}">
          <xlrd:rvb i="3208"/>
        </ext>
      </extLst>
    </bk>
    <bk>
      <extLst>
        <ext uri="{3e2802c4-a4d2-4d8b-9148-e3be6c30e623}">
          <xlrd:rvb i="3209"/>
        </ext>
      </extLst>
    </bk>
    <bk>
      <extLst>
        <ext uri="{3e2802c4-a4d2-4d8b-9148-e3be6c30e623}">
          <xlrd:rvb i="3210"/>
        </ext>
      </extLst>
    </bk>
    <bk>
      <extLst>
        <ext uri="{3e2802c4-a4d2-4d8b-9148-e3be6c30e623}">
          <xlrd:rvb i="3211"/>
        </ext>
      </extLst>
    </bk>
    <bk>
      <extLst>
        <ext uri="{3e2802c4-a4d2-4d8b-9148-e3be6c30e623}">
          <xlrd:rvb i="3212"/>
        </ext>
      </extLst>
    </bk>
    <bk>
      <extLst>
        <ext uri="{3e2802c4-a4d2-4d8b-9148-e3be6c30e623}">
          <xlrd:rvb i="3213"/>
        </ext>
      </extLst>
    </bk>
    <bk>
      <extLst>
        <ext uri="{3e2802c4-a4d2-4d8b-9148-e3be6c30e623}">
          <xlrd:rvb i="3214"/>
        </ext>
      </extLst>
    </bk>
    <bk>
      <extLst>
        <ext uri="{3e2802c4-a4d2-4d8b-9148-e3be6c30e623}">
          <xlrd:rvb i="3215"/>
        </ext>
      </extLst>
    </bk>
    <bk>
      <extLst>
        <ext uri="{3e2802c4-a4d2-4d8b-9148-e3be6c30e623}">
          <xlrd:rvb i="3216"/>
        </ext>
      </extLst>
    </bk>
    <bk>
      <extLst>
        <ext uri="{3e2802c4-a4d2-4d8b-9148-e3be6c30e623}">
          <xlrd:rvb i="3217"/>
        </ext>
      </extLst>
    </bk>
    <bk>
      <extLst>
        <ext uri="{3e2802c4-a4d2-4d8b-9148-e3be6c30e623}">
          <xlrd:rvb i="3218"/>
        </ext>
      </extLst>
    </bk>
    <bk>
      <extLst>
        <ext uri="{3e2802c4-a4d2-4d8b-9148-e3be6c30e623}">
          <xlrd:rvb i="3219"/>
        </ext>
      </extLst>
    </bk>
    <bk>
      <extLst>
        <ext uri="{3e2802c4-a4d2-4d8b-9148-e3be6c30e623}">
          <xlrd:rvb i="3220"/>
        </ext>
      </extLst>
    </bk>
    <bk>
      <extLst>
        <ext uri="{3e2802c4-a4d2-4d8b-9148-e3be6c30e623}">
          <xlrd:rvb i="3221"/>
        </ext>
      </extLst>
    </bk>
    <bk>
      <extLst>
        <ext uri="{3e2802c4-a4d2-4d8b-9148-e3be6c30e623}">
          <xlrd:rvb i="3222"/>
        </ext>
      </extLst>
    </bk>
    <bk>
      <extLst>
        <ext uri="{3e2802c4-a4d2-4d8b-9148-e3be6c30e623}">
          <xlrd:rvb i="3223"/>
        </ext>
      </extLst>
    </bk>
    <bk>
      <extLst>
        <ext uri="{3e2802c4-a4d2-4d8b-9148-e3be6c30e623}">
          <xlrd:rvb i="3224"/>
        </ext>
      </extLst>
    </bk>
    <bk>
      <extLst>
        <ext uri="{3e2802c4-a4d2-4d8b-9148-e3be6c30e623}">
          <xlrd:rvb i="3225"/>
        </ext>
      </extLst>
    </bk>
    <bk>
      <extLst>
        <ext uri="{3e2802c4-a4d2-4d8b-9148-e3be6c30e623}">
          <xlrd:rvb i="3226"/>
        </ext>
      </extLst>
    </bk>
    <bk>
      <extLst>
        <ext uri="{3e2802c4-a4d2-4d8b-9148-e3be6c30e623}">
          <xlrd:rvb i="3227"/>
        </ext>
      </extLst>
    </bk>
    <bk>
      <extLst>
        <ext uri="{3e2802c4-a4d2-4d8b-9148-e3be6c30e623}">
          <xlrd:rvb i="3228"/>
        </ext>
      </extLst>
    </bk>
    <bk>
      <extLst>
        <ext uri="{3e2802c4-a4d2-4d8b-9148-e3be6c30e623}">
          <xlrd:rvb i="3229"/>
        </ext>
      </extLst>
    </bk>
    <bk>
      <extLst>
        <ext uri="{3e2802c4-a4d2-4d8b-9148-e3be6c30e623}">
          <xlrd:rvb i="3230"/>
        </ext>
      </extLst>
    </bk>
    <bk>
      <extLst>
        <ext uri="{3e2802c4-a4d2-4d8b-9148-e3be6c30e623}">
          <xlrd:rvb i="3231"/>
        </ext>
      </extLst>
    </bk>
    <bk>
      <extLst>
        <ext uri="{3e2802c4-a4d2-4d8b-9148-e3be6c30e623}">
          <xlrd:rvb i="3232"/>
        </ext>
      </extLst>
    </bk>
    <bk>
      <extLst>
        <ext uri="{3e2802c4-a4d2-4d8b-9148-e3be6c30e623}">
          <xlrd:rvb i="3233"/>
        </ext>
      </extLst>
    </bk>
    <bk>
      <extLst>
        <ext uri="{3e2802c4-a4d2-4d8b-9148-e3be6c30e623}">
          <xlrd:rvb i="3234"/>
        </ext>
      </extLst>
    </bk>
    <bk>
      <extLst>
        <ext uri="{3e2802c4-a4d2-4d8b-9148-e3be6c30e623}">
          <xlrd:rvb i="3235"/>
        </ext>
      </extLst>
    </bk>
    <bk>
      <extLst>
        <ext uri="{3e2802c4-a4d2-4d8b-9148-e3be6c30e623}">
          <xlrd:rvb i="3236"/>
        </ext>
      </extLst>
    </bk>
    <bk>
      <extLst>
        <ext uri="{3e2802c4-a4d2-4d8b-9148-e3be6c30e623}">
          <xlrd:rvb i="3237"/>
        </ext>
      </extLst>
    </bk>
    <bk>
      <extLst>
        <ext uri="{3e2802c4-a4d2-4d8b-9148-e3be6c30e623}">
          <xlrd:rvb i="3238"/>
        </ext>
      </extLst>
    </bk>
    <bk>
      <extLst>
        <ext uri="{3e2802c4-a4d2-4d8b-9148-e3be6c30e623}">
          <xlrd:rvb i="3239"/>
        </ext>
      </extLst>
    </bk>
    <bk>
      <extLst>
        <ext uri="{3e2802c4-a4d2-4d8b-9148-e3be6c30e623}">
          <xlrd:rvb i="3240"/>
        </ext>
      </extLst>
    </bk>
    <bk>
      <extLst>
        <ext uri="{3e2802c4-a4d2-4d8b-9148-e3be6c30e623}">
          <xlrd:rvb i="3241"/>
        </ext>
      </extLst>
    </bk>
    <bk>
      <extLst>
        <ext uri="{3e2802c4-a4d2-4d8b-9148-e3be6c30e623}">
          <xlrd:rvb i="3242"/>
        </ext>
      </extLst>
    </bk>
    <bk>
      <extLst>
        <ext uri="{3e2802c4-a4d2-4d8b-9148-e3be6c30e623}">
          <xlrd:rvb i="3243"/>
        </ext>
      </extLst>
    </bk>
    <bk>
      <extLst>
        <ext uri="{3e2802c4-a4d2-4d8b-9148-e3be6c30e623}">
          <xlrd:rvb i="3244"/>
        </ext>
      </extLst>
    </bk>
    <bk>
      <extLst>
        <ext uri="{3e2802c4-a4d2-4d8b-9148-e3be6c30e623}">
          <xlrd:rvb i="3245"/>
        </ext>
      </extLst>
    </bk>
    <bk>
      <extLst>
        <ext uri="{3e2802c4-a4d2-4d8b-9148-e3be6c30e623}">
          <xlrd:rvb i="3246"/>
        </ext>
      </extLst>
    </bk>
    <bk>
      <extLst>
        <ext uri="{3e2802c4-a4d2-4d8b-9148-e3be6c30e623}">
          <xlrd:rvb i="3247"/>
        </ext>
      </extLst>
    </bk>
    <bk>
      <extLst>
        <ext uri="{3e2802c4-a4d2-4d8b-9148-e3be6c30e623}">
          <xlrd:rvb i="3248"/>
        </ext>
      </extLst>
    </bk>
    <bk>
      <extLst>
        <ext uri="{3e2802c4-a4d2-4d8b-9148-e3be6c30e623}">
          <xlrd:rvb i="3249"/>
        </ext>
      </extLst>
    </bk>
    <bk>
      <extLst>
        <ext uri="{3e2802c4-a4d2-4d8b-9148-e3be6c30e623}">
          <xlrd:rvb i="3250"/>
        </ext>
      </extLst>
    </bk>
    <bk>
      <extLst>
        <ext uri="{3e2802c4-a4d2-4d8b-9148-e3be6c30e623}">
          <xlrd:rvb i="3251"/>
        </ext>
      </extLst>
    </bk>
    <bk>
      <extLst>
        <ext uri="{3e2802c4-a4d2-4d8b-9148-e3be6c30e623}">
          <xlrd:rvb i="3252"/>
        </ext>
      </extLst>
    </bk>
    <bk>
      <extLst>
        <ext uri="{3e2802c4-a4d2-4d8b-9148-e3be6c30e623}">
          <xlrd:rvb i="3253"/>
        </ext>
      </extLst>
    </bk>
    <bk>
      <extLst>
        <ext uri="{3e2802c4-a4d2-4d8b-9148-e3be6c30e623}">
          <xlrd:rvb i="3254"/>
        </ext>
      </extLst>
    </bk>
    <bk>
      <extLst>
        <ext uri="{3e2802c4-a4d2-4d8b-9148-e3be6c30e623}">
          <xlrd:rvb i="3255"/>
        </ext>
      </extLst>
    </bk>
    <bk>
      <extLst>
        <ext uri="{3e2802c4-a4d2-4d8b-9148-e3be6c30e623}">
          <xlrd:rvb i="3256"/>
        </ext>
      </extLst>
    </bk>
    <bk>
      <extLst>
        <ext uri="{3e2802c4-a4d2-4d8b-9148-e3be6c30e623}">
          <xlrd:rvb i="3257"/>
        </ext>
      </extLst>
    </bk>
    <bk>
      <extLst>
        <ext uri="{3e2802c4-a4d2-4d8b-9148-e3be6c30e623}">
          <xlrd:rvb i="3258"/>
        </ext>
      </extLst>
    </bk>
    <bk>
      <extLst>
        <ext uri="{3e2802c4-a4d2-4d8b-9148-e3be6c30e623}">
          <xlrd:rvb i="3259"/>
        </ext>
      </extLst>
    </bk>
    <bk>
      <extLst>
        <ext uri="{3e2802c4-a4d2-4d8b-9148-e3be6c30e623}">
          <xlrd:rvb i="3260"/>
        </ext>
      </extLst>
    </bk>
    <bk>
      <extLst>
        <ext uri="{3e2802c4-a4d2-4d8b-9148-e3be6c30e623}">
          <xlrd:rvb i="3261"/>
        </ext>
      </extLst>
    </bk>
    <bk>
      <extLst>
        <ext uri="{3e2802c4-a4d2-4d8b-9148-e3be6c30e623}">
          <xlrd:rvb i="3262"/>
        </ext>
      </extLst>
    </bk>
    <bk>
      <extLst>
        <ext uri="{3e2802c4-a4d2-4d8b-9148-e3be6c30e623}">
          <xlrd:rvb i="3263"/>
        </ext>
      </extLst>
    </bk>
    <bk>
      <extLst>
        <ext uri="{3e2802c4-a4d2-4d8b-9148-e3be6c30e623}">
          <xlrd:rvb i="3264"/>
        </ext>
      </extLst>
    </bk>
    <bk>
      <extLst>
        <ext uri="{3e2802c4-a4d2-4d8b-9148-e3be6c30e623}">
          <xlrd:rvb i="3265"/>
        </ext>
      </extLst>
    </bk>
    <bk>
      <extLst>
        <ext uri="{3e2802c4-a4d2-4d8b-9148-e3be6c30e623}">
          <xlrd:rvb i="3266"/>
        </ext>
      </extLst>
    </bk>
    <bk>
      <extLst>
        <ext uri="{3e2802c4-a4d2-4d8b-9148-e3be6c30e623}">
          <xlrd:rvb i="3267"/>
        </ext>
      </extLst>
    </bk>
    <bk>
      <extLst>
        <ext uri="{3e2802c4-a4d2-4d8b-9148-e3be6c30e623}">
          <xlrd:rvb i="3268"/>
        </ext>
      </extLst>
    </bk>
    <bk>
      <extLst>
        <ext uri="{3e2802c4-a4d2-4d8b-9148-e3be6c30e623}">
          <xlrd:rvb i="3269"/>
        </ext>
      </extLst>
    </bk>
    <bk>
      <extLst>
        <ext uri="{3e2802c4-a4d2-4d8b-9148-e3be6c30e623}">
          <xlrd:rvb i="3270"/>
        </ext>
      </extLst>
    </bk>
    <bk>
      <extLst>
        <ext uri="{3e2802c4-a4d2-4d8b-9148-e3be6c30e623}">
          <xlrd:rvb i="3271"/>
        </ext>
      </extLst>
    </bk>
    <bk>
      <extLst>
        <ext uri="{3e2802c4-a4d2-4d8b-9148-e3be6c30e623}">
          <xlrd:rvb i="3272"/>
        </ext>
      </extLst>
    </bk>
    <bk>
      <extLst>
        <ext uri="{3e2802c4-a4d2-4d8b-9148-e3be6c30e623}">
          <xlrd:rvb i="3273"/>
        </ext>
      </extLst>
    </bk>
    <bk>
      <extLst>
        <ext uri="{3e2802c4-a4d2-4d8b-9148-e3be6c30e623}">
          <xlrd:rvb i="3274"/>
        </ext>
      </extLst>
    </bk>
    <bk>
      <extLst>
        <ext uri="{3e2802c4-a4d2-4d8b-9148-e3be6c30e623}">
          <xlrd:rvb i="3275"/>
        </ext>
      </extLst>
    </bk>
    <bk>
      <extLst>
        <ext uri="{3e2802c4-a4d2-4d8b-9148-e3be6c30e623}">
          <xlrd:rvb i="3276"/>
        </ext>
      </extLst>
    </bk>
    <bk>
      <extLst>
        <ext uri="{3e2802c4-a4d2-4d8b-9148-e3be6c30e623}">
          <xlrd:rvb i="3277"/>
        </ext>
      </extLst>
    </bk>
    <bk>
      <extLst>
        <ext uri="{3e2802c4-a4d2-4d8b-9148-e3be6c30e623}">
          <xlrd:rvb i="3278"/>
        </ext>
      </extLst>
    </bk>
    <bk>
      <extLst>
        <ext uri="{3e2802c4-a4d2-4d8b-9148-e3be6c30e623}">
          <xlrd:rvb i="3279"/>
        </ext>
      </extLst>
    </bk>
    <bk>
      <extLst>
        <ext uri="{3e2802c4-a4d2-4d8b-9148-e3be6c30e623}">
          <xlrd:rvb i="3280"/>
        </ext>
      </extLst>
    </bk>
    <bk>
      <extLst>
        <ext uri="{3e2802c4-a4d2-4d8b-9148-e3be6c30e623}">
          <xlrd:rvb i="3281"/>
        </ext>
      </extLst>
    </bk>
    <bk>
      <extLst>
        <ext uri="{3e2802c4-a4d2-4d8b-9148-e3be6c30e623}">
          <xlrd:rvb i="3282"/>
        </ext>
      </extLst>
    </bk>
    <bk>
      <extLst>
        <ext uri="{3e2802c4-a4d2-4d8b-9148-e3be6c30e623}">
          <xlrd:rvb i="3283"/>
        </ext>
      </extLst>
    </bk>
    <bk>
      <extLst>
        <ext uri="{3e2802c4-a4d2-4d8b-9148-e3be6c30e623}">
          <xlrd:rvb i="3284"/>
        </ext>
      </extLst>
    </bk>
    <bk>
      <extLst>
        <ext uri="{3e2802c4-a4d2-4d8b-9148-e3be6c30e623}">
          <xlrd:rvb i="3285"/>
        </ext>
      </extLst>
    </bk>
    <bk>
      <extLst>
        <ext uri="{3e2802c4-a4d2-4d8b-9148-e3be6c30e623}">
          <xlrd:rvb i="3286"/>
        </ext>
      </extLst>
    </bk>
    <bk>
      <extLst>
        <ext uri="{3e2802c4-a4d2-4d8b-9148-e3be6c30e623}">
          <xlrd:rvb i="3287"/>
        </ext>
      </extLst>
    </bk>
    <bk>
      <extLst>
        <ext uri="{3e2802c4-a4d2-4d8b-9148-e3be6c30e623}">
          <xlrd:rvb i="3288"/>
        </ext>
      </extLst>
    </bk>
    <bk>
      <extLst>
        <ext uri="{3e2802c4-a4d2-4d8b-9148-e3be6c30e623}">
          <xlrd:rvb i="3289"/>
        </ext>
      </extLst>
    </bk>
    <bk>
      <extLst>
        <ext uri="{3e2802c4-a4d2-4d8b-9148-e3be6c30e623}">
          <xlrd:rvb i="3290"/>
        </ext>
      </extLst>
    </bk>
    <bk>
      <extLst>
        <ext uri="{3e2802c4-a4d2-4d8b-9148-e3be6c30e623}">
          <xlrd:rvb i="3291"/>
        </ext>
      </extLst>
    </bk>
    <bk>
      <extLst>
        <ext uri="{3e2802c4-a4d2-4d8b-9148-e3be6c30e623}">
          <xlrd:rvb i="3292"/>
        </ext>
      </extLst>
    </bk>
    <bk>
      <extLst>
        <ext uri="{3e2802c4-a4d2-4d8b-9148-e3be6c30e623}">
          <xlrd:rvb i="3293"/>
        </ext>
      </extLst>
    </bk>
    <bk>
      <extLst>
        <ext uri="{3e2802c4-a4d2-4d8b-9148-e3be6c30e623}">
          <xlrd:rvb i="3294"/>
        </ext>
      </extLst>
    </bk>
    <bk>
      <extLst>
        <ext uri="{3e2802c4-a4d2-4d8b-9148-e3be6c30e623}">
          <xlrd:rvb i="3295"/>
        </ext>
      </extLst>
    </bk>
    <bk>
      <extLst>
        <ext uri="{3e2802c4-a4d2-4d8b-9148-e3be6c30e623}">
          <xlrd:rvb i="3296"/>
        </ext>
      </extLst>
    </bk>
    <bk>
      <extLst>
        <ext uri="{3e2802c4-a4d2-4d8b-9148-e3be6c30e623}">
          <xlrd:rvb i="3297"/>
        </ext>
      </extLst>
    </bk>
    <bk>
      <extLst>
        <ext uri="{3e2802c4-a4d2-4d8b-9148-e3be6c30e623}">
          <xlrd:rvb i="3298"/>
        </ext>
      </extLst>
    </bk>
    <bk>
      <extLst>
        <ext uri="{3e2802c4-a4d2-4d8b-9148-e3be6c30e623}">
          <xlrd:rvb i="3299"/>
        </ext>
      </extLst>
    </bk>
    <bk>
      <extLst>
        <ext uri="{3e2802c4-a4d2-4d8b-9148-e3be6c30e623}">
          <xlrd:rvb i="3300"/>
        </ext>
      </extLst>
    </bk>
    <bk>
      <extLst>
        <ext uri="{3e2802c4-a4d2-4d8b-9148-e3be6c30e623}">
          <xlrd:rvb i="3301"/>
        </ext>
      </extLst>
    </bk>
    <bk>
      <extLst>
        <ext uri="{3e2802c4-a4d2-4d8b-9148-e3be6c30e623}">
          <xlrd:rvb i="3302"/>
        </ext>
      </extLst>
    </bk>
    <bk>
      <extLst>
        <ext uri="{3e2802c4-a4d2-4d8b-9148-e3be6c30e623}">
          <xlrd:rvb i="3303"/>
        </ext>
      </extLst>
    </bk>
    <bk>
      <extLst>
        <ext uri="{3e2802c4-a4d2-4d8b-9148-e3be6c30e623}">
          <xlrd:rvb i="3304"/>
        </ext>
      </extLst>
    </bk>
    <bk>
      <extLst>
        <ext uri="{3e2802c4-a4d2-4d8b-9148-e3be6c30e623}">
          <xlrd:rvb i="3305"/>
        </ext>
      </extLst>
    </bk>
    <bk>
      <extLst>
        <ext uri="{3e2802c4-a4d2-4d8b-9148-e3be6c30e623}">
          <xlrd:rvb i="3306"/>
        </ext>
      </extLst>
    </bk>
    <bk>
      <extLst>
        <ext uri="{3e2802c4-a4d2-4d8b-9148-e3be6c30e623}">
          <xlrd:rvb i="3307"/>
        </ext>
      </extLst>
    </bk>
    <bk>
      <extLst>
        <ext uri="{3e2802c4-a4d2-4d8b-9148-e3be6c30e623}">
          <xlrd:rvb i="3308"/>
        </ext>
      </extLst>
    </bk>
    <bk>
      <extLst>
        <ext uri="{3e2802c4-a4d2-4d8b-9148-e3be6c30e623}">
          <xlrd:rvb i="3309"/>
        </ext>
      </extLst>
    </bk>
    <bk>
      <extLst>
        <ext uri="{3e2802c4-a4d2-4d8b-9148-e3be6c30e623}">
          <xlrd:rvb i="3310"/>
        </ext>
      </extLst>
    </bk>
    <bk>
      <extLst>
        <ext uri="{3e2802c4-a4d2-4d8b-9148-e3be6c30e623}">
          <xlrd:rvb i="3311"/>
        </ext>
      </extLst>
    </bk>
    <bk>
      <extLst>
        <ext uri="{3e2802c4-a4d2-4d8b-9148-e3be6c30e623}">
          <xlrd:rvb i="3312"/>
        </ext>
      </extLst>
    </bk>
    <bk>
      <extLst>
        <ext uri="{3e2802c4-a4d2-4d8b-9148-e3be6c30e623}">
          <xlrd:rvb i="3313"/>
        </ext>
      </extLst>
    </bk>
    <bk>
      <extLst>
        <ext uri="{3e2802c4-a4d2-4d8b-9148-e3be6c30e623}">
          <xlrd:rvb i="3314"/>
        </ext>
      </extLst>
    </bk>
    <bk>
      <extLst>
        <ext uri="{3e2802c4-a4d2-4d8b-9148-e3be6c30e623}">
          <xlrd:rvb i="3315"/>
        </ext>
      </extLst>
    </bk>
    <bk>
      <extLst>
        <ext uri="{3e2802c4-a4d2-4d8b-9148-e3be6c30e623}">
          <xlrd:rvb i="3316"/>
        </ext>
      </extLst>
    </bk>
    <bk>
      <extLst>
        <ext uri="{3e2802c4-a4d2-4d8b-9148-e3be6c30e623}">
          <xlrd:rvb i="3317"/>
        </ext>
      </extLst>
    </bk>
    <bk>
      <extLst>
        <ext uri="{3e2802c4-a4d2-4d8b-9148-e3be6c30e623}">
          <xlrd:rvb i="3318"/>
        </ext>
      </extLst>
    </bk>
    <bk>
      <extLst>
        <ext uri="{3e2802c4-a4d2-4d8b-9148-e3be6c30e623}">
          <xlrd:rvb i="3319"/>
        </ext>
      </extLst>
    </bk>
    <bk>
      <extLst>
        <ext uri="{3e2802c4-a4d2-4d8b-9148-e3be6c30e623}">
          <xlrd:rvb i="3320"/>
        </ext>
      </extLst>
    </bk>
    <bk>
      <extLst>
        <ext uri="{3e2802c4-a4d2-4d8b-9148-e3be6c30e623}">
          <xlrd:rvb i="3321"/>
        </ext>
      </extLst>
    </bk>
    <bk>
      <extLst>
        <ext uri="{3e2802c4-a4d2-4d8b-9148-e3be6c30e623}">
          <xlrd:rvb i="3322"/>
        </ext>
      </extLst>
    </bk>
    <bk>
      <extLst>
        <ext uri="{3e2802c4-a4d2-4d8b-9148-e3be6c30e623}">
          <xlrd:rvb i="3323"/>
        </ext>
      </extLst>
    </bk>
    <bk>
      <extLst>
        <ext uri="{3e2802c4-a4d2-4d8b-9148-e3be6c30e623}">
          <xlrd:rvb i="3324"/>
        </ext>
      </extLst>
    </bk>
    <bk>
      <extLst>
        <ext uri="{3e2802c4-a4d2-4d8b-9148-e3be6c30e623}">
          <xlrd:rvb i="3325"/>
        </ext>
      </extLst>
    </bk>
    <bk>
      <extLst>
        <ext uri="{3e2802c4-a4d2-4d8b-9148-e3be6c30e623}">
          <xlrd:rvb i="3326"/>
        </ext>
      </extLst>
    </bk>
    <bk>
      <extLst>
        <ext uri="{3e2802c4-a4d2-4d8b-9148-e3be6c30e623}">
          <xlrd:rvb i="3327"/>
        </ext>
      </extLst>
    </bk>
    <bk>
      <extLst>
        <ext uri="{3e2802c4-a4d2-4d8b-9148-e3be6c30e623}">
          <xlrd:rvb i="3328"/>
        </ext>
      </extLst>
    </bk>
    <bk>
      <extLst>
        <ext uri="{3e2802c4-a4d2-4d8b-9148-e3be6c30e623}">
          <xlrd:rvb i="3329"/>
        </ext>
      </extLst>
    </bk>
    <bk>
      <extLst>
        <ext uri="{3e2802c4-a4d2-4d8b-9148-e3be6c30e623}">
          <xlrd:rvb i="3330"/>
        </ext>
      </extLst>
    </bk>
    <bk>
      <extLst>
        <ext uri="{3e2802c4-a4d2-4d8b-9148-e3be6c30e623}">
          <xlrd:rvb i="3331"/>
        </ext>
      </extLst>
    </bk>
    <bk>
      <extLst>
        <ext uri="{3e2802c4-a4d2-4d8b-9148-e3be6c30e623}">
          <xlrd:rvb i="3332"/>
        </ext>
      </extLst>
    </bk>
    <bk>
      <extLst>
        <ext uri="{3e2802c4-a4d2-4d8b-9148-e3be6c30e623}">
          <xlrd:rvb i="3333"/>
        </ext>
      </extLst>
    </bk>
    <bk>
      <extLst>
        <ext uri="{3e2802c4-a4d2-4d8b-9148-e3be6c30e623}">
          <xlrd:rvb i="3334"/>
        </ext>
      </extLst>
    </bk>
    <bk>
      <extLst>
        <ext uri="{3e2802c4-a4d2-4d8b-9148-e3be6c30e623}">
          <xlrd:rvb i="3335"/>
        </ext>
      </extLst>
    </bk>
    <bk>
      <extLst>
        <ext uri="{3e2802c4-a4d2-4d8b-9148-e3be6c30e623}">
          <xlrd:rvb i="3336"/>
        </ext>
      </extLst>
    </bk>
    <bk>
      <extLst>
        <ext uri="{3e2802c4-a4d2-4d8b-9148-e3be6c30e623}">
          <xlrd:rvb i="3337"/>
        </ext>
      </extLst>
    </bk>
    <bk>
      <extLst>
        <ext uri="{3e2802c4-a4d2-4d8b-9148-e3be6c30e623}">
          <xlrd:rvb i="3338"/>
        </ext>
      </extLst>
    </bk>
    <bk>
      <extLst>
        <ext uri="{3e2802c4-a4d2-4d8b-9148-e3be6c30e623}">
          <xlrd:rvb i="3339"/>
        </ext>
      </extLst>
    </bk>
    <bk>
      <extLst>
        <ext uri="{3e2802c4-a4d2-4d8b-9148-e3be6c30e623}">
          <xlrd:rvb i="3340"/>
        </ext>
      </extLst>
    </bk>
    <bk>
      <extLst>
        <ext uri="{3e2802c4-a4d2-4d8b-9148-e3be6c30e623}">
          <xlrd:rvb i="3341"/>
        </ext>
      </extLst>
    </bk>
    <bk>
      <extLst>
        <ext uri="{3e2802c4-a4d2-4d8b-9148-e3be6c30e623}">
          <xlrd:rvb i="3342"/>
        </ext>
      </extLst>
    </bk>
    <bk>
      <extLst>
        <ext uri="{3e2802c4-a4d2-4d8b-9148-e3be6c30e623}">
          <xlrd:rvb i="3343"/>
        </ext>
      </extLst>
    </bk>
    <bk>
      <extLst>
        <ext uri="{3e2802c4-a4d2-4d8b-9148-e3be6c30e623}">
          <xlrd:rvb i="3344"/>
        </ext>
      </extLst>
    </bk>
    <bk>
      <extLst>
        <ext uri="{3e2802c4-a4d2-4d8b-9148-e3be6c30e623}">
          <xlrd:rvb i="3345"/>
        </ext>
      </extLst>
    </bk>
    <bk>
      <extLst>
        <ext uri="{3e2802c4-a4d2-4d8b-9148-e3be6c30e623}">
          <xlrd:rvb i="3346"/>
        </ext>
      </extLst>
    </bk>
    <bk>
      <extLst>
        <ext uri="{3e2802c4-a4d2-4d8b-9148-e3be6c30e623}">
          <xlrd:rvb i="3347"/>
        </ext>
      </extLst>
    </bk>
    <bk>
      <extLst>
        <ext uri="{3e2802c4-a4d2-4d8b-9148-e3be6c30e623}">
          <xlrd:rvb i="3348"/>
        </ext>
      </extLst>
    </bk>
    <bk>
      <extLst>
        <ext uri="{3e2802c4-a4d2-4d8b-9148-e3be6c30e623}">
          <xlrd:rvb i="3349"/>
        </ext>
      </extLst>
    </bk>
    <bk>
      <extLst>
        <ext uri="{3e2802c4-a4d2-4d8b-9148-e3be6c30e623}">
          <xlrd:rvb i="3350"/>
        </ext>
      </extLst>
    </bk>
    <bk>
      <extLst>
        <ext uri="{3e2802c4-a4d2-4d8b-9148-e3be6c30e623}">
          <xlrd:rvb i="3351"/>
        </ext>
      </extLst>
    </bk>
    <bk>
      <extLst>
        <ext uri="{3e2802c4-a4d2-4d8b-9148-e3be6c30e623}">
          <xlrd:rvb i="3352"/>
        </ext>
      </extLst>
    </bk>
    <bk>
      <extLst>
        <ext uri="{3e2802c4-a4d2-4d8b-9148-e3be6c30e623}">
          <xlrd:rvb i="3353"/>
        </ext>
      </extLst>
    </bk>
    <bk>
      <extLst>
        <ext uri="{3e2802c4-a4d2-4d8b-9148-e3be6c30e623}">
          <xlrd:rvb i="3354"/>
        </ext>
      </extLst>
    </bk>
    <bk>
      <extLst>
        <ext uri="{3e2802c4-a4d2-4d8b-9148-e3be6c30e623}">
          <xlrd:rvb i="3355"/>
        </ext>
      </extLst>
    </bk>
    <bk>
      <extLst>
        <ext uri="{3e2802c4-a4d2-4d8b-9148-e3be6c30e623}">
          <xlrd:rvb i="3356"/>
        </ext>
      </extLst>
    </bk>
    <bk>
      <extLst>
        <ext uri="{3e2802c4-a4d2-4d8b-9148-e3be6c30e623}">
          <xlrd:rvb i="3357"/>
        </ext>
      </extLst>
    </bk>
    <bk>
      <extLst>
        <ext uri="{3e2802c4-a4d2-4d8b-9148-e3be6c30e623}">
          <xlrd:rvb i="3358"/>
        </ext>
      </extLst>
    </bk>
    <bk>
      <extLst>
        <ext uri="{3e2802c4-a4d2-4d8b-9148-e3be6c30e623}">
          <xlrd:rvb i="3359"/>
        </ext>
      </extLst>
    </bk>
    <bk>
      <extLst>
        <ext uri="{3e2802c4-a4d2-4d8b-9148-e3be6c30e623}">
          <xlrd:rvb i="3360"/>
        </ext>
      </extLst>
    </bk>
    <bk>
      <extLst>
        <ext uri="{3e2802c4-a4d2-4d8b-9148-e3be6c30e623}">
          <xlrd:rvb i="3361"/>
        </ext>
      </extLst>
    </bk>
    <bk>
      <extLst>
        <ext uri="{3e2802c4-a4d2-4d8b-9148-e3be6c30e623}">
          <xlrd:rvb i="3362"/>
        </ext>
      </extLst>
    </bk>
    <bk>
      <extLst>
        <ext uri="{3e2802c4-a4d2-4d8b-9148-e3be6c30e623}">
          <xlrd:rvb i="3363"/>
        </ext>
      </extLst>
    </bk>
    <bk>
      <extLst>
        <ext uri="{3e2802c4-a4d2-4d8b-9148-e3be6c30e623}">
          <xlrd:rvb i="3364"/>
        </ext>
      </extLst>
    </bk>
    <bk>
      <extLst>
        <ext uri="{3e2802c4-a4d2-4d8b-9148-e3be6c30e623}">
          <xlrd:rvb i="3365"/>
        </ext>
      </extLst>
    </bk>
    <bk>
      <extLst>
        <ext uri="{3e2802c4-a4d2-4d8b-9148-e3be6c30e623}">
          <xlrd:rvb i="3366"/>
        </ext>
      </extLst>
    </bk>
    <bk>
      <extLst>
        <ext uri="{3e2802c4-a4d2-4d8b-9148-e3be6c30e623}">
          <xlrd:rvb i="3367"/>
        </ext>
      </extLst>
    </bk>
    <bk>
      <extLst>
        <ext uri="{3e2802c4-a4d2-4d8b-9148-e3be6c30e623}">
          <xlrd:rvb i="3368"/>
        </ext>
      </extLst>
    </bk>
    <bk>
      <extLst>
        <ext uri="{3e2802c4-a4d2-4d8b-9148-e3be6c30e623}">
          <xlrd:rvb i="3369"/>
        </ext>
      </extLst>
    </bk>
    <bk>
      <extLst>
        <ext uri="{3e2802c4-a4d2-4d8b-9148-e3be6c30e623}">
          <xlrd:rvb i="3370"/>
        </ext>
      </extLst>
    </bk>
    <bk>
      <extLst>
        <ext uri="{3e2802c4-a4d2-4d8b-9148-e3be6c30e623}">
          <xlrd:rvb i="3371"/>
        </ext>
      </extLst>
    </bk>
    <bk>
      <extLst>
        <ext uri="{3e2802c4-a4d2-4d8b-9148-e3be6c30e623}">
          <xlrd:rvb i="3372"/>
        </ext>
      </extLst>
    </bk>
    <bk>
      <extLst>
        <ext uri="{3e2802c4-a4d2-4d8b-9148-e3be6c30e623}">
          <xlrd:rvb i="3373"/>
        </ext>
      </extLst>
    </bk>
    <bk>
      <extLst>
        <ext uri="{3e2802c4-a4d2-4d8b-9148-e3be6c30e623}">
          <xlrd:rvb i="3374"/>
        </ext>
      </extLst>
    </bk>
    <bk>
      <extLst>
        <ext uri="{3e2802c4-a4d2-4d8b-9148-e3be6c30e623}">
          <xlrd:rvb i="3375"/>
        </ext>
      </extLst>
    </bk>
    <bk>
      <extLst>
        <ext uri="{3e2802c4-a4d2-4d8b-9148-e3be6c30e623}">
          <xlrd:rvb i="3376"/>
        </ext>
      </extLst>
    </bk>
    <bk>
      <extLst>
        <ext uri="{3e2802c4-a4d2-4d8b-9148-e3be6c30e623}">
          <xlrd:rvb i="3377"/>
        </ext>
      </extLst>
    </bk>
    <bk>
      <extLst>
        <ext uri="{3e2802c4-a4d2-4d8b-9148-e3be6c30e623}">
          <xlrd:rvb i="3378"/>
        </ext>
      </extLst>
    </bk>
    <bk>
      <extLst>
        <ext uri="{3e2802c4-a4d2-4d8b-9148-e3be6c30e623}">
          <xlrd:rvb i="3379"/>
        </ext>
      </extLst>
    </bk>
    <bk>
      <extLst>
        <ext uri="{3e2802c4-a4d2-4d8b-9148-e3be6c30e623}">
          <xlrd:rvb i="3380"/>
        </ext>
      </extLst>
    </bk>
    <bk>
      <extLst>
        <ext uri="{3e2802c4-a4d2-4d8b-9148-e3be6c30e623}">
          <xlrd:rvb i="3381"/>
        </ext>
      </extLst>
    </bk>
    <bk>
      <extLst>
        <ext uri="{3e2802c4-a4d2-4d8b-9148-e3be6c30e623}">
          <xlrd:rvb i="3382"/>
        </ext>
      </extLst>
    </bk>
    <bk>
      <extLst>
        <ext uri="{3e2802c4-a4d2-4d8b-9148-e3be6c30e623}">
          <xlrd:rvb i="3383"/>
        </ext>
      </extLst>
    </bk>
    <bk>
      <extLst>
        <ext uri="{3e2802c4-a4d2-4d8b-9148-e3be6c30e623}">
          <xlrd:rvb i="3384"/>
        </ext>
      </extLst>
    </bk>
    <bk>
      <extLst>
        <ext uri="{3e2802c4-a4d2-4d8b-9148-e3be6c30e623}">
          <xlrd:rvb i="3385"/>
        </ext>
      </extLst>
    </bk>
    <bk>
      <extLst>
        <ext uri="{3e2802c4-a4d2-4d8b-9148-e3be6c30e623}">
          <xlrd:rvb i="3386"/>
        </ext>
      </extLst>
    </bk>
    <bk>
      <extLst>
        <ext uri="{3e2802c4-a4d2-4d8b-9148-e3be6c30e623}">
          <xlrd:rvb i="3387"/>
        </ext>
      </extLst>
    </bk>
    <bk>
      <extLst>
        <ext uri="{3e2802c4-a4d2-4d8b-9148-e3be6c30e623}">
          <xlrd:rvb i="3388"/>
        </ext>
      </extLst>
    </bk>
    <bk>
      <extLst>
        <ext uri="{3e2802c4-a4d2-4d8b-9148-e3be6c30e623}">
          <xlrd:rvb i="3389"/>
        </ext>
      </extLst>
    </bk>
    <bk>
      <extLst>
        <ext uri="{3e2802c4-a4d2-4d8b-9148-e3be6c30e623}">
          <xlrd:rvb i="3390"/>
        </ext>
      </extLst>
    </bk>
    <bk>
      <extLst>
        <ext uri="{3e2802c4-a4d2-4d8b-9148-e3be6c30e623}">
          <xlrd:rvb i="3391"/>
        </ext>
      </extLst>
    </bk>
    <bk>
      <extLst>
        <ext uri="{3e2802c4-a4d2-4d8b-9148-e3be6c30e623}">
          <xlrd:rvb i="3392"/>
        </ext>
      </extLst>
    </bk>
    <bk>
      <extLst>
        <ext uri="{3e2802c4-a4d2-4d8b-9148-e3be6c30e623}">
          <xlrd:rvb i="3393"/>
        </ext>
      </extLst>
    </bk>
    <bk>
      <extLst>
        <ext uri="{3e2802c4-a4d2-4d8b-9148-e3be6c30e623}">
          <xlrd:rvb i="3394"/>
        </ext>
      </extLst>
    </bk>
    <bk>
      <extLst>
        <ext uri="{3e2802c4-a4d2-4d8b-9148-e3be6c30e623}">
          <xlrd:rvb i="3395"/>
        </ext>
      </extLst>
    </bk>
    <bk>
      <extLst>
        <ext uri="{3e2802c4-a4d2-4d8b-9148-e3be6c30e623}">
          <xlrd:rvb i="3396"/>
        </ext>
      </extLst>
    </bk>
    <bk>
      <extLst>
        <ext uri="{3e2802c4-a4d2-4d8b-9148-e3be6c30e623}">
          <xlrd:rvb i="3397"/>
        </ext>
      </extLst>
    </bk>
    <bk>
      <extLst>
        <ext uri="{3e2802c4-a4d2-4d8b-9148-e3be6c30e623}">
          <xlrd:rvb i="3398"/>
        </ext>
      </extLst>
    </bk>
    <bk>
      <extLst>
        <ext uri="{3e2802c4-a4d2-4d8b-9148-e3be6c30e623}">
          <xlrd:rvb i="3399"/>
        </ext>
      </extLst>
    </bk>
    <bk>
      <extLst>
        <ext uri="{3e2802c4-a4d2-4d8b-9148-e3be6c30e623}">
          <xlrd:rvb i="3400"/>
        </ext>
      </extLst>
    </bk>
    <bk>
      <extLst>
        <ext uri="{3e2802c4-a4d2-4d8b-9148-e3be6c30e623}">
          <xlrd:rvb i="3401"/>
        </ext>
      </extLst>
    </bk>
    <bk>
      <extLst>
        <ext uri="{3e2802c4-a4d2-4d8b-9148-e3be6c30e623}">
          <xlrd:rvb i="3402"/>
        </ext>
      </extLst>
    </bk>
    <bk>
      <extLst>
        <ext uri="{3e2802c4-a4d2-4d8b-9148-e3be6c30e623}">
          <xlrd:rvb i="3403"/>
        </ext>
      </extLst>
    </bk>
    <bk>
      <extLst>
        <ext uri="{3e2802c4-a4d2-4d8b-9148-e3be6c30e623}">
          <xlrd:rvb i="3404"/>
        </ext>
      </extLst>
    </bk>
    <bk>
      <extLst>
        <ext uri="{3e2802c4-a4d2-4d8b-9148-e3be6c30e623}">
          <xlrd:rvb i="3405"/>
        </ext>
      </extLst>
    </bk>
    <bk>
      <extLst>
        <ext uri="{3e2802c4-a4d2-4d8b-9148-e3be6c30e623}">
          <xlrd:rvb i="3406"/>
        </ext>
      </extLst>
    </bk>
    <bk>
      <extLst>
        <ext uri="{3e2802c4-a4d2-4d8b-9148-e3be6c30e623}">
          <xlrd:rvb i="3407"/>
        </ext>
      </extLst>
    </bk>
    <bk>
      <extLst>
        <ext uri="{3e2802c4-a4d2-4d8b-9148-e3be6c30e623}">
          <xlrd:rvb i="3408"/>
        </ext>
      </extLst>
    </bk>
    <bk>
      <extLst>
        <ext uri="{3e2802c4-a4d2-4d8b-9148-e3be6c30e623}">
          <xlrd:rvb i="3409"/>
        </ext>
      </extLst>
    </bk>
    <bk>
      <extLst>
        <ext uri="{3e2802c4-a4d2-4d8b-9148-e3be6c30e623}">
          <xlrd:rvb i="3410"/>
        </ext>
      </extLst>
    </bk>
    <bk>
      <extLst>
        <ext uri="{3e2802c4-a4d2-4d8b-9148-e3be6c30e623}">
          <xlrd:rvb i="3411"/>
        </ext>
      </extLst>
    </bk>
    <bk>
      <extLst>
        <ext uri="{3e2802c4-a4d2-4d8b-9148-e3be6c30e623}">
          <xlrd:rvb i="3412"/>
        </ext>
      </extLst>
    </bk>
    <bk>
      <extLst>
        <ext uri="{3e2802c4-a4d2-4d8b-9148-e3be6c30e623}">
          <xlrd:rvb i="3413"/>
        </ext>
      </extLst>
    </bk>
    <bk>
      <extLst>
        <ext uri="{3e2802c4-a4d2-4d8b-9148-e3be6c30e623}">
          <xlrd:rvb i="3414"/>
        </ext>
      </extLst>
    </bk>
    <bk>
      <extLst>
        <ext uri="{3e2802c4-a4d2-4d8b-9148-e3be6c30e623}">
          <xlrd:rvb i="3415"/>
        </ext>
      </extLst>
    </bk>
    <bk>
      <extLst>
        <ext uri="{3e2802c4-a4d2-4d8b-9148-e3be6c30e623}">
          <xlrd:rvb i="3416"/>
        </ext>
      </extLst>
    </bk>
    <bk>
      <extLst>
        <ext uri="{3e2802c4-a4d2-4d8b-9148-e3be6c30e623}">
          <xlrd:rvb i="3417"/>
        </ext>
      </extLst>
    </bk>
    <bk>
      <extLst>
        <ext uri="{3e2802c4-a4d2-4d8b-9148-e3be6c30e623}">
          <xlrd:rvb i="3418"/>
        </ext>
      </extLst>
    </bk>
    <bk>
      <extLst>
        <ext uri="{3e2802c4-a4d2-4d8b-9148-e3be6c30e623}">
          <xlrd:rvb i="3419"/>
        </ext>
      </extLst>
    </bk>
    <bk>
      <extLst>
        <ext uri="{3e2802c4-a4d2-4d8b-9148-e3be6c30e623}">
          <xlrd:rvb i="3420"/>
        </ext>
      </extLst>
    </bk>
    <bk>
      <extLst>
        <ext uri="{3e2802c4-a4d2-4d8b-9148-e3be6c30e623}">
          <xlrd:rvb i="3421"/>
        </ext>
      </extLst>
    </bk>
    <bk>
      <extLst>
        <ext uri="{3e2802c4-a4d2-4d8b-9148-e3be6c30e623}">
          <xlrd:rvb i="3422"/>
        </ext>
      </extLst>
    </bk>
    <bk>
      <extLst>
        <ext uri="{3e2802c4-a4d2-4d8b-9148-e3be6c30e623}">
          <xlrd:rvb i="3423"/>
        </ext>
      </extLst>
    </bk>
    <bk>
      <extLst>
        <ext uri="{3e2802c4-a4d2-4d8b-9148-e3be6c30e623}">
          <xlrd:rvb i="3424"/>
        </ext>
      </extLst>
    </bk>
    <bk>
      <extLst>
        <ext uri="{3e2802c4-a4d2-4d8b-9148-e3be6c30e623}">
          <xlrd:rvb i="3425"/>
        </ext>
      </extLst>
    </bk>
    <bk>
      <extLst>
        <ext uri="{3e2802c4-a4d2-4d8b-9148-e3be6c30e623}">
          <xlrd:rvb i="3426"/>
        </ext>
      </extLst>
    </bk>
    <bk>
      <extLst>
        <ext uri="{3e2802c4-a4d2-4d8b-9148-e3be6c30e623}">
          <xlrd:rvb i="3427"/>
        </ext>
      </extLst>
    </bk>
    <bk>
      <extLst>
        <ext uri="{3e2802c4-a4d2-4d8b-9148-e3be6c30e623}">
          <xlrd:rvb i="3428"/>
        </ext>
      </extLst>
    </bk>
    <bk>
      <extLst>
        <ext uri="{3e2802c4-a4d2-4d8b-9148-e3be6c30e623}">
          <xlrd:rvb i="3429"/>
        </ext>
      </extLst>
    </bk>
    <bk>
      <extLst>
        <ext uri="{3e2802c4-a4d2-4d8b-9148-e3be6c30e623}">
          <xlrd:rvb i="3430"/>
        </ext>
      </extLst>
    </bk>
    <bk>
      <extLst>
        <ext uri="{3e2802c4-a4d2-4d8b-9148-e3be6c30e623}">
          <xlrd:rvb i="3431"/>
        </ext>
      </extLst>
    </bk>
    <bk>
      <extLst>
        <ext uri="{3e2802c4-a4d2-4d8b-9148-e3be6c30e623}">
          <xlrd:rvb i="3432"/>
        </ext>
      </extLst>
    </bk>
    <bk>
      <extLst>
        <ext uri="{3e2802c4-a4d2-4d8b-9148-e3be6c30e623}">
          <xlrd:rvb i="3433"/>
        </ext>
      </extLst>
    </bk>
    <bk>
      <extLst>
        <ext uri="{3e2802c4-a4d2-4d8b-9148-e3be6c30e623}">
          <xlrd:rvb i="3434"/>
        </ext>
      </extLst>
    </bk>
    <bk>
      <extLst>
        <ext uri="{3e2802c4-a4d2-4d8b-9148-e3be6c30e623}">
          <xlrd:rvb i="3435"/>
        </ext>
      </extLst>
    </bk>
    <bk>
      <extLst>
        <ext uri="{3e2802c4-a4d2-4d8b-9148-e3be6c30e623}">
          <xlrd:rvb i="3436"/>
        </ext>
      </extLst>
    </bk>
    <bk>
      <extLst>
        <ext uri="{3e2802c4-a4d2-4d8b-9148-e3be6c30e623}">
          <xlrd:rvb i="3437"/>
        </ext>
      </extLst>
    </bk>
    <bk>
      <extLst>
        <ext uri="{3e2802c4-a4d2-4d8b-9148-e3be6c30e623}">
          <xlrd:rvb i="3438"/>
        </ext>
      </extLst>
    </bk>
    <bk>
      <extLst>
        <ext uri="{3e2802c4-a4d2-4d8b-9148-e3be6c30e623}">
          <xlrd:rvb i="3439"/>
        </ext>
      </extLst>
    </bk>
    <bk>
      <extLst>
        <ext uri="{3e2802c4-a4d2-4d8b-9148-e3be6c30e623}">
          <xlrd:rvb i="3440"/>
        </ext>
      </extLst>
    </bk>
    <bk>
      <extLst>
        <ext uri="{3e2802c4-a4d2-4d8b-9148-e3be6c30e623}">
          <xlrd:rvb i="3441"/>
        </ext>
      </extLst>
    </bk>
    <bk>
      <extLst>
        <ext uri="{3e2802c4-a4d2-4d8b-9148-e3be6c30e623}">
          <xlrd:rvb i="3442"/>
        </ext>
      </extLst>
    </bk>
    <bk>
      <extLst>
        <ext uri="{3e2802c4-a4d2-4d8b-9148-e3be6c30e623}">
          <xlrd:rvb i="3443"/>
        </ext>
      </extLst>
    </bk>
    <bk>
      <extLst>
        <ext uri="{3e2802c4-a4d2-4d8b-9148-e3be6c30e623}">
          <xlrd:rvb i="3444"/>
        </ext>
      </extLst>
    </bk>
    <bk>
      <extLst>
        <ext uri="{3e2802c4-a4d2-4d8b-9148-e3be6c30e623}">
          <xlrd:rvb i="3445"/>
        </ext>
      </extLst>
    </bk>
    <bk>
      <extLst>
        <ext uri="{3e2802c4-a4d2-4d8b-9148-e3be6c30e623}">
          <xlrd:rvb i="3446"/>
        </ext>
      </extLst>
    </bk>
    <bk>
      <extLst>
        <ext uri="{3e2802c4-a4d2-4d8b-9148-e3be6c30e623}">
          <xlrd:rvb i="3447"/>
        </ext>
      </extLst>
    </bk>
    <bk>
      <extLst>
        <ext uri="{3e2802c4-a4d2-4d8b-9148-e3be6c30e623}">
          <xlrd:rvb i="3448"/>
        </ext>
      </extLst>
    </bk>
    <bk>
      <extLst>
        <ext uri="{3e2802c4-a4d2-4d8b-9148-e3be6c30e623}">
          <xlrd:rvb i="3449"/>
        </ext>
      </extLst>
    </bk>
    <bk>
      <extLst>
        <ext uri="{3e2802c4-a4d2-4d8b-9148-e3be6c30e623}">
          <xlrd:rvb i="3450"/>
        </ext>
      </extLst>
    </bk>
    <bk>
      <extLst>
        <ext uri="{3e2802c4-a4d2-4d8b-9148-e3be6c30e623}">
          <xlrd:rvb i="3451"/>
        </ext>
      </extLst>
    </bk>
    <bk>
      <extLst>
        <ext uri="{3e2802c4-a4d2-4d8b-9148-e3be6c30e623}">
          <xlrd:rvb i="3452"/>
        </ext>
      </extLst>
    </bk>
    <bk>
      <extLst>
        <ext uri="{3e2802c4-a4d2-4d8b-9148-e3be6c30e623}">
          <xlrd:rvb i="3453"/>
        </ext>
      </extLst>
    </bk>
    <bk>
      <extLst>
        <ext uri="{3e2802c4-a4d2-4d8b-9148-e3be6c30e623}">
          <xlrd:rvb i="3454"/>
        </ext>
      </extLst>
    </bk>
    <bk>
      <extLst>
        <ext uri="{3e2802c4-a4d2-4d8b-9148-e3be6c30e623}">
          <xlrd:rvb i="3455"/>
        </ext>
      </extLst>
    </bk>
    <bk>
      <extLst>
        <ext uri="{3e2802c4-a4d2-4d8b-9148-e3be6c30e623}">
          <xlrd:rvb i="3456"/>
        </ext>
      </extLst>
    </bk>
    <bk>
      <extLst>
        <ext uri="{3e2802c4-a4d2-4d8b-9148-e3be6c30e623}">
          <xlrd:rvb i="3457"/>
        </ext>
      </extLst>
    </bk>
    <bk>
      <extLst>
        <ext uri="{3e2802c4-a4d2-4d8b-9148-e3be6c30e623}">
          <xlrd:rvb i="3458"/>
        </ext>
      </extLst>
    </bk>
    <bk>
      <extLst>
        <ext uri="{3e2802c4-a4d2-4d8b-9148-e3be6c30e623}">
          <xlrd:rvb i="3459"/>
        </ext>
      </extLst>
    </bk>
    <bk>
      <extLst>
        <ext uri="{3e2802c4-a4d2-4d8b-9148-e3be6c30e623}">
          <xlrd:rvb i="3460"/>
        </ext>
      </extLst>
    </bk>
    <bk>
      <extLst>
        <ext uri="{3e2802c4-a4d2-4d8b-9148-e3be6c30e623}">
          <xlrd:rvb i="3461"/>
        </ext>
      </extLst>
    </bk>
    <bk>
      <extLst>
        <ext uri="{3e2802c4-a4d2-4d8b-9148-e3be6c30e623}">
          <xlrd:rvb i="3462"/>
        </ext>
      </extLst>
    </bk>
    <bk>
      <extLst>
        <ext uri="{3e2802c4-a4d2-4d8b-9148-e3be6c30e623}">
          <xlrd:rvb i="3463"/>
        </ext>
      </extLst>
    </bk>
    <bk>
      <extLst>
        <ext uri="{3e2802c4-a4d2-4d8b-9148-e3be6c30e623}">
          <xlrd:rvb i="3464"/>
        </ext>
      </extLst>
    </bk>
    <bk>
      <extLst>
        <ext uri="{3e2802c4-a4d2-4d8b-9148-e3be6c30e623}">
          <xlrd:rvb i="3465"/>
        </ext>
      </extLst>
    </bk>
    <bk>
      <extLst>
        <ext uri="{3e2802c4-a4d2-4d8b-9148-e3be6c30e623}">
          <xlrd:rvb i="3466"/>
        </ext>
      </extLst>
    </bk>
    <bk>
      <extLst>
        <ext uri="{3e2802c4-a4d2-4d8b-9148-e3be6c30e623}">
          <xlrd:rvb i="3467"/>
        </ext>
      </extLst>
    </bk>
    <bk>
      <extLst>
        <ext uri="{3e2802c4-a4d2-4d8b-9148-e3be6c30e623}">
          <xlrd:rvb i="3468"/>
        </ext>
      </extLst>
    </bk>
    <bk>
      <extLst>
        <ext uri="{3e2802c4-a4d2-4d8b-9148-e3be6c30e623}">
          <xlrd:rvb i="3469"/>
        </ext>
      </extLst>
    </bk>
    <bk>
      <extLst>
        <ext uri="{3e2802c4-a4d2-4d8b-9148-e3be6c30e623}">
          <xlrd:rvb i="3470"/>
        </ext>
      </extLst>
    </bk>
    <bk>
      <extLst>
        <ext uri="{3e2802c4-a4d2-4d8b-9148-e3be6c30e623}">
          <xlrd:rvb i="3471"/>
        </ext>
      </extLst>
    </bk>
    <bk>
      <extLst>
        <ext uri="{3e2802c4-a4d2-4d8b-9148-e3be6c30e623}">
          <xlrd:rvb i="3472"/>
        </ext>
      </extLst>
    </bk>
    <bk>
      <extLst>
        <ext uri="{3e2802c4-a4d2-4d8b-9148-e3be6c30e623}">
          <xlrd:rvb i="3473"/>
        </ext>
      </extLst>
    </bk>
    <bk>
      <extLst>
        <ext uri="{3e2802c4-a4d2-4d8b-9148-e3be6c30e623}">
          <xlrd:rvb i="3474"/>
        </ext>
      </extLst>
    </bk>
    <bk>
      <extLst>
        <ext uri="{3e2802c4-a4d2-4d8b-9148-e3be6c30e623}">
          <xlrd:rvb i="3475"/>
        </ext>
      </extLst>
    </bk>
    <bk>
      <extLst>
        <ext uri="{3e2802c4-a4d2-4d8b-9148-e3be6c30e623}">
          <xlrd:rvb i="3476"/>
        </ext>
      </extLst>
    </bk>
    <bk>
      <extLst>
        <ext uri="{3e2802c4-a4d2-4d8b-9148-e3be6c30e623}">
          <xlrd:rvb i="3477"/>
        </ext>
      </extLst>
    </bk>
    <bk>
      <extLst>
        <ext uri="{3e2802c4-a4d2-4d8b-9148-e3be6c30e623}">
          <xlrd:rvb i="3478"/>
        </ext>
      </extLst>
    </bk>
    <bk>
      <extLst>
        <ext uri="{3e2802c4-a4d2-4d8b-9148-e3be6c30e623}">
          <xlrd:rvb i="3479"/>
        </ext>
      </extLst>
    </bk>
    <bk>
      <extLst>
        <ext uri="{3e2802c4-a4d2-4d8b-9148-e3be6c30e623}">
          <xlrd:rvb i="3480"/>
        </ext>
      </extLst>
    </bk>
    <bk>
      <extLst>
        <ext uri="{3e2802c4-a4d2-4d8b-9148-e3be6c30e623}">
          <xlrd:rvb i="3481"/>
        </ext>
      </extLst>
    </bk>
    <bk>
      <extLst>
        <ext uri="{3e2802c4-a4d2-4d8b-9148-e3be6c30e623}">
          <xlrd:rvb i="3482"/>
        </ext>
      </extLst>
    </bk>
    <bk>
      <extLst>
        <ext uri="{3e2802c4-a4d2-4d8b-9148-e3be6c30e623}">
          <xlrd:rvb i="3483"/>
        </ext>
      </extLst>
    </bk>
    <bk>
      <extLst>
        <ext uri="{3e2802c4-a4d2-4d8b-9148-e3be6c30e623}">
          <xlrd:rvb i="3484"/>
        </ext>
      </extLst>
    </bk>
    <bk>
      <extLst>
        <ext uri="{3e2802c4-a4d2-4d8b-9148-e3be6c30e623}">
          <xlrd:rvb i="3485"/>
        </ext>
      </extLst>
    </bk>
    <bk>
      <extLst>
        <ext uri="{3e2802c4-a4d2-4d8b-9148-e3be6c30e623}">
          <xlrd:rvb i="3486"/>
        </ext>
      </extLst>
    </bk>
    <bk>
      <extLst>
        <ext uri="{3e2802c4-a4d2-4d8b-9148-e3be6c30e623}">
          <xlrd:rvb i="3487"/>
        </ext>
      </extLst>
    </bk>
    <bk>
      <extLst>
        <ext uri="{3e2802c4-a4d2-4d8b-9148-e3be6c30e623}">
          <xlrd:rvb i="3488"/>
        </ext>
      </extLst>
    </bk>
    <bk>
      <extLst>
        <ext uri="{3e2802c4-a4d2-4d8b-9148-e3be6c30e623}">
          <xlrd:rvb i="3489"/>
        </ext>
      </extLst>
    </bk>
    <bk>
      <extLst>
        <ext uri="{3e2802c4-a4d2-4d8b-9148-e3be6c30e623}">
          <xlrd:rvb i="3490"/>
        </ext>
      </extLst>
    </bk>
    <bk>
      <extLst>
        <ext uri="{3e2802c4-a4d2-4d8b-9148-e3be6c30e623}">
          <xlrd:rvb i="3491"/>
        </ext>
      </extLst>
    </bk>
    <bk>
      <extLst>
        <ext uri="{3e2802c4-a4d2-4d8b-9148-e3be6c30e623}">
          <xlrd:rvb i="3492"/>
        </ext>
      </extLst>
    </bk>
    <bk>
      <extLst>
        <ext uri="{3e2802c4-a4d2-4d8b-9148-e3be6c30e623}">
          <xlrd:rvb i="3493"/>
        </ext>
      </extLst>
    </bk>
    <bk>
      <extLst>
        <ext uri="{3e2802c4-a4d2-4d8b-9148-e3be6c30e623}">
          <xlrd:rvb i="3494"/>
        </ext>
      </extLst>
    </bk>
    <bk>
      <extLst>
        <ext uri="{3e2802c4-a4d2-4d8b-9148-e3be6c30e623}">
          <xlrd:rvb i="3495"/>
        </ext>
      </extLst>
    </bk>
    <bk>
      <extLst>
        <ext uri="{3e2802c4-a4d2-4d8b-9148-e3be6c30e623}">
          <xlrd:rvb i="3496"/>
        </ext>
      </extLst>
    </bk>
    <bk>
      <extLst>
        <ext uri="{3e2802c4-a4d2-4d8b-9148-e3be6c30e623}">
          <xlrd:rvb i="3497"/>
        </ext>
      </extLst>
    </bk>
    <bk>
      <extLst>
        <ext uri="{3e2802c4-a4d2-4d8b-9148-e3be6c30e623}">
          <xlrd:rvb i="3498"/>
        </ext>
      </extLst>
    </bk>
    <bk>
      <extLst>
        <ext uri="{3e2802c4-a4d2-4d8b-9148-e3be6c30e623}">
          <xlrd:rvb i="3499"/>
        </ext>
      </extLst>
    </bk>
    <bk>
      <extLst>
        <ext uri="{3e2802c4-a4d2-4d8b-9148-e3be6c30e623}">
          <xlrd:rvb i="3500"/>
        </ext>
      </extLst>
    </bk>
    <bk>
      <extLst>
        <ext uri="{3e2802c4-a4d2-4d8b-9148-e3be6c30e623}">
          <xlrd:rvb i="3501"/>
        </ext>
      </extLst>
    </bk>
    <bk>
      <extLst>
        <ext uri="{3e2802c4-a4d2-4d8b-9148-e3be6c30e623}">
          <xlrd:rvb i="3502"/>
        </ext>
      </extLst>
    </bk>
    <bk>
      <extLst>
        <ext uri="{3e2802c4-a4d2-4d8b-9148-e3be6c30e623}">
          <xlrd:rvb i="3503"/>
        </ext>
      </extLst>
    </bk>
    <bk>
      <extLst>
        <ext uri="{3e2802c4-a4d2-4d8b-9148-e3be6c30e623}">
          <xlrd:rvb i="3504"/>
        </ext>
      </extLst>
    </bk>
    <bk>
      <extLst>
        <ext uri="{3e2802c4-a4d2-4d8b-9148-e3be6c30e623}">
          <xlrd:rvb i="3505"/>
        </ext>
      </extLst>
    </bk>
    <bk>
      <extLst>
        <ext uri="{3e2802c4-a4d2-4d8b-9148-e3be6c30e623}">
          <xlrd:rvb i="3506"/>
        </ext>
      </extLst>
    </bk>
    <bk>
      <extLst>
        <ext uri="{3e2802c4-a4d2-4d8b-9148-e3be6c30e623}">
          <xlrd:rvb i="3507"/>
        </ext>
      </extLst>
    </bk>
    <bk>
      <extLst>
        <ext uri="{3e2802c4-a4d2-4d8b-9148-e3be6c30e623}">
          <xlrd:rvb i="3508"/>
        </ext>
      </extLst>
    </bk>
    <bk>
      <extLst>
        <ext uri="{3e2802c4-a4d2-4d8b-9148-e3be6c30e623}">
          <xlrd:rvb i="3509"/>
        </ext>
      </extLst>
    </bk>
    <bk>
      <extLst>
        <ext uri="{3e2802c4-a4d2-4d8b-9148-e3be6c30e623}">
          <xlrd:rvb i="3510"/>
        </ext>
      </extLst>
    </bk>
    <bk>
      <extLst>
        <ext uri="{3e2802c4-a4d2-4d8b-9148-e3be6c30e623}">
          <xlrd:rvb i="3511"/>
        </ext>
      </extLst>
    </bk>
    <bk>
      <extLst>
        <ext uri="{3e2802c4-a4d2-4d8b-9148-e3be6c30e623}">
          <xlrd:rvb i="3512"/>
        </ext>
      </extLst>
    </bk>
    <bk>
      <extLst>
        <ext uri="{3e2802c4-a4d2-4d8b-9148-e3be6c30e623}">
          <xlrd:rvb i="3513"/>
        </ext>
      </extLst>
    </bk>
    <bk>
      <extLst>
        <ext uri="{3e2802c4-a4d2-4d8b-9148-e3be6c30e623}">
          <xlrd:rvb i="3514"/>
        </ext>
      </extLst>
    </bk>
    <bk>
      <extLst>
        <ext uri="{3e2802c4-a4d2-4d8b-9148-e3be6c30e623}">
          <xlrd:rvb i="3515"/>
        </ext>
      </extLst>
    </bk>
    <bk>
      <extLst>
        <ext uri="{3e2802c4-a4d2-4d8b-9148-e3be6c30e623}">
          <xlrd:rvb i="3516"/>
        </ext>
      </extLst>
    </bk>
    <bk>
      <extLst>
        <ext uri="{3e2802c4-a4d2-4d8b-9148-e3be6c30e623}">
          <xlrd:rvb i="3517"/>
        </ext>
      </extLst>
    </bk>
    <bk>
      <extLst>
        <ext uri="{3e2802c4-a4d2-4d8b-9148-e3be6c30e623}">
          <xlrd:rvb i="3518"/>
        </ext>
      </extLst>
    </bk>
    <bk>
      <extLst>
        <ext uri="{3e2802c4-a4d2-4d8b-9148-e3be6c30e623}">
          <xlrd:rvb i="3519"/>
        </ext>
      </extLst>
    </bk>
    <bk>
      <extLst>
        <ext uri="{3e2802c4-a4d2-4d8b-9148-e3be6c30e623}">
          <xlrd:rvb i="3520"/>
        </ext>
      </extLst>
    </bk>
    <bk>
      <extLst>
        <ext uri="{3e2802c4-a4d2-4d8b-9148-e3be6c30e623}">
          <xlrd:rvb i="3521"/>
        </ext>
      </extLst>
    </bk>
    <bk>
      <extLst>
        <ext uri="{3e2802c4-a4d2-4d8b-9148-e3be6c30e623}">
          <xlrd:rvb i="3522"/>
        </ext>
      </extLst>
    </bk>
    <bk>
      <extLst>
        <ext uri="{3e2802c4-a4d2-4d8b-9148-e3be6c30e623}">
          <xlrd:rvb i="3523"/>
        </ext>
      </extLst>
    </bk>
    <bk>
      <extLst>
        <ext uri="{3e2802c4-a4d2-4d8b-9148-e3be6c30e623}">
          <xlrd:rvb i="3524"/>
        </ext>
      </extLst>
    </bk>
    <bk>
      <extLst>
        <ext uri="{3e2802c4-a4d2-4d8b-9148-e3be6c30e623}">
          <xlrd:rvb i="3525"/>
        </ext>
      </extLst>
    </bk>
    <bk>
      <extLst>
        <ext uri="{3e2802c4-a4d2-4d8b-9148-e3be6c30e623}">
          <xlrd:rvb i="3526"/>
        </ext>
      </extLst>
    </bk>
    <bk>
      <extLst>
        <ext uri="{3e2802c4-a4d2-4d8b-9148-e3be6c30e623}">
          <xlrd:rvb i="3527"/>
        </ext>
      </extLst>
    </bk>
    <bk>
      <extLst>
        <ext uri="{3e2802c4-a4d2-4d8b-9148-e3be6c30e623}">
          <xlrd:rvb i="3528"/>
        </ext>
      </extLst>
    </bk>
    <bk>
      <extLst>
        <ext uri="{3e2802c4-a4d2-4d8b-9148-e3be6c30e623}">
          <xlrd:rvb i="3529"/>
        </ext>
      </extLst>
    </bk>
    <bk>
      <extLst>
        <ext uri="{3e2802c4-a4d2-4d8b-9148-e3be6c30e623}">
          <xlrd:rvb i="3530"/>
        </ext>
      </extLst>
    </bk>
    <bk>
      <extLst>
        <ext uri="{3e2802c4-a4d2-4d8b-9148-e3be6c30e623}">
          <xlrd:rvb i="3531"/>
        </ext>
      </extLst>
    </bk>
    <bk>
      <extLst>
        <ext uri="{3e2802c4-a4d2-4d8b-9148-e3be6c30e623}">
          <xlrd:rvb i="3532"/>
        </ext>
      </extLst>
    </bk>
    <bk>
      <extLst>
        <ext uri="{3e2802c4-a4d2-4d8b-9148-e3be6c30e623}">
          <xlrd:rvb i="3533"/>
        </ext>
      </extLst>
    </bk>
    <bk>
      <extLst>
        <ext uri="{3e2802c4-a4d2-4d8b-9148-e3be6c30e623}">
          <xlrd:rvb i="3534"/>
        </ext>
      </extLst>
    </bk>
    <bk>
      <extLst>
        <ext uri="{3e2802c4-a4d2-4d8b-9148-e3be6c30e623}">
          <xlrd:rvb i="3535"/>
        </ext>
      </extLst>
    </bk>
    <bk>
      <extLst>
        <ext uri="{3e2802c4-a4d2-4d8b-9148-e3be6c30e623}">
          <xlrd:rvb i="3536"/>
        </ext>
      </extLst>
    </bk>
    <bk>
      <extLst>
        <ext uri="{3e2802c4-a4d2-4d8b-9148-e3be6c30e623}">
          <xlrd:rvb i="3537"/>
        </ext>
      </extLst>
    </bk>
    <bk>
      <extLst>
        <ext uri="{3e2802c4-a4d2-4d8b-9148-e3be6c30e623}">
          <xlrd:rvb i="3538"/>
        </ext>
      </extLst>
    </bk>
    <bk>
      <extLst>
        <ext uri="{3e2802c4-a4d2-4d8b-9148-e3be6c30e623}">
          <xlrd:rvb i="3539"/>
        </ext>
      </extLst>
    </bk>
    <bk>
      <extLst>
        <ext uri="{3e2802c4-a4d2-4d8b-9148-e3be6c30e623}">
          <xlrd:rvb i="3540"/>
        </ext>
      </extLst>
    </bk>
    <bk>
      <extLst>
        <ext uri="{3e2802c4-a4d2-4d8b-9148-e3be6c30e623}">
          <xlrd:rvb i="3541"/>
        </ext>
      </extLst>
    </bk>
    <bk>
      <extLst>
        <ext uri="{3e2802c4-a4d2-4d8b-9148-e3be6c30e623}">
          <xlrd:rvb i="3542"/>
        </ext>
      </extLst>
    </bk>
    <bk>
      <extLst>
        <ext uri="{3e2802c4-a4d2-4d8b-9148-e3be6c30e623}">
          <xlrd:rvb i="3543"/>
        </ext>
      </extLst>
    </bk>
    <bk>
      <extLst>
        <ext uri="{3e2802c4-a4d2-4d8b-9148-e3be6c30e623}">
          <xlrd:rvb i="3544"/>
        </ext>
      </extLst>
    </bk>
    <bk>
      <extLst>
        <ext uri="{3e2802c4-a4d2-4d8b-9148-e3be6c30e623}">
          <xlrd:rvb i="3545"/>
        </ext>
      </extLst>
    </bk>
    <bk>
      <extLst>
        <ext uri="{3e2802c4-a4d2-4d8b-9148-e3be6c30e623}">
          <xlrd:rvb i="3546"/>
        </ext>
      </extLst>
    </bk>
    <bk>
      <extLst>
        <ext uri="{3e2802c4-a4d2-4d8b-9148-e3be6c30e623}">
          <xlrd:rvb i="3547"/>
        </ext>
      </extLst>
    </bk>
    <bk>
      <extLst>
        <ext uri="{3e2802c4-a4d2-4d8b-9148-e3be6c30e623}">
          <xlrd:rvb i="3548"/>
        </ext>
      </extLst>
    </bk>
    <bk>
      <extLst>
        <ext uri="{3e2802c4-a4d2-4d8b-9148-e3be6c30e623}">
          <xlrd:rvb i="3549"/>
        </ext>
      </extLst>
    </bk>
    <bk>
      <extLst>
        <ext uri="{3e2802c4-a4d2-4d8b-9148-e3be6c30e623}">
          <xlrd:rvb i="3550"/>
        </ext>
      </extLst>
    </bk>
    <bk>
      <extLst>
        <ext uri="{3e2802c4-a4d2-4d8b-9148-e3be6c30e623}">
          <xlrd:rvb i="3551"/>
        </ext>
      </extLst>
    </bk>
    <bk>
      <extLst>
        <ext uri="{3e2802c4-a4d2-4d8b-9148-e3be6c30e623}">
          <xlrd:rvb i="3552"/>
        </ext>
      </extLst>
    </bk>
    <bk>
      <extLst>
        <ext uri="{3e2802c4-a4d2-4d8b-9148-e3be6c30e623}">
          <xlrd:rvb i="3553"/>
        </ext>
      </extLst>
    </bk>
    <bk>
      <extLst>
        <ext uri="{3e2802c4-a4d2-4d8b-9148-e3be6c30e623}">
          <xlrd:rvb i="3554"/>
        </ext>
      </extLst>
    </bk>
    <bk>
      <extLst>
        <ext uri="{3e2802c4-a4d2-4d8b-9148-e3be6c30e623}">
          <xlrd:rvb i="3555"/>
        </ext>
      </extLst>
    </bk>
    <bk>
      <extLst>
        <ext uri="{3e2802c4-a4d2-4d8b-9148-e3be6c30e623}">
          <xlrd:rvb i="3556"/>
        </ext>
      </extLst>
    </bk>
    <bk>
      <extLst>
        <ext uri="{3e2802c4-a4d2-4d8b-9148-e3be6c30e623}">
          <xlrd:rvb i="3557"/>
        </ext>
      </extLst>
    </bk>
    <bk>
      <extLst>
        <ext uri="{3e2802c4-a4d2-4d8b-9148-e3be6c30e623}">
          <xlrd:rvb i="3558"/>
        </ext>
      </extLst>
    </bk>
    <bk>
      <extLst>
        <ext uri="{3e2802c4-a4d2-4d8b-9148-e3be6c30e623}">
          <xlrd:rvb i="3559"/>
        </ext>
      </extLst>
    </bk>
    <bk>
      <extLst>
        <ext uri="{3e2802c4-a4d2-4d8b-9148-e3be6c30e623}">
          <xlrd:rvb i="3560"/>
        </ext>
      </extLst>
    </bk>
    <bk>
      <extLst>
        <ext uri="{3e2802c4-a4d2-4d8b-9148-e3be6c30e623}">
          <xlrd:rvb i="3561"/>
        </ext>
      </extLst>
    </bk>
    <bk>
      <extLst>
        <ext uri="{3e2802c4-a4d2-4d8b-9148-e3be6c30e623}">
          <xlrd:rvb i="3562"/>
        </ext>
      </extLst>
    </bk>
    <bk>
      <extLst>
        <ext uri="{3e2802c4-a4d2-4d8b-9148-e3be6c30e623}">
          <xlrd:rvb i="3563"/>
        </ext>
      </extLst>
    </bk>
    <bk>
      <extLst>
        <ext uri="{3e2802c4-a4d2-4d8b-9148-e3be6c30e623}">
          <xlrd:rvb i="3564"/>
        </ext>
      </extLst>
    </bk>
    <bk>
      <extLst>
        <ext uri="{3e2802c4-a4d2-4d8b-9148-e3be6c30e623}">
          <xlrd:rvb i="3565"/>
        </ext>
      </extLst>
    </bk>
    <bk>
      <extLst>
        <ext uri="{3e2802c4-a4d2-4d8b-9148-e3be6c30e623}">
          <xlrd:rvb i="3566"/>
        </ext>
      </extLst>
    </bk>
    <bk>
      <extLst>
        <ext uri="{3e2802c4-a4d2-4d8b-9148-e3be6c30e623}">
          <xlrd:rvb i="3567"/>
        </ext>
      </extLst>
    </bk>
    <bk>
      <extLst>
        <ext uri="{3e2802c4-a4d2-4d8b-9148-e3be6c30e623}">
          <xlrd:rvb i="3568"/>
        </ext>
      </extLst>
    </bk>
    <bk>
      <extLst>
        <ext uri="{3e2802c4-a4d2-4d8b-9148-e3be6c30e623}">
          <xlrd:rvb i="3569"/>
        </ext>
      </extLst>
    </bk>
    <bk>
      <extLst>
        <ext uri="{3e2802c4-a4d2-4d8b-9148-e3be6c30e623}">
          <xlrd:rvb i="3570"/>
        </ext>
      </extLst>
    </bk>
    <bk>
      <extLst>
        <ext uri="{3e2802c4-a4d2-4d8b-9148-e3be6c30e623}">
          <xlrd:rvb i="3571"/>
        </ext>
      </extLst>
    </bk>
    <bk>
      <extLst>
        <ext uri="{3e2802c4-a4d2-4d8b-9148-e3be6c30e623}">
          <xlrd:rvb i="3572"/>
        </ext>
      </extLst>
    </bk>
    <bk>
      <extLst>
        <ext uri="{3e2802c4-a4d2-4d8b-9148-e3be6c30e623}">
          <xlrd:rvb i="3573"/>
        </ext>
      </extLst>
    </bk>
    <bk>
      <extLst>
        <ext uri="{3e2802c4-a4d2-4d8b-9148-e3be6c30e623}">
          <xlrd:rvb i="3574"/>
        </ext>
      </extLst>
    </bk>
    <bk>
      <extLst>
        <ext uri="{3e2802c4-a4d2-4d8b-9148-e3be6c30e623}">
          <xlrd:rvb i="3575"/>
        </ext>
      </extLst>
    </bk>
    <bk>
      <extLst>
        <ext uri="{3e2802c4-a4d2-4d8b-9148-e3be6c30e623}">
          <xlrd:rvb i="3576"/>
        </ext>
      </extLst>
    </bk>
    <bk>
      <extLst>
        <ext uri="{3e2802c4-a4d2-4d8b-9148-e3be6c30e623}">
          <xlrd:rvb i="3577"/>
        </ext>
      </extLst>
    </bk>
    <bk>
      <extLst>
        <ext uri="{3e2802c4-a4d2-4d8b-9148-e3be6c30e623}">
          <xlrd:rvb i="3578"/>
        </ext>
      </extLst>
    </bk>
    <bk>
      <extLst>
        <ext uri="{3e2802c4-a4d2-4d8b-9148-e3be6c30e623}">
          <xlrd:rvb i="3579"/>
        </ext>
      </extLst>
    </bk>
    <bk>
      <extLst>
        <ext uri="{3e2802c4-a4d2-4d8b-9148-e3be6c30e623}">
          <xlrd:rvb i="3580"/>
        </ext>
      </extLst>
    </bk>
    <bk>
      <extLst>
        <ext uri="{3e2802c4-a4d2-4d8b-9148-e3be6c30e623}">
          <xlrd:rvb i="3581"/>
        </ext>
      </extLst>
    </bk>
    <bk>
      <extLst>
        <ext uri="{3e2802c4-a4d2-4d8b-9148-e3be6c30e623}">
          <xlrd:rvb i="3582"/>
        </ext>
      </extLst>
    </bk>
    <bk>
      <extLst>
        <ext uri="{3e2802c4-a4d2-4d8b-9148-e3be6c30e623}">
          <xlrd:rvb i="3583"/>
        </ext>
      </extLst>
    </bk>
    <bk>
      <extLst>
        <ext uri="{3e2802c4-a4d2-4d8b-9148-e3be6c30e623}">
          <xlrd:rvb i="3584"/>
        </ext>
      </extLst>
    </bk>
    <bk>
      <extLst>
        <ext uri="{3e2802c4-a4d2-4d8b-9148-e3be6c30e623}">
          <xlrd:rvb i="3585"/>
        </ext>
      </extLst>
    </bk>
    <bk>
      <extLst>
        <ext uri="{3e2802c4-a4d2-4d8b-9148-e3be6c30e623}">
          <xlrd:rvb i="3586"/>
        </ext>
      </extLst>
    </bk>
    <bk>
      <extLst>
        <ext uri="{3e2802c4-a4d2-4d8b-9148-e3be6c30e623}">
          <xlrd:rvb i="3587"/>
        </ext>
      </extLst>
    </bk>
    <bk>
      <extLst>
        <ext uri="{3e2802c4-a4d2-4d8b-9148-e3be6c30e623}">
          <xlrd:rvb i="3588"/>
        </ext>
      </extLst>
    </bk>
    <bk>
      <extLst>
        <ext uri="{3e2802c4-a4d2-4d8b-9148-e3be6c30e623}">
          <xlrd:rvb i="3589"/>
        </ext>
      </extLst>
    </bk>
    <bk>
      <extLst>
        <ext uri="{3e2802c4-a4d2-4d8b-9148-e3be6c30e623}">
          <xlrd:rvb i="3590"/>
        </ext>
      </extLst>
    </bk>
    <bk>
      <extLst>
        <ext uri="{3e2802c4-a4d2-4d8b-9148-e3be6c30e623}">
          <xlrd:rvb i="3591"/>
        </ext>
      </extLst>
    </bk>
    <bk>
      <extLst>
        <ext uri="{3e2802c4-a4d2-4d8b-9148-e3be6c30e623}">
          <xlrd:rvb i="3592"/>
        </ext>
      </extLst>
    </bk>
    <bk>
      <extLst>
        <ext uri="{3e2802c4-a4d2-4d8b-9148-e3be6c30e623}">
          <xlrd:rvb i="3593"/>
        </ext>
      </extLst>
    </bk>
    <bk>
      <extLst>
        <ext uri="{3e2802c4-a4d2-4d8b-9148-e3be6c30e623}">
          <xlrd:rvb i="3594"/>
        </ext>
      </extLst>
    </bk>
    <bk>
      <extLst>
        <ext uri="{3e2802c4-a4d2-4d8b-9148-e3be6c30e623}">
          <xlrd:rvb i="3595"/>
        </ext>
      </extLst>
    </bk>
    <bk>
      <extLst>
        <ext uri="{3e2802c4-a4d2-4d8b-9148-e3be6c30e623}">
          <xlrd:rvb i="3596"/>
        </ext>
      </extLst>
    </bk>
    <bk>
      <extLst>
        <ext uri="{3e2802c4-a4d2-4d8b-9148-e3be6c30e623}">
          <xlrd:rvb i="3597"/>
        </ext>
      </extLst>
    </bk>
    <bk>
      <extLst>
        <ext uri="{3e2802c4-a4d2-4d8b-9148-e3be6c30e623}">
          <xlrd:rvb i="3598"/>
        </ext>
      </extLst>
    </bk>
    <bk>
      <extLst>
        <ext uri="{3e2802c4-a4d2-4d8b-9148-e3be6c30e623}">
          <xlrd:rvb i="3599"/>
        </ext>
      </extLst>
    </bk>
    <bk>
      <extLst>
        <ext uri="{3e2802c4-a4d2-4d8b-9148-e3be6c30e623}">
          <xlrd:rvb i="3600"/>
        </ext>
      </extLst>
    </bk>
    <bk>
      <extLst>
        <ext uri="{3e2802c4-a4d2-4d8b-9148-e3be6c30e623}">
          <xlrd:rvb i="3601"/>
        </ext>
      </extLst>
    </bk>
    <bk>
      <extLst>
        <ext uri="{3e2802c4-a4d2-4d8b-9148-e3be6c30e623}">
          <xlrd:rvb i="3602"/>
        </ext>
      </extLst>
    </bk>
    <bk>
      <extLst>
        <ext uri="{3e2802c4-a4d2-4d8b-9148-e3be6c30e623}">
          <xlrd:rvb i="3603"/>
        </ext>
      </extLst>
    </bk>
    <bk>
      <extLst>
        <ext uri="{3e2802c4-a4d2-4d8b-9148-e3be6c30e623}">
          <xlrd:rvb i="3604"/>
        </ext>
      </extLst>
    </bk>
    <bk>
      <extLst>
        <ext uri="{3e2802c4-a4d2-4d8b-9148-e3be6c30e623}">
          <xlrd:rvb i="3605"/>
        </ext>
      </extLst>
    </bk>
    <bk>
      <extLst>
        <ext uri="{3e2802c4-a4d2-4d8b-9148-e3be6c30e623}">
          <xlrd:rvb i="3606"/>
        </ext>
      </extLst>
    </bk>
    <bk>
      <extLst>
        <ext uri="{3e2802c4-a4d2-4d8b-9148-e3be6c30e623}">
          <xlrd:rvb i="3607"/>
        </ext>
      </extLst>
    </bk>
    <bk>
      <extLst>
        <ext uri="{3e2802c4-a4d2-4d8b-9148-e3be6c30e623}">
          <xlrd:rvb i="3608"/>
        </ext>
      </extLst>
    </bk>
    <bk>
      <extLst>
        <ext uri="{3e2802c4-a4d2-4d8b-9148-e3be6c30e623}">
          <xlrd:rvb i="3609"/>
        </ext>
      </extLst>
    </bk>
    <bk>
      <extLst>
        <ext uri="{3e2802c4-a4d2-4d8b-9148-e3be6c30e623}">
          <xlrd:rvb i="3610"/>
        </ext>
      </extLst>
    </bk>
    <bk>
      <extLst>
        <ext uri="{3e2802c4-a4d2-4d8b-9148-e3be6c30e623}">
          <xlrd:rvb i="3611"/>
        </ext>
      </extLst>
    </bk>
    <bk>
      <extLst>
        <ext uri="{3e2802c4-a4d2-4d8b-9148-e3be6c30e623}">
          <xlrd:rvb i="3612"/>
        </ext>
      </extLst>
    </bk>
    <bk>
      <extLst>
        <ext uri="{3e2802c4-a4d2-4d8b-9148-e3be6c30e623}">
          <xlrd:rvb i="3613"/>
        </ext>
      </extLst>
    </bk>
    <bk>
      <extLst>
        <ext uri="{3e2802c4-a4d2-4d8b-9148-e3be6c30e623}">
          <xlrd:rvb i="3614"/>
        </ext>
      </extLst>
    </bk>
    <bk>
      <extLst>
        <ext uri="{3e2802c4-a4d2-4d8b-9148-e3be6c30e623}">
          <xlrd:rvb i="3615"/>
        </ext>
      </extLst>
    </bk>
    <bk>
      <extLst>
        <ext uri="{3e2802c4-a4d2-4d8b-9148-e3be6c30e623}">
          <xlrd:rvb i="3616"/>
        </ext>
      </extLst>
    </bk>
    <bk>
      <extLst>
        <ext uri="{3e2802c4-a4d2-4d8b-9148-e3be6c30e623}">
          <xlrd:rvb i="3617"/>
        </ext>
      </extLst>
    </bk>
    <bk>
      <extLst>
        <ext uri="{3e2802c4-a4d2-4d8b-9148-e3be6c30e623}">
          <xlrd:rvb i="3618"/>
        </ext>
      </extLst>
    </bk>
    <bk>
      <extLst>
        <ext uri="{3e2802c4-a4d2-4d8b-9148-e3be6c30e623}">
          <xlrd:rvb i="3619"/>
        </ext>
      </extLst>
    </bk>
    <bk>
      <extLst>
        <ext uri="{3e2802c4-a4d2-4d8b-9148-e3be6c30e623}">
          <xlrd:rvb i="3620"/>
        </ext>
      </extLst>
    </bk>
    <bk>
      <extLst>
        <ext uri="{3e2802c4-a4d2-4d8b-9148-e3be6c30e623}">
          <xlrd:rvb i="3621"/>
        </ext>
      </extLst>
    </bk>
    <bk>
      <extLst>
        <ext uri="{3e2802c4-a4d2-4d8b-9148-e3be6c30e623}">
          <xlrd:rvb i="3622"/>
        </ext>
      </extLst>
    </bk>
    <bk>
      <extLst>
        <ext uri="{3e2802c4-a4d2-4d8b-9148-e3be6c30e623}">
          <xlrd:rvb i="3623"/>
        </ext>
      </extLst>
    </bk>
    <bk>
      <extLst>
        <ext uri="{3e2802c4-a4d2-4d8b-9148-e3be6c30e623}">
          <xlrd:rvb i="3624"/>
        </ext>
      </extLst>
    </bk>
    <bk>
      <extLst>
        <ext uri="{3e2802c4-a4d2-4d8b-9148-e3be6c30e623}">
          <xlrd:rvb i="3625"/>
        </ext>
      </extLst>
    </bk>
    <bk>
      <extLst>
        <ext uri="{3e2802c4-a4d2-4d8b-9148-e3be6c30e623}">
          <xlrd:rvb i="3626"/>
        </ext>
      </extLst>
    </bk>
    <bk>
      <extLst>
        <ext uri="{3e2802c4-a4d2-4d8b-9148-e3be6c30e623}">
          <xlrd:rvb i="3627"/>
        </ext>
      </extLst>
    </bk>
    <bk>
      <extLst>
        <ext uri="{3e2802c4-a4d2-4d8b-9148-e3be6c30e623}">
          <xlrd:rvb i="3628"/>
        </ext>
      </extLst>
    </bk>
    <bk>
      <extLst>
        <ext uri="{3e2802c4-a4d2-4d8b-9148-e3be6c30e623}">
          <xlrd:rvb i="3629"/>
        </ext>
      </extLst>
    </bk>
    <bk>
      <extLst>
        <ext uri="{3e2802c4-a4d2-4d8b-9148-e3be6c30e623}">
          <xlrd:rvb i="3630"/>
        </ext>
      </extLst>
    </bk>
    <bk>
      <extLst>
        <ext uri="{3e2802c4-a4d2-4d8b-9148-e3be6c30e623}">
          <xlrd:rvb i="3631"/>
        </ext>
      </extLst>
    </bk>
    <bk>
      <extLst>
        <ext uri="{3e2802c4-a4d2-4d8b-9148-e3be6c30e623}">
          <xlrd:rvb i="3632"/>
        </ext>
      </extLst>
    </bk>
    <bk>
      <extLst>
        <ext uri="{3e2802c4-a4d2-4d8b-9148-e3be6c30e623}">
          <xlrd:rvb i="3633"/>
        </ext>
      </extLst>
    </bk>
    <bk>
      <extLst>
        <ext uri="{3e2802c4-a4d2-4d8b-9148-e3be6c30e623}">
          <xlrd:rvb i="3634"/>
        </ext>
      </extLst>
    </bk>
    <bk>
      <extLst>
        <ext uri="{3e2802c4-a4d2-4d8b-9148-e3be6c30e623}">
          <xlrd:rvb i="3635"/>
        </ext>
      </extLst>
    </bk>
    <bk>
      <extLst>
        <ext uri="{3e2802c4-a4d2-4d8b-9148-e3be6c30e623}">
          <xlrd:rvb i="3636"/>
        </ext>
      </extLst>
    </bk>
    <bk>
      <extLst>
        <ext uri="{3e2802c4-a4d2-4d8b-9148-e3be6c30e623}">
          <xlrd:rvb i="3637"/>
        </ext>
      </extLst>
    </bk>
    <bk>
      <extLst>
        <ext uri="{3e2802c4-a4d2-4d8b-9148-e3be6c30e623}">
          <xlrd:rvb i="3638"/>
        </ext>
      </extLst>
    </bk>
    <bk>
      <extLst>
        <ext uri="{3e2802c4-a4d2-4d8b-9148-e3be6c30e623}">
          <xlrd:rvb i="3639"/>
        </ext>
      </extLst>
    </bk>
    <bk>
      <extLst>
        <ext uri="{3e2802c4-a4d2-4d8b-9148-e3be6c30e623}">
          <xlrd:rvb i="3640"/>
        </ext>
      </extLst>
    </bk>
    <bk>
      <extLst>
        <ext uri="{3e2802c4-a4d2-4d8b-9148-e3be6c30e623}">
          <xlrd:rvb i="3641"/>
        </ext>
      </extLst>
    </bk>
    <bk>
      <extLst>
        <ext uri="{3e2802c4-a4d2-4d8b-9148-e3be6c30e623}">
          <xlrd:rvb i="3642"/>
        </ext>
      </extLst>
    </bk>
    <bk>
      <extLst>
        <ext uri="{3e2802c4-a4d2-4d8b-9148-e3be6c30e623}">
          <xlrd:rvb i="3643"/>
        </ext>
      </extLst>
    </bk>
    <bk>
      <extLst>
        <ext uri="{3e2802c4-a4d2-4d8b-9148-e3be6c30e623}">
          <xlrd:rvb i="3644"/>
        </ext>
      </extLst>
    </bk>
    <bk>
      <extLst>
        <ext uri="{3e2802c4-a4d2-4d8b-9148-e3be6c30e623}">
          <xlrd:rvb i="3645"/>
        </ext>
      </extLst>
    </bk>
    <bk>
      <extLst>
        <ext uri="{3e2802c4-a4d2-4d8b-9148-e3be6c30e623}">
          <xlrd:rvb i="3646"/>
        </ext>
      </extLst>
    </bk>
    <bk>
      <extLst>
        <ext uri="{3e2802c4-a4d2-4d8b-9148-e3be6c30e623}">
          <xlrd:rvb i="3647"/>
        </ext>
      </extLst>
    </bk>
    <bk>
      <extLst>
        <ext uri="{3e2802c4-a4d2-4d8b-9148-e3be6c30e623}">
          <xlrd:rvb i="3648"/>
        </ext>
      </extLst>
    </bk>
    <bk>
      <extLst>
        <ext uri="{3e2802c4-a4d2-4d8b-9148-e3be6c30e623}">
          <xlrd:rvb i="3649"/>
        </ext>
      </extLst>
    </bk>
    <bk>
      <extLst>
        <ext uri="{3e2802c4-a4d2-4d8b-9148-e3be6c30e623}">
          <xlrd:rvb i="3650"/>
        </ext>
      </extLst>
    </bk>
    <bk>
      <extLst>
        <ext uri="{3e2802c4-a4d2-4d8b-9148-e3be6c30e623}">
          <xlrd:rvb i="3651"/>
        </ext>
      </extLst>
    </bk>
    <bk>
      <extLst>
        <ext uri="{3e2802c4-a4d2-4d8b-9148-e3be6c30e623}">
          <xlrd:rvb i="3652"/>
        </ext>
      </extLst>
    </bk>
    <bk>
      <extLst>
        <ext uri="{3e2802c4-a4d2-4d8b-9148-e3be6c30e623}">
          <xlrd:rvb i="3653"/>
        </ext>
      </extLst>
    </bk>
    <bk>
      <extLst>
        <ext uri="{3e2802c4-a4d2-4d8b-9148-e3be6c30e623}">
          <xlrd:rvb i="3654"/>
        </ext>
      </extLst>
    </bk>
    <bk>
      <extLst>
        <ext uri="{3e2802c4-a4d2-4d8b-9148-e3be6c30e623}">
          <xlrd:rvb i="3655"/>
        </ext>
      </extLst>
    </bk>
    <bk>
      <extLst>
        <ext uri="{3e2802c4-a4d2-4d8b-9148-e3be6c30e623}">
          <xlrd:rvb i="3656"/>
        </ext>
      </extLst>
    </bk>
    <bk>
      <extLst>
        <ext uri="{3e2802c4-a4d2-4d8b-9148-e3be6c30e623}">
          <xlrd:rvb i="3657"/>
        </ext>
      </extLst>
    </bk>
    <bk>
      <extLst>
        <ext uri="{3e2802c4-a4d2-4d8b-9148-e3be6c30e623}">
          <xlrd:rvb i="3658"/>
        </ext>
      </extLst>
    </bk>
    <bk>
      <extLst>
        <ext uri="{3e2802c4-a4d2-4d8b-9148-e3be6c30e623}">
          <xlrd:rvb i="3659"/>
        </ext>
      </extLst>
    </bk>
    <bk>
      <extLst>
        <ext uri="{3e2802c4-a4d2-4d8b-9148-e3be6c30e623}">
          <xlrd:rvb i="3660"/>
        </ext>
      </extLst>
    </bk>
    <bk>
      <extLst>
        <ext uri="{3e2802c4-a4d2-4d8b-9148-e3be6c30e623}">
          <xlrd:rvb i="3661"/>
        </ext>
      </extLst>
    </bk>
    <bk>
      <extLst>
        <ext uri="{3e2802c4-a4d2-4d8b-9148-e3be6c30e623}">
          <xlrd:rvb i="3662"/>
        </ext>
      </extLst>
    </bk>
    <bk>
      <extLst>
        <ext uri="{3e2802c4-a4d2-4d8b-9148-e3be6c30e623}">
          <xlrd:rvb i="3663"/>
        </ext>
      </extLst>
    </bk>
    <bk>
      <extLst>
        <ext uri="{3e2802c4-a4d2-4d8b-9148-e3be6c30e623}">
          <xlrd:rvb i="3664"/>
        </ext>
      </extLst>
    </bk>
    <bk>
      <extLst>
        <ext uri="{3e2802c4-a4d2-4d8b-9148-e3be6c30e623}">
          <xlrd:rvb i="3665"/>
        </ext>
      </extLst>
    </bk>
    <bk>
      <extLst>
        <ext uri="{3e2802c4-a4d2-4d8b-9148-e3be6c30e623}">
          <xlrd:rvb i="3666"/>
        </ext>
      </extLst>
    </bk>
    <bk>
      <extLst>
        <ext uri="{3e2802c4-a4d2-4d8b-9148-e3be6c30e623}">
          <xlrd:rvb i="3667"/>
        </ext>
      </extLst>
    </bk>
    <bk>
      <extLst>
        <ext uri="{3e2802c4-a4d2-4d8b-9148-e3be6c30e623}">
          <xlrd:rvb i="3668"/>
        </ext>
      </extLst>
    </bk>
    <bk>
      <extLst>
        <ext uri="{3e2802c4-a4d2-4d8b-9148-e3be6c30e623}">
          <xlrd:rvb i="3669"/>
        </ext>
      </extLst>
    </bk>
    <bk>
      <extLst>
        <ext uri="{3e2802c4-a4d2-4d8b-9148-e3be6c30e623}">
          <xlrd:rvb i="3670"/>
        </ext>
      </extLst>
    </bk>
    <bk>
      <extLst>
        <ext uri="{3e2802c4-a4d2-4d8b-9148-e3be6c30e623}">
          <xlrd:rvb i="3671"/>
        </ext>
      </extLst>
    </bk>
    <bk>
      <extLst>
        <ext uri="{3e2802c4-a4d2-4d8b-9148-e3be6c30e623}">
          <xlrd:rvb i="3672"/>
        </ext>
      </extLst>
    </bk>
    <bk>
      <extLst>
        <ext uri="{3e2802c4-a4d2-4d8b-9148-e3be6c30e623}">
          <xlrd:rvb i="3673"/>
        </ext>
      </extLst>
    </bk>
    <bk>
      <extLst>
        <ext uri="{3e2802c4-a4d2-4d8b-9148-e3be6c30e623}">
          <xlrd:rvb i="3674"/>
        </ext>
      </extLst>
    </bk>
    <bk>
      <extLst>
        <ext uri="{3e2802c4-a4d2-4d8b-9148-e3be6c30e623}">
          <xlrd:rvb i="3675"/>
        </ext>
      </extLst>
    </bk>
    <bk>
      <extLst>
        <ext uri="{3e2802c4-a4d2-4d8b-9148-e3be6c30e623}">
          <xlrd:rvb i="3676"/>
        </ext>
      </extLst>
    </bk>
    <bk>
      <extLst>
        <ext uri="{3e2802c4-a4d2-4d8b-9148-e3be6c30e623}">
          <xlrd:rvb i="3677"/>
        </ext>
      </extLst>
    </bk>
    <bk>
      <extLst>
        <ext uri="{3e2802c4-a4d2-4d8b-9148-e3be6c30e623}">
          <xlrd:rvb i="3678"/>
        </ext>
      </extLst>
    </bk>
    <bk>
      <extLst>
        <ext uri="{3e2802c4-a4d2-4d8b-9148-e3be6c30e623}">
          <xlrd:rvb i="3679"/>
        </ext>
      </extLst>
    </bk>
    <bk>
      <extLst>
        <ext uri="{3e2802c4-a4d2-4d8b-9148-e3be6c30e623}">
          <xlrd:rvb i="3680"/>
        </ext>
      </extLst>
    </bk>
    <bk>
      <extLst>
        <ext uri="{3e2802c4-a4d2-4d8b-9148-e3be6c30e623}">
          <xlrd:rvb i="3681"/>
        </ext>
      </extLst>
    </bk>
    <bk>
      <extLst>
        <ext uri="{3e2802c4-a4d2-4d8b-9148-e3be6c30e623}">
          <xlrd:rvb i="3682"/>
        </ext>
      </extLst>
    </bk>
    <bk>
      <extLst>
        <ext uri="{3e2802c4-a4d2-4d8b-9148-e3be6c30e623}">
          <xlrd:rvb i="3683"/>
        </ext>
      </extLst>
    </bk>
    <bk>
      <extLst>
        <ext uri="{3e2802c4-a4d2-4d8b-9148-e3be6c30e623}">
          <xlrd:rvb i="3684"/>
        </ext>
      </extLst>
    </bk>
    <bk>
      <extLst>
        <ext uri="{3e2802c4-a4d2-4d8b-9148-e3be6c30e623}">
          <xlrd:rvb i="3685"/>
        </ext>
      </extLst>
    </bk>
    <bk>
      <extLst>
        <ext uri="{3e2802c4-a4d2-4d8b-9148-e3be6c30e623}">
          <xlrd:rvb i="3686"/>
        </ext>
      </extLst>
    </bk>
    <bk>
      <extLst>
        <ext uri="{3e2802c4-a4d2-4d8b-9148-e3be6c30e623}">
          <xlrd:rvb i="3687"/>
        </ext>
      </extLst>
    </bk>
    <bk>
      <extLst>
        <ext uri="{3e2802c4-a4d2-4d8b-9148-e3be6c30e623}">
          <xlrd:rvb i="3688"/>
        </ext>
      </extLst>
    </bk>
    <bk>
      <extLst>
        <ext uri="{3e2802c4-a4d2-4d8b-9148-e3be6c30e623}">
          <xlrd:rvb i="3689"/>
        </ext>
      </extLst>
    </bk>
    <bk>
      <extLst>
        <ext uri="{3e2802c4-a4d2-4d8b-9148-e3be6c30e623}">
          <xlrd:rvb i="3690"/>
        </ext>
      </extLst>
    </bk>
    <bk>
      <extLst>
        <ext uri="{3e2802c4-a4d2-4d8b-9148-e3be6c30e623}">
          <xlrd:rvb i="3691"/>
        </ext>
      </extLst>
    </bk>
    <bk>
      <extLst>
        <ext uri="{3e2802c4-a4d2-4d8b-9148-e3be6c30e623}">
          <xlrd:rvb i="3692"/>
        </ext>
      </extLst>
    </bk>
    <bk>
      <extLst>
        <ext uri="{3e2802c4-a4d2-4d8b-9148-e3be6c30e623}">
          <xlrd:rvb i="3693"/>
        </ext>
      </extLst>
    </bk>
    <bk>
      <extLst>
        <ext uri="{3e2802c4-a4d2-4d8b-9148-e3be6c30e623}">
          <xlrd:rvb i="3694"/>
        </ext>
      </extLst>
    </bk>
    <bk>
      <extLst>
        <ext uri="{3e2802c4-a4d2-4d8b-9148-e3be6c30e623}">
          <xlrd:rvb i="3695"/>
        </ext>
      </extLst>
    </bk>
    <bk>
      <extLst>
        <ext uri="{3e2802c4-a4d2-4d8b-9148-e3be6c30e623}">
          <xlrd:rvb i="3696"/>
        </ext>
      </extLst>
    </bk>
    <bk>
      <extLst>
        <ext uri="{3e2802c4-a4d2-4d8b-9148-e3be6c30e623}">
          <xlrd:rvb i="3697"/>
        </ext>
      </extLst>
    </bk>
    <bk>
      <extLst>
        <ext uri="{3e2802c4-a4d2-4d8b-9148-e3be6c30e623}">
          <xlrd:rvb i="3698"/>
        </ext>
      </extLst>
    </bk>
    <bk>
      <extLst>
        <ext uri="{3e2802c4-a4d2-4d8b-9148-e3be6c30e623}">
          <xlrd:rvb i="3699"/>
        </ext>
      </extLst>
    </bk>
    <bk>
      <extLst>
        <ext uri="{3e2802c4-a4d2-4d8b-9148-e3be6c30e623}">
          <xlrd:rvb i="3700"/>
        </ext>
      </extLst>
    </bk>
    <bk>
      <extLst>
        <ext uri="{3e2802c4-a4d2-4d8b-9148-e3be6c30e623}">
          <xlrd:rvb i="3701"/>
        </ext>
      </extLst>
    </bk>
    <bk>
      <extLst>
        <ext uri="{3e2802c4-a4d2-4d8b-9148-e3be6c30e623}">
          <xlrd:rvb i="3702"/>
        </ext>
      </extLst>
    </bk>
    <bk>
      <extLst>
        <ext uri="{3e2802c4-a4d2-4d8b-9148-e3be6c30e623}">
          <xlrd:rvb i="3703"/>
        </ext>
      </extLst>
    </bk>
    <bk>
      <extLst>
        <ext uri="{3e2802c4-a4d2-4d8b-9148-e3be6c30e623}">
          <xlrd:rvb i="3704"/>
        </ext>
      </extLst>
    </bk>
    <bk>
      <extLst>
        <ext uri="{3e2802c4-a4d2-4d8b-9148-e3be6c30e623}">
          <xlrd:rvb i="3705"/>
        </ext>
      </extLst>
    </bk>
    <bk>
      <extLst>
        <ext uri="{3e2802c4-a4d2-4d8b-9148-e3be6c30e623}">
          <xlrd:rvb i="3706"/>
        </ext>
      </extLst>
    </bk>
    <bk>
      <extLst>
        <ext uri="{3e2802c4-a4d2-4d8b-9148-e3be6c30e623}">
          <xlrd:rvb i="3707"/>
        </ext>
      </extLst>
    </bk>
    <bk>
      <extLst>
        <ext uri="{3e2802c4-a4d2-4d8b-9148-e3be6c30e623}">
          <xlrd:rvb i="3708"/>
        </ext>
      </extLst>
    </bk>
    <bk>
      <extLst>
        <ext uri="{3e2802c4-a4d2-4d8b-9148-e3be6c30e623}">
          <xlrd:rvb i="3709"/>
        </ext>
      </extLst>
    </bk>
    <bk>
      <extLst>
        <ext uri="{3e2802c4-a4d2-4d8b-9148-e3be6c30e623}">
          <xlrd:rvb i="3710"/>
        </ext>
      </extLst>
    </bk>
    <bk>
      <extLst>
        <ext uri="{3e2802c4-a4d2-4d8b-9148-e3be6c30e623}">
          <xlrd:rvb i="3711"/>
        </ext>
      </extLst>
    </bk>
    <bk>
      <extLst>
        <ext uri="{3e2802c4-a4d2-4d8b-9148-e3be6c30e623}">
          <xlrd:rvb i="3712"/>
        </ext>
      </extLst>
    </bk>
    <bk>
      <extLst>
        <ext uri="{3e2802c4-a4d2-4d8b-9148-e3be6c30e623}">
          <xlrd:rvb i="3713"/>
        </ext>
      </extLst>
    </bk>
    <bk>
      <extLst>
        <ext uri="{3e2802c4-a4d2-4d8b-9148-e3be6c30e623}">
          <xlrd:rvb i="3714"/>
        </ext>
      </extLst>
    </bk>
    <bk>
      <extLst>
        <ext uri="{3e2802c4-a4d2-4d8b-9148-e3be6c30e623}">
          <xlrd:rvb i="3715"/>
        </ext>
      </extLst>
    </bk>
    <bk>
      <extLst>
        <ext uri="{3e2802c4-a4d2-4d8b-9148-e3be6c30e623}">
          <xlrd:rvb i="3716"/>
        </ext>
      </extLst>
    </bk>
    <bk>
      <extLst>
        <ext uri="{3e2802c4-a4d2-4d8b-9148-e3be6c30e623}">
          <xlrd:rvb i="3717"/>
        </ext>
      </extLst>
    </bk>
    <bk>
      <extLst>
        <ext uri="{3e2802c4-a4d2-4d8b-9148-e3be6c30e623}">
          <xlrd:rvb i="3718"/>
        </ext>
      </extLst>
    </bk>
    <bk>
      <extLst>
        <ext uri="{3e2802c4-a4d2-4d8b-9148-e3be6c30e623}">
          <xlrd:rvb i="3719"/>
        </ext>
      </extLst>
    </bk>
    <bk>
      <extLst>
        <ext uri="{3e2802c4-a4d2-4d8b-9148-e3be6c30e623}">
          <xlrd:rvb i="3720"/>
        </ext>
      </extLst>
    </bk>
    <bk>
      <extLst>
        <ext uri="{3e2802c4-a4d2-4d8b-9148-e3be6c30e623}">
          <xlrd:rvb i="3721"/>
        </ext>
      </extLst>
    </bk>
    <bk>
      <extLst>
        <ext uri="{3e2802c4-a4d2-4d8b-9148-e3be6c30e623}">
          <xlrd:rvb i="3722"/>
        </ext>
      </extLst>
    </bk>
    <bk>
      <extLst>
        <ext uri="{3e2802c4-a4d2-4d8b-9148-e3be6c30e623}">
          <xlrd:rvb i="3723"/>
        </ext>
      </extLst>
    </bk>
    <bk>
      <extLst>
        <ext uri="{3e2802c4-a4d2-4d8b-9148-e3be6c30e623}">
          <xlrd:rvb i="3724"/>
        </ext>
      </extLst>
    </bk>
    <bk>
      <extLst>
        <ext uri="{3e2802c4-a4d2-4d8b-9148-e3be6c30e623}">
          <xlrd:rvb i="3725"/>
        </ext>
      </extLst>
    </bk>
    <bk>
      <extLst>
        <ext uri="{3e2802c4-a4d2-4d8b-9148-e3be6c30e623}">
          <xlrd:rvb i="3726"/>
        </ext>
      </extLst>
    </bk>
    <bk>
      <extLst>
        <ext uri="{3e2802c4-a4d2-4d8b-9148-e3be6c30e623}">
          <xlrd:rvb i="3727"/>
        </ext>
      </extLst>
    </bk>
    <bk>
      <extLst>
        <ext uri="{3e2802c4-a4d2-4d8b-9148-e3be6c30e623}">
          <xlrd:rvb i="3728"/>
        </ext>
      </extLst>
    </bk>
    <bk>
      <extLst>
        <ext uri="{3e2802c4-a4d2-4d8b-9148-e3be6c30e623}">
          <xlrd:rvb i="3729"/>
        </ext>
      </extLst>
    </bk>
    <bk>
      <extLst>
        <ext uri="{3e2802c4-a4d2-4d8b-9148-e3be6c30e623}">
          <xlrd:rvb i="3730"/>
        </ext>
      </extLst>
    </bk>
    <bk>
      <extLst>
        <ext uri="{3e2802c4-a4d2-4d8b-9148-e3be6c30e623}">
          <xlrd:rvb i="3731"/>
        </ext>
      </extLst>
    </bk>
    <bk>
      <extLst>
        <ext uri="{3e2802c4-a4d2-4d8b-9148-e3be6c30e623}">
          <xlrd:rvb i="3732"/>
        </ext>
      </extLst>
    </bk>
    <bk>
      <extLst>
        <ext uri="{3e2802c4-a4d2-4d8b-9148-e3be6c30e623}">
          <xlrd:rvb i="3733"/>
        </ext>
      </extLst>
    </bk>
    <bk>
      <extLst>
        <ext uri="{3e2802c4-a4d2-4d8b-9148-e3be6c30e623}">
          <xlrd:rvb i="3734"/>
        </ext>
      </extLst>
    </bk>
    <bk>
      <extLst>
        <ext uri="{3e2802c4-a4d2-4d8b-9148-e3be6c30e623}">
          <xlrd:rvb i="3735"/>
        </ext>
      </extLst>
    </bk>
    <bk>
      <extLst>
        <ext uri="{3e2802c4-a4d2-4d8b-9148-e3be6c30e623}">
          <xlrd:rvb i="3736"/>
        </ext>
      </extLst>
    </bk>
    <bk>
      <extLst>
        <ext uri="{3e2802c4-a4d2-4d8b-9148-e3be6c30e623}">
          <xlrd:rvb i="3737"/>
        </ext>
      </extLst>
    </bk>
    <bk>
      <extLst>
        <ext uri="{3e2802c4-a4d2-4d8b-9148-e3be6c30e623}">
          <xlrd:rvb i="3738"/>
        </ext>
      </extLst>
    </bk>
    <bk>
      <extLst>
        <ext uri="{3e2802c4-a4d2-4d8b-9148-e3be6c30e623}">
          <xlrd:rvb i="3739"/>
        </ext>
      </extLst>
    </bk>
    <bk>
      <extLst>
        <ext uri="{3e2802c4-a4d2-4d8b-9148-e3be6c30e623}">
          <xlrd:rvb i="3740"/>
        </ext>
      </extLst>
    </bk>
    <bk>
      <extLst>
        <ext uri="{3e2802c4-a4d2-4d8b-9148-e3be6c30e623}">
          <xlrd:rvb i="3741"/>
        </ext>
      </extLst>
    </bk>
    <bk>
      <extLst>
        <ext uri="{3e2802c4-a4d2-4d8b-9148-e3be6c30e623}">
          <xlrd:rvb i="3742"/>
        </ext>
      </extLst>
    </bk>
    <bk>
      <extLst>
        <ext uri="{3e2802c4-a4d2-4d8b-9148-e3be6c30e623}">
          <xlrd:rvb i="3743"/>
        </ext>
      </extLst>
    </bk>
    <bk>
      <extLst>
        <ext uri="{3e2802c4-a4d2-4d8b-9148-e3be6c30e623}">
          <xlrd:rvb i="3744"/>
        </ext>
      </extLst>
    </bk>
    <bk>
      <extLst>
        <ext uri="{3e2802c4-a4d2-4d8b-9148-e3be6c30e623}">
          <xlrd:rvb i="3745"/>
        </ext>
      </extLst>
    </bk>
    <bk>
      <extLst>
        <ext uri="{3e2802c4-a4d2-4d8b-9148-e3be6c30e623}">
          <xlrd:rvb i="3746"/>
        </ext>
      </extLst>
    </bk>
    <bk>
      <extLst>
        <ext uri="{3e2802c4-a4d2-4d8b-9148-e3be6c30e623}">
          <xlrd:rvb i="3747"/>
        </ext>
      </extLst>
    </bk>
    <bk>
      <extLst>
        <ext uri="{3e2802c4-a4d2-4d8b-9148-e3be6c30e623}">
          <xlrd:rvb i="3748"/>
        </ext>
      </extLst>
    </bk>
    <bk>
      <extLst>
        <ext uri="{3e2802c4-a4d2-4d8b-9148-e3be6c30e623}">
          <xlrd:rvb i="3749"/>
        </ext>
      </extLst>
    </bk>
    <bk>
      <extLst>
        <ext uri="{3e2802c4-a4d2-4d8b-9148-e3be6c30e623}">
          <xlrd:rvb i="3750"/>
        </ext>
      </extLst>
    </bk>
    <bk>
      <extLst>
        <ext uri="{3e2802c4-a4d2-4d8b-9148-e3be6c30e623}">
          <xlrd:rvb i="3751"/>
        </ext>
      </extLst>
    </bk>
    <bk>
      <extLst>
        <ext uri="{3e2802c4-a4d2-4d8b-9148-e3be6c30e623}">
          <xlrd:rvb i="3752"/>
        </ext>
      </extLst>
    </bk>
    <bk>
      <extLst>
        <ext uri="{3e2802c4-a4d2-4d8b-9148-e3be6c30e623}">
          <xlrd:rvb i="3753"/>
        </ext>
      </extLst>
    </bk>
    <bk>
      <extLst>
        <ext uri="{3e2802c4-a4d2-4d8b-9148-e3be6c30e623}">
          <xlrd:rvb i="3754"/>
        </ext>
      </extLst>
    </bk>
    <bk>
      <extLst>
        <ext uri="{3e2802c4-a4d2-4d8b-9148-e3be6c30e623}">
          <xlrd:rvb i="3755"/>
        </ext>
      </extLst>
    </bk>
    <bk>
      <extLst>
        <ext uri="{3e2802c4-a4d2-4d8b-9148-e3be6c30e623}">
          <xlrd:rvb i="3756"/>
        </ext>
      </extLst>
    </bk>
    <bk>
      <extLst>
        <ext uri="{3e2802c4-a4d2-4d8b-9148-e3be6c30e623}">
          <xlrd:rvb i="3757"/>
        </ext>
      </extLst>
    </bk>
    <bk>
      <extLst>
        <ext uri="{3e2802c4-a4d2-4d8b-9148-e3be6c30e623}">
          <xlrd:rvb i="3758"/>
        </ext>
      </extLst>
    </bk>
    <bk>
      <extLst>
        <ext uri="{3e2802c4-a4d2-4d8b-9148-e3be6c30e623}">
          <xlrd:rvb i="3759"/>
        </ext>
      </extLst>
    </bk>
    <bk>
      <extLst>
        <ext uri="{3e2802c4-a4d2-4d8b-9148-e3be6c30e623}">
          <xlrd:rvb i="3760"/>
        </ext>
      </extLst>
    </bk>
    <bk>
      <extLst>
        <ext uri="{3e2802c4-a4d2-4d8b-9148-e3be6c30e623}">
          <xlrd:rvb i="3761"/>
        </ext>
      </extLst>
    </bk>
    <bk>
      <extLst>
        <ext uri="{3e2802c4-a4d2-4d8b-9148-e3be6c30e623}">
          <xlrd:rvb i="3762"/>
        </ext>
      </extLst>
    </bk>
    <bk>
      <extLst>
        <ext uri="{3e2802c4-a4d2-4d8b-9148-e3be6c30e623}">
          <xlrd:rvb i="3763"/>
        </ext>
      </extLst>
    </bk>
    <bk>
      <extLst>
        <ext uri="{3e2802c4-a4d2-4d8b-9148-e3be6c30e623}">
          <xlrd:rvb i="3764"/>
        </ext>
      </extLst>
    </bk>
    <bk>
      <extLst>
        <ext uri="{3e2802c4-a4d2-4d8b-9148-e3be6c30e623}">
          <xlrd:rvb i="3765"/>
        </ext>
      </extLst>
    </bk>
    <bk>
      <extLst>
        <ext uri="{3e2802c4-a4d2-4d8b-9148-e3be6c30e623}">
          <xlrd:rvb i="3766"/>
        </ext>
      </extLst>
    </bk>
    <bk>
      <extLst>
        <ext uri="{3e2802c4-a4d2-4d8b-9148-e3be6c30e623}">
          <xlrd:rvb i="3767"/>
        </ext>
      </extLst>
    </bk>
    <bk>
      <extLst>
        <ext uri="{3e2802c4-a4d2-4d8b-9148-e3be6c30e623}">
          <xlrd:rvb i="3768"/>
        </ext>
      </extLst>
    </bk>
    <bk>
      <extLst>
        <ext uri="{3e2802c4-a4d2-4d8b-9148-e3be6c30e623}">
          <xlrd:rvb i="3769"/>
        </ext>
      </extLst>
    </bk>
    <bk>
      <extLst>
        <ext uri="{3e2802c4-a4d2-4d8b-9148-e3be6c30e623}">
          <xlrd:rvb i="3770"/>
        </ext>
      </extLst>
    </bk>
    <bk>
      <extLst>
        <ext uri="{3e2802c4-a4d2-4d8b-9148-e3be6c30e623}">
          <xlrd:rvb i="3771"/>
        </ext>
      </extLst>
    </bk>
    <bk>
      <extLst>
        <ext uri="{3e2802c4-a4d2-4d8b-9148-e3be6c30e623}">
          <xlrd:rvb i="3772"/>
        </ext>
      </extLst>
    </bk>
    <bk>
      <extLst>
        <ext uri="{3e2802c4-a4d2-4d8b-9148-e3be6c30e623}">
          <xlrd:rvb i="3773"/>
        </ext>
      </extLst>
    </bk>
    <bk>
      <extLst>
        <ext uri="{3e2802c4-a4d2-4d8b-9148-e3be6c30e623}">
          <xlrd:rvb i="3774"/>
        </ext>
      </extLst>
    </bk>
    <bk>
      <extLst>
        <ext uri="{3e2802c4-a4d2-4d8b-9148-e3be6c30e623}">
          <xlrd:rvb i="3775"/>
        </ext>
      </extLst>
    </bk>
    <bk>
      <extLst>
        <ext uri="{3e2802c4-a4d2-4d8b-9148-e3be6c30e623}">
          <xlrd:rvb i="3776"/>
        </ext>
      </extLst>
    </bk>
    <bk>
      <extLst>
        <ext uri="{3e2802c4-a4d2-4d8b-9148-e3be6c30e623}">
          <xlrd:rvb i="3777"/>
        </ext>
      </extLst>
    </bk>
    <bk>
      <extLst>
        <ext uri="{3e2802c4-a4d2-4d8b-9148-e3be6c30e623}">
          <xlrd:rvb i="3778"/>
        </ext>
      </extLst>
    </bk>
    <bk>
      <extLst>
        <ext uri="{3e2802c4-a4d2-4d8b-9148-e3be6c30e623}">
          <xlrd:rvb i="3779"/>
        </ext>
      </extLst>
    </bk>
    <bk>
      <extLst>
        <ext uri="{3e2802c4-a4d2-4d8b-9148-e3be6c30e623}">
          <xlrd:rvb i="3780"/>
        </ext>
      </extLst>
    </bk>
    <bk>
      <extLst>
        <ext uri="{3e2802c4-a4d2-4d8b-9148-e3be6c30e623}">
          <xlrd:rvb i="3781"/>
        </ext>
      </extLst>
    </bk>
    <bk>
      <extLst>
        <ext uri="{3e2802c4-a4d2-4d8b-9148-e3be6c30e623}">
          <xlrd:rvb i="3782"/>
        </ext>
      </extLst>
    </bk>
    <bk>
      <extLst>
        <ext uri="{3e2802c4-a4d2-4d8b-9148-e3be6c30e623}">
          <xlrd:rvb i="3783"/>
        </ext>
      </extLst>
    </bk>
    <bk>
      <extLst>
        <ext uri="{3e2802c4-a4d2-4d8b-9148-e3be6c30e623}">
          <xlrd:rvb i="3784"/>
        </ext>
      </extLst>
    </bk>
    <bk>
      <extLst>
        <ext uri="{3e2802c4-a4d2-4d8b-9148-e3be6c30e623}">
          <xlrd:rvb i="3785"/>
        </ext>
      </extLst>
    </bk>
    <bk>
      <extLst>
        <ext uri="{3e2802c4-a4d2-4d8b-9148-e3be6c30e623}">
          <xlrd:rvb i="3786"/>
        </ext>
      </extLst>
    </bk>
    <bk>
      <extLst>
        <ext uri="{3e2802c4-a4d2-4d8b-9148-e3be6c30e623}">
          <xlrd:rvb i="3787"/>
        </ext>
      </extLst>
    </bk>
    <bk>
      <extLst>
        <ext uri="{3e2802c4-a4d2-4d8b-9148-e3be6c30e623}">
          <xlrd:rvb i="3788"/>
        </ext>
      </extLst>
    </bk>
  </futureMetadata>
  <cellMetadata count="1">
    <bk>
      <rc t="1" v="0"/>
    </bk>
  </cellMetadata>
  <valueMetadata count="3789">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bk>
      <rc t="2" v="233"/>
    </bk>
    <bk>
      <rc t="2" v="234"/>
    </bk>
    <bk>
      <rc t="2" v="235"/>
    </bk>
    <bk>
      <rc t="2" v="236"/>
    </bk>
    <bk>
      <rc t="2" v="237"/>
    </bk>
    <bk>
      <rc t="2" v="238"/>
    </bk>
    <bk>
      <rc t="2" v="239"/>
    </bk>
    <bk>
      <rc t="2" v="240"/>
    </bk>
    <bk>
      <rc t="2" v="241"/>
    </bk>
    <bk>
      <rc t="2" v="242"/>
    </bk>
    <bk>
      <rc t="2" v="243"/>
    </bk>
    <bk>
      <rc t="2" v="244"/>
    </bk>
    <bk>
      <rc t="2" v="245"/>
    </bk>
    <bk>
      <rc t="2" v="246"/>
    </bk>
    <bk>
      <rc t="2" v="247"/>
    </bk>
    <bk>
      <rc t="2" v="248"/>
    </bk>
    <bk>
      <rc t="2" v="249"/>
    </bk>
    <bk>
      <rc t="2" v="250"/>
    </bk>
    <bk>
      <rc t="2" v="251"/>
    </bk>
    <bk>
      <rc t="2" v="252"/>
    </bk>
    <bk>
      <rc t="2" v="253"/>
    </bk>
    <bk>
      <rc t="2" v="254"/>
    </bk>
    <bk>
      <rc t="2" v="255"/>
    </bk>
    <bk>
      <rc t="2" v="256"/>
    </bk>
    <bk>
      <rc t="2" v="257"/>
    </bk>
    <bk>
      <rc t="2" v="258"/>
    </bk>
    <bk>
      <rc t="2" v="259"/>
    </bk>
    <bk>
      <rc t="2" v="260"/>
    </bk>
    <bk>
      <rc t="2" v="261"/>
    </bk>
    <bk>
      <rc t="2" v="262"/>
    </bk>
    <bk>
      <rc t="2" v="263"/>
    </bk>
    <bk>
      <rc t="2" v="264"/>
    </bk>
    <bk>
      <rc t="2" v="265"/>
    </bk>
    <bk>
      <rc t="2" v="266"/>
    </bk>
    <bk>
      <rc t="2" v="267"/>
    </bk>
    <bk>
      <rc t="2" v="268"/>
    </bk>
    <bk>
      <rc t="2" v="269"/>
    </bk>
    <bk>
      <rc t="2" v="270"/>
    </bk>
    <bk>
      <rc t="2" v="271"/>
    </bk>
    <bk>
      <rc t="2" v="272"/>
    </bk>
    <bk>
      <rc t="2" v="273"/>
    </bk>
    <bk>
      <rc t="2" v="274"/>
    </bk>
    <bk>
      <rc t="2" v="275"/>
    </bk>
    <bk>
      <rc t="2" v="276"/>
    </bk>
    <bk>
      <rc t="2" v="277"/>
    </bk>
    <bk>
      <rc t="2" v="278"/>
    </bk>
    <bk>
      <rc t="2" v="279"/>
    </bk>
    <bk>
      <rc t="2" v="280"/>
    </bk>
    <bk>
      <rc t="2" v="281"/>
    </bk>
    <bk>
      <rc t="2" v="282"/>
    </bk>
    <bk>
      <rc t="2" v="283"/>
    </bk>
    <bk>
      <rc t="2" v="284"/>
    </bk>
    <bk>
      <rc t="2" v="285"/>
    </bk>
    <bk>
      <rc t="2" v="286"/>
    </bk>
    <bk>
      <rc t="2" v="287"/>
    </bk>
    <bk>
      <rc t="2" v="288"/>
    </bk>
    <bk>
      <rc t="2" v="289"/>
    </bk>
    <bk>
      <rc t="2" v="290"/>
    </bk>
    <bk>
      <rc t="2" v="291"/>
    </bk>
    <bk>
      <rc t="2" v="292"/>
    </bk>
    <bk>
      <rc t="2" v="293"/>
    </bk>
    <bk>
      <rc t="2" v="294"/>
    </bk>
    <bk>
      <rc t="2" v="295"/>
    </bk>
    <bk>
      <rc t="2" v="296"/>
    </bk>
    <bk>
      <rc t="2" v="297"/>
    </bk>
    <bk>
      <rc t="2" v="298"/>
    </bk>
    <bk>
      <rc t="2" v="299"/>
    </bk>
    <bk>
      <rc t="2" v="300"/>
    </bk>
    <bk>
      <rc t="2" v="301"/>
    </bk>
    <bk>
      <rc t="2" v="302"/>
    </bk>
    <bk>
      <rc t="2" v="303"/>
    </bk>
    <bk>
      <rc t="2" v="304"/>
    </bk>
    <bk>
      <rc t="2" v="305"/>
    </bk>
    <bk>
      <rc t="2" v="306"/>
    </bk>
    <bk>
      <rc t="2" v="307"/>
    </bk>
    <bk>
      <rc t="2" v="308"/>
    </bk>
    <bk>
      <rc t="2" v="309"/>
    </bk>
    <bk>
      <rc t="2" v="310"/>
    </bk>
    <bk>
      <rc t="2" v="311"/>
    </bk>
    <bk>
      <rc t="2" v="312"/>
    </bk>
    <bk>
      <rc t="2" v="313"/>
    </bk>
    <bk>
      <rc t="2" v="314"/>
    </bk>
    <bk>
      <rc t="2" v="315"/>
    </bk>
    <bk>
      <rc t="2" v="316"/>
    </bk>
    <bk>
      <rc t="2" v="317"/>
    </bk>
    <bk>
      <rc t="2" v="318"/>
    </bk>
    <bk>
      <rc t="2" v="319"/>
    </bk>
    <bk>
      <rc t="2" v="320"/>
    </bk>
    <bk>
      <rc t="2" v="321"/>
    </bk>
    <bk>
      <rc t="2" v="322"/>
    </bk>
    <bk>
      <rc t="2" v="323"/>
    </bk>
    <bk>
      <rc t="2" v="324"/>
    </bk>
    <bk>
      <rc t="2" v="325"/>
    </bk>
    <bk>
      <rc t="2" v="326"/>
    </bk>
    <bk>
      <rc t="2" v="327"/>
    </bk>
    <bk>
      <rc t="2" v="328"/>
    </bk>
    <bk>
      <rc t="2" v="329"/>
    </bk>
    <bk>
      <rc t="2" v="330"/>
    </bk>
    <bk>
      <rc t="2" v="331"/>
    </bk>
    <bk>
      <rc t="2" v="332"/>
    </bk>
    <bk>
      <rc t="2" v="333"/>
    </bk>
    <bk>
      <rc t="2" v="334"/>
    </bk>
    <bk>
      <rc t="2" v="335"/>
    </bk>
    <bk>
      <rc t="2" v="336"/>
    </bk>
    <bk>
      <rc t="2" v="337"/>
    </bk>
    <bk>
      <rc t="2" v="338"/>
    </bk>
    <bk>
      <rc t="2" v="339"/>
    </bk>
    <bk>
      <rc t="2" v="340"/>
    </bk>
    <bk>
      <rc t="2" v="341"/>
    </bk>
    <bk>
      <rc t="2" v="342"/>
    </bk>
    <bk>
      <rc t="2" v="343"/>
    </bk>
    <bk>
      <rc t="2" v="344"/>
    </bk>
    <bk>
      <rc t="2" v="345"/>
    </bk>
    <bk>
      <rc t="2" v="346"/>
    </bk>
    <bk>
      <rc t="2" v="347"/>
    </bk>
    <bk>
      <rc t="2" v="348"/>
    </bk>
    <bk>
      <rc t="2" v="349"/>
    </bk>
    <bk>
      <rc t="2" v="350"/>
    </bk>
    <bk>
      <rc t="2" v="351"/>
    </bk>
    <bk>
      <rc t="2" v="352"/>
    </bk>
    <bk>
      <rc t="2" v="353"/>
    </bk>
    <bk>
      <rc t="2" v="354"/>
    </bk>
    <bk>
      <rc t="2" v="355"/>
    </bk>
    <bk>
      <rc t="2" v="356"/>
    </bk>
    <bk>
      <rc t="2" v="357"/>
    </bk>
    <bk>
      <rc t="2" v="358"/>
    </bk>
    <bk>
      <rc t="2" v="359"/>
    </bk>
    <bk>
      <rc t="2" v="360"/>
    </bk>
    <bk>
      <rc t="2" v="361"/>
    </bk>
    <bk>
      <rc t="2" v="362"/>
    </bk>
    <bk>
      <rc t="2" v="363"/>
    </bk>
    <bk>
      <rc t="2" v="364"/>
    </bk>
    <bk>
      <rc t="2" v="365"/>
    </bk>
    <bk>
      <rc t="2" v="366"/>
    </bk>
    <bk>
      <rc t="2" v="367"/>
    </bk>
    <bk>
      <rc t="2" v="368"/>
    </bk>
    <bk>
      <rc t="2" v="369"/>
    </bk>
    <bk>
      <rc t="2" v="370"/>
    </bk>
    <bk>
      <rc t="2" v="371"/>
    </bk>
    <bk>
      <rc t="2" v="372"/>
    </bk>
    <bk>
      <rc t="2" v="373"/>
    </bk>
    <bk>
      <rc t="2" v="374"/>
    </bk>
    <bk>
      <rc t="2" v="375"/>
    </bk>
    <bk>
      <rc t="2" v="376"/>
    </bk>
    <bk>
      <rc t="2" v="377"/>
    </bk>
    <bk>
      <rc t="2" v="378"/>
    </bk>
    <bk>
      <rc t="2" v="379"/>
    </bk>
    <bk>
      <rc t="2" v="380"/>
    </bk>
    <bk>
      <rc t="2" v="381"/>
    </bk>
    <bk>
      <rc t="2" v="382"/>
    </bk>
    <bk>
      <rc t="2" v="383"/>
    </bk>
    <bk>
      <rc t="2" v="384"/>
    </bk>
    <bk>
      <rc t="2" v="385"/>
    </bk>
    <bk>
      <rc t="2" v="386"/>
    </bk>
    <bk>
      <rc t="2" v="387"/>
    </bk>
    <bk>
      <rc t="2" v="388"/>
    </bk>
    <bk>
      <rc t="2" v="389"/>
    </bk>
    <bk>
      <rc t="2" v="390"/>
    </bk>
    <bk>
      <rc t="2" v="391"/>
    </bk>
    <bk>
      <rc t="2" v="392"/>
    </bk>
    <bk>
      <rc t="2" v="393"/>
    </bk>
    <bk>
      <rc t="2" v="394"/>
    </bk>
    <bk>
      <rc t="2" v="395"/>
    </bk>
    <bk>
      <rc t="2" v="396"/>
    </bk>
    <bk>
      <rc t="2" v="397"/>
    </bk>
    <bk>
      <rc t="2" v="398"/>
    </bk>
    <bk>
      <rc t="2" v="399"/>
    </bk>
    <bk>
      <rc t="2" v="400"/>
    </bk>
    <bk>
      <rc t="2" v="401"/>
    </bk>
    <bk>
      <rc t="2" v="402"/>
    </bk>
    <bk>
      <rc t="2" v="403"/>
    </bk>
    <bk>
      <rc t="2" v="404"/>
    </bk>
    <bk>
      <rc t="2" v="405"/>
    </bk>
    <bk>
      <rc t="2" v="406"/>
    </bk>
    <bk>
      <rc t="2" v="407"/>
    </bk>
    <bk>
      <rc t="2" v="408"/>
    </bk>
    <bk>
      <rc t="2" v="409"/>
    </bk>
    <bk>
      <rc t="2" v="410"/>
    </bk>
    <bk>
      <rc t="2" v="411"/>
    </bk>
    <bk>
      <rc t="2" v="412"/>
    </bk>
    <bk>
      <rc t="2" v="413"/>
    </bk>
    <bk>
      <rc t="2" v="414"/>
    </bk>
    <bk>
      <rc t="2" v="415"/>
    </bk>
    <bk>
      <rc t="2" v="416"/>
    </bk>
    <bk>
      <rc t="2" v="417"/>
    </bk>
    <bk>
      <rc t="2" v="418"/>
    </bk>
    <bk>
      <rc t="2" v="419"/>
    </bk>
    <bk>
      <rc t="2" v="420"/>
    </bk>
    <bk>
      <rc t="2" v="421"/>
    </bk>
    <bk>
      <rc t="2" v="422"/>
    </bk>
    <bk>
      <rc t="2" v="423"/>
    </bk>
    <bk>
      <rc t="2" v="424"/>
    </bk>
    <bk>
      <rc t="2" v="425"/>
    </bk>
    <bk>
      <rc t="2" v="426"/>
    </bk>
    <bk>
      <rc t="2" v="427"/>
    </bk>
    <bk>
      <rc t="2" v="428"/>
    </bk>
    <bk>
      <rc t="2" v="429"/>
    </bk>
    <bk>
      <rc t="2" v="430"/>
    </bk>
    <bk>
      <rc t="2" v="431"/>
    </bk>
    <bk>
      <rc t="2" v="432"/>
    </bk>
    <bk>
      <rc t="2" v="433"/>
    </bk>
    <bk>
      <rc t="2" v="434"/>
    </bk>
    <bk>
      <rc t="2" v="435"/>
    </bk>
    <bk>
      <rc t="2" v="436"/>
    </bk>
    <bk>
      <rc t="2" v="437"/>
    </bk>
    <bk>
      <rc t="2" v="438"/>
    </bk>
    <bk>
      <rc t="2" v="439"/>
    </bk>
    <bk>
      <rc t="2" v="440"/>
    </bk>
    <bk>
      <rc t="2" v="441"/>
    </bk>
    <bk>
      <rc t="2" v="442"/>
    </bk>
    <bk>
      <rc t="2" v="443"/>
    </bk>
    <bk>
      <rc t="2" v="444"/>
    </bk>
    <bk>
      <rc t="2" v="445"/>
    </bk>
    <bk>
      <rc t="2" v="446"/>
    </bk>
    <bk>
      <rc t="2" v="447"/>
    </bk>
    <bk>
      <rc t="2" v="448"/>
    </bk>
    <bk>
      <rc t="2" v="449"/>
    </bk>
    <bk>
      <rc t="2" v="450"/>
    </bk>
    <bk>
      <rc t="2" v="451"/>
    </bk>
    <bk>
      <rc t="2" v="452"/>
    </bk>
    <bk>
      <rc t="2" v="453"/>
    </bk>
    <bk>
      <rc t="2" v="454"/>
    </bk>
    <bk>
      <rc t="2" v="455"/>
    </bk>
    <bk>
      <rc t="2" v="456"/>
    </bk>
    <bk>
      <rc t="2" v="457"/>
    </bk>
    <bk>
      <rc t="2" v="458"/>
    </bk>
    <bk>
      <rc t="2" v="459"/>
    </bk>
    <bk>
      <rc t="2" v="460"/>
    </bk>
    <bk>
      <rc t="2" v="461"/>
    </bk>
    <bk>
      <rc t="2" v="462"/>
    </bk>
    <bk>
      <rc t="2" v="463"/>
    </bk>
    <bk>
      <rc t="2" v="464"/>
    </bk>
    <bk>
      <rc t="2" v="465"/>
    </bk>
    <bk>
      <rc t="2" v="466"/>
    </bk>
    <bk>
      <rc t="2" v="467"/>
    </bk>
    <bk>
      <rc t="2" v="468"/>
    </bk>
    <bk>
      <rc t="2" v="469"/>
    </bk>
    <bk>
      <rc t="2" v="470"/>
    </bk>
    <bk>
      <rc t="2" v="471"/>
    </bk>
    <bk>
      <rc t="2" v="472"/>
    </bk>
    <bk>
      <rc t="2" v="473"/>
    </bk>
    <bk>
      <rc t="2" v="474"/>
    </bk>
    <bk>
      <rc t="2" v="475"/>
    </bk>
    <bk>
      <rc t="2" v="476"/>
    </bk>
    <bk>
      <rc t="2" v="477"/>
    </bk>
    <bk>
      <rc t="2" v="478"/>
    </bk>
    <bk>
      <rc t="2" v="479"/>
    </bk>
    <bk>
      <rc t="2" v="480"/>
    </bk>
    <bk>
      <rc t="2" v="481"/>
    </bk>
    <bk>
      <rc t="2" v="482"/>
    </bk>
    <bk>
      <rc t="2" v="483"/>
    </bk>
    <bk>
      <rc t="2" v="484"/>
    </bk>
    <bk>
      <rc t="2" v="485"/>
    </bk>
    <bk>
      <rc t="2" v="486"/>
    </bk>
    <bk>
      <rc t="2" v="487"/>
    </bk>
    <bk>
      <rc t="2" v="488"/>
    </bk>
    <bk>
      <rc t="2" v="489"/>
    </bk>
    <bk>
      <rc t="2" v="490"/>
    </bk>
    <bk>
      <rc t="2" v="491"/>
    </bk>
    <bk>
      <rc t="2" v="492"/>
    </bk>
    <bk>
      <rc t="2" v="493"/>
    </bk>
    <bk>
      <rc t="2" v="494"/>
    </bk>
    <bk>
      <rc t="2" v="495"/>
    </bk>
    <bk>
      <rc t="2" v="496"/>
    </bk>
    <bk>
      <rc t="2" v="497"/>
    </bk>
    <bk>
      <rc t="2" v="498"/>
    </bk>
    <bk>
      <rc t="2" v="499"/>
    </bk>
    <bk>
      <rc t="2" v="500"/>
    </bk>
    <bk>
      <rc t="2" v="501"/>
    </bk>
    <bk>
      <rc t="2" v="502"/>
    </bk>
    <bk>
      <rc t="2" v="503"/>
    </bk>
    <bk>
      <rc t="2" v="504"/>
    </bk>
    <bk>
      <rc t="2" v="505"/>
    </bk>
    <bk>
      <rc t="2" v="506"/>
    </bk>
    <bk>
      <rc t="2" v="507"/>
    </bk>
    <bk>
      <rc t="2" v="508"/>
    </bk>
    <bk>
      <rc t="2" v="509"/>
    </bk>
    <bk>
      <rc t="2" v="510"/>
    </bk>
    <bk>
      <rc t="2" v="511"/>
    </bk>
    <bk>
      <rc t="2" v="512"/>
    </bk>
    <bk>
      <rc t="2" v="513"/>
    </bk>
    <bk>
      <rc t="2" v="514"/>
    </bk>
    <bk>
      <rc t="2" v="515"/>
    </bk>
    <bk>
      <rc t="2" v="516"/>
    </bk>
    <bk>
      <rc t="2" v="517"/>
    </bk>
    <bk>
      <rc t="2" v="518"/>
    </bk>
    <bk>
      <rc t="2" v="519"/>
    </bk>
    <bk>
      <rc t="2" v="520"/>
    </bk>
    <bk>
      <rc t="2" v="521"/>
    </bk>
    <bk>
      <rc t="2" v="522"/>
    </bk>
    <bk>
      <rc t="2" v="523"/>
    </bk>
    <bk>
      <rc t="2" v="524"/>
    </bk>
    <bk>
      <rc t="2" v="525"/>
    </bk>
    <bk>
      <rc t="2" v="526"/>
    </bk>
    <bk>
      <rc t="2" v="527"/>
    </bk>
    <bk>
      <rc t="2" v="528"/>
    </bk>
    <bk>
      <rc t="2" v="529"/>
    </bk>
    <bk>
      <rc t="2" v="530"/>
    </bk>
    <bk>
      <rc t="2" v="531"/>
    </bk>
    <bk>
      <rc t="2" v="532"/>
    </bk>
    <bk>
      <rc t="2" v="533"/>
    </bk>
    <bk>
      <rc t="2" v="534"/>
    </bk>
    <bk>
      <rc t="2" v="535"/>
    </bk>
    <bk>
      <rc t="2" v="536"/>
    </bk>
    <bk>
      <rc t="2" v="537"/>
    </bk>
    <bk>
      <rc t="2" v="538"/>
    </bk>
    <bk>
      <rc t="2" v="539"/>
    </bk>
    <bk>
      <rc t="2" v="540"/>
    </bk>
    <bk>
      <rc t="2" v="541"/>
    </bk>
    <bk>
      <rc t="2" v="542"/>
    </bk>
    <bk>
      <rc t="2" v="543"/>
    </bk>
    <bk>
      <rc t="2" v="544"/>
    </bk>
    <bk>
      <rc t="2" v="545"/>
    </bk>
    <bk>
      <rc t="2" v="546"/>
    </bk>
    <bk>
      <rc t="2" v="547"/>
    </bk>
    <bk>
      <rc t="2" v="548"/>
    </bk>
    <bk>
      <rc t="2" v="549"/>
    </bk>
    <bk>
      <rc t="2" v="550"/>
    </bk>
    <bk>
      <rc t="2" v="551"/>
    </bk>
    <bk>
      <rc t="2" v="552"/>
    </bk>
    <bk>
      <rc t="2" v="553"/>
    </bk>
    <bk>
      <rc t="2" v="554"/>
    </bk>
    <bk>
      <rc t="2" v="555"/>
    </bk>
    <bk>
      <rc t="2" v="556"/>
    </bk>
    <bk>
      <rc t="2" v="557"/>
    </bk>
    <bk>
      <rc t="2" v="558"/>
    </bk>
    <bk>
      <rc t="2" v="559"/>
    </bk>
    <bk>
      <rc t="2" v="560"/>
    </bk>
    <bk>
      <rc t="2" v="561"/>
    </bk>
    <bk>
      <rc t="2" v="562"/>
    </bk>
    <bk>
      <rc t="2" v="563"/>
    </bk>
    <bk>
      <rc t="2" v="564"/>
    </bk>
    <bk>
      <rc t="2" v="565"/>
    </bk>
    <bk>
      <rc t="2" v="566"/>
    </bk>
    <bk>
      <rc t="2" v="567"/>
    </bk>
    <bk>
      <rc t="2" v="568"/>
    </bk>
    <bk>
      <rc t="2" v="569"/>
    </bk>
    <bk>
      <rc t="2" v="570"/>
    </bk>
    <bk>
      <rc t="2" v="571"/>
    </bk>
    <bk>
      <rc t="2" v="572"/>
    </bk>
    <bk>
      <rc t="2" v="573"/>
    </bk>
    <bk>
      <rc t="2" v="574"/>
    </bk>
    <bk>
      <rc t="2" v="575"/>
    </bk>
    <bk>
      <rc t="2" v="576"/>
    </bk>
    <bk>
      <rc t="2" v="577"/>
    </bk>
    <bk>
      <rc t="2" v="578"/>
    </bk>
    <bk>
      <rc t="2" v="579"/>
    </bk>
    <bk>
      <rc t="2" v="580"/>
    </bk>
    <bk>
      <rc t="2" v="581"/>
    </bk>
    <bk>
      <rc t="2" v="582"/>
    </bk>
    <bk>
      <rc t="2" v="583"/>
    </bk>
    <bk>
      <rc t="2" v="584"/>
    </bk>
    <bk>
      <rc t="2" v="585"/>
    </bk>
    <bk>
      <rc t="2" v="586"/>
    </bk>
    <bk>
      <rc t="2" v="587"/>
    </bk>
    <bk>
      <rc t="2" v="588"/>
    </bk>
    <bk>
      <rc t="2" v="589"/>
    </bk>
    <bk>
      <rc t="2" v="590"/>
    </bk>
    <bk>
      <rc t="2" v="591"/>
    </bk>
    <bk>
      <rc t="2" v="592"/>
    </bk>
    <bk>
      <rc t="2" v="593"/>
    </bk>
    <bk>
      <rc t="2" v="594"/>
    </bk>
    <bk>
      <rc t="2" v="595"/>
    </bk>
    <bk>
      <rc t="2" v="596"/>
    </bk>
    <bk>
      <rc t="2" v="597"/>
    </bk>
    <bk>
      <rc t="2" v="598"/>
    </bk>
    <bk>
      <rc t="2" v="599"/>
    </bk>
    <bk>
      <rc t="2" v="600"/>
    </bk>
    <bk>
      <rc t="2" v="601"/>
    </bk>
    <bk>
      <rc t="2" v="602"/>
    </bk>
    <bk>
      <rc t="2" v="603"/>
    </bk>
    <bk>
      <rc t="2" v="604"/>
    </bk>
    <bk>
      <rc t="2" v="605"/>
    </bk>
    <bk>
      <rc t="2" v="606"/>
    </bk>
    <bk>
      <rc t="2" v="607"/>
    </bk>
    <bk>
      <rc t="2" v="608"/>
    </bk>
    <bk>
      <rc t="2" v="609"/>
    </bk>
    <bk>
      <rc t="2" v="610"/>
    </bk>
    <bk>
      <rc t="2" v="611"/>
    </bk>
    <bk>
      <rc t="2" v="612"/>
    </bk>
    <bk>
      <rc t="2" v="613"/>
    </bk>
    <bk>
      <rc t="2" v="614"/>
    </bk>
    <bk>
      <rc t="2" v="615"/>
    </bk>
    <bk>
      <rc t="2" v="616"/>
    </bk>
    <bk>
      <rc t="2" v="617"/>
    </bk>
    <bk>
      <rc t="2" v="618"/>
    </bk>
    <bk>
      <rc t="2" v="619"/>
    </bk>
    <bk>
      <rc t="2" v="620"/>
    </bk>
    <bk>
      <rc t="2" v="621"/>
    </bk>
    <bk>
      <rc t="2" v="622"/>
    </bk>
    <bk>
      <rc t="2" v="623"/>
    </bk>
    <bk>
      <rc t="2" v="624"/>
    </bk>
    <bk>
      <rc t="2" v="625"/>
    </bk>
    <bk>
      <rc t="2" v="626"/>
    </bk>
    <bk>
      <rc t="2" v="627"/>
    </bk>
    <bk>
      <rc t="2" v="628"/>
    </bk>
    <bk>
      <rc t="2" v="629"/>
    </bk>
    <bk>
      <rc t="2" v="630"/>
    </bk>
    <bk>
      <rc t="2" v="631"/>
    </bk>
    <bk>
      <rc t="2" v="632"/>
    </bk>
    <bk>
      <rc t="2" v="633"/>
    </bk>
    <bk>
      <rc t="2" v="634"/>
    </bk>
    <bk>
      <rc t="2" v="635"/>
    </bk>
    <bk>
      <rc t="2" v="636"/>
    </bk>
    <bk>
      <rc t="2" v="637"/>
    </bk>
    <bk>
      <rc t="2" v="638"/>
    </bk>
    <bk>
      <rc t="2" v="639"/>
    </bk>
    <bk>
      <rc t="2" v="640"/>
    </bk>
    <bk>
      <rc t="2" v="641"/>
    </bk>
    <bk>
      <rc t="2" v="642"/>
    </bk>
    <bk>
      <rc t="2" v="643"/>
    </bk>
    <bk>
      <rc t="2" v="644"/>
    </bk>
    <bk>
      <rc t="2" v="645"/>
    </bk>
    <bk>
      <rc t="2" v="646"/>
    </bk>
    <bk>
      <rc t="2" v="647"/>
    </bk>
    <bk>
      <rc t="2" v="648"/>
    </bk>
    <bk>
      <rc t="2" v="649"/>
    </bk>
    <bk>
      <rc t="2" v="650"/>
    </bk>
    <bk>
      <rc t="2" v="651"/>
    </bk>
    <bk>
      <rc t="2" v="652"/>
    </bk>
    <bk>
      <rc t="2" v="653"/>
    </bk>
    <bk>
      <rc t="2" v="654"/>
    </bk>
    <bk>
      <rc t="2" v="655"/>
    </bk>
    <bk>
      <rc t="2" v="656"/>
    </bk>
    <bk>
      <rc t="2" v="657"/>
    </bk>
    <bk>
      <rc t="2" v="658"/>
    </bk>
    <bk>
      <rc t="2" v="659"/>
    </bk>
    <bk>
      <rc t="2" v="660"/>
    </bk>
    <bk>
      <rc t="2" v="661"/>
    </bk>
    <bk>
      <rc t="2" v="662"/>
    </bk>
    <bk>
      <rc t="2" v="663"/>
    </bk>
    <bk>
      <rc t="2" v="664"/>
    </bk>
    <bk>
      <rc t="2" v="665"/>
    </bk>
    <bk>
      <rc t="2" v="666"/>
    </bk>
    <bk>
      <rc t="2" v="667"/>
    </bk>
    <bk>
      <rc t="2" v="668"/>
    </bk>
    <bk>
      <rc t="2" v="669"/>
    </bk>
    <bk>
      <rc t="2" v="670"/>
    </bk>
    <bk>
      <rc t="2" v="671"/>
    </bk>
    <bk>
      <rc t="2" v="672"/>
    </bk>
    <bk>
      <rc t="2" v="673"/>
    </bk>
    <bk>
      <rc t="2" v="674"/>
    </bk>
    <bk>
      <rc t="2" v="675"/>
    </bk>
    <bk>
      <rc t="2" v="676"/>
    </bk>
    <bk>
      <rc t="2" v="677"/>
    </bk>
    <bk>
      <rc t="2" v="678"/>
    </bk>
    <bk>
      <rc t="2" v="679"/>
    </bk>
    <bk>
      <rc t="2" v="680"/>
    </bk>
    <bk>
      <rc t="2" v="681"/>
    </bk>
    <bk>
      <rc t="2" v="682"/>
    </bk>
    <bk>
      <rc t="2" v="683"/>
    </bk>
    <bk>
      <rc t="2" v="684"/>
    </bk>
    <bk>
      <rc t="2" v="685"/>
    </bk>
    <bk>
      <rc t="2" v="686"/>
    </bk>
    <bk>
      <rc t="2" v="687"/>
    </bk>
    <bk>
      <rc t="2" v="688"/>
    </bk>
    <bk>
      <rc t="2" v="689"/>
    </bk>
    <bk>
      <rc t="2" v="690"/>
    </bk>
    <bk>
      <rc t="2" v="691"/>
    </bk>
    <bk>
      <rc t="2" v="692"/>
    </bk>
    <bk>
      <rc t="2" v="693"/>
    </bk>
    <bk>
      <rc t="2" v="694"/>
    </bk>
    <bk>
      <rc t="2" v="695"/>
    </bk>
    <bk>
      <rc t="2" v="696"/>
    </bk>
    <bk>
      <rc t="2" v="697"/>
    </bk>
    <bk>
      <rc t="2" v="698"/>
    </bk>
    <bk>
      <rc t="2" v="699"/>
    </bk>
    <bk>
      <rc t="2" v="700"/>
    </bk>
    <bk>
      <rc t="2" v="701"/>
    </bk>
    <bk>
      <rc t="2" v="702"/>
    </bk>
    <bk>
      <rc t="2" v="703"/>
    </bk>
    <bk>
      <rc t="2" v="704"/>
    </bk>
    <bk>
      <rc t="2" v="705"/>
    </bk>
    <bk>
      <rc t="2" v="706"/>
    </bk>
    <bk>
      <rc t="2" v="707"/>
    </bk>
    <bk>
      <rc t="2" v="708"/>
    </bk>
    <bk>
      <rc t="2" v="709"/>
    </bk>
    <bk>
      <rc t="2" v="710"/>
    </bk>
    <bk>
      <rc t="2" v="711"/>
    </bk>
    <bk>
      <rc t="2" v="712"/>
    </bk>
    <bk>
      <rc t="2" v="713"/>
    </bk>
    <bk>
      <rc t="2" v="714"/>
    </bk>
    <bk>
      <rc t="2" v="715"/>
    </bk>
    <bk>
      <rc t="2" v="716"/>
    </bk>
    <bk>
      <rc t="2" v="717"/>
    </bk>
    <bk>
      <rc t="2" v="718"/>
    </bk>
    <bk>
      <rc t="2" v="719"/>
    </bk>
    <bk>
      <rc t="2" v="720"/>
    </bk>
    <bk>
      <rc t="2" v="721"/>
    </bk>
    <bk>
      <rc t="2" v="722"/>
    </bk>
    <bk>
      <rc t="2" v="723"/>
    </bk>
    <bk>
      <rc t="2" v="724"/>
    </bk>
    <bk>
      <rc t="2" v="725"/>
    </bk>
    <bk>
      <rc t="2" v="726"/>
    </bk>
    <bk>
      <rc t="2" v="727"/>
    </bk>
    <bk>
      <rc t="2" v="728"/>
    </bk>
    <bk>
      <rc t="2" v="729"/>
    </bk>
    <bk>
      <rc t="2" v="730"/>
    </bk>
    <bk>
      <rc t="2" v="731"/>
    </bk>
    <bk>
      <rc t="2" v="732"/>
    </bk>
    <bk>
      <rc t="2" v="733"/>
    </bk>
    <bk>
      <rc t="2" v="734"/>
    </bk>
    <bk>
      <rc t="2" v="735"/>
    </bk>
    <bk>
      <rc t="2" v="736"/>
    </bk>
    <bk>
      <rc t="2" v="737"/>
    </bk>
    <bk>
      <rc t="2" v="738"/>
    </bk>
    <bk>
      <rc t="2" v="739"/>
    </bk>
    <bk>
      <rc t="2" v="740"/>
    </bk>
    <bk>
      <rc t="2" v="741"/>
    </bk>
    <bk>
      <rc t="2" v="742"/>
    </bk>
    <bk>
      <rc t="2" v="743"/>
    </bk>
    <bk>
      <rc t="2" v="744"/>
    </bk>
    <bk>
      <rc t="2" v="745"/>
    </bk>
    <bk>
      <rc t="2" v="746"/>
    </bk>
    <bk>
      <rc t="2" v="747"/>
    </bk>
    <bk>
      <rc t="2" v="748"/>
    </bk>
    <bk>
      <rc t="2" v="749"/>
    </bk>
    <bk>
      <rc t="2" v="750"/>
    </bk>
    <bk>
      <rc t="2" v="751"/>
    </bk>
    <bk>
      <rc t="2" v="752"/>
    </bk>
    <bk>
      <rc t="2" v="753"/>
    </bk>
    <bk>
      <rc t="2" v="754"/>
    </bk>
    <bk>
      <rc t="2" v="755"/>
    </bk>
    <bk>
      <rc t="2" v="756"/>
    </bk>
    <bk>
      <rc t="2" v="757"/>
    </bk>
    <bk>
      <rc t="2" v="758"/>
    </bk>
    <bk>
      <rc t="2" v="759"/>
    </bk>
    <bk>
      <rc t="2" v="760"/>
    </bk>
    <bk>
      <rc t="2" v="761"/>
    </bk>
    <bk>
      <rc t="2" v="762"/>
    </bk>
    <bk>
      <rc t="2" v="763"/>
    </bk>
    <bk>
      <rc t="2" v="764"/>
    </bk>
    <bk>
      <rc t="2" v="765"/>
    </bk>
    <bk>
      <rc t="2" v="766"/>
    </bk>
    <bk>
      <rc t="2" v="767"/>
    </bk>
    <bk>
      <rc t="2" v="768"/>
    </bk>
    <bk>
      <rc t="2" v="769"/>
    </bk>
    <bk>
      <rc t="2" v="770"/>
    </bk>
    <bk>
      <rc t="2" v="771"/>
    </bk>
    <bk>
      <rc t="2" v="772"/>
    </bk>
    <bk>
      <rc t="2" v="773"/>
    </bk>
    <bk>
      <rc t="2" v="774"/>
    </bk>
    <bk>
      <rc t="2" v="775"/>
    </bk>
    <bk>
      <rc t="2" v="776"/>
    </bk>
    <bk>
      <rc t="2" v="777"/>
    </bk>
    <bk>
      <rc t="2" v="778"/>
    </bk>
    <bk>
      <rc t="2" v="779"/>
    </bk>
    <bk>
      <rc t="2" v="780"/>
    </bk>
    <bk>
      <rc t="2" v="781"/>
    </bk>
    <bk>
      <rc t="2" v="782"/>
    </bk>
    <bk>
      <rc t="2" v="783"/>
    </bk>
    <bk>
      <rc t="2" v="784"/>
    </bk>
    <bk>
      <rc t="2" v="785"/>
    </bk>
    <bk>
      <rc t="2" v="786"/>
    </bk>
    <bk>
      <rc t="2" v="787"/>
    </bk>
    <bk>
      <rc t="2" v="788"/>
    </bk>
    <bk>
      <rc t="2" v="789"/>
    </bk>
    <bk>
      <rc t="2" v="790"/>
    </bk>
    <bk>
      <rc t="2" v="791"/>
    </bk>
    <bk>
      <rc t="2" v="792"/>
    </bk>
    <bk>
      <rc t="2" v="793"/>
    </bk>
    <bk>
      <rc t="2" v="794"/>
    </bk>
    <bk>
      <rc t="2" v="795"/>
    </bk>
    <bk>
      <rc t="2" v="796"/>
    </bk>
    <bk>
      <rc t="2" v="797"/>
    </bk>
    <bk>
      <rc t="2" v="798"/>
    </bk>
    <bk>
      <rc t="2" v="799"/>
    </bk>
    <bk>
      <rc t="2" v="800"/>
    </bk>
    <bk>
      <rc t="2" v="801"/>
    </bk>
    <bk>
      <rc t="2" v="802"/>
    </bk>
    <bk>
      <rc t="2" v="803"/>
    </bk>
    <bk>
      <rc t="2" v="804"/>
    </bk>
    <bk>
      <rc t="2" v="805"/>
    </bk>
    <bk>
      <rc t="2" v="806"/>
    </bk>
    <bk>
      <rc t="2" v="807"/>
    </bk>
    <bk>
      <rc t="2" v="808"/>
    </bk>
    <bk>
      <rc t="2" v="809"/>
    </bk>
    <bk>
      <rc t="2" v="810"/>
    </bk>
    <bk>
      <rc t="2" v="811"/>
    </bk>
    <bk>
      <rc t="2" v="812"/>
    </bk>
    <bk>
      <rc t="2" v="813"/>
    </bk>
    <bk>
      <rc t="2" v="814"/>
    </bk>
    <bk>
      <rc t="2" v="815"/>
    </bk>
    <bk>
      <rc t="2" v="816"/>
    </bk>
    <bk>
      <rc t="2" v="817"/>
    </bk>
    <bk>
      <rc t="2" v="818"/>
    </bk>
    <bk>
      <rc t="2" v="819"/>
    </bk>
    <bk>
      <rc t="2" v="820"/>
    </bk>
    <bk>
      <rc t="2" v="821"/>
    </bk>
    <bk>
      <rc t="2" v="822"/>
    </bk>
    <bk>
      <rc t="2" v="823"/>
    </bk>
    <bk>
      <rc t="2" v="824"/>
    </bk>
    <bk>
      <rc t="2" v="825"/>
    </bk>
    <bk>
      <rc t="2" v="826"/>
    </bk>
    <bk>
      <rc t="2" v="827"/>
    </bk>
    <bk>
      <rc t="2" v="828"/>
    </bk>
    <bk>
      <rc t="2" v="829"/>
    </bk>
    <bk>
      <rc t="2" v="830"/>
    </bk>
    <bk>
      <rc t="2" v="831"/>
    </bk>
    <bk>
      <rc t="2" v="832"/>
    </bk>
    <bk>
      <rc t="2" v="833"/>
    </bk>
    <bk>
      <rc t="2" v="834"/>
    </bk>
    <bk>
      <rc t="2" v="835"/>
    </bk>
    <bk>
      <rc t="2" v="836"/>
    </bk>
    <bk>
      <rc t="2" v="837"/>
    </bk>
    <bk>
      <rc t="2" v="838"/>
    </bk>
    <bk>
      <rc t="2" v="839"/>
    </bk>
    <bk>
      <rc t="2" v="840"/>
    </bk>
    <bk>
      <rc t="2" v="841"/>
    </bk>
    <bk>
      <rc t="2" v="842"/>
    </bk>
    <bk>
      <rc t="2" v="843"/>
    </bk>
    <bk>
      <rc t="2" v="844"/>
    </bk>
    <bk>
      <rc t="2" v="845"/>
    </bk>
    <bk>
      <rc t="2" v="846"/>
    </bk>
    <bk>
      <rc t="2" v="847"/>
    </bk>
    <bk>
      <rc t="2" v="848"/>
    </bk>
    <bk>
      <rc t="2" v="849"/>
    </bk>
    <bk>
      <rc t="2" v="850"/>
    </bk>
    <bk>
      <rc t="2" v="851"/>
    </bk>
    <bk>
      <rc t="2" v="852"/>
    </bk>
    <bk>
      <rc t="2" v="853"/>
    </bk>
    <bk>
      <rc t="2" v="854"/>
    </bk>
    <bk>
      <rc t="2" v="855"/>
    </bk>
    <bk>
      <rc t="2" v="856"/>
    </bk>
    <bk>
      <rc t="2" v="857"/>
    </bk>
    <bk>
      <rc t="2" v="858"/>
    </bk>
    <bk>
      <rc t="2" v="859"/>
    </bk>
    <bk>
      <rc t="2" v="860"/>
    </bk>
    <bk>
      <rc t="2" v="861"/>
    </bk>
    <bk>
      <rc t="2" v="862"/>
    </bk>
    <bk>
      <rc t="2" v="863"/>
    </bk>
    <bk>
      <rc t="2" v="864"/>
    </bk>
    <bk>
      <rc t="2" v="865"/>
    </bk>
    <bk>
      <rc t="2" v="866"/>
    </bk>
    <bk>
      <rc t="2" v="867"/>
    </bk>
    <bk>
      <rc t="2" v="868"/>
    </bk>
    <bk>
      <rc t="2" v="869"/>
    </bk>
    <bk>
      <rc t="2" v="870"/>
    </bk>
    <bk>
      <rc t="2" v="871"/>
    </bk>
    <bk>
      <rc t="2" v="872"/>
    </bk>
    <bk>
      <rc t="2" v="873"/>
    </bk>
    <bk>
      <rc t="2" v="874"/>
    </bk>
    <bk>
      <rc t="2" v="875"/>
    </bk>
    <bk>
      <rc t="2" v="876"/>
    </bk>
    <bk>
      <rc t="2" v="877"/>
    </bk>
    <bk>
      <rc t="2" v="878"/>
    </bk>
    <bk>
      <rc t="2" v="879"/>
    </bk>
    <bk>
      <rc t="2" v="880"/>
    </bk>
    <bk>
      <rc t="2" v="881"/>
    </bk>
    <bk>
      <rc t="2" v="882"/>
    </bk>
    <bk>
      <rc t="2" v="883"/>
    </bk>
    <bk>
      <rc t="2" v="884"/>
    </bk>
    <bk>
      <rc t="2" v="885"/>
    </bk>
    <bk>
      <rc t="2" v="886"/>
    </bk>
    <bk>
      <rc t="2" v="887"/>
    </bk>
    <bk>
      <rc t="2" v="888"/>
    </bk>
    <bk>
      <rc t="2" v="889"/>
    </bk>
    <bk>
      <rc t="2" v="890"/>
    </bk>
    <bk>
      <rc t="2" v="891"/>
    </bk>
    <bk>
      <rc t="2" v="892"/>
    </bk>
    <bk>
      <rc t="2" v="893"/>
    </bk>
    <bk>
      <rc t="2" v="894"/>
    </bk>
    <bk>
      <rc t="2" v="895"/>
    </bk>
    <bk>
      <rc t="2" v="896"/>
    </bk>
    <bk>
      <rc t="2" v="897"/>
    </bk>
    <bk>
      <rc t="2" v="898"/>
    </bk>
    <bk>
      <rc t="2" v="899"/>
    </bk>
    <bk>
      <rc t="2" v="900"/>
    </bk>
    <bk>
      <rc t="2" v="901"/>
    </bk>
    <bk>
      <rc t="2" v="902"/>
    </bk>
    <bk>
      <rc t="2" v="903"/>
    </bk>
    <bk>
      <rc t="2" v="904"/>
    </bk>
    <bk>
      <rc t="2" v="905"/>
    </bk>
    <bk>
      <rc t="2" v="906"/>
    </bk>
    <bk>
      <rc t="2" v="907"/>
    </bk>
    <bk>
      <rc t="2" v="908"/>
    </bk>
    <bk>
      <rc t="2" v="909"/>
    </bk>
    <bk>
      <rc t="2" v="910"/>
    </bk>
    <bk>
      <rc t="2" v="911"/>
    </bk>
    <bk>
      <rc t="2" v="912"/>
    </bk>
    <bk>
      <rc t="2" v="913"/>
    </bk>
    <bk>
      <rc t="2" v="914"/>
    </bk>
    <bk>
      <rc t="2" v="915"/>
    </bk>
    <bk>
      <rc t="2" v="916"/>
    </bk>
    <bk>
      <rc t="2" v="917"/>
    </bk>
    <bk>
      <rc t="2" v="918"/>
    </bk>
    <bk>
      <rc t="2" v="919"/>
    </bk>
    <bk>
      <rc t="2" v="920"/>
    </bk>
    <bk>
      <rc t="2" v="921"/>
    </bk>
    <bk>
      <rc t="2" v="922"/>
    </bk>
    <bk>
      <rc t="2" v="923"/>
    </bk>
    <bk>
      <rc t="2" v="924"/>
    </bk>
    <bk>
      <rc t="2" v="925"/>
    </bk>
    <bk>
      <rc t="2" v="926"/>
    </bk>
    <bk>
      <rc t="2" v="927"/>
    </bk>
    <bk>
      <rc t="2" v="928"/>
    </bk>
    <bk>
      <rc t="2" v="929"/>
    </bk>
    <bk>
      <rc t="2" v="930"/>
    </bk>
    <bk>
      <rc t="2" v="931"/>
    </bk>
    <bk>
      <rc t="2" v="932"/>
    </bk>
    <bk>
      <rc t="2" v="933"/>
    </bk>
    <bk>
      <rc t="2" v="934"/>
    </bk>
    <bk>
      <rc t="2" v="935"/>
    </bk>
    <bk>
      <rc t="2" v="936"/>
    </bk>
    <bk>
      <rc t="2" v="937"/>
    </bk>
    <bk>
      <rc t="2" v="938"/>
    </bk>
    <bk>
      <rc t="2" v="939"/>
    </bk>
    <bk>
      <rc t="2" v="940"/>
    </bk>
    <bk>
      <rc t="2" v="941"/>
    </bk>
    <bk>
      <rc t="2" v="942"/>
    </bk>
    <bk>
      <rc t="2" v="943"/>
    </bk>
    <bk>
      <rc t="2" v="944"/>
    </bk>
    <bk>
      <rc t="2" v="945"/>
    </bk>
    <bk>
      <rc t="2" v="946"/>
    </bk>
    <bk>
      <rc t="2" v="947"/>
    </bk>
    <bk>
      <rc t="2" v="948"/>
    </bk>
    <bk>
      <rc t="2" v="949"/>
    </bk>
    <bk>
      <rc t="2" v="950"/>
    </bk>
    <bk>
      <rc t="2" v="951"/>
    </bk>
    <bk>
      <rc t="2" v="952"/>
    </bk>
    <bk>
      <rc t="2" v="953"/>
    </bk>
    <bk>
      <rc t="2" v="954"/>
    </bk>
    <bk>
      <rc t="2" v="955"/>
    </bk>
    <bk>
      <rc t="2" v="956"/>
    </bk>
    <bk>
      <rc t="2" v="957"/>
    </bk>
    <bk>
      <rc t="2" v="958"/>
    </bk>
    <bk>
      <rc t="2" v="959"/>
    </bk>
    <bk>
      <rc t="2" v="960"/>
    </bk>
    <bk>
      <rc t="2" v="961"/>
    </bk>
    <bk>
      <rc t="2" v="962"/>
    </bk>
    <bk>
      <rc t="2" v="963"/>
    </bk>
    <bk>
      <rc t="2" v="964"/>
    </bk>
    <bk>
      <rc t="2" v="965"/>
    </bk>
    <bk>
      <rc t="2" v="966"/>
    </bk>
    <bk>
      <rc t="2" v="967"/>
    </bk>
    <bk>
      <rc t="2" v="968"/>
    </bk>
    <bk>
      <rc t="2" v="969"/>
    </bk>
    <bk>
      <rc t="2" v="970"/>
    </bk>
    <bk>
      <rc t="2" v="971"/>
    </bk>
    <bk>
      <rc t="2" v="972"/>
    </bk>
    <bk>
      <rc t="2" v="973"/>
    </bk>
    <bk>
      <rc t="2" v="974"/>
    </bk>
    <bk>
      <rc t="2" v="975"/>
    </bk>
    <bk>
      <rc t="2" v="976"/>
    </bk>
    <bk>
      <rc t="2" v="977"/>
    </bk>
    <bk>
      <rc t="2" v="978"/>
    </bk>
    <bk>
      <rc t="2" v="979"/>
    </bk>
    <bk>
      <rc t="2" v="980"/>
    </bk>
    <bk>
      <rc t="2" v="981"/>
    </bk>
    <bk>
      <rc t="2" v="982"/>
    </bk>
    <bk>
      <rc t="2" v="983"/>
    </bk>
    <bk>
      <rc t="2" v="984"/>
    </bk>
    <bk>
      <rc t="2" v="985"/>
    </bk>
    <bk>
      <rc t="2" v="986"/>
    </bk>
    <bk>
      <rc t="2" v="987"/>
    </bk>
    <bk>
      <rc t="2" v="988"/>
    </bk>
    <bk>
      <rc t="2" v="989"/>
    </bk>
    <bk>
      <rc t="2" v="990"/>
    </bk>
    <bk>
      <rc t="2" v="991"/>
    </bk>
    <bk>
      <rc t="2" v="992"/>
    </bk>
    <bk>
      <rc t="2" v="993"/>
    </bk>
    <bk>
      <rc t="2" v="994"/>
    </bk>
    <bk>
      <rc t="2" v="995"/>
    </bk>
    <bk>
      <rc t="2" v="996"/>
    </bk>
    <bk>
      <rc t="2" v="997"/>
    </bk>
    <bk>
      <rc t="2" v="998"/>
    </bk>
    <bk>
      <rc t="2" v="999"/>
    </bk>
    <bk>
      <rc t="2" v="1000"/>
    </bk>
    <bk>
      <rc t="2" v="1001"/>
    </bk>
    <bk>
      <rc t="2" v="1002"/>
    </bk>
    <bk>
      <rc t="2" v="1003"/>
    </bk>
    <bk>
      <rc t="2" v="1004"/>
    </bk>
    <bk>
      <rc t="2" v="1005"/>
    </bk>
    <bk>
      <rc t="2" v="1006"/>
    </bk>
    <bk>
      <rc t="2" v="1007"/>
    </bk>
    <bk>
      <rc t="2" v="1008"/>
    </bk>
    <bk>
      <rc t="2" v="1009"/>
    </bk>
    <bk>
      <rc t="2" v="1010"/>
    </bk>
    <bk>
      <rc t="2" v="1011"/>
    </bk>
    <bk>
      <rc t="2" v="1012"/>
    </bk>
    <bk>
      <rc t="2" v="1013"/>
    </bk>
    <bk>
      <rc t="2" v="1014"/>
    </bk>
    <bk>
      <rc t="2" v="1015"/>
    </bk>
    <bk>
      <rc t="2" v="1016"/>
    </bk>
    <bk>
      <rc t="2" v="1017"/>
    </bk>
    <bk>
      <rc t="2" v="1018"/>
    </bk>
    <bk>
      <rc t="2" v="1019"/>
    </bk>
    <bk>
      <rc t="2" v="1020"/>
    </bk>
    <bk>
      <rc t="2" v="1021"/>
    </bk>
    <bk>
      <rc t="2" v="1022"/>
    </bk>
    <bk>
      <rc t="2" v="1023"/>
    </bk>
    <bk>
      <rc t="2" v="1024"/>
    </bk>
    <bk>
      <rc t="2" v="1025"/>
    </bk>
    <bk>
      <rc t="2" v="1026"/>
    </bk>
    <bk>
      <rc t="2" v="1027"/>
    </bk>
    <bk>
      <rc t="2" v="1028"/>
    </bk>
    <bk>
      <rc t="2" v="1029"/>
    </bk>
    <bk>
      <rc t="2" v="1030"/>
    </bk>
    <bk>
      <rc t="2" v="1031"/>
    </bk>
    <bk>
      <rc t="2" v="1032"/>
    </bk>
    <bk>
      <rc t="2" v="1033"/>
    </bk>
    <bk>
      <rc t="2" v="1034"/>
    </bk>
    <bk>
      <rc t="2" v="1035"/>
    </bk>
    <bk>
      <rc t="2" v="1036"/>
    </bk>
    <bk>
      <rc t="2" v="1037"/>
    </bk>
    <bk>
      <rc t="2" v="1038"/>
    </bk>
    <bk>
      <rc t="2" v="1039"/>
    </bk>
    <bk>
      <rc t="2" v="1040"/>
    </bk>
    <bk>
      <rc t="2" v="1041"/>
    </bk>
    <bk>
      <rc t="2" v="1042"/>
    </bk>
    <bk>
      <rc t="2" v="1043"/>
    </bk>
    <bk>
      <rc t="2" v="1044"/>
    </bk>
    <bk>
      <rc t="2" v="1045"/>
    </bk>
    <bk>
      <rc t="2" v="1046"/>
    </bk>
    <bk>
      <rc t="2" v="1047"/>
    </bk>
    <bk>
      <rc t="2" v="1048"/>
    </bk>
    <bk>
      <rc t="2" v="1049"/>
    </bk>
    <bk>
      <rc t="2" v="1050"/>
    </bk>
    <bk>
      <rc t="2" v="1051"/>
    </bk>
    <bk>
      <rc t="2" v="1052"/>
    </bk>
    <bk>
      <rc t="2" v="1053"/>
    </bk>
    <bk>
      <rc t="2" v="1054"/>
    </bk>
    <bk>
      <rc t="2" v="1055"/>
    </bk>
    <bk>
      <rc t="2" v="1056"/>
    </bk>
    <bk>
      <rc t="2" v="1057"/>
    </bk>
    <bk>
      <rc t="2" v="1058"/>
    </bk>
    <bk>
      <rc t="2" v="1059"/>
    </bk>
    <bk>
      <rc t="2" v="1060"/>
    </bk>
    <bk>
      <rc t="2" v="1061"/>
    </bk>
    <bk>
      <rc t="2" v="1062"/>
    </bk>
    <bk>
      <rc t="2" v="1063"/>
    </bk>
    <bk>
      <rc t="2" v="1064"/>
    </bk>
    <bk>
      <rc t="2" v="1065"/>
    </bk>
    <bk>
      <rc t="2" v="1066"/>
    </bk>
    <bk>
      <rc t="2" v="1067"/>
    </bk>
    <bk>
      <rc t="2" v="1068"/>
    </bk>
    <bk>
      <rc t="2" v="1069"/>
    </bk>
    <bk>
      <rc t="2" v="1070"/>
    </bk>
    <bk>
      <rc t="2" v="1071"/>
    </bk>
    <bk>
      <rc t="2" v="1072"/>
    </bk>
    <bk>
      <rc t="2" v="1073"/>
    </bk>
    <bk>
      <rc t="2" v="1074"/>
    </bk>
    <bk>
      <rc t="2" v="1075"/>
    </bk>
    <bk>
      <rc t="2" v="1076"/>
    </bk>
    <bk>
      <rc t="2" v="1077"/>
    </bk>
    <bk>
      <rc t="2" v="1078"/>
    </bk>
    <bk>
      <rc t="2" v="1079"/>
    </bk>
    <bk>
      <rc t="2" v="1080"/>
    </bk>
    <bk>
      <rc t="2" v="1081"/>
    </bk>
    <bk>
      <rc t="2" v="1082"/>
    </bk>
    <bk>
      <rc t="2" v="1083"/>
    </bk>
    <bk>
      <rc t="2" v="1084"/>
    </bk>
    <bk>
      <rc t="2" v="1085"/>
    </bk>
    <bk>
      <rc t="2" v="1086"/>
    </bk>
    <bk>
      <rc t="2" v="1087"/>
    </bk>
    <bk>
      <rc t="2" v="1088"/>
    </bk>
    <bk>
      <rc t="2" v="1089"/>
    </bk>
    <bk>
      <rc t="2" v="1090"/>
    </bk>
    <bk>
      <rc t="2" v="1091"/>
    </bk>
    <bk>
      <rc t="2" v="1092"/>
    </bk>
    <bk>
      <rc t="2" v="1093"/>
    </bk>
    <bk>
      <rc t="2" v="1094"/>
    </bk>
    <bk>
      <rc t="2" v="1095"/>
    </bk>
    <bk>
      <rc t="2" v="1096"/>
    </bk>
    <bk>
      <rc t="2" v="1097"/>
    </bk>
    <bk>
      <rc t="2" v="1098"/>
    </bk>
    <bk>
      <rc t="2" v="1099"/>
    </bk>
    <bk>
      <rc t="2" v="1100"/>
    </bk>
    <bk>
      <rc t="2" v="1101"/>
    </bk>
    <bk>
      <rc t="2" v="1102"/>
    </bk>
    <bk>
      <rc t="2" v="1103"/>
    </bk>
    <bk>
      <rc t="2" v="1104"/>
    </bk>
    <bk>
      <rc t="2" v="1105"/>
    </bk>
    <bk>
      <rc t="2" v="1106"/>
    </bk>
    <bk>
      <rc t="2" v="1107"/>
    </bk>
    <bk>
      <rc t="2" v="1108"/>
    </bk>
    <bk>
      <rc t="2" v="1109"/>
    </bk>
    <bk>
      <rc t="2" v="1110"/>
    </bk>
    <bk>
      <rc t="2" v="1111"/>
    </bk>
    <bk>
      <rc t="2" v="1112"/>
    </bk>
    <bk>
      <rc t="2" v="1113"/>
    </bk>
    <bk>
      <rc t="2" v="1114"/>
    </bk>
    <bk>
      <rc t="2" v="1115"/>
    </bk>
    <bk>
      <rc t="2" v="1116"/>
    </bk>
    <bk>
      <rc t="2" v="1117"/>
    </bk>
    <bk>
      <rc t="2" v="1118"/>
    </bk>
    <bk>
      <rc t="2" v="1119"/>
    </bk>
    <bk>
      <rc t="2" v="1120"/>
    </bk>
    <bk>
      <rc t="2" v="1121"/>
    </bk>
    <bk>
      <rc t="2" v="1122"/>
    </bk>
    <bk>
      <rc t="2" v="1123"/>
    </bk>
    <bk>
      <rc t="2" v="1124"/>
    </bk>
    <bk>
      <rc t="2" v="1125"/>
    </bk>
    <bk>
      <rc t="2" v="1126"/>
    </bk>
    <bk>
      <rc t="2" v="1127"/>
    </bk>
    <bk>
      <rc t="2" v="1128"/>
    </bk>
    <bk>
      <rc t="2" v="1129"/>
    </bk>
    <bk>
      <rc t="2" v="1130"/>
    </bk>
    <bk>
      <rc t="2" v="1131"/>
    </bk>
    <bk>
      <rc t="2" v="1132"/>
    </bk>
    <bk>
      <rc t="2" v="1133"/>
    </bk>
    <bk>
      <rc t="2" v="1134"/>
    </bk>
    <bk>
      <rc t="2" v="1135"/>
    </bk>
    <bk>
      <rc t="2" v="1136"/>
    </bk>
    <bk>
      <rc t="2" v="1137"/>
    </bk>
    <bk>
      <rc t="2" v="1138"/>
    </bk>
    <bk>
      <rc t="2" v="1139"/>
    </bk>
    <bk>
      <rc t="2" v="1140"/>
    </bk>
    <bk>
      <rc t="2" v="1141"/>
    </bk>
    <bk>
      <rc t="2" v="1142"/>
    </bk>
    <bk>
      <rc t="2" v="1143"/>
    </bk>
    <bk>
      <rc t="2" v="1144"/>
    </bk>
    <bk>
      <rc t="2" v="1145"/>
    </bk>
    <bk>
      <rc t="2" v="1146"/>
    </bk>
    <bk>
      <rc t="2" v="1147"/>
    </bk>
    <bk>
      <rc t="2" v="1148"/>
    </bk>
    <bk>
      <rc t="2" v="1149"/>
    </bk>
    <bk>
      <rc t="2" v="1150"/>
    </bk>
    <bk>
      <rc t="2" v="1151"/>
    </bk>
    <bk>
      <rc t="2" v="1152"/>
    </bk>
    <bk>
      <rc t="2" v="1153"/>
    </bk>
    <bk>
      <rc t="2" v="1154"/>
    </bk>
    <bk>
      <rc t="2" v="1155"/>
    </bk>
    <bk>
      <rc t="2" v="1156"/>
    </bk>
    <bk>
      <rc t="2" v="1157"/>
    </bk>
    <bk>
      <rc t="2" v="1158"/>
    </bk>
    <bk>
      <rc t="2" v="1159"/>
    </bk>
    <bk>
      <rc t="2" v="1160"/>
    </bk>
    <bk>
      <rc t="2" v="1161"/>
    </bk>
    <bk>
      <rc t="2" v="1162"/>
    </bk>
    <bk>
      <rc t="2" v="1163"/>
    </bk>
    <bk>
      <rc t="2" v="1164"/>
    </bk>
    <bk>
      <rc t="2" v="1165"/>
    </bk>
    <bk>
      <rc t="2" v="1166"/>
    </bk>
    <bk>
      <rc t="2" v="1167"/>
    </bk>
    <bk>
      <rc t="2" v="1168"/>
    </bk>
    <bk>
      <rc t="2" v="1169"/>
    </bk>
    <bk>
      <rc t="2" v="1170"/>
    </bk>
    <bk>
      <rc t="2" v="1171"/>
    </bk>
    <bk>
      <rc t="2" v="1172"/>
    </bk>
    <bk>
      <rc t="2" v="1173"/>
    </bk>
    <bk>
      <rc t="2" v="1174"/>
    </bk>
    <bk>
      <rc t="2" v="1175"/>
    </bk>
    <bk>
      <rc t="2" v="1176"/>
    </bk>
    <bk>
      <rc t="2" v="1177"/>
    </bk>
    <bk>
      <rc t="2" v="1178"/>
    </bk>
    <bk>
      <rc t="2" v="1179"/>
    </bk>
    <bk>
      <rc t="2" v="1180"/>
    </bk>
    <bk>
      <rc t="2" v="1181"/>
    </bk>
    <bk>
      <rc t="2" v="1182"/>
    </bk>
    <bk>
      <rc t="2" v="1183"/>
    </bk>
    <bk>
      <rc t="2" v="1184"/>
    </bk>
    <bk>
      <rc t="2" v="1185"/>
    </bk>
    <bk>
      <rc t="2" v="1186"/>
    </bk>
    <bk>
      <rc t="2" v="1187"/>
    </bk>
    <bk>
      <rc t="2" v="1188"/>
    </bk>
    <bk>
      <rc t="2" v="1189"/>
    </bk>
    <bk>
      <rc t="2" v="1190"/>
    </bk>
    <bk>
      <rc t="2" v="1191"/>
    </bk>
    <bk>
      <rc t="2" v="1192"/>
    </bk>
    <bk>
      <rc t="2" v="1193"/>
    </bk>
    <bk>
      <rc t="2" v="1194"/>
    </bk>
    <bk>
      <rc t="2" v="1195"/>
    </bk>
    <bk>
      <rc t="2" v="1196"/>
    </bk>
    <bk>
      <rc t="2" v="1197"/>
    </bk>
    <bk>
      <rc t="2" v="1198"/>
    </bk>
    <bk>
      <rc t="2" v="1199"/>
    </bk>
    <bk>
      <rc t="2" v="1200"/>
    </bk>
    <bk>
      <rc t="2" v="1201"/>
    </bk>
    <bk>
      <rc t="2" v="1202"/>
    </bk>
    <bk>
      <rc t="2" v="1203"/>
    </bk>
    <bk>
      <rc t="2" v="1204"/>
    </bk>
    <bk>
      <rc t="2" v="1205"/>
    </bk>
    <bk>
      <rc t="2" v="1206"/>
    </bk>
    <bk>
      <rc t="2" v="1207"/>
    </bk>
    <bk>
      <rc t="2" v="1208"/>
    </bk>
    <bk>
      <rc t="2" v="1209"/>
    </bk>
    <bk>
      <rc t="2" v="1210"/>
    </bk>
    <bk>
      <rc t="2" v="1211"/>
    </bk>
    <bk>
      <rc t="2" v="1212"/>
    </bk>
    <bk>
      <rc t="2" v="1213"/>
    </bk>
    <bk>
      <rc t="2" v="1214"/>
    </bk>
    <bk>
      <rc t="2" v="1215"/>
    </bk>
    <bk>
      <rc t="2" v="1216"/>
    </bk>
    <bk>
      <rc t="2" v="1217"/>
    </bk>
    <bk>
      <rc t="2" v="1218"/>
    </bk>
    <bk>
      <rc t="2" v="1219"/>
    </bk>
    <bk>
      <rc t="2" v="1220"/>
    </bk>
    <bk>
      <rc t="2" v="1221"/>
    </bk>
    <bk>
      <rc t="2" v="1222"/>
    </bk>
    <bk>
      <rc t="2" v="1223"/>
    </bk>
    <bk>
      <rc t="2" v="1224"/>
    </bk>
    <bk>
      <rc t="2" v="1225"/>
    </bk>
    <bk>
      <rc t="2" v="1226"/>
    </bk>
    <bk>
      <rc t="2" v="1227"/>
    </bk>
    <bk>
      <rc t="2" v="1228"/>
    </bk>
    <bk>
      <rc t="2" v="1229"/>
    </bk>
    <bk>
      <rc t="2" v="1230"/>
    </bk>
    <bk>
      <rc t="2" v="1231"/>
    </bk>
    <bk>
      <rc t="2" v="1232"/>
    </bk>
    <bk>
      <rc t="2" v="1233"/>
    </bk>
    <bk>
      <rc t="2" v="1234"/>
    </bk>
    <bk>
      <rc t="2" v="1235"/>
    </bk>
    <bk>
      <rc t="2" v="1236"/>
    </bk>
    <bk>
      <rc t="2" v="1237"/>
    </bk>
    <bk>
      <rc t="2" v="1238"/>
    </bk>
    <bk>
      <rc t="2" v="1239"/>
    </bk>
    <bk>
      <rc t="2" v="1240"/>
    </bk>
    <bk>
      <rc t="2" v="1241"/>
    </bk>
    <bk>
      <rc t="2" v="1242"/>
    </bk>
    <bk>
      <rc t="2" v="1243"/>
    </bk>
    <bk>
      <rc t="2" v="1244"/>
    </bk>
    <bk>
      <rc t="2" v="1245"/>
    </bk>
    <bk>
      <rc t="2" v="1246"/>
    </bk>
    <bk>
      <rc t="2" v="1247"/>
    </bk>
    <bk>
      <rc t="2" v="1248"/>
    </bk>
    <bk>
      <rc t="2" v="1249"/>
    </bk>
    <bk>
      <rc t="2" v="1250"/>
    </bk>
    <bk>
      <rc t="2" v="1251"/>
    </bk>
    <bk>
      <rc t="2" v="1252"/>
    </bk>
    <bk>
      <rc t="2" v="1253"/>
    </bk>
    <bk>
      <rc t="2" v="1254"/>
    </bk>
    <bk>
      <rc t="2" v="1255"/>
    </bk>
    <bk>
      <rc t="2" v="1256"/>
    </bk>
    <bk>
      <rc t="2" v="1257"/>
    </bk>
    <bk>
      <rc t="2" v="1258"/>
    </bk>
    <bk>
      <rc t="2" v="1259"/>
    </bk>
    <bk>
      <rc t="2" v="1260"/>
    </bk>
    <bk>
      <rc t="2" v="1261"/>
    </bk>
    <bk>
      <rc t="2" v="1262"/>
    </bk>
    <bk>
      <rc t="2" v="1263"/>
    </bk>
    <bk>
      <rc t="2" v="1264"/>
    </bk>
    <bk>
      <rc t="2" v="1265"/>
    </bk>
    <bk>
      <rc t="2" v="1266"/>
    </bk>
    <bk>
      <rc t="2" v="1267"/>
    </bk>
    <bk>
      <rc t="2" v="1268"/>
    </bk>
    <bk>
      <rc t="2" v="1269"/>
    </bk>
    <bk>
      <rc t="2" v="1270"/>
    </bk>
    <bk>
      <rc t="2" v="1271"/>
    </bk>
    <bk>
      <rc t="2" v="1272"/>
    </bk>
    <bk>
      <rc t="2" v="1273"/>
    </bk>
    <bk>
      <rc t="2" v="1274"/>
    </bk>
    <bk>
      <rc t="2" v="1275"/>
    </bk>
    <bk>
      <rc t="2" v="1276"/>
    </bk>
    <bk>
      <rc t="2" v="1277"/>
    </bk>
    <bk>
      <rc t="2" v="1278"/>
    </bk>
    <bk>
      <rc t="2" v="1279"/>
    </bk>
    <bk>
      <rc t="2" v="1280"/>
    </bk>
    <bk>
      <rc t="2" v="1281"/>
    </bk>
    <bk>
      <rc t="2" v="1282"/>
    </bk>
    <bk>
      <rc t="2" v="1283"/>
    </bk>
    <bk>
      <rc t="2" v="1284"/>
    </bk>
    <bk>
      <rc t="2" v="1285"/>
    </bk>
    <bk>
      <rc t="2" v="1286"/>
    </bk>
    <bk>
      <rc t="2" v="1287"/>
    </bk>
    <bk>
      <rc t="2" v="1288"/>
    </bk>
    <bk>
      <rc t="2" v="1289"/>
    </bk>
    <bk>
      <rc t="2" v="1290"/>
    </bk>
    <bk>
      <rc t="2" v="1291"/>
    </bk>
    <bk>
      <rc t="2" v="1292"/>
    </bk>
    <bk>
      <rc t="2" v="1293"/>
    </bk>
    <bk>
      <rc t="2" v="1294"/>
    </bk>
    <bk>
      <rc t="2" v="1295"/>
    </bk>
    <bk>
      <rc t="2" v="1296"/>
    </bk>
    <bk>
      <rc t="2" v="1297"/>
    </bk>
    <bk>
      <rc t="2" v="1298"/>
    </bk>
    <bk>
      <rc t="2" v="1299"/>
    </bk>
    <bk>
      <rc t="2" v="1300"/>
    </bk>
    <bk>
      <rc t="2" v="1301"/>
    </bk>
    <bk>
      <rc t="2" v="1302"/>
    </bk>
    <bk>
      <rc t="2" v="1303"/>
    </bk>
    <bk>
      <rc t="2" v="1304"/>
    </bk>
    <bk>
      <rc t="2" v="1305"/>
    </bk>
    <bk>
      <rc t="2" v="1306"/>
    </bk>
    <bk>
      <rc t="2" v="1307"/>
    </bk>
    <bk>
      <rc t="2" v="1308"/>
    </bk>
    <bk>
      <rc t="2" v="1309"/>
    </bk>
    <bk>
      <rc t="2" v="1310"/>
    </bk>
    <bk>
      <rc t="2" v="1311"/>
    </bk>
    <bk>
      <rc t="2" v="1312"/>
    </bk>
    <bk>
      <rc t="2" v="1313"/>
    </bk>
    <bk>
      <rc t="2" v="1314"/>
    </bk>
    <bk>
      <rc t="2" v="1315"/>
    </bk>
    <bk>
      <rc t="2" v="1316"/>
    </bk>
    <bk>
      <rc t="2" v="1317"/>
    </bk>
    <bk>
      <rc t="2" v="1318"/>
    </bk>
    <bk>
      <rc t="2" v="1319"/>
    </bk>
    <bk>
      <rc t="2" v="1320"/>
    </bk>
    <bk>
      <rc t="2" v="1321"/>
    </bk>
    <bk>
      <rc t="2" v="1322"/>
    </bk>
    <bk>
      <rc t="2" v="1323"/>
    </bk>
    <bk>
      <rc t="2" v="1324"/>
    </bk>
    <bk>
      <rc t="2" v="1325"/>
    </bk>
    <bk>
      <rc t="2" v="1326"/>
    </bk>
    <bk>
      <rc t="2" v="1327"/>
    </bk>
    <bk>
      <rc t="2" v="1328"/>
    </bk>
    <bk>
      <rc t="2" v="1329"/>
    </bk>
    <bk>
      <rc t="2" v="1330"/>
    </bk>
    <bk>
      <rc t="2" v="1331"/>
    </bk>
    <bk>
      <rc t="2" v="1332"/>
    </bk>
    <bk>
      <rc t="2" v="1333"/>
    </bk>
    <bk>
      <rc t="2" v="1334"/>
    </bk>
    <bk>
      <rc t="2" v="1335"/>
    </bk>
    <bk>
      <rc t="2" v="1336"/>
    </bk>
    <bk>
      <rc t="2" v="1337"/>
    </bk>
    <bk>
      <rc t="2" v="1338"/>
    </bk>
    <bk>
      <rc t="2" v="1339"/>
    </bk>
    <bk>
      <rc t="2" v="1340"/>
    </bk>
    <bk>
      <rc t="2" v="1341"/>
    </bk>
    <bk>
      <rc t="2" v="1342"/>
    </bk>
    <bk>
      <rc t="2" v="1343"/>
    </bk>
    <bk>
      <rc t="2" v="1344"/>
    </bk>
    <bk>
      <rc t="2" v="1345"/>
    </bk>
    <bk>
      <rc t="2" v="1346"/>
    </bk>
    <bk>
      <rc t="2" v="1347"/>
    </bk>
    <bk>
      <rc t="2" v="1348"/>
    </bk>
    <bk>
      <rc t="2" v="1349"/>
    </bk>
    <bk>
      <rc t="2" v="1350"/>
    </bk>
    <bk>
      <rc t="2" v="1351"/>
    </bk>
    <bk>
      <rc t="2" v="1352"/>
    </bk>
    <bk>
      <rc t="2" v="1353"/>
    </bk>
    <bk>
      <rc t="2" v="1354"/>
    </bk>
    <bk>
      <rc t="2" v="1355"/>
    </bk>
    <bk>
      <rc t="2" v="1356"/>
    </bk>
    <bk>
      <rc t="2" v="1357"/>
    </bk>
    <bk>
      <rc t="2" v="1358"/>
    </bk>
    <bk>
      <rc t="2" v="1359"/>
    </bk>
    <bk>
      <rc t="2" v="1360"/>
    </bk>
    <bk>
      <rc t="2" v="1361"/>
    </bk>
    <bk>
      <rc t="2" v="1362"/>
    </bk>
    <bk>
      <rc t="2" v="1363"/>
    </bk>
    <bk>
      <rc t="2" v="1364"/>
    </bk>
    <bk>
      <rc t="2" v="1365"/>
    </bk>
    <bk>
      <rc t="2" v="1366"/>
    </bk>
    <bk>
      <rc t="2" v="1367"/>
    </bk>
    <bk>
      <rc t="2" v="1368"/>
    </bk>
    <bk>
      <rc t="2" v="1369"/>
    </bk>
    <bk>
      <rc t="2" v="1370"/>
    </bk>
    <bk>
      <rc t="2" v="1371"/>
    </bk>
    <bk>
      <rc t="2" v="1372"/>
    </bk>
    <bk>
      <rc t="2" v="1373"/>
    </bk>
    <bk>
      <rc t="2" v="1374"/>
    </bk>
    <bk>
      <rc t="2" v="1375"/>
    </bk>
    <bk>
      <rc t="2" v="1376"/>
    </bk>
    <bk>
      <rc t="2" v="1377"/>
    </bk>
    <bk>
      <rc t="2" v="1378"/>
    </bk>
    <bk>
      <rc t="2" v="1379"/>
    </bk>
    <bk>
      <rc t="2" v="1380"/>
    </bk>
    <bk>
      <rc t="2" v="1381"/>
    </bk>
    <bk>
      <rc t="2" v="1382"/>
    </bk>
    <bk>
      <rc t="2" v="1383"/>
    </bk>
    <bk>
      <rc t="2" v="1384"/>
    </bk>
    <bk>
      <rc t="2" v="1385"/>
    </bk>
    <bk>
      <rc t="2" v="1386"/>
    </bk>
    <bk>
      <rc t="2" v="1387"/>
    </bk>
    <bk>
      <rc t="2" v="1388"/>
    </bk>
    <bk>
      <rc t="2" v="1389"/>
    </bk>
    <bk>
      <rc t="2" v="1390"/>
    </bk>
    <bk>
      <rc t="2" v="1391"/>
    </bk>
    <bk>
      <rc t="2" v="1392"/>
    </bk>
    <bk>
      <rc t="2" v="1393"/>
    </bk>
    <bk>
      <rc t="2" v="1394"/>
    </bk>
    <bk>
      <rc t="2" v="1395"/>
    </bk>
    <bk>
      <rc t="2" v="1396"/>
    </bk>
    <bk>
      <rc t="2" v="1397"/>
    </bk>
    <bk>
      <rc t="2" v="1398"/>
    </bk>
    <bk>
      <rc t="2" v="1399"/>
    </bk>
    <bk>
      <rc t="2" v="1400"/>
    </bk>
    <bk>
      <rc t="2" v="1401"/>
    </bk>
    <bk>
      <rc t="2" v="1402"/>
    </bk>
    <bk>
      <rc t="2" v="1403"/>
    </bk>
    <bk>
      <rc t="2" v="1404"/>
    </bk>
    <bk>
      <rc t="2" v="1405"/>
    </bk>
    <bk>
      <rc t="2" v="1406"/>
    </bk>
    <bk>
      <rc t="2" v="1407"/>
    </bk>
    <bk>
      <rc t="2" v="1408"/>
    </bk>
    <bk>
      <rc t="2" v="1409"/>
    </bk>
    <bk>
      <rc t="2" v="1410"/>
    </bk>
    <bk>
      <rc t="2" v="1411"/>
    </bk>
    <bk>
      <rc t="2" v="1412"/>
    </bk>
    <bk>
      <rc t="2" v="1413"/>
    </bk>
    <bk>
      <rc t="2" v="1414"/>
    </bk>
    <bk>
      <rc t="2" v="1415"/>
    </bk>
    <bk>
      <rc t="2" v="1416"/>
    </bk>
    <bk>
      <rc t="2" v="1417"/>
    </bk>
    <bk>
      <rc t="2" v="1418"/>
    </bk>
    <bk>
      <rc t="2" v="1419"/>
    </bk>
    <bk>
      <rc t="2" v="1420"/>
    </bk>
    <bk>
      <rc t="2" v="1421"/>
    </bk>
    <bk>
      <rc t="2" v="1422"/>
    </bk>
    <bk>
      <rc t="2" v="1423"/>
    </bk>
    <bk>
      <rc t="2" v="1424"/>
    </bk>
    <bk>
      <rc t="2" v="1425"/>
    </bk>
    <bk>
      <rc t="2" v="1426"/>
    </bk>
    <bk>
      <rc t="2" v="1427"/>
    </bk>
    <bk>
      <rc t="2" v="1428"/>
    </bk>
    <bk>
      <rc t="2" v="1429"/>
    </bk>
    <bk>
      <rc t="2" v="1430"/>
    </bk>
    <bk>
      <rc t="2" v="1431"/>
    </bk>
    <bk>
      <rc t="2" v="1432"/>
    </bk>
    <bk>
      <rc t="2" v="1433"/>
    </bk>
    <bk>
      <rc t="2" v="1434"/>
    </bk>
    <bk>
      <rc t="2" v="1435"/>
    </bk>
    <bk>
      <rc t="2" v="1436"/>
    </bk>
    <bk>
      <rc t="2" v="1437"/>
    </bk>
    <bk>
      <rc t="2" v="1438"/>
    </bk>
    <bk>
      <rc t="2" v="1439"/>
    </bk>
    <bk>
      <rc t="2" v="1440"/>
    </bk>
    <bk>
      <rc t="2" v="1441"/>
    </bk>
    <bk>
      <rc t="2" v="1442"/>
    </bk>
    <bk>
      <rc t="2" v="1443"/>
    </bk>
    <bk>
      <rc t="2" v="1444"/>
    </bk>
    <bk>
      <rc t="2" v="1445"/>
    </bk>
    <bk>
      <rc t="2" v="1446"/>
    </bk>
    <bk>
      <rc t="2" v="1447"/>
    </bk>
    <bk>
      <rc t="2" v="1448"/>
    </bk>
    <bk>
      <rc t="2" v="1449"/>
    </bk>
    <bk>
      <rc t="2" v="1450"/>
    </bk>
    <bk>
      <rc t="2" v="1451"/>
    </bk>
    <bk>
      <rc t="2" v="1452"/>
    </bk>
    <bk>
      <rc t="2" v="1453"/>
    </bk>
    <bk>
      <rc t="2" v="1454"/>
    </bk>
    <bk>
      <rc t="2" v="1455"/>
    </bk>
    <bk>
      <rc t="2" v="1456"/>
    </bk>
    <bk>
      <rc t="2" v="1457"/>
    </bk>
    <bk>
      <rc t="2" v="1458"/>
    </bk>
    <bk>
      <rc t="2" v="1459"/>
    </bk>
    <bk>
      <rc t="2" v="1460"/>
    </bk>
    <bk>
      <rc t="2" v="1461"/>
    </bk>
    <bk>
      <rc t="2" v="1462"/>
    </bk>
    <bk>
      <rc t="2" v="1463"/>
    </bk>
    <bk>
      <rc t="2" v="1464"/>
    </bk>
    <bk>
      <rc t="2" v="1465"/>
    </bk>
    <bk>
      <rc t="2" v="1466"/>
    </bk>
    <bk>
      <rc t="2" v="1467"/>
    </bk>
    <bk>
      <rc t="2" v="1468"/>
    </bk>
    <bk>
      <rc t="2" v="1469"/>
    </bk>
    <bk>
      <rc t="2" v="1470"/>
    </bk>
    <bk>
      <rc t="2" v="1471"/>
    </bk>
    <bk>
      <rc t="2" v="1472"/>
    </bk>
    <bk>
      <rc t="2" v="1473"/>
    </bk>
    <bk>
      <rc t="2" v="1474"/>
    </bk>
    <bk>
      <rc t="2" v="1475"/>
    </bk>
    <bk>
      <rc t="2" v="1476"/>
    </bk>
    <bk>
      <rc t="2" v="1477"/>
    </bk>
    <bk>
      <rc t="2" v="1478"/>
    </bk>
    <bk>
      <rc t="2" v="1479"/>
    </bk>
    <bk>
      <rc t="2" v="1480"/>
    </bk>
    <bk>
      <rc t="2" v="1481"/>
    </bk>
    <bk>
      <rc t="2" v="1482"/>
    </bk>
    <bk>
      <rc t="2" v="1483"/>
    </bk>
    <bk>
      <rc t="2" v="1484"/>
    </bk>
    <bk>
      <rc t="2" v="1485"/>
    </bk>
    <bk>
      <rc t="2" v="1486"/>
    </bk>
    <bk>
      <rc t="2" v="1487"/>
    </bk>
    <bk>
      <rc t="2" v="1488"/>
    </bk>
    <bk>
      <rc t="2" v="1489"/>
    </bk>
    <bk>
      <rc t="2" v="1490"/>
    </bk>
    <bk>
      <rc t="2" v="1491"/>
    </bk>
    <bk>
      <rc t="2" v="1492"/>
    </bk>
    <bk>
      <rc t="2" v="1493"/>
    </bk>
    <bk>
      <rc t="2" v="1494"/>
    </bk>
    <bk>
      <rc t="2" v="1495"/>
    </bk>
    <bk>
      <rc t="2" v="1496"/>
    </bk>
    <bk>
      <rc t="2" v="1497"/>
    </bk>
    <bk>
      <rc t="2" v="1498"/>
    </bk>
    <bk>
      <rc t="2" v="1499"/>
    </bk>
    <bk>
      <rc t="2" v="1500"/>
    </bk>
    <bk>
      <rc t="2" v="1501"/>
    </bk>
    <bk>
      <rc t="2" v="1502"/>
    </bk>
    <bk>
      <rc t="2" v="1503"/>
    </bk>
    <bk>
      <rc t="2" v="1504"/>
    </bk>
    <bk>
      <rc t="2" v="1505"/>
    </bk>
    <bk>
      <rc t="2" v="1506"/>
    </bk>
    <bk>
      <rc t="2" v="1507"/>
    </bk>
    <bk>
      <rc t="2" v="1508"/>
    </bk>
    <bk>
      <rc t="2" v="1509"/>
    </bk>
    <bk>
      <rc t="2" v="1510"/>
    </bk>
    <bk>
      <rc t="2" v="1511"/>
    </bk>
    <bk>
      <rc t="2" v="1512"/>
    </bk>
    <bk>
      <rc t="2" v="1513"/>
    </bk>
    <bk>
      <rc t="2" v="1514"/>
    </bk>
    <bk>
      <rc t="2" v="1515"/>
    </bk>
    <bk>
      <rc t="2" v="1516"/>
    </bk>
    <bk>
      <rc t="2" v="1517"/>
    </bk>
    <bk>
      <rc t="2" v="1518"/>
    </bk>
    <bk>
      <rc t="2" v="1519"/>
    </bk>
    <bk>
      <rc t="2" v="1520"/>
    </bk>
    <bk>
      <rc t="2" v="1521"/>
    </bk>
    <bk>
      <rc t="2" v="1522"/>
    </bk>
    <bk>
      <rc t="2" v="1523"/>
    </bk>
    <bk>
      <rc t="2" v="1524"/>
    </bk>
    <bk>
      <rc t="2" v="1525"/>
    </bk>
    <bk>
      <rc t="2" v="1526"/>
    </bk>
    <bk>
      <rc t="2" v="1527"/>
    </bk>
    <bk>
      <rc t="2" v="1528"/>
    </bk>
    <bk>
      <rc t="2" v="1529"/>
    </bk>
    <bk>
      <rc t="2" v="1530"/>
    </bk>
    <bk>
      <rc t="2" v="1531"/>
    </bk>
    <bk>
      <rc t="2" v="1532"/>
    </bk>
    <bk>
      <rc t="2" v="1533"/>
    </bk>
    <bk>
      <rc t="2" v="1534"/>
    </bk>
    <bk>
      <rc t="2" v="1535"/>
    </bk>
    <bk>
      <rc t="2" v="1536"/>
    </bk>
    <bk>
      <rc t="2" v="1537"/>
    </bk>
    <bk>
      <rc t="2" v="1538"/>
    </bk>
    <bk>
      <rc t="2" v="1539"/>
    </bk>
    <bk>
      <rc t="2" v="1540"/>
    </bk>
    <bk>
      <rc t="2" v="1541"/>
    </bk>
    <bk>
      <rc t="2" v="1542"/>
    </bk>
    <bk>
      <rc t="2" v="1543"/>
    </bk>
    <bk>
      <rc t="2" v="1544"/>
    </bk>
    <bk>
      <rc t="2" v="1545"/>
    </bk>
    <bk>
      <rc t="2" v="1546"/>
    </bk>
    <bk>
      <rc t="2" v="1547"/>
    </bk>
    <bk>
      <rc t="2" v="1548"/>
    </bk>
    <bk>
      <rc t="2" v="1549"/>
    </bk>
    <bk>
      <rc t="2" v="1550"/>
    </bk>
    <bk>
      <rc t="2" v="1551"/>
    </bk>
    <bk>
      <rc t="2" v="1552"/>
    </bk>
    <bk>
      <rc t="2" v="1553"/>
    </bk>
    <bk>
      <rc t="2" v="1554"/>
    </bk>
    <bk>
      <rc t="2" v="1555"/>
    </bk>
    <bk>
      <rc t="2" v="1556"/>
    </bk>
    <bk>
      <rc t="2" v="1557"/>
    </bk>
    <bk>
      <rc t="2" v="1558"/>
    </bk>
    <bk>
      <rc t="2" v="1559"/>
    </bk>
    <bk>
      <rc t="2" v="1560"/>
    </bk>
    <bk>
      <rc t="2" v="1561"/>
    </bk>
    <bk>
      <rc t="2" v="1562"/>
    </bk>
    <bk>
      <rc t="2" v="1563"/>
    </bk>
    <bk>
      <rc t="2" v="1564"/>
    </bk>
    <bk>
      <rc t="2" v="1565"/>
    </bk>
    <bk>
      <rc t="2" v="1566"/>
    </bk>
    <bk>
      <rc t="2" v="1567"/>
    </bk>
    <bk>
      <rc t="2" v="1568"/>
    </bk>
    <bk>
      <rc t="2" v="1569"/>
    </bk>
    <bk>
      <rc t="2" v="1570"/>
    </bk>
    <bk>
      <rc t="2" v="1571"/>
    </bk>
    <bk>
      <rc t="2" v="1572"/>
    </bk>
    <bk>
      <rc t="2" v="1573"/>
    </bk>
    <bk>
      <rc t="2" v="1574"/>
    </bk>
    <bk>
      <rc t="2" v="1575"/>
    </bk>
    <bk>
      <rc t="2" v="1576"/>
    </bk>
    <bk>
      <rc t="2" v="1577"/>
    </bk>
    <bk>
      <rc t="2" v="1578"/>
    </bk>
    <bk>
      <rc t="2" v="1579"/>
    </bk>
    <bk>
      <rc t="2" v="1580"/>
    </bk>
    <bk>
      <rc t="2" v="1581"/>
    </bk>
    <bk>
      <rc t="2" v="1582"/>
    </bk>
    <bk>
      <rc t="2" v="1583"/>
    </bk>
    <bk>
      <rc t="2" v="1584"/>
    </bk>
    <bk>
      <rc t="2" v="1585"/>
    </bk>
    <bk>
      <rc t="2" v="1586"/>
    </bk>
    <bk>
      <rc t="2" v="1587"/>
    </bk>
    <bk>
      <rc t="2" v="1588"/>
    </bk>
    <bk>
      <rc t="2" v="1589"/>
    </bk>
    <bk>
      <rc t="2" v="1590"/>
    </bk>
    <bk>
      <rc t="2" v="1591"/>
    </bk>
    <bk>
      <rc t="2" v="1592"/>
    </bk>
    <bk>
      <rc t="2" v="1593"/>
    </bk>
    <bk>
      <rc t="2" v="1594"/>
    </bk>
    <bk>
      <rc t="2" v="1595"/>
    </bk>
    <bk>
      <rc t="2" v="1596"/>
    </bk>
    <bk>
      <rc t="2" v="1597"/>
    </bk>
    <bk>
      <rc t="2" v="1598"/>
    </bk>
    <bk>
      <rc t="2" v="1599"/>
    </bk>
    <bk>
      <rc t="2" v="1600"/>
    </bk>
    <bk>
      <rc t="2" v="1601"/>
    </bk>
    <bk>
      <rc t="2" v="1602"/>
    </bk>
    <bk>
      <rc t="2" v="1603"/>
    </bk>
    <bk>
      <rc t="2" v="1604"/>
    </bk>
    <bk>
      <rc t="2" v="1605"/>
    </bk>
    <bk>
      <rc t="2" v="1606"/>
    </bk>
    <bk>
      <rc t="2" v="1607"/>
    </bk>
    <bk>
      <rc t="2" v="1608"/>
    </bk>
    <bk>
      <rc t="2" v="1609"/>
    </bk>
    <bk>
      <rc t="2" v="1610"/>
    </bk>
    <bk>
      <rc t="2" v="1611"/>
    </bk>
    <bk>
      <rc t="2" v="1612"/>
    </bk>
    <bk>
      <rc t="2" v="1613"/>
    </bk>
    <bk>
      <rc t="2" v="1614"/>
    </bk>
    <bk>
      <rc t="2" v="1615"/>
    </bk>
    <bk>
      <rc t="2" v="1616"/>
    </bk>
    <bk>
      <rc t="2" v="1617"/>
    </bk>
    <bk>
      <rc t="2" v="1618"/>
    </bk>
    <bk>
      <rc t="2" v="1619"/>
    </bk>
    <bk>
      <rc t="2" v="1620"/>
    </bk>
    <bk>
      <rc t="2" v="1621"/>
    </bk>
    <bk>
      <rc t="2" v="1622"/>
    </bk>
    <bk>
      <rc t="2" v="1623"/>
    </bk>
    <bk>
      <rc t="2" v="1624"/>
    </bk>
    <bk>
      <rc t="2" v="1625"/>
    </bk>
    <bk>
      <rc t="2" v="1626"/>
    </bk>
    <bk>
      <rc t="2" v="1627"/>
    </bk>
    <bk>
      <rc t="2" v="1628"/>
    </bk>
    <bk>
      <rc t="2" v="1629"/>
    </bk>
    <bk>
      <rc t="2" v="1630"/>
    </bk>
    <bk>
      <rc t="2" v="1631"/>
    </bk>
    <bk>
      <rc t="2" v="1632"/>
    </bk>
    <bk>
      <rc t="2" v="1633"/>
    </bk>
    <bk>
      <rc t="2" v="1634"/>
    </bk>
    <bk>
      <rc t="2" v="1635"/>
    </bk>
    <bk>
      <rc t="2" v="1636"/>
    </bk>
    <bk>
      <rc t="2" v="1637"/>
    </bk>
    <bk>
      <rc t="2" v="1638"/>
    </bk>
    <bk>
      <rc t="2" v="1639"/>
    </bk>
    <bk>
      <rc t="2" v="1640"/>
    </bk>
    <bk>
      <rc t="2" v="1641"/>
    </bk>
    <bk>
      <rc t="2" v="1642"/>
    </bk>
    <bk>
      <rc t="2" v="1643"/>
    </bk>
    <bk>
      <rc t="2" v="1644"/>
    </bk>
    <bk>
      <rc t="2" v="1645"/>
    </bk>
    <bk>
      <rc t="2" v="1646"/>
    </bk>
    <bk>
      <rc t="2" v="1647"/>
    </bk>
    <bk>
      <rc t="2" v="1648"/>
    </bk>
    <bk>
      <rc t="2" v="1649"/>
    </bk>
    <bk>
      <rc t="2" v="1650"/>
    </bk>
    <bk>
      <rc t="2" v="1651"/>
    </bk>
    <bk>
      <rc t="2" v="1652"/>
    </bk>
    <bk>
      <rc t="2" v="1653"/>
    </bk>
    <bk>
      <rc t="2" v="1654"/>
    </bk>
    <bk>
      <rc t="2" v="1655"/>
    </bk>
    <bk>
      <rc t="2" v="1656"/>
    </bk>
    <bk>
      <rc t="2" v="1657"/>
    </bk>
    <bk>
      <rc t="2" v="1658"/>
    </bk>
    <bk>
      <rc t="2" v="1659"/>
    </bk>
    <bk>
      <rc t="2" v="1660"/>
    </bk>
    <bk>
      <rc t="2" v="1661"/>
    </bk>
    <bk>
      <rc t="2" v="1662"/>
    </bk>
    <bk>
      <rc t="2" v="1663"/>
    </bk>
    <bk>
      <rc t="2" v="1664"/>
    </bk>
    <bk>
      <rc t="2" v="1665"/>
    </bk>
    <bk>
      <rc t="2" v="1666"/>
    </bk>
    <bk>
      <rc t="2" v="1667"/>
    </bk>
    <bk>
      <rc t="2" v="1668"/>
    </bk>
    <bk>
      <rc t="2" v="1669"/>
    </bk>
    <bk>
      <rc t="2" v="1670"/>
    </bk>
    <bk>
      <rc t="2" v="1671"/>
    </bk>
    <bk>
      <rc t="2" v="1672"/>
    </bk>
    <bk>
      <rc t="2" v="1673"/>
    </bk>
    <bk>
      <rc t="2" v="1674"/>
    </bk>
    <bk>
      <rc t="2" v="1675"/>
    </bk>
    <bk>
      <rc t="2" v="1676"/>
    </bk>
    <bk>
      <rc t="2" v="1677"/>
    </bk>
    <bk>
      <rc t="2" v="1678"/>
    </bk>
    <bk>
      <rc t="2" v="1679"/>
    </bk>
    <bk>
      <rc t="2" v="1680"/>
    </bk>
    <bk>
      <rc t="2" v="1681"/>
    </bk>
    <bk>
      <rc t="2" v="1682"/>
    </bk>
    <bk>
      <rc t="2" v="1683"/>
    </bk>
    <bk>
      <rc t="2" v="1684"/>
    </bk>
    <bk>
      <rc t="2" v="1685"/>
    </bk>
    <bk>
      <rc t="2" v="1686"/>
    </bk>
    <bk>
      <rc t="2" v="1687"/>
    </bk>
    <bk>
      <rc t="2" v="1688"/>
    </bk>
    <bk>
      <rc t="2" v="1689"/>
    </bk>
    <bk>
      <rc t="2" v="1690"/>
    </bk>
    <bk>
      <rc t="2" v="1691"/>
    </bk>
    <bk>
      <rc t="2" v="1692"/>
    </bk>
    <bk>
      <rc t="2" v="1693"/>
    </bk>
    <bk>
      <rc t="2" v="1694"/>
    </bk>
    <bk>
      <rc t="2" v="1695"/>
    </bk>
    <bk>
      <rc t="2" v="1696"/>
    </bk>
    <bk>
      <rc t="2" v="1697"/>
    </bk>
    <bk>
      <rc t="2" v="1698"/>
    </bk>
    <bk>
      <rc t="2" v="1699"/>
    </bk>
    <bk>
      <rc t="2" v="1700"/>
    </bk>
    <bk>
      <rc t="2" v="1701"/>
    </bk>
    <bk>
      <rc t="2" v="1702"/>
    </bk>
    <bk>
      <rc t="2" v="1703"/>
    </bk>
    <bk>
      <rc t="2" v="1704"/>
    </bk>
    <bk>
      <rc t="2" v="1705"/>
    </bk>
    <bk>
      <rc t="2" v="1706"/>
    </bk>
    <bk>
      <rc t="2" v="1707"/>
    </bk>
    <bk>
      <rc t="2" v="1708"/>
    </bk>
    <bk>
      <rc t="2" v="1709"/>
    </bk>
    <bk>
      <rc t="2" v="1710"/>
    </bk>
    <bk>
      <rc t="2" v="1711"/>
    </bk>
    <bk>
      <rc t="2" v="1712"/>
    </bk>
    <bk>
      <rc t="2" v="1713"/>
    </bk>
    <bk>
      <rc t="2" v="1714"/>
    </bk>
    <bk>
      <rc t="2" v="1715"/>
    </bk>
    <bk>
      <rc t="2" v="1716"/>
    </bk>
    <bk>
      <rc t="2" v="1717"/>
    </bk>
    <bk>
      <rc t="2" v="1718"/>
    </bk>
    <bk>
      <rc t="2" v="1719"/>
    </bk>
    <bk>
      <rc t="2" v="1720"/>
    </bk>
    <bk>
      <rc t="2" v="1721"/>
    </bk>
    <bk>
      <rc t="2" v="1722"/>
    </bk>
    <bk>
      <rc t="2" v="1723"/>
    </bk>
    <bk>
      <rc t="2" v="1724"/>
    </bk>
    <bk>
      <rc t="2" v="1725"/>
    </bk>
    <bk>
      <rc t="2" v="1726"/>
    </bk>
    <bk>
      <rc t="2" v="1727"/>
    </bk>
    <bk>
      <rc t="2" v="1728"/>
    </bk>
    <bk>
      <rc t="2" v="1729"/>
    </bk>
    <bk>
      <rc t="2" v="1730"/>
    </bk>
    <bk>
      <rc t="2" v="1731"/>
    </bk>
    <bk>
      <rc t="2" v="1732"/>
    </bk>
    <bk>
      <rc t="2" v="1733"/>
    </bk>
    <bk>
      <rc t="2" v="1734"/>
    </bk>
    <bk>
      <rc t="2" v="1735"/>
    </bk>
    <bk>
      <rc t="2" v="1736"/>
    </bk>
    <bk>
      <rc t="2" v="1737"/>
    </bk>
    <bk>
      <rc t="2" v="1738"/>
    </bk>
    <bk>
      <rc t="2" v="1739"/>
    </bk>
    <bk>
      <rc t="2" v="1740"/>
    </bk>
    <bk>
      <rc t="2" v="1741"/>
    </bk>
    <bk>
      <rc t="2" v="1742"/>
    </bk>
    <bk>
      <rc t="2" v="1743"/>
    </bk>
    <bk>
      <rc t="2" v="1744"/>
    </bk>
    <bk>
      <rc t="2" v="1745"/>
    </bk>
    <bk>
      <rc t="2" v="1746"/>
    </bk>
    <bk>
      <rc t="2" v="1747"/>
    </bk>
    <bk>
      <rc t="2" v="1748"/>
    </bk>
    <bk>
      <rc t="2" v="1749"/>
    </bk>
    <bk>
      <rc t="2" v="1750"/>
    </bk>
    <bk>
      <rc t="2" v="1751"/>
    </bk>
    <bk>
      <rc t="2" v="1752"/>
    </bk>
    <bk>
      <rc t="2" v="1753"/>
    </bk>
    <bk>
      <rc t="2" v="1754"/>
    </bk>
    <bk>
      <rc t="2" v="1755"/>
    </bk>
    <bk>
      <rc t="2" v="1756"/>
    </bk>
    <bk>
      <rc t="2" v="1757"/>
    </bk>
    <bk>
      <rc t="2" v="1758"/>
    </bk>
    <bk>
      <rc t="2" v="1759"/>
    </bk>
    <bk>
      <rc t="2" v="1760"/>
    </bk>
    <bk>
      <rc t="2" v="1761"/>
    </bk>
    <bk>
      <rc t="2" v="1762"/>
    </bk>
    <bk>
      <rc t="2" v="1763"/>
    </bk>
    <bk>
      <rc t="2" v="1764"/>
    </bk>
    <bk>
      <rc t="2" v="1765"/>
    </bk>
    <bk>
      <rc t="2" v="1766"/>
    </bk>
    <bk>
      <rc t="2" v="1767"/>
    </bk>
    <bk>
      <rc t="2" v="1768"/>
    </bk>
    <bk>
      <rc t="2" v="1769"/>
    </bk>
    <bk>
      <rc t="2" v="1770"/>
    </bk>
    <bk>
      <rc t="2" v="1771"/>
    </bk>
    <bk>
      <rc t="2" v="1772"/>
    </bk>
    <bk>
      <rc t="2" v="1773"/>
    </bk>
    <bk>
      <rc t="2" v="1774"/>
    </bk>
    <bk>
      <rc t="2" v="1775"/>
    </bk>
    <bk>
      <rc t="2" v="1776"/>
    </bk>
    <bk>
      <rc t="2" v="1777"/>
    </bk>
    <bk>
      <rc t="2" v="1778"/>
    </bk>
    <bk>
      <rc t="2" v="1779"/>
    </bk>
    <bk>
      <rc t="2" v="1780"/>
    </bk>
    <bk>
      <rc t="2" v="1781"/>
    </bk>
    <bk>
      <rc t="2" v="1782"/>
    </bk>
    <bk>
      <rc t="2" v="1783"/>
    </bk>
    <bk>
      <rc t="2" v="1784"/>
    </bk>
    <bk>
      <rc t="2" v="1785"/>
    </bk>
    <bk>
      <rc t="2" v="1786"/>
    </bk>
    <bk>
      <rc t="2" v="1787"/>
    </bk>
    <bk>
      <rc t="2" v="1788"/>
    </bk>
    <bk>
      <rc t="2" v="1789"/>
    </bk>
    <bk>
      <rc t="2" v="1790"/>
    </bk>
    <bk>
      <rc t="2" v="1791"/>
    </bk>
    <bk>
      <rc t="2" v="1792"/>
    </bk>
    <bk>
      <rc t="2" v="1793"/>
    </bk>
    <bk>
      <rc t="2" v="1794"/>
    </bk>
    <bk>
      <rc t="2" v="1795"/>
    </bk>
    <bk>
      <rc t="2" v="1796"/>
    </bk>
    <bk>
      <rc t="2" v="1797"/>
    </bk>
    <bk>
      <rc t="2" v="1798"/>
    </bk>
    <bk>
      <rc t="2" v="1799"/>
    </bk>
    <bk>
      <rc t="2" v="1800"/>
    </bk>
    <bk>
      <rc t="2" v="1801"/>
    </bk>
    <bk>
      <rc t="2" v="1802"/>
    </bk>
    <bk>
      <rc t="2" v="1803"/>
    </bk>
    <bk>
      <rc t="2" v="1804"/>
    </bk>
    <bk>
      <rc t="2" v="1805"/>
    </bk>
    <bk>
      <rc t="2" v="1806"/>
    </bk>
    <bk>
      <rc t="2" v="1807"/>
    </bk>
    <bk>
      <rc t="2" v="1808"/>
    </bk>
    <bk>
      <rc t="2" v="1809"/>
    </bk>
    <bk>
      <rc t="2" v="1810"/>
    </bk>
    <bk>
      <rc t="2" v="1811"/>
    </bk>
    <bk>
      <rc t="2" v="1812"/>
    </bk>
    <bk>
      <rc t="2" v="1813"/>
    </bk>
    <bk>
      <rc t="2" v="1814"/>
    </bk>
    <bk>
      <rc t="2" v="1815"/>
    </bk>
    <bk>
      <rc t="2" v="1816"/>
    </bk>
    <bk>
      <rc t="2" v="1817"/>
    </bk>
    <bk>
      <rc t="2" v="1818"/>
    </bk>
    <bk>
      <rc t="2" v="1819"/>
    </bk>
    <bk>
      <rc t="2" v="1820"/>
    </bk>
    <bk>
      <rc t="2" v="1821"/>
    </bk>
    <bk>
      <rc t="2" v="1822"/>
    </bk>
    <bk>
      <rc t="2" v="1823"/>
    </bk>
    <bk>
      <rc t="2" v="1824"/>
    </bk>
    <bk>
      <rc t="2" v="1825"/>
    </bk>
    <bk>
      <rc t="2" v="1826"/>
    </bk>
    <bk>
      <rc t="2" v="1827"/>
    </bk>
    <bk>
      <rc t="2" v="1828"/>
    </bk>
    <bk>
      <rc t="2" v="1829"/>
    </bk>
    <bk>
      <rc t="2" v="1830"/>
    </bk>
    <bk>
      <rc t="2" v="1831"/>
    </bk>
    <bk>
      <rc t="2" v="1832"/>
    </bk>
    <bk>
      <rc t="2" v="1833"/>
    </bk>
    <bk>
      <rc t="2" v="1834"/>
    </bk>
    <bk>
      <rc t="2" v="1835"/>
    </bk>
    <bk>
      <rc t="2" v="1836"/>
    </bk>
    <bk>
      <rc t="2" v="1837"/>
    </bk>
    <bk>
      <rc t="2" v="1838"/>
    </bk>
    <bk>
      <rc t="2" v="1839"/>
    </bk>
    <bk>
      <rc t="2" v="1840"/>
    </bk>
    <bk>
      <rc t="2" v="1841"/>
    </bk>
    <bk>
      <rc t="2" v="1842"/>
    </bk>
    <bk>
      <rc t="2" v="1843"/>
    </bk>
    <bk>
      <rc t="2" v="1844"/>
    </bk>
    <bk>
      <rc t="2" v="1845"/>
    </bk>
    <bk>
      <rc t="2" v="1846"/>
    </bk>
    <bk>
      <rc t="2" v="1847"/>
    </bk>
    <bk>
      <rc t="2" v="1848"/>
    </bk>
    <bk>
      <rc t="2" v="1849"/>
    </bk>
    <bk>
      <rc t="2" v="1850"/>
    </bk>
    <bk>
      <rc t="2" v="1851"/>
    </bk>
    <bk>
      <rc t="2" v="1852"/>
    </bk>
    <bk>
      <rc t="2" v="1853"/>
    </bk>
    <bk>
      <rc t="2" v="1854"/>
    </bk>
    <bk>
      <rc t="2" v="1855"/>
    </bk>
    <bk>
      <rc t="2" v="1856"/>
    </bk>
    <bk>
      <rc t="2" v="1857"/>
    </bk>
    <bk>
      <rc t="2" v="1858"/>
    </bk>
    <bk>
      <rc t="2" v="1859"/>
    </bk>
    <bk>
      <rc t="2" v="1860"/>
    </bk>
    <bk>
      <rc t="2" v="1861"/>
    </bk>
    <bk>
      <rc t="2" v="1862"/>
    </bk>
    <bk>
      <rc t="2" v="1863"/>
    </bk>
    <bk>
      <rc t="2" v="1864"/>
    </bk>
    <bk>
      <rc t="2" v="1865"/>
    </bk>
    <bk>
      <rc t="2" v="1866"/>
    </bk>
    <bk>
      <rc t="2" v="1867"/>
    </bk>
    <bk>
      <rc t="2" v="1868"/>
    </bk>
    <bk>
      <rc t="2" v="1869"/>
    </bk>
    <bk>
      <rc t="2" v="1870"/>
    </bk>
    <bk>
      <rc t="2" v="1871"/>
    </bk>
    <bk>
      <rc t="2" v="1872"/>
    </bk>
    <bk>
      <rc t="2" v="1873"/>
    </bk>
    <bk>
      <rc t="2" v="1874"/>
    </bk>
    <bk>
      <rc t="2" v="1875"/>
    </bk>
    <bk>
      <rc t="2" v="1876"/>
    </bk>
    <bk>
      <rc t="2" v="1877"/>
    </bk>
    <bk>
      <rc t="2" v="1878"/>
    </bk>
    <bk>
      <rc t="2" v="1879"/>
    </bk>
    <bk>
      <rc t="2" v="1880"/>
    </bk>
    <bk>
      <rc t="2" v="1881"/>
    </bk>
    <bk>
      <rc t="2" v="1882"/>
    </bk>
    <bk>
      <rc t="2" v="1883"/>
    </bk>
    <bk>
      <rc t="2" v="1884"/>
    </bk>
    <bk>
      <rc t="2" v="1885"/>
    </bk>
    <bk>
      <rc t="2" v="1886"/>
    </bk>
    <bk>
      <rc t="2" v="1887"/>
    </bk>
    <bk>
      <rc t="2" v="1888"/>
    </bk>
    <bk>
      <rc t="2" v="1889"/>
    </bk>
    <bk>
      <rc t="2" v="1890"/>
    </bk>
    <bk>
      <rc t="2" v="1891"/>
    </bk>
    <bk>
      <rc t="2" v="1892"/>
    </bk>
    <bk>
      <rc t="2" v="1893"/>
    </bk>
    <bk>
      <rc t="2" v="1894"/>
    </bk>
    <bk>
      <rc t="2" v="1895"/>
    </bk>
    <bk>
      <rc t="2" v="1896"/>
    </bk>
    <bk>
      <rc t="2" v="1897"/>
    </bk>
    <bk>
      <rc t="2" v="1898"/>
    </bk>
    <bk>
      <rc t="2" v="1899"/>
    </bk>
    <bk>
      <rc t="2" v="1900"/>
    </bk>
    <bk>
      <rc t="2" v="1901"/>
    </bk>
    <bk>
      <rc t="2" v="1902"/>
    </bk>
    <bk>
      <rc t="2" v="1903"/>
    </bk>
    <bk>
      <rc t="2" v="1904"/>
    </bk>
    <bk>
      <rc t="2" v="1905"/>
    </bk>
    <bk>
      <rc t="2" v="1906"/>
    </bk>
    <bk>
      <rc t="2" v="1907"/>
    </bk>
    <bk>
      <rc t="2" v="1908"/>
    </bk>
    <bk>
      <rc t="2" v="1909"/>
    </bk>
    <bk>
      <rc t="2" v="1910"/>
    </bk>
    <bk>
      <rc t="2" v="1911"/>
    </bk>
    <bk>
      <rc t="2" v="1912"/>
    </bk>
    <bk>
      <rc t="2" v="1913"/>
    </bk>
    <bk>
      <rc t="2" v="1914"/>
    </bk>
    <bk>
      <rc t="2" v="1915"/>
    </bk>
    <bk>
      <rc t="2" v="1916"/>
    </bk>
    <bk>
      <rc t="2" v="1917"/>
    </bk>
    <bk>
      <rc t="2" v="1918"/>
    </bk>
    <bk>
      <rc t="2" v="1919"/>
    </bk>
    <bk>
      <rc t="2" v="1920"/>
    </bk>
    <bk>
      <rc t="2" v="1921"/>
    </bk>
    <bk>
      <rc t="2" v="1922"/>
    </bk>
    <bk>
      <rc t="2" v="1923"/>
    </bk>
    <bk>
      <rc t="2" v="1924"/>
    </bk>
    <bk>
      <rc t="2" v="1925"/>
    </bk>
    <bk>
      <rc t="2" v="1926"/>
    </bk>
    <bk>
      <rc t="2" v="1927"/>
    </bk>
    <bk>
      <rc t="2" v="1928"/>
    </bk>
    <bk>
      <rc t="2" v="1929"/>
    </bk>
    <bk>
      <rc t="2" v="1930"/>
    </bk>
    <bk>
      <rc t="2" v="1931"/>
    </bk>
    <bk>
      <rc t="2" v="1932"/>
    </bk>
    <bk>
      <rc t="2" v="1933"/>
    </bk>
    <bk>
      <rc t="2" v="1934"/>
    </bk>
    <bk>
      <rc t="2" v="1935"/>
    </bk>
    <bk>
      <rc t="2" v="1936"/>
    </bk>
    <bk>
      <rc t="2" v="1937"/>
    </bk>
    <bk>
      <rc t="2" v="1938"/>
    </bk>
    <bk>
      <rc t="2" v="1939"/>
    </bk>
    <bk>
      <rc t="2" v="1940"/>
    </bk>
    <bk>
      <rc t="2" v="1941"/>
    </bk>
    <bk>
      <rc t="2" v="1942"/>
    </bk>
    <bk>
      <rc t="2" v="1943"/>
    </bk>
    <bk>
      <rc t="2" v="1944"/>
    </bk>
    <bk>
      <rc t="2" v="1945"/>
    </bk>
    <bk>
      <rc t="2" v="1946"/>
    </bk>
    <bk>
      <rc t="2" v="1947"/>
    </bk>
    <bk>
      <rc t="2" v="1948"/>
    </bk>
    <bk>
      <rc t="2" v="1949"/>
    </bk>
    <bk>
      <rc t="2" v="1950"/>
    </bk>
    <bk>
      <rc t="2" v="1951"/>
    </bk>
    <bk>
      <rc t="2" v="1952"/>
    </bk>
    <bk>
      <rc t="2" v="1953"/>
    </bk>
    <bk>
      <rc t="2" v="1954"/>
    </bk>
    <bk>
      <rc t="2" v="1955"/>
    </bk>
    <bk>
      <rc t="2" v="1956"/>
    </bk>
    <bk>
      <rc t="2" v="1957"/>
    </bk>
    <bk>
      <rc t="2" v="1958"/>
    </bk>
    <bk>
      <rc t="2" v="1959"/>
    </bk>
    <bk>
      <rc t="2" v="1960"/>
    </bk>
    <bk>
      <rc t="2" v="1961"/>
    </bk>
    <bk>
      <rc t="2" v="1962"/>
    </bk>
    <bk>
      <rc t="2" v="1963"/>
    </bk>
    <bk>
      <rc t="2" v="1964"/>
    </bk>
    <bk>
      <rc t="2" v="1965"/>
    </bk>
    <bk>
      <rc t="2" v="1966"/>
    </bk>
    <bk>
      <rc t="2" v="1967"/>
    </bk>
    <bk>
      <rc t="2" v="1968"/>
    </bk>
    <bk>
      <rc t="2" v="1969"/>
    </bk>
    <bk>
      <rc t="2" v="1970"/>
    </bk>
    <bk>
      <rc t="2" v="1971"/>
    </bk>
    <bk>
      <rc t="2" v="1972"/>
    </bk>
    <bk>
      <rc t="2" v="1973"/>
    </bk>
    <bk>
      <rc t="2" v="1974"/>
    </bk>
    <bk>
      <rc t="2" v="1975"/>
    </bk>
    <bk>
      <rc t="2" v="1976"/>
    </bk>
    <bk>
      <rc t="2" v="1977"/>
    </bk>
    <bk>
      <rc t="2" v="1978"/>
    </bk>
    <bk>
      <rc t="2" v="1979"/>
    </bk>
    <bk>
      <rc t="2" v="1980"/>
    </bk>
    <bk>
      <rc t="2" v="1981"/>
    </bk>
    <bk>
      <rc t="2" v="1982"/>
    </bk>
    <bk>
      <rc t="2" v="1983"/>
    </bk>
    <bk>
      <rc t="2" v="1984"/>
    </bk>
    <bk>
      <rc t="2" v="1985"/>
    </bk>
    <bk>
      <rc t="2" v="1986"/>
    </bk>
    <bk>
      <rc t="2" v="1987"/>
    </bk>
    <bk>
      <rc t="2" v="1988"/>
    </bk>
    <bk>
      <rc t="2" v="1989"/>
    </bk>
    <bk>
      <rc t="2" v="1990"/>
    </bk>
    <bk>
      <rc t="2" v="1991"/>
    </bk>
    <bk>
      <rc t="2" v="1992"/>
    </bk>
    <bk>
      <rc t="2" v="1993"/>
    </bk>
    <bk>
      <rc t="2" v="1994"/>
    </bk>
    <bk>
      <rc t="2" v="1995"/>
    </bk>
    <bk>
      <rc t="2" v="1996"/>
    </bk>
    <bk>
      <rc t="2" v="1997"/>
    </bk>
    <bk>
      <rc t="2" v="1998"/>
    </bk>
    <bk>
      <rc t="2" v="1999"/>
    </bk>
    <bk>
      <rc t="2" v="2000"/>
    </bk>
    <bk>
      <rc t="2" v="2001"/>
    </bk>
    <bk>
      <rc t="2" v="2002"/>
    </bk>
    <bk>
      <rc t="2" v="2003"/>
    </bk>
    <bk>
      <rc t="2" v="2004"/>
    </bk>
    <bk>
      <rc t="2" v="2005"/>
    </bk>
    <bk>
      <rc t="2" v="2006"/>
    </bk>
    <bk>
      <rc t="2" v="2007"/>
    </bk>
    <bk>
      <rc t="2" v="2008"/>
    </bk>
    <bk>
      <rc t="2" v="2009"/>
    </bk>
    <bk>
      <rc t="2" v="2010"/>
    </bk>
    <bk>
      <rc t="2" v="2011"/>
    </bk>
    <bk>
      <rc t="2" v="2012"/>
    </bk>
    <bk>
      <rc t="2" v="2013"/>
    </bk>
    <bk>
      <rc t="2" v="2014"/>
    </bk>
    <bk>
      <rc t="2" v="2015"/>
    </bk>
    <bk>
      <rc t="2" v="2016"/>
    </bk>
    <bk>
      <rc t="2" v="2017"/>
    </bk>
    <bk>
      <rc t="2" v="2018"/>
    </bk>
    <bk>
      <rc t="2" v="2019"/>
    </bk>
    <bk>
      <rc t="2" v="2020"/>
    </bk>
    <bk>
      <rc t="2" v="2021"/>
    </bk>
    <bk>
      <rc t="2" v="2022"/>
    </bk>
    <bk>
      <rc t="2" v="2023"/>
    </bk>
    <bk>
      <rc t="2" v="2024"/>
    </bk>
    <bk>
      <rc t="2" v="2025"/>
    </bk>
    <bk>
      <rc t="2" v="2026"/>
    </bk>
    <bk>
      <rc t="2" v="2027"/>
    </bk>
    <bk>
      <rc t="2" v="2028"/>
    </bk>
    <bk>
      <rc t="2" v="2029"/>
    </bk>
    <bk>
      <rc t="2" v="2030"/>
    </bk>
    <bk>
      <rc t="2" v="2031"/>
    </bk>
    <bk>
      <rc t="2" v="2032"/>
    </bk>
    <bk>
      <rc t="2" v="2033"/>
    </bk>
    <bk>
      <rc t="2" v="2034"/>
    </bk>
    <bk>
      <rc t="2" v="2035"/>
    </bk>
    <bk>
      <rc t="2" v="2036"/>
    </bk>
    <bk>
      <rc t="2" v="2037"/>
    </bk>
    <bk>
      <rc t="2" v="2038"/>
    </bk>
    <bk>
      <rc t="2" v="2039"/>
    </bk>
    <bk>
      <rc t="2" v="2040"/>
    </bk>
    <bk>
      <rc t="2" v="2041"/>
    </bk>
    <bk>
      <rc t="2" v="2042"/>
    </bk>
    <bk>
      <rc t="2" v="2043"/>
    </bk>
    <bk>
      <rc t="2" v="2044"/>
    </bk>
    <bk>
      <rc t="2" v="2045"/>
    </bk>
    <bk>
      <rc t="2" v="2046"/>
    </bk>
    <bk>
      <rc t="2" v="2047"/>
    </bk>
    <bk>
      <rc t="2" v="2048"/>
    </bk>
    <bk>
      <rc t="2" v="2049"/>
    </bk>
    <bk>
      <rc t="2" v="2050"/>
    </bk>
    <bk>
      <rc t="2" v="2051"/>
    </bk>
    <bk>
      <rc t="2" v="2052"/>
    </bk>
    <bk>
      <rc t="2" v="2053"/>
    </bk>
    <bk>
      <rc t="2" v="2054"/>
    </bk>
    <bk>
      <rc t="2" v="2055"/>
    </bk>
    <bk>
      <rc t="2" v="2056"/>
    </bk>
    <bk>
      <rc t="2" v="2057"/>
    </bk>
    <bk>
      <rc t="2" v="2058"/>
    </bk>
    <bk>
      <rc t="2" v="2059"/>
    </bk>
    <bk>
      <rc t="2" v="2060"/>
    </bk>
    <bk>
      <rc t="2" v="2061"/>
    </bk>
    <bk>
      <rc t="2" v="2062"/>
    </bk>
    <bk>
      <rc t="2" v="2063"/>
    </bk>
    <bk>
      <rc t="2" v="2064"/>
    </bk>
    <bk>
      <rc t="2" v="2065"/>
    </bk>
    <bk>
      <rc t="2" v="2066"/>
    </bk>
    <bk>
      <rc t="2" v="2067"/>
    </bk>
    <bk>
      <rc t="2" v="2068"/>
    </bk>
    <bk>
      <rc t="2" v="2069"/>
    </bk>
    <bk>
      <rc t="2" v="2070"/>
    </bk>
    <bk>
      <rc t="2" v="2071"/>
    </bk>
    <bk>
      <rc t="2" v="2072"/>
    </bk>
    <bk>
      <rc t="2" v="2073"/>
    </bk>
    <bk>
      <rc t="2" v="2074"/>
    </bk>
    <bk>
      <rc t="2" v="2075"/>
    </bk>
    <bk>
      <rc t="2" v="2076"/>
    </bk>
    <bk>
      <rc t="2" v="2077"/>
    </bk>
    <bk>
      <rc t="2" v="2078"/>
    </bk>
    <bk>
      <rc t="2" v="2079"/>
    </bk>
    <bk>
      <rc t="2" v="2080"/>
    </bk>
    <bk>
      <rc t="2" v="2081"/>
    </bk>
    <bk>
      <rc t="2" v="2082"/>
    </bk>
    <bk>
      <rc t="2" v="2083"/>
    </bk>
    <bk>
      <rc t="2" v="2084"/>
    </bk>
    <bk>
      <rc t="2" v="2085"/>
    </bk>
    <bk>
      <rc t="2" v="2086"/>
    </bk>
    <bk>
      <rc t="2" v="2087"/>
    </bk>
    <bk>
      <rc t="2" v="2088"/>
    </bk>
    <bk>
      <rc t="2" v="2089"/>
    </bk>
    <bk>
      <rc t="2" v="2090"/>
    </bk>
    <bk>
      <rc t="2" v="2091"/>
    </bk>
    <bk>
      <rc t="2" v="2092"/>
    </bk>
    <bk>
      <rc t="2" v="2093"/>
    </bk>
    <bk>
      <rc t="2" v="2094"/>
    </bk>
    <bk>
      <rc t="2" v="2095"/>
    </bk>
    <bk>
      <rc t="2" v="2096"/>
    </bk>
    <bk>
      <rc t="2" v="2097"/>
    </bk>
    <bk>
      <rc t="2" v="2098"/>
    </bk>
    <bk>
      <rc t="2" v="2099"/>
    </bk>
    <bk>
      <rc t="2" v="2100"/>
    </bk>
    <bk>
      <rc t="2" v="2101"/>
    </bk>
    <bk>
      <rc t="2" v="2102"/>
    </bk>
    <bk>
      <rc t="2" v="2103"/>
    </bk>
    <bk>
      <rc t="2" v="2104"/>
    </bk>
    <bk>
      <rc t="2" v="2105"/>
    </bk>
    <bk>
      <rc t="2" v="2106"/>
    </bk>
    <bk>
      <rc t="2" v="2107"/>
    </bk>
    <bk>
      <rc t="2" v="2108"/>
    </bk>
    <bk>
      <rc t="2" v="2109"/>
    </bk>
    <bk>
      <rc t="2" v="2110"/>
    </bk>
    <bk>
      <rc t="2" v="2111"/>
    </bk>
    <bk>
      <rc t="2" v="2112"/>
    </bk>
    <bk>
      <rc t="2" v="2113"/>
    </bk>
    <bk>
      <rc t="2" v="2114"/>
    </bk>
    <bk>
      <rc t="2" v="2115"/>
    </bk>
    <bk>
      <rc t="2" v="2116"/>
    </bk>
    <bk>
      <rc t="2" v="2117"/>
    </bk>
    <bk>
      <rc t="2" v="2118"/>
    </bk>
    <bk>
      <rc t="2" v="2119"/>
    </bk>
    <bk>
      <rc t="2" v="2120"/>
    </bk>
    <bk>
      <rc t="2" v="2121"/>
    </bk>
    <bk>
      <rc t="2" v="2122"/>
    </bk>
    <bk>
      <rc t="2" v="2123"/>
    </bk>
    <bk>
      <rc t="2" v="2124"/>
    </bk>
    <bk>
      <rc t="2" v="2125"/>
    </bk>
    <bk>
      <rc t="2" v="2126"/>
    </bk>
    <bk>
      <rc t="2" v="2127"/>
    </bk>
    <bk>
      <rc t="2" v="2128"/>
    </bk>
    <bk>
      <rc t="2" v="2129"/>
    </bk>
    <bk>
      <rc t="2" v="2130"/>
    </bk>
    <bk>
      <rc t="2" v="2131"/>
    </bk>
    <bk>
      <rc t="2" v="2132"/>
    </bk>
    <bk>
      <rc t="2" v="2133"/>
    </bk>
    <bk>
      <rc t="2" v="2134"/>
    </bk>
    <bk>
      <rc t="2" v="2135"/>
    </bk>
    <bk>
      <rc t="2" v="2136"/>
    </bk>
    <bk>
      <rc t="2" v="2137"/>
    </bk>
    <bk>
      <rc t="2" v="2138"/>
    </bk>
    <bk>
      <rc t="2" v="2139"/>
    </bk>
    <bk>
      <rc t="2" v="2140"/>
    </bk>
    <bk>
      <rc t="2" v="2141"/>
    </bk>
    <bk>
      <rc t="2" v="2142"/>
    </bk>
    <bk>
      <rc t="2" v="2143"/>
    </bk>
    <bk>
      <rc t="2" v="2144"/>
    </bk>
    <bk>
      <rc t="2" v="2145"/>
    </bk>
    <bk>
      <rc t="2" v="2146"/>
    </bk>
    <bk>
      <rc t="2" v="2147"/>
    </bk>
    <bk>
      <rc t="2" v="2148"/>
    </bk>
    <bk>
      <rc t="2" v="2149"/>
    </bk>
    <bk>
      <rc t="2" v="2150"/>
    </bk>
    <bk>
      <rc t="2" v="2151"/>
    </bk>
    <bk>
      <rc t="2" v="2152"/>
    </bk>
    <bk>
      <rc t="2" v="2153"/>
    </bk>
    <bk>
      <rc t="2" v="2154"/>
    </bk>
    <bk>
      <rc t="2" v="2155"/>
    </bk>
    <bk>
      <rc t="2" v="2156"/>
    </bk>
    <bk>
      <rc t="2" v="2157"/>
    </bk>
    <bk>
      <rc t="2" v="2158"/>
    </bk>
    <bk>
      <rc t="2" v="2159"/>
    </bk>
    <bk>
      <rc t="2" v="2160"/>
    </bk>
    <bk>
      <rc t="2" v="2161"/>
    </bk>
    <bk>
      <rc t="2" v="2162"/>
    </bk>
    <bk>
      <rc t="2" v="2163"/>
    </bk>
    <bk>
      <rc t="2" v="2164"/>
    </bk>
    <bk>
      <rc t="2" v="2165"/>
    </bk>
    <bk>
      <rc t="2" v="2166"/>
    </bk>
    <bk>
      <rc t="2" v="2167"/>
    </bk>
    <bk>
      <rc t="2" v="2168"/>
    </bk>
    <bk>
      <rc t="2" v="2169"/>
    </bk>
    <bk>
      <rc t="2" v="2170"/>
    </bk>
    <bk>
      <rc t="2" v="2171"/>
    </bk>
    <bk>
      <rc t="2" v="2172"/>
    </bk>
    <bk>
      <rc t="2" v="2173"/>
    </bk>
    <bk>
      <rc t="2" v="2174"/>
    </bk>
    <bk>
      <rc t="2" v="2175"/>
    </bk>
    <bk>
      <rc t="2" v="2176"/>
    </bk>
    <bk>
      <rc t="2" v="2177"/>
    </bk>
    <bk>
      <rc t="2" v="2178"/>
    </bk>
    <bk>
      <rc t="2" v="2179"/>
    </bk>
    <bk>
      <rc t="2" v="2180"/>
    </bk>
    <bk>
      <rc t="2" v="2181"/>
    </bk>
    <bk>
      <rc t="2" v="2182"/>
    </bk>
    <bk>
      <rc t="2" v="2183"/>
    </bk>
    <bk>
      <rc t="2" v="2184"/>
    </bk>
    <bk>
      <rc t="2" v="2185"/>
    </bk>
    <bk>
      <rc t="2" v="2186"/>
    </bk>
    <bk>
      <rc t="2" v="2187"/>
    </bk>
    <bk>
      <rc t="2" v="2188"/>
    </bk>
    <bk>
      <rc t="2" v="2189"/>
    </bk>
    <bk>
      <rc t="2" v="2190"/>
    </bk>
    <bk>
      <rc t="2" v="2191"/>
    </bk>
    <bk>
      <rc t="2" v="2192"/>
    </bk>
    <bk>
      <rc t="2" v="2193"/>
    </bk>
    <bk>
      <rc t="2" v="2194"/>
    </bk>
    <bk>
      <rc t="2" v="2195"/>
    </bk>
    <bk>
      <rc t="2" v="2196"/>
    </bk>
    <bk>
      <rc t="2" v="2197"/>
    </bk>
    <bk>
      <rc t="2" v="2198"/>
    </bk>
    <bk>
      <rc t="2" v="2199"/>
    </bk>
    <bk>
      <rc t="2" v="2200"/>
    </bk>
    <bk>
      <rc t="2" v="2201"/>
    </bk>
    <bk>
      <rc t="2" v="2202"/>
    </bk>
    <bk>
      <rc t="2" v="2203"/>
    </bk>
    <bk>
      <rc t="2" v="2204"/>
    </bk>
    <bk>
      <rc t="2" v="2205"/>
    </bk>
    <bk>
      <rc t="2" v="2206"/>
    </bk>
    <bk>
      <rc t="2" v="2207"/>
    </bk>
    <bk>
      <rc t="2" v="2208"/>
    </bk>
    <bk>
      <rc t="2" v="2209"/>
    </bk>
    <bk>
      <rc t="2" v="2210"/>
    </bk>
    <bk>
      <rc t="2" v="2211"/>
    </bk>
    <bk>
      <rc t="2" v="2212"/>
    </bk>
    <bk>
      <rc t="2" v="2213"/>
    </bk>
    <bk>
      <rc t="2" v="2214"/>
    </bk>
    <bk>
      <rc t="2" v="2215"/>
    </bk>
    <bk>
      <rc t="2" v="2216"/>
    </bk>
    <bk>
      <rc t="2" v="2217"/>
    </bk>
    <bk>
      <rc t="2" v="2218"/>
    </bk>
    <bk>
      <rc t="2" v="2219"/>
    </bk>
    <bk>
      <rc t="2" v="2220"/>
    </bk>
    <bk>
      <rc t="2" v="2221"/>
    </bk>
    <bk>
      <rc t="2" v="2222"/>
    </bk>
    <bk>
      <rc t="2" v="2223"/>
    </bk>
    <bk>
      <rc t="2" v="2224"/>
    </bk>
    <bk>
      <rc t="2" v="2225"/>
    </bk>
    <bk>
      <rc t="2" v="2226"/>
    </bk>
    <bk>
      <rc t="2" v="2227"/>
    </bk>
    <bk>
      <rc t="2" v="2228"/>
    </bk>
    <bk>
      <rc t="2" v="2229"/>
    </bk>
    <bk>
      <rc t="2" v="2230"/>
    </bk>
    <bk>
      <rc t="2" v="2231"/>
    </bk>
    <bk>
      <rc t="2" v="2232"/>
    </bk>
    <bk>
      <rc t="2" v="2233"/>
    </bk>
    <bk>
      <rc t="2" v="2234"/>
    </bk>
    <bk>
      <rc t="2" v="2235"/>
    </bk>
    <bk>
      <rc t="2" v="2236"/>
    </bk>
    <bk>
      <rc t="2" v="2237"/>
    </bk>
    <bk>
      <rc t="2" v="2238"/>
    </bk>
    <bk>
      <rc t="2" v="2239"/>
    </bk>
    <bk>
      <rc t="2" v="2240"/>
    </bk>
    <bk>
      <rc t="2" v="2241"/>
    </bk>
    <bk>
      <rc t="2" v="2242"/>
    </bk>
    <bk>
      <rc t="2" v="2243"/>
    </bk>
    <bk>
      <rc t="2" v="2244"/>
    </bk>
    <bk>
      <rc t="2" v="2245"/>
    </bk>
    <bk>
      <rc t="2" v="2246"/>
    </bk>
    <bk>
      <rc t="2" v="2247"/>
    </bk>
    <bk>
      <rc t="2" v="2248"/>
    </bk>
    <bk>
      <rc t="2" v="2249"/>
    </bk>
    <bk>
      <rc t="2" v="2250"/>
    </bk>
    <bk>
      <rc t="2" v="2251"/>
    </bk>
    <bk>
      <rc t="2" v="2252"/>
    </bk>
    <bk>
      <rc t="2" v="2253"/>
    </bk>
    <bk>
      <rc t="2" v="2254"/>
    </bk>
    <bk>
      <rc t="2" v="2255"/>
    </bk>
    <bk>
      <rc t="2" v="2256"/>
    </bk>
    <bk>
      <rc t="2" v="2257"/>
    </bk>
    <bk>
      <rc t="2" v="2258"/>
    </bk>
    <bk>
      <rc t="2" v="2259"/>
    </bk>
    <bk>
      <rc t="2" v="2260"/>
    </bk>
    <bk>
      <rc t="2" v="2261"/>
    </bk>
    <bk>
      <rc t="2" v="2262"/>
    </bk>
    <bk>
      <rc t="2" v="2263"/>
    </bk>
    <bk>
      <rc t="2" v="2264"/>
    </bk>
    <bk>
      <rc t="2" v="2265"/>
    </bk>
    <bk>
      <rc t="2" v="2266"/>
    </bk>
    <bk>
      <rc t="2" v="2267"/>
    </bk>
    <bk>
      <rc t="2" v="2268"/>
    </bk>
    <bk>
      <rc t="2" v="2269"/>
    </bk>
    <bk>
      <rc t="2" v="2270"/>
    </bk>
    <bk>
      <rc t="2" v="2271"/>
    </bk>
    <bk>
      <rc t="2" v="2272"/>
    </bk>
    <bk>
      <rc t="2" v="2273"/>
    </bk>
    <bk>
      <rc t="2" v="2274"/>
    </bk>
    <bk>
      <rc t="2" v="2275"/>
    </bk>
    <bk>
      <rc t="2" v="2276"/>
    </bk>
    <bk>
      <rc t="2" v="2277"/>
    </bk>
    <bk>
      <rc t="2" v="2278"/>
    </bk>
    <bk>
      <rc t="2" v="2279"/>
    </bk>
    <bk>
      <rc t="2" v="2280"/>
    </bk>
    <bk>
      <rc t="2" v="2281"/>
    </bk>
    <bk>
      <rc t="2" v="2282"/>
    </bk>
    <bk>
      <rc t="2" v="2283"/>
    </bk>
    <bk>
      <rc t="2" v="2284"/>
    </bk>
    <bk>
      <rc t="2" v="2285"/>
    </bk>
    <bk>
      <rc t="2" v="2286"/>
    </bk>
    <bk>
      <rc t="2" v="2287"/>
    </bk>
    <bk>
      <rc t="2" v="2288"/>
    </bk>
    <bk>
      <rc t="2" v="2289"/>
    </bk>
    <bk>
      <rc t="2" v="2290"/>
    </bk>
    <bk>
      <rc t="2" v="2291"/>
    </bk>
    <bk>
      <rc t="2" v="2292"/>
    </bk>
    <bk>
      <rc t="2" v="2293"/>
    </bk>
    <bk>
      <rc t="2" v="2294"/>
    </bk>
    <bk>
      <rc t="2" v="2295"/>
    </bk>
    <bk>
      <rc t="2" v="2296"/>
    </bk>
    <bk>
      <rc t="2" v="2297"/>
    </bk>
    <bk>
      <rc t="2" v="2298"/>
    </bk>
    <bk>
      <rc t="2" v="2299"/>
    </bk>
    <bk>
      <rc t="2" v="2300"/>
    </bk>
    <bk>
      <rc t="2" v="2301"/>
    </bk>
    <bk>
      <rc t="2" v="2302"/>
    </bk>
    <bk>
      <rc t="2" v="2303"/>
    </bk>
    <bk>
      <rc t="2" v="2304"/>
    </bk>
    <bk>
      <rc t="2" v="2305"/>
    </bk>
    <bk>
      <rc t="2" v="2306"/>
    </bk>
    <bk>
      <rc t="2" v="2307"/>
    </bk>
    <bk>
      <rc t="2" v="2308"/>
    </bk>
    <bk>
      <rc t="2" v="2309"/>
    </bk>
    <bk>
      <rc t="2" v="2310"/>
    </bk>
    <bk>
      <rc t="2" v="2311"/>
    </bk>
    <bk>
      <rc t="2" v="2312"/>
    </bk>
    <bk>
      <rc t="2" v="2313"/>
    </bk>
    <bk>
      <rc t="2" v="2314"/>
    </bk>
    <bk>
      <rc t="2" v="2315"/>
    </bk>
    <bk>
      <rc t="2" v="2316"/>
    </bk>
    <bk>
      <rc t="2" v="2317"/>
    </bk>
    <bk>
      <rc t="2" v="2318"/>
    </bk>
    <bk>
      <rc t="2" v="2319"/>
    </bk>
    <bk>
      <rc t="2" v="2320"/>
    </bk>
    <bk>
      <rc t="2" v="2321"/>
    </bk>
    <bk>
      <rc t="2" v="2322"/>
    </bk>
    <bk>
      <rc t="2" v="2323"/>
    </bk>
    <bk>
      <rc t="2" v="2324"/>
    </bk>
    <bk>
      <rc t="2" v="2325"/>
    </bk>
    <bk>
      <rc t="2" v="2326"/>
    </bk>
    <bk>
      <rc t="2" v="2327"/>
    </bk>
    <bk>
      <rc t="2" v="2328"/>
    </bk>
    <bk>
      <rc t="2" v="2329"/>
    </bk>
    <bk>
      <rc t="2" v="2330"/>
    </bk>
    <bk>
      <rc t="2" v="2331"/>
    </bk>
    <bk>
      <rc t="2" v="2332"/>
    </bk>
    <bk>
      <rc t="2" v="2333"/>
    </bk>
    <bk>
      <rc t="2" v="2334"/>
    </bk>
    <bk>
      <rc t="2" v="2335"/>
    </bk>
    <bk>
      <rc t="2" v="2336"/>
    </bk>
    <bk>
      <rc t="2" v="2337"/>
    </bk>
    <bk>
      <rc t="2" v="2338"/>
    </bk>
    <bk>
      <rc t="2" v="2339"/>
    </bk>
    <bk>
      <rc t="2" v="2340"/>
    </bk>
    <bk>
      <rc t="2" v="2341"/>
    </bk>
    <bk>
      <rc t="2" v="2342"/>
    </bk>
    <bk>
      <rc t="2" v="2343"/>
    </bk>
    <bk>
      <rc t="2" v="2344"/>
    </bk>
    <bk>
      <rc t="2" v="2345"/>
    </bk>
    <bk>
      <rc t="2" v="2346"/>
    </bk>
    <bk>
      <rc t="2" v="2347"/>
    </bk>
    <bk>
      <rc t="2" v="2348"/>
    </bk>
    <bk>
      <rc t="2" v="2349"/>
    </bk>
    <bk>
      <rc t="2" v="2350"/>
    </bk>
    <bk>
      <rc t="2" v="2351"/>
    </bk>
    <bk>
      <rc t="2" v="2352"/>
    </bk>
    <bk>
      <rc t="2" v="2353"/>
    </bk>
    <bk>
      <rc t="2" v="2354"/>
    </bk>
    <bk>
      <rc t="2" v="2355"/>
    </bk>
    <bk>
      <rc t="2" v="2356"/>
    </bk>
    <bk>
      <rc t="2" v="2357"/>
    </bk>
    <bk>
      <rc t="2" v="2358"/>
    </bk>
    <bk>
      <rc t="2" v="2359"/>
    </bk>
    <bk>
      <rc t="2" v="2360"/>
    </bk>
    <bk>
      <rc t="2" v="2361"/>
    </bk>
    <bk>
      <rc t="2" v="2362"/>
    </bk>
    <bk>
      <rc t="2" v="2363"/>
    </bk>
    <bk>
      <rc t="2" v="2364"/>
    </bk>
    <bk>
      <rc t="2" v="2365"/>
    </bk>
    <bk>
      <rc t="2" v="2366"/>
    </bk>
    <bk>
      <rc t="2" v="2367"/>
    </bk>
    <bk>
      <rc t="2" v="2368"/>
    </bk>
    <bk>
      <rc t="2" v="2369"/>
    </bk>
    <bk>
      <rc t="2" v="2370"/>
    </bk>
    <bk>
      <rc t="2" v="2371"/>
    </bk>
    <bk>
      <rc t="2" v="2372"/>
    </bk>
    <bk>
      <rc t="2" v="2373"/>
    </bk>
    <bk>
      <rc t="2" v="2374"/>
    </bk>
    <bk>
      <rc t="2" v="2375"/>
    </bk>
    <bk>
      <rc t="2" v="2376"/>
    </bk>
    <bk>
      <rc t="2" v="2377"/>
    </bk>
    <bk>
      <rc t="2" v="2378"/>
    </bk>
    <bk>
      <rc t="2" v="2379"/>
    </bk>
    <bk>
      <rc t="2" v="2380"/>
    </bk>
    <bk>
      <rc t="2" v="2381"/>
    </bk>
    <bk>
      <rc t="2" v="2382"/>
    </bk>
    <bk>
      <rc t="2" v="2383"/>
    </bk>
    <bk>
      <rc t="2" v="2384"/>
    </bk>
    <bk>
      <rc t="2" v="2385"/>
    </bk>
    <bk>
      <rc t="2" v="2386"/>
    </bk>
    <bk>
      <rc t="2" v="2387"/>
    </bk>
    <bk>
      <rc t="2" v="2388"/>
    </bk>
    <bk>
      <rc t="2" v="2389"/>
    </bk>
    <bk>
      <rc t="2" v="2390"/>
    </bk>
    <bk>
      <rc t="2" v="2391"/>
    </bk>
    <bk>
      <rc t="2" v="2392"/>
    </bk>
    <bk>
      <rc t="2" v="2393"/>
    </bk>
    <bk>
      <rc t="2" v="2394"/>
    </bk>
    <bk>
      <rc t="2" v="2395"/>
    </bk>
    <bk>
      <rc t="2" v="2396"/>
    </bk>
    <bk>
      <rc t="2" v="2397"/>
    </bk>
    <bk>
      <rc t="2" v="2398"/>
    </bk>
    <bk>
      <rc t="2" v="2399"/>
    </bk>
    <bk>
      <rc t="2" v="2400"/>
    </bk>
    <bk>
      <rc t="2" v="2401"/>
    </bk>
    <bk>
      <rc t="2" v="2402"/>
    </bk>
    <bk>
      <rc t="2" v="2403"/>
    </bk>
    <bk>
      <rc t="2" v="2404"/>
    </bk>
    <bk>
      <rc t="2" v="2405"/>
    </bk>
    <bk>
      <rc t="2" v="2406"/>
    </bk>
    <bk>
      <rc t="2" v="2407"/>
    </bk>
    <bk>
      <rc t="2" v="2408"/>
    </bk>
    <bk>
      <rc t="2" v="2409"/>
    </bk>
    <bk>
      <rc t="2" v="2410"/>
    </bk>
    <bk>
      <rc t="2" v="2411"/>
    </bk>
    <bk>
      <rc t="2" v="2412"/>
    </bk>
    <bk>
      <rc t="2" v="2413"/>
    </bk>
    <bk>
      <rc t="2" v="2414"/>
    </bk>
    <bk>
      <rc t="2" v="2415"/>
    </bk>
    <bk>
      <rc t="2" v="2416"/>
    </bk>
    <bk>
      <rc t="2" v="2417"/>
    </bk>
    <bk>
      <rc t="2" v="2418"/>
    </bk>
    <bk>
      <rc t="2" v="2419"/>
    </bk>
    <bk>
      <rc t="2" v="2420"/>
    </bk>
    <bk>
      <rc t="2" v="2421"/>
    </bk>
    <bk>
      <rc t="2" v="2422"/>
    </bk>
    <bk>
      <rc t="2" v="2423"/>
    </bk>
    <bk>
      <rc t="2" v="2424"/>
    </bk>
    <bk>
      <rc t="2" v="2425"/>
    </bk>
    <bk>
      <rc t="2" v="2426"/>
    </bk>
    <bk>
      <rc t="2" v="2427"/>
    </bk>
    <bk>
      <rc t="2" v="2428"/>
    </bk>
    <bk>
      <rc t="2" v="2429"/>
    </bk>
    <bk>
      <rc t="2" v="2430"/>
    </bk>
    <bk>
      <rc t="2" v="2431"/>
    </bk>
    <bk>
      <rc t="2" v="2432"/>
    </bk>
    <bk>
      <rc t="2" v="2433"/>
    </bk>
    <bk>
      <rc t="2" v="2434"/>
    </bk>
    <bk>
      <rc t="2" v="2435"/>
    </bk>
    <bk>
      <rc t="2" v="2436"/>
    </bk>
    <bk>
      <rc t="2" v="2437"/>
    </bk>
    <bk>
      <rc t="2" v="2438"/>
    </bk>
    <bk>
      <rc t="2" v="2439"/>
    </bk>
    <bk>
      <rc t="2" v="2440"/>
    </bk>
    <bk>
      <rc t="2" v="2441"/>
    </bk>
    <bk>
      <rc t="2" v="2442"/>
    </bk>
    <bk>
      <rc t="2" v="2443"/>
    </bk>
    <bk>
      <rc t="2" v="2444"/>
    </bk>
    <bk>
      <rc t="2" v="2445"/>
    </bk>
    <bk>
      <rc t="2" v="2446"/>
    </bk>
    <bk>
      <rc t="2" v="2447"/>
    </bk>
    <bk>
      <rc t="2" v="2448"/>
    </bk>
    <bk>
      <rc t="2" v="2449"/>
    </bk>
    <bk>
      <rc t="2" v="2450"/>
    </bk>
    <bk>
      <rc t="2" v="2451"/>
    </bk>
    <bk>
      <rc t="2" v="2452"/>
    </bk>
    <bk>
      <rc t="2" v="2453"/>
    </bk>
    <bk>
      <rc t="2" v="2454"/>
    </bk>
    <bk>
      <rc t="2" v="2455"/>
    </bk>
    <bk>
      <rc t="2" v="2456"/>
    </bk>
    <bk>
      <rc t="2" v="2457"/>
    </bk>
    <bk>
      <rc t="2" v="2458"/>
    </bk>
    <bk>
      <rc t="2" v="2459"/>
    </bk>
    <bk>
      <rc t="2" v="2460"/>
    </bk>
    <bk>
      <rc t="2" v="2461"/>
    </bk>
    <bk>
      <rc t="2" v="2462"/>
    </bk>
    <bk>
      <rc t="2" v="2463"/>
    </bk>
    <bk>
      <rc t="2" v="2464"/>
    </bk>
    <bk>
      <rc t="2" v="2465"/>
    </bk>
    <bk>
      <rc t="2" v="2466"/>
    </bk>
    <bk>
      <rc t="2" v="2467"/>
    </bk>
    <bk>
      <rc t="2" v="2468"/>
    </bk>
    <bk>
      <rc t="2" v="2469"/>
    </bk>
    <bk>
      <rc t="2" v="2470"/>
    </bk>
    <bk>
      <rc t="2" v="2471"/>
    </bk>
    <bk>
      <rc t="2" v="2472"/>
    </bk>
    <bk>
      <rc t="2" v="2473"/>
    </bk>
    <bk>
      <rc t="2" v="2474"/>
    </bk>
    <bk>
      <rc t="2" v="2475"/>
    </bk>
    <bk>
      <rc t="2" v="2476"/>
    </bk>
    <bk>
      <rc t="2" v="2477"/>
    </bk>
    <bk>
      <rc t="2" v="2478"/>
    </bk>
    <bk>
      <rc t="2" v="2479"/>
    </bk>
    <bk>
      <rc t="2" v="2480"/>
    </bk>
    <bk>
      <rc t="2" v="2481"/>
    </bk>
    <bk>
      <rc t="2" v="2482"/>
    </bk>
    <bk>
      <rc t="2" v="2483"/>
    </bk>
    <bk>
      <rc t="2" v="2484"/>
    </bk>
    <bk>
      <rc t="2" v="2485"/>
    </bk>
    <bk>
      <rc t="2" v="2486"/>
    </bk>
    <bk>
      <rc t="2" v="2487"/>
    </bk>
    <bk>
      <rc t="2" v="2488"/>
    </bk>
    <bk>
      <rc t="2" v="2489"/>
    </bk>
    <bk>
      <rc t="2" v="2490"/>
    </bk>
    <bk>
      <rc t="2" v="2491"/>
    </bk>
    <bk>
      <rc t="2" v="2492"/>
    </bk>
    <bk>
      <rc t="2" v="2493"/>
    </bk>
    <bk>
      <rc t="2" v="2494"/>
    </bk>
    <bk>
      <rc t="2" v="2495"/>
    </bk>
    <bk>
      <rc t="2" v="2496"/>
    </bk>
    <bk>
      <rc t="2" v="2497"/>
    </bk>
    <bk>
      <rc t="2" v="2498"/>
    </bk>
    <bk>
      <rc t="2" v="2499"/>
    </bk>
    <bk>
      <rc t="2" v="2500"/>
    </bk>
    <bk>
      <rc t="2" v="2501"/>
    </bk>
    <bk>
      <rc t="2" v="2502"/>
    </bk>
    <bk>
      <rc t="2" v="2503"/>
    </bk>
    <bk>
      <rc t="2" v="2504"/>
    </bk>
    <bk>
      <rc t="2" v="2505"/>
    </bk>
    <bk>
      <rc t="2" v="2506"/>
    </bk>
    <bk>
      <rc t="2" v="2507"/>
    </bk>
    <bk>
      <rc t="2" v="2508"/>
    </bk>
    <bk>
      <rc t="2" v="2509"/>
    </bk>
    <bk>
      <rc t="2" v="2510"/>
    </bk>
    <bk>
      <rc t="2" v="2511"/>
    </bk>
    <bk>
      <rc t="2" v="2512"/>
    </bk>
    <bk>
      <rc t="2" v="2513"/>
    </bk>
    <bk>
      <rc t="2" v="2514"/>
    </bk>
    <bk>
      <rc t="2" v="2515"/>
    </bk>
    <bk>
      <rc t="2" v="2516"/>
    </bk>
    <bk>
      <rc t="2" v="2517"/>
    </bk>
    <bk>
      <rc t="2" v="2518"/>
    </bk>
    <bk>
      <rc t="2" v="2519"/>
    </bk>
    <bk>
      <rc t="2" v="2520"/>
    </bk>
    <bk>
      <rc t="2" v="2521"/>
    </bk>
    <bk>
      <rc t="2" v="2522"/>
    </bk>
    <bk>
      <rc t="2" v="2523"/>
    </bk>
    <bk>
      <rc t="2" v="2524"/>
    </bk>
    <bk>
      <rc t="2" v="2525"/>
    </bk>
    <bk>
      <rc t="2" v="2526"/>
    </bk>
    <bk>
      <rc t="2" v="2527"/>
    </bk>
    <bk>
      <rc t="2" v="2528"/>
    </bk>
    <bk>
      <rc t="2" v="2529"/>
    </bk>
    <bk>
      <rc t="2" v="2530"/>
    </bk>
    <bk>
      <rc t="2" v="2531"/>
    </bk>
    <bk>
      <rc t="2" v="2532"/>
    </bk>
    <bk>
      <rc t="2" v="2533"/>
    </bk>
    <bk>
      <rc t="2" v="2534"/>
    </bk>
    <bk>
      <rc t="2" v="2535"/>
    </bk>
    <bk>
      <rc t="2" v="2536"/>
    </bk>
    <bk>
      <rc t="2" v="2537"/>
    </bk>
    <bk>
      <rc t="2" v="2538"/>
    </bk>
    <bk>
      <rc t="2" v="2539"/>
    </bk>
    <bk>
      <rc t="2" v="2540"/>
    </bk>
    <bk>
      <rc t="2" v="2541"/>
    </bk>
    <bk>
      <rc t="2" v="2542"/>
    </bk>
    <bk>
      <rc t="2" v="2543"/>
    </bk>
    <bk>
      <rc t="2" v="2544"/>
    </bk>
    <bk>
      <rc t="2" v="2545"/>
    </bk>
    <bk>
      <rc t="2" v="2546"/>
    </bk>
    <bk>
      <rc t="2" v="2547"/>
    </bk>
    <bk>
      <rc t="2" v="2548"/>
    </bk>
    <bk>
      <rc t="2" v="2549"/>
    </bk>
    <bk>
      <rc t="2" v="2550"/>
    </bk>
    <bk>
      <rc t="2" v="2551"/>
    </bk>
    <bk>
      <rc t="2" v="2552"/>
    </bk>
    <bk>
      <rc t="2" v="2553"/>
    </bk>
    <bk>
      <rc t="2" v="2554"/>
    </bk>
    <bk>
      <rc t="2" v="2555"/>
    </bk>
    <bk>
      <rc t="2" v="2556"/>
    </bk>
    <bk>
      <rc t="2" v="2557"/>
    </bk>
    <bk>
      <rc t="2" v="2558"/>
    </bk>
    <bk>
      <rc t="2" v="2559"/>
    </bk>
    <bk>
      <rc t="2" v="2560"/>
    </bk>
    <bk>
      <rc t="2" v="2561"/>
    </bk>
    <bk>
      <rc t="2" v="2562"/>
    </bk>
    <bk>
      <rc t="2" v="2563"/>
    </bk>
    <bk>
      <rc t="2" v="2564"/>
    </bk>
    <bk>
      <rc t="2" v="2565"/>
    </bk>
    <bk>
      <rc t="2" v="2566"/>
    </bk>
    <bk>
      <rc t="2" v="2567"/>
    </bk>
    <bk>
      <rc t="2" v="2568"/>
    </bk>
    <bk>
      <rc t="2" v="2569"/>
    </bk>
    <bk>
      <rc t="2" v="2570"/>
    </bk>
    <bk>
      <rc t="2" v="2571"/>
    </bk>
    <bk>
      <rc t="2" v="2572"/>
    </bk>
    <bk>
      <rc t="2" v="2573"/>
    </bk>
    <bk>
      <rc t="2" v="2574"/>
    </bk>
    <bk>
      <rc t="2" v="2575"/>
    </bk>
    <bk>
      <rc t="2" v="2576"/>
    </bk>
    <bk>
      <rc t="2" v="2577"/>
    </bk>
    <bk>
      <rc t="2" v="2578"/>
    </bk>
    <bk>
      <rc t="2" v="2579"/>
    </bk>
    <bk>
      <rc t="2" v="2580"/>
    </bk>
    <bk>
      <rc t="2" v="2581"/>
    </bk>
    <bk>
      <rc t="2" v="2582"/>
    </bk>
    <bk>
      <rc t="2" v="2583"/>
    </bk>
    <bk>
      <rc t="2" v="2584"/>
    </bk>
    <bk>
      <rc t="2" v="2585"/>
    </bk>
    <bk>
      <rc t="2" v="2586"/>
    </bk>
    <bk>
      <rc t="2" v="2587"/>
    </bk>
    <bk>
      <rc t="2" v="2588"/>
    </bk>
    <bk>
      <rc t="2" v="2589"/>
    </bk>
    <bk>
      <rc t="2" v="2590"/>
    </bk>
    <bk>
      <rc t="2" v="2591"/>
    </bk>
    <bk>
      <rc t="2" v="2592"/>
    </bk>
    <bk>
      <rc t="2" v="2593"/>
    </bk>
    <bk>
      <rc t="2" v="2594"/>
    </bk>
    <bk>
      <rc t="2" v="2595"/>
    </bk>
    <bk>
      <rc t="2" v="2596"/>
    </bk>
    <bk>
      <rc t="2" v="2597"/>
    </bk>
    <bk>
      <rc t="2" v="2598"/>
    </bk>
    <bk>
      <rc t="2" v="2599"/>
    </bk>
    <bk>
      <rc t="2" v="2600"/>
    </bk>
    <bk>
      <rc t="2" v="2601"/>
    </bk>
    <bk>
      <rc t="2" v="2602"/>
    </bk>
    <bk>
      <rc t="2" v="2603"/>
    </bk>
    <bk>
      <rc t="2" v="2604"/>
    </bk>
    <bk>
      <rc t="2" v="2605"/>
    </bk>
    <bk>
      <rc t="2" v="2606"/>
    </bk>
    <bk>
      <rc t="2" v="2607"/>
    </bk>
    <bk>
      <rc t="2" v="2608"/>
    </bk>
    <bk>
      <rc t="2" v="2609"/>
    </bk>
    <bk>
      <rc t="2" v="2610"/>
    </bk>
    <bk>
      <rc t="2" v="2611"/>
    </bk>
    <bk>
      <rc t="2" v="2612"/>
    </bk>
    <bk>
      <rc t="2" v="2613"/>
    </bk>
    <bk>
      <rc t="2" v="2614"/>
    </bk>
    <bk>
      <rc t="2" v="2615"/>
    </bk>
    <bk>
      <rc t="2" v="2616"/>
    </bk>
    <bk>
      <rc t="2" v="2617"/>
    </bk>
    <bk>
      <rc t="2" v="2618"/>
    </bk>
    <bk>
      <rc t="2" v="2619"/>
    </bk>
    <bk>
      <rc t="2" v="2620"/>
    </bk>
    <bk>
      <rc t="2" v="2621"/>
    </bk>
    <bk>
      <rc t="2" v="2622"/>
    </bk>
    <bk>
      <rc t="2" v="2623"/>
    </bk>
    <bk>
      <rc t="2" v="2624"/>
    </bk>
    <bk>
      <rc t="2" v="2625"/>
    </bk>
    <bk>
      <rc t="2" v="2626"/>
    </bk>
    <bk>
      <rc t="2" v="2627"/>
    </bk>
    <bk>
      <rc t="2" v="2628"/>
    </bk>
    <bk>
      <rc t="2" v="2629"/>
    </bk>
    <bk>
      <rc t="2" v="2630"/>
    </bk>
    <bk>
      <rc t="2" v="2631"/>
    </bk>
    <bk>
      <rc t="2" v="2632"/>
    </bk>
    <bk>
      <rc t="2" v="2633"/>
    </bk>
    <bk>
      <rc t="2" v="2634"/>
    </bk>
    <bk>
      <rc t="2" v="2635"/>
    </bk>
    <bk>
      <rc t="2" v="2636"/>
    </bk>
    <bk>
      <rc t="2" v="2637"/>
    </bk>
    <bk>
      <rc t="2" v="2638"/>
    </bk>
    <bk>
      <rc t="2" v="2639"/>
    </bk>
    <bk>
      <rc t="2" v="2640"/>
    </bk>
    <bk>
      <rc t="2" v="2641"/>
    </bk>
    <bk>
      <rc t="2" v="2642"/>
    </bk>
    <bk>
      <rc t="2" v="2643"/>
    </bk>
    <bk>
      <rc t="2" v="2644"/>
    </bk>
    <bk>
      <rc t="2" v="2645"/>
    </bk>
    <bk>
      <rc t="2" v="2646"/>
    </bk>
    <bk>
      <rc t="2" v="2647"/>
    </bk>
    <bk>
      <rc t="2" v="2648"/>
    </bk>
    <bk>
      <rc t="2" v="2649"/>
    </bk>
    <bk>
      <rc t="2" v="2650"/>
    </bk>
    <bk>
      <rc t="2" v="2651"/>
    </bk>
    <bk>
      <rc t="2" v="2652"/>
    </bk>
    <bk>
      <rc t="2" v="2653"/>
    </bk>
    <bk>
      <rc t="2" v="2654"/>
    </bk>
    <bk>
      <rc t="2" v="2655"/>
    </bk>
    <bk>
      <rc t="2" v="2656"/>
    </bk>
    <bk>
      <rc t="2" v="2657"/>
    </bk>
    <bk>
      <rc t="2" v="2658"/>
    </bk>
    <bk>
      <rc t="2" v="2659"/>
    </bk>
    <bk>
      <rc t="2" v="2660"/>
    </bk>
    <bk>
      <rc t="2" v="2661"/>
    </bk>
    <bk>
      <rc t="2" v="2662"/>
    </bk>
    <bk>
      <rc t="2" v="2663"/>
    </bk>
    <bk>
      <rc t="2" v="2664"/>
    </bk>
    <bk>
      <rc t="2" v="2665"/>
    </bk>
    <bk>
      <rc t="2" v="2666"/>
    </bk>
    <bk>
      <rc t="2" v="2667"/>
    </bk>
    <bk>
      <rc t="2" v="2668"/>
    </bk>
    <bk>
      <rc t="2" v="2669"/>
    </bk>
    <bk>
      <rc t="2" v="2670"/>
    </bk>
    <bk>
      <rc t="2" v="2671"/>
    </bk>
    <bk>
      <rc t="2" v="2672"/>
    </bk>
    <bk>
      <rc t="2" v="2673"/>
    </bk>
    <bk>
      <rc t="2" v="2674"/>
    </bk>
    <bk>
      <rc t="2" v="2675"/>
    </bk>
    <bk>
      <rc t="2" v="2676"/>
    </bk>
    <bk>
      <rc t="2" v="2677"/>
    </bk>
    <bk>
      <rc t="2" v="2678"/>
    </bk>
    <bk>
      <rc t="2" v="2679"/>
    </bk>
    <bk>
      <rc t="2" v="2680"/>
    </bk>
    <bk>
      <rc t="2" v="2681"/>
    </bk>
    <bk>
      <rc t="2" v="2682"/>
    </bk>
    <bk>
      <rc t="2" v="2683"/>
    </bk>
    <bk>
      <rc t="2" v="2684"/>
    </bk>
    <bk>
      <rc t="2" v="2685"/>
    </bk>
    <bk>
      <rc t="2" v="2686"/>
    </bk>
    <bk>
      <rc t="2" v="2687"/>
    </bk>
    <bk>
      <rc t="2" v="2688"/>
    </bk>
    <bk>
      <rc t="2" v="2689"/>
    </bk>
    <bk>
      <rc t="2" v="2690"/>
    </bk>
    <bk>
      <rc t="2" v="2691"/>
    </bk>
    <bk>
      <rc t="2" v="2692"/>
    </bk>
    <bk>
      <rc t="2" v="2693"/>
    </bk>
    <bk>
      <rc t="2" v="2694"/>
    </bk>
    <bk>
      <rc t="2" v="2695"/>
    </bk>
    <bk>
      <rc t="2" v="2696"/>
    </bk>
    <bk>
      <rc t="2" v="2697"/>
    </bk>
    <bk>
      <rc t="2" v="2698"/>
    </bk>
    <bk>
      <rc t="2" v="2699"/>
    </bk>
    <bk>
      <rc t="2" v="2700"/>
    </bk>
    <bk>
      <rc t="2" v="2701"/>
    </bk>
    <bk>
      <rc t="2" v="2702"/>
    </bk>
    <bk>
      <rc t="2" v="2703"/>
    </bk>
    <bk>
      <rc t="2" v="2704"/>
    </bk>
    <bk>
      <rc t="2" v="2705"/>
    </bk>
    <bk>
      <rc t="2" v="2706"/>
    </bk>
    <bk>
      <rc t="2" v="2707"/>
    </bk>
    <bk>
      <rc t="2" v="2708"/>
    </bk>
    <bk>
      <rc t="2" v="2709"/>
    </bk>
    <bk>
      <rc t="2" v="2710"/>
    </bk>
    <bk>
      <rc t="2" v="2711"/>
    </bk>
    <bk>
      <rc t="2" v="2712"/>
    </bk>
    <bk>
      <rc t="2" v="2713"/>
    </bk>
    <bk>
      <rc t="2" v="2714"/>
    </bk>
    <bk>
      <rc t="2" v="2715"/>
    </bk>
    <bk>
      <rc t="2" v="2716"/>
    </bk>
    <bk>
      <rc t="2" v="2717"/>
    </bk>
    <bk>
      <rc t="2" v="2718"/>
    </bk>
    <bk>
      <rc t="2" v="2719"/>
    </bk>
    <bk>
      <rc t="2" v="2720"/>
    </bk>
    <bk>
      <rc t="2" v="2721"/>
    </bk>
    <bk>
      <rc t="2" v="2722"/>
    </bk>
    <bk>
      <rc t="2" v="2723"/>
    </bk>
    <bk>
      <rc t="2" v="2724"/>
    </bk>
    <bk>
      <rc t="2" v="2725"/>
    </bk>
    <bk>
      <rc t="2" v="2726"/>
    </bk>
    <bk>
      <rc t="2" v="2727"/>
    </bk>
    <bk>
      <rc t="2" v="2728"/>
    </bk>
    <bk>
      <rc t="2" v="2729"/>
    </bk>
    <bk>
      <rc t="2" v="2730"/>
    </bk>
    <bk>
      <rc t="2" v="2731"/>
    </bk>
    <bk>
      <rc t="2" v="2732"/>
    </bk>
    <bk>
      <rc t="2" v="2733"/>
    </bk>
    <bk>
      <rc t="2" v="2734"/>
    </bk>
    <bk>
      <rc t="2" v="2735"/>
    </bk>
    <bk>
      <rc t="2" v="2736"/>
    </bk>
    <bk>
      <rc t="2" v="2737"/>
    </bk>
    <bk>
      <rc t="2" v="2738"/>
    </bk>
    <bk>
      <rc t="2" v="2739"/>
    </bk>
    <bk>
      <rc t="2" v="2740"/>
    </bk>
    <bk>
      <rc t="2" v="2741"/>
    </bk>
    <bk>
      <rc t="2" v="2742"/>
    </bk>
    <bk>
      <rc t="2" v="2743"/>
    </bk>
    <bk>
      <rc t="2" v="2744"/>
    </bk>
    <bk>
      <rc t="2" v="2745"/>
    </bk>
    <bk>
      <rc t="2" v="2746"/>
    </bk>
    <bk>
      <rc t="2" v="2747"/>
    </bk>
    <bk>
      <rc t="2" v="2748"/>
    </bk>
    <bk>
      <rc t="2" v="2749"/>
    </bk>
    <bk>
      <rc t="2" v="2750"/>
    </bk>
    <bk>
      <rc t="2" v="2751"/>
    </bk>
    <bk>
      <rc t="2" v="2752"/>
    </bk>
    <bk>
      <rc t="2" v="2753"/>
    </bk>
    <bk>
      <rc t="2" v="2754"/>
    </bk>
    <bk>
      <rc t="2" v="2755"/>
    </bk>
    <bk>
      <rc t="2" v="2756"/>
    </bk>
    <bk>
      <rc t="2" v="2757"/>
    </bk>
    <bk>
      <rc t="2" v="2758"/>
    </bk>
    <bk>
      <rc t="2" v="2759"/>
    </bk>
    <bk>
      <rc t="2" v="2760"/>
    </bk>
    <bk>
      <rc t="2" v="2761"/>
    </bk>
    <bk>
      <rc t="2" v="2762"/>
    </bk>
    <bk>
      <rc t="2" v="2763"/>
    </bk>
    <bk>
      <rc t="2" v="2764"/>
    </bk>
    <bk>
      <rc t="2" v="2765"/>
    </bk>
    <bk>
      <rc t="2" v="2766"/>
    </bk>
    <bk>
      <rc t="2" v="2767"/>
    </bk>
    <bk>
      <rc t="2" v="2768"/>
    </bk>
    <bk>
      <rc t="2" v="2769"/>
    </bk>
    <bk>
      <rc t="2" v="2770"/>
    </bk>
    <bk>
      <rc t="2" v="2771"/>
    </bk>
    <bk>
      <rc t="2" v="2772"/>
    </bk>
    <bk>
      <rc t="2" v="2773"/>
    </bk>
    <bk>
      <rc t="2" v="2774"/>
    </bk>
    <bk>
      <rc t="2" v="2775"/>
    </bk>
    <bk>
      <rc t="2" v="2776"/>
    </bk>
    <bk>
      <rc t="2" v="2777"/>
    </bk>
    <bk>
      <rc t="2" v="2778"/>
    </bk>
    <bk>
      <rc t="2" v="2779"/>
    </bk>
    <bk>
      <rc t="2" v="2780"/>
    </bk>
    <bk>
      <rc t="2" v="2781"/>
    </bk>
    <bk>
      <rc t="2" v="2782"/>
    </bk>
    <bk>
      <rc t="2" v="2783"/>
    </bk>
    <bk>
      <rc t="2" v="2784"/>
    </bk>
    <bk>
      <rc t="2" v="2785"/>
    </bk>
    <bk>
      <rc t="2" v="2786"/>
    </bk>
    <bk>
      <rc t="2" v="2787"/>
    </bk>
    <bk>
      <rc t="2" v="2788"/>
    </bk>
    <bk>
      <rc t="2" v="2789"/>
    </bk>
    <bk>
      <rc t="2" v="2790"/>
    </bk>
    <bk>
      <rc t="2" v="2791"/>
    </bk>
    <bk>
      <rc t="2" v="2792"/>
    </bk>
    <bk>
      <rc t="2" v="2793"/>
    </bk>
    <bk>
      <rc t="2" v="2794"/>
    </bk>
    <bk>
      <rc t="2" v="2795"/>
    </bk>
    <bk>
      <rc t="2" v="2796"/>
    </bk>
    <bk>
      <rc t="2" v="2797"/>
    </bk>
    <bk>
      <rc t="2" v="2798"/>
    </bk>
    <bk>
      <rc t="2" v="2799"/>
    </bk>
    <bk>
      <rc t="2" v="2800"/>
    </bk>
    <bk>
      <rc t="2" v="2801"/>
    </bk>
    <bk>
      <rc t="2" v="2802"/>
    </bk>
    <bk>
      <rc t="2" v="2803"/>
    </bk>
    <bk>
      <rc t="2" v="2804"/>
    </bk>
    <bk>
      <rc t="2" v="2805"/>
    </bk>
    <bk>
      <rc t="2" v="2806"/>
    </bk>
    <bk>
      <rc t="2" v="2807"/>
    </bk>
    <bk>
      <rc t="2" v="2808"/>
    </bk>
    <bk>
      <rc t="2" v="2809"/>
    </bk>
    <bk>
      <rc t="2" v="2810"/>
    </bk>
    <bk>
      <rc t="2" v="2811"/>
    </bk>
    <bk>
      <rc t="2" v="2812"/>
    </bk>
    <bk>
      <rc t="2" v="2813"/>
    </bk>
    <bk>
      <rc t="2" v="2814"/>
    </bk>
    <bk>
      <rc t="2" v="2815"/>
    </bk>
    <bk>
      <rc t="2" v="2816"/>
    </bk>
    <bk>
      <rc t="2" v="2817"/>
    </bk>
    <bk>
      <rc t="2" v="2818"/>
    </bk>
    <bk>
      <rc t="2" v="2819"/>
    </bk>
    <bk>
      <rc t="2" v="2820"/>
    </bk>
    <bk>
      <rc t="2" v="2821"/>
    </bk>
    <bk>
      <rc t="2" v="2822"/>
    </bk>
    <bk>
      <rc t="2" v="2823"/>
    </bk>
    <bk>
      <rc t="2" v="2824"/>
    </bk>
    <bk>
      <rc t="2" v="2825"/>
    </bk>
    <bk>
      <rc t="2" v="2826"/>
    </bk>
    <bk>
      <rc t="2" v="2827"/>
    </bk>
    <bk>
      <rc t="2" v="2828"/>
    </bk>
    <bk>
      <rc t="2" v="2829"/>
    </bk>
    <bk>
      <rc t="2" v="2830"/>
    </bk>
    <bk>
      <rc t="2" v="2831"/>
    </bk>
    <bk>
      <rc t="2" v="2832"/>
    </bk>
    <bk>
      <rc t="2" v="2833"/>
    </bk>
    <bk>
      <rc t="2" v="2834"/>
    </bk>
    <bk>
      <rc t="2" v="2835"/>
    </bk>
    <bk>
      <rc t="2" v="2836"/>
    </bk>
    <bk>
      <rc t="2" v="2837"/>
    </bk>
    <bk>
      <rc t="2" v="2838"/>
    </bk>
    <bk>
      <rc t="2" v="2839"/>
    </bk>
    <bk>
      <rc t="2" v="2840"/>
    </bk>
    <bk>
      <rc t="2" v="2841"/>
    </bk>
    <bk>
      <rc t="2" v="2842"/>
    </bk>
    <bk>
      <rc t="2" v="2843"/>
    </bk>
    <bk>
      <rc t="2" v="2844"/>
    </bk>
    <bk>
      <rc t="2" v="2845"/>
    </bk>
    <bk>
      <rc t="2" v="2846"/>
    </bk>
    <bk>
      <rc t="2" v="2847"/>
    </bk>
    <bk>
      <rc t="2" v="2848"/>
    </bk>
    <bk>
      <rc t="2" v="2849"/>
    </bk>
    <bk>
      <rc t="2" v="2850"/>
    </bk>
    <bk>
      <rc t="2" v="2851"/>
    </bk>
    <bk>
      <rc t="2" v="2852"/>
    </bk>
    <bk>
      <rc t="2" v="2853"/>
    </bk>
    <bk>
      <rc t="2" v="2854"/>
    </bk>
    <bk>
      <rc t="2" v="2855"/>
    </bk>
    <bk>
      <rc t="2" v="2856"/>
    </bk>
    <bk>
      <rc t="2" v="2857"/>
    </bk>
    <bk>
      <rc t="2" v="2858"/>
    </bk>
    <bk>
      <rc t="2" v="2859"/>
    </bk>
    <bk>
      <rc t="2" v="2860"/>
    </bk>
    <bk>
      <rc t="2" v="2861"/>
    </bk>
    <bk>
      <rc t="2" v="2862"/>
    </bk>
    <bk>
      <rc t="2" v="2863"/>
    </bk>
    <bk>
      <rc t="2" v="2864"/>
    </bk>
    <bk>
      <rc t="2" v="2865"/>
    </bk>
    <bk>
      <rc t="2" v="2866"/>
    </bk>
    <bk>
      <rc t="2" v="2867"/>
    </bk>
    <bk>
      <rc t="2" v="2868"/>
    </bk>
    <bk>
      <rc t="2" v="2869"/>
    </bk>
    <bk>
      <rc t="2" v="2870"/>
    </bk>
    <bk>
      <rc t="2" v="2871"/>
    </bk>
    <bk>
      <rc t="2" v="2872"/>
    </bk>
    <bk>
      <rc t="2" v="2873"/>
    </bk>
    <bk>
      <rc t="2" v="2874"/>
    </bk>
    <bk>
      <rc t="2" v="2875"/>
    </bk>
    <bk>
      <rc t="2" v="2876"/>
    </bk>
    <bk>
      <rc t="2" v="2877"/>
    </bk>
    <bk>
      <rc t="2" v="2878"/>
    </bk>
    <bk>
      <rc t="2" v="2879"/>
    </bk>
    <bk>
      <rc t="2" v="2880"/>
    </bk>
    <bk>
      <rc t="2" v="2881"/>
    </bk>
    <bk>
      <rc t="2" v="2882"/>
    </bk>
    <bk>
      <rc t="2" v="2883"/>
    </bk>
    <bk>
      <rc t="2" v="2884"/>
    </bk>
    <bk>
      <rc t="2" v="2885"/>
    </bk>
    <bk>
      <rc t="2" v="2886"/>
    </bk>
    <bk>
      <rc t="2" v="2887"/>
    </bk>
    <bk>
      <rc t="2" v="2888"/>
    </bk>
    <bk>
      <rc t="2" v="2889"/>
    </bk>
    <bk>
      <rc t="2" v="2890"/>
    </bk>
    <bk>
      <rc t="2" v="2891"/>
    </bk>
    <bk>
      <rc t="2" v="2892"/>
    </bk>
    <bk>
      <rc t="2" v="2893"/>
    </bk>
    <bk>
      <rc t="2" v="2894"/>
    </bk>
    <bk>
      <rc t="2" v="2895"/>
    </bk>
    <bk>
      <rc t="2" v="2896"/>
    </bk>
    <bk>
      <rc t="2" v="2897"/>
    </bk>
    <bk>
      <rc t="2" v="2898"/>
    </bk>
    <bk>
      <rc t="2" v="2899"/>
    </bk>
    <bk>
      <rc t="2" v="2900"/>
    </bk>
    <bk>
      <rc t="2" v="2901"/>
    </bk>
    <bk>
      <rc t="2" v="2902"/>
    </bk>
    <bk>
      <rc t="2" v="2903"/>
    </bk>
    <bk>
      <rc t="2" v="2904"/>
    </bk>
    <bk>
      <rc t="2" v="2905"/>
    </bk>
    <bk>
      <rc t="2" v="2906"/>
    </bk>
    <bk>
      <rc t="2" v="2907"/>
    </bk>
    <bk>
      <rc t="2" v="2908"/>
    </bk>
    <bk>
      <rc t="2" v="2909"/>
    </bk>
    <bk>
      <rc t="2" v="2910"/>
    </bk>
    <bk>
      <rc t="2" v="2911"/>
    </bk>
    <bk>
      <rc t="2" v="2912"/>
    </bk>
    <bk>
      <rc t="2" v="2913"/>
    </bk>
    <bk>
      <rc t="2" v="2914"/>
    </bk>
    <bk>
      <rc t="2" v="2915"/>
    </bk>
    <bk>
      <rc t="2" v="2916"/>
    </bk>
    <bk>
      <rc t="2" v="2917"/>
    </bk>
    <bk>
      <rc t="2" v="2918"/>
    </bk>
    <bk>
      <rc t="2" v="2919"/>
    </bk>
    <bk>
      <rc t="2" v="2920"/>
    </bk>
    <bk>
      <rc t="2" v="2921"/>
    </bk>
    <bk>
      <rc t="2" v="2922"/>
    </bk>
    <bk>
      <rc t="2" v="2923"/>
    </bk>
    <bk>
      <rc t="2" v="2924"/>
    </bk>
    <bk>
      <rc t="2" v="2925"/>
    </bk>
    <bk>
      <rc t="2" v="2926"/>
    </bk>
    <bk>
      <rc t="2" v="2927"/>
    </bk>
    <bk>
      <rc t="2" v="2928"/>
    </bk>
    <bk>
      <rc t="2" v="2929"/>
    </bk>
    <bk>
      <rc t="2" v="2930"/>
    </bk>
    <bk>
      <rc t="2" v="2931"/>
    </bk>
    <bk>
      <rc t="2" v="2932"/>
    </bk>
    <bk>
      <rc t="2" v="2933"/>
    </bk>
    <bk>
      <rc t="2" v="2934"/>
    </bk>
    <bk>
      <rc t="2" v="2935"/>
    </bk>
    <bk>
      <rc t="2" v="2936"/>
    </bk>
    <bk>
      <rc t="2" v="2937"/>
    </bk>
    <bk>
      <rc t="2" v="2938"/>
    </bk>
    <bk>
      <rc t="2" v="2939"/>
    </bk>
    <bk>
      <rc t="2" v="2940"/>
    </bk>
    <bk>
      <rc t="2" v="2941"/>
    </bk>
    <bk>
      <rc t="2" v="2942"/>
    </bk>
    <bk>
      <rc t="2" v="2943"/>
    </bk>
    <bk>
      <rc t="2" v="2944"/>
    </bk>
    <bk>
      <rc t="2" v="2945"/>
    </bk>
    <bk>
      <rc t="2" v="2946"/>
    </bk>
    <bk>
      <rc t="2" v="2947"/>
    </bk>
    <bk>
      <rc t="2" v="2948"/>
    </bk>
    <bk>
      <rc t="2" v="2949"/>
    </bk>
    <bk>
      <rc t="2" v="2950"/>
    </bk>
    <bk>
      <rc t="2" v="2951"/>
    </bk>
    <bk>
      <rc t="2" v="2952"/>
    </bk>
    <bk>
      <rc t="2" v="2953"/>
    </bk>
    <bk>
      <rc t="2" v="2954"/>
    </bk>
    <bk>
      <rc t="2" v="2955"/>
    </bk>
    <bk>
      <rc t="2" v="2956"/>
    </bk>
    <bk>
      <rc t="2" v="2957"/>
    </bk>
    <bk>
      <rc t="2" v="2958"/>
    </bk>
    <bk>
      <rc t="2" v="2959"/>
    </bk>
    <bk>
      <rc t="2" v="2960"/>
    </bk>
    <bk>
      <rc t="2" v="2961"/>
    </bk>
    <bk>
      <rc t="2" v="2962"/>
    </bk>
    <bk>
      <rc t="2" v="2963"/>
    </bk>
    <bk>
      <rc t="2" v="2964"/>
    </bk>
    <bk>
      <rc t="2" v="2965"/>
    </bk>
    <bk>
      <rc t="2" v="2966"/>
    </bk>
    <bk>
      <rc t="2" v="2967"/>
    </bk>
    <bk>
      <rc t="2" v="2968"/>
    </bk>
    <bk>
      <rc t="2" v="2969"/>
    </bk>
    <bk>
      <rc t="2" v="2970"/>
    </bk>
    <bk>
      <rc t="2" v="2971"/>
    </bk>
    <bk>
      <rc t="2" v="2972"/>
    </bk>
    <bk>
      <rc t="2" v="2973"/>
    </bk>
    <bk>
      <rc t="2" v="2974"/>
    </bk>
    <bk>
      <rc t="2" v="2975"/>
    </bk>
    <bk>
      <rc t="2" v="2976"/>
    </bk>
    <bk>
      <rc t="2" v="2977"/>
    </bk>
    <bk>
      <rc t="2" v="2978"/>
    </bk>
    <bk>
      <rc t="2" v="2979"/>
    </bk>
    <bk>
      <rc t="2" v="2980"/>
    </bk>
    <bk>
      <rc t="2" v="2981"/>
    </bk>
    <bk>
      <rc t="2" v="2982"/>
    </bk>
    <bk>
      <rc t="2" v="2983"/>
    </bk>
    <bk>
      <rc t="2" v="2984"/>
    </bk>
    <bk>
      <rc t="2" v="2985"/>
    </bk>
    <bk>
      <rc t="2" v="2986"/>
    </bk>
    <bk>
      <rc t="2" v="2987"/>
    </bk>
    <bk>
      <rc t="2" v="2988"/>
    </bk>
    <bk>
      <rc t="2" v="2989"/>
    </bk>
    <bk>
      <rc t="2" v="2990"/>
    </bk>
    <bk>
      <rc t="2" v="2991"/>
    </bk>
    <bk>
      <rc t="2" v="2992"/>
    </bk>
    <bk>
      <rc t="2" v="2993"/>
    </bk>
    <bk>
      <rc t="2" v="2994"/>
    </bk>
    <bk>
      <rc t="2" v="2995"/>
    </bk>
    <bk>
      <rc t="2" v="2996"/>
    </bk>
    <bk>
      <rc t="2" v="2997"/>
    </bk>
    <bk>
      <rc t="2" v="2998"/>
    </bk>
    <bk>
      <rc t="2" v="2999"/>
    </bk>
    <bk>
      <rc t="2" v="3000"/>
    </bk>
    <bk>
      <rc t="2" v="3001"/>
    </bk>
    <bk>
      <rc t="2" v="3002"/>
    </bk>
    <bk>
      <rc t="2" v="3003"/>
    </bk>
    <bk>
      <rc t="2" v="3004"/>
    </bk>
    <bk>
      <rc t="2" v="3005"/>
    </bk>
    <bk>
      <rc t="2" v="3006"/>
    </bk>
    <bk>
      <rc t="2" v="3007"/>
    </bk>
    <bk>
      <rc t="2" v="3008"/>
    </bk>
    <bk>
      <rc t="2" v="3009"/>
    </bk>
    <bk>
      <rc t="2" v="3010"/>
    </bk>
    <bk>
      <rc t="2" v="3011"/>
    </bk>
    <bk>
      <rc t="2" v="3012"/>
    </bk>
    <bk>
      <rc t="2" v="3013"/>
    </bk>
    <bk>
      <rc t="2" v="3014"/>
    </bk>
    <bk>
      <rc t="2" v="3015"/>
    </bk>
    <bk>
      <rc t="2" v="3016"/>
    </bk>
    <bk>
      <rc t="2" v="3017"/>
    </bk>
    <bk>
      <rc t="2" v="3018"/>
    </bk>
    <bk>
      <rc t="2" v="3019"/>
    </bk>
    <bk>
      <rc t="2" v="3020"/>
    </bk>
    <bk>
      <rc t="2" v="3021"/>
    </bk>
    <bk>
      <rc t="2" v="3022"/>
    </bk>
    <bk>
      <rc t="2" v="3023"/>
    </bk>
    <bk>
      <rc t="2" v="3024"/>
    </bk>
    <bk>
      <rc t="2" v="3025"/>
    </bk>
    <bk>
      <rc t="2" v="3026"/>
    </bk>
    <bk>
      <rc t="2" v="3027"/>
    </bk>
    <bk>
      <rc t="2" v="3028"/>
    </bk>
    <bk>
      <rc t="2" v="3029"/>
    </bk>
    <bk>
      <rc t="2" v="3030"/>
    </bk>
    <bk>
      <rc t="2" v="3031"/>
    </bk>
    <bk>
      <rc t="2" v="3032"/>
    </bk>
    <bk>
      <rc t="2" v="3033"/>
    </bk>
    <bk>
      <rc t="2" v="3034"/>
    </bk>
    <bk>
      <rc t="2" v="3035"/>
    </bk>
    <bk>
      <rc t="2" v="3036"/>
    </bk>
    <bk>
      <rc t="2" v="3037"/>
    </bk>
    <bk>
      <rc t="2" v="3038"/>
    </bk>
    <bk>
      <rc t="2" v="3039"/>
    </bk>
    <bk>
      <rc t="2" v="3040"/>
    </bk>
    <bk>
      <rc t="2" v="3041"/>
    </bk>
    <bk>
      <rc t="2" v="3042"/>
    </bk>
    <bk>
      <rc t="2" v="3043"/>
    </bk>
    <bk>
      <rc t="2" v="3044"/>
    </bk>
    <bk>
      <rc t="2" v="3045"/>
    </bk>
    <bk>
      <rc t="2" v="3046"/>
    </bk>
    <bk>
      <rc t="2" v="3047"/>
    </bk>
    <bk>
      <rc t="2" v="3048"/>
    </bk>
    <bk>
      <rc t="2" v="3049"/>
    </bk>
    <bk>
      <rc t="2" v="3050"/>
    </bk>
    <bk>
      <rc t="2" v="3051"/>
    </bk>
    <bk>
      <rc t="2" v="3052"/>
    </bk>
    <bk>
      <rc t="2" v="3053"/>
    </bk>
    <bk>
      <rc t="2" v="3054"/>
    </bk>
    <bk>
      <rc t="2" v="3055"/>
    </bk>
    <bk>
      <rc t="2" v="3056"/>
    </bk>
    <bk>
      <rc t="2" v="3057"/>
    </bk>
    <bk>
      <rc t="2" v="3058"/>
    </bk>
    <bk>
      <rc t="2" v="3059"/>
    </bk>
    <bk>
      <rc t="2" v="3060"/>
    </bk>
    <bk>
      <rc t="2" v="3061"/>
    </bk>
    <bk>
      <rc t="2" v="3062"/>
    </bk>
    <bk>
      <rc t="2" v="3063"/>
    </bk>
    <bk>
      <rc t="2" v="3064"/>
    </bk>
    <bk>
      <rc t="2" v="3065"/>
    </bk>
    <bk>
      <rc t="2" v="3066"/>
    </bk>
    <bk>
      <rc t="2" v="3067"/>
    </bk>
    <bk>
      <rc t="2" v="3068"/>
    </bk>
    <bk>
      <rc t="2" v="3069"/>
    </bk>
    <bk>
      <rc t="2" v="3070"/>
    </bk>
    <bk>
      <rc t="2" v="3071"/>
    </bk>
    <bk>
      <rc t="2" v="3072"/>
    </bk>
    <bk>
      <rc t="2" v="3073"/>
    </bk>
    <bk>
      <rc t="2" v="3074"/>
    </bk>
    <bk>
      <rc t="2" v="3075"/>
    </bk>
    <bk>
      <rc t="2" v="3076"/>
    </bk>
    <bk>
      <rc t="2" v="3077"/>
    </bk>
    <bk>
      <rc t="2" v="3078"/>
    </bk>
    <bk>
      <rc t="2" v="3079"/>
    </bk>
    <bk>
      <rc t="2" v="3080"/>
    </bk>
    <bk>
      <rc t="2" v="3081"/>
    </bk>
    <bk>
      <rc t="2" v="3082"/>
    </bk>
    <bk>
      <rc t="2" v="3083"/>
    </bk>
    <bk>
      <rc t="2" v="3084"/>
    </bk>
    <bk>
      <rc t="2" v="3085"/>
    </bk>
    <bk>
      <rc t="2" v="3086"/>
    </bk>
    <bk>
      <rc t="2" v="3087"/>
    </bk>
    <bk>
      <rc t="2" v="3088"/>
    </bk>
    <bk>
      <rc t="2" v="3089"/>
    </bk>
    <bk>
      <rc t="2" v="3090"/>
    </bk>
    <bk>
      <rc t="2" v="3091"/>
    </bk>
    <bk>
      <rc t="2" v="3092"/>
    </bk>
    <bk>
      <rc t="2" v="3093"/>
    </bk>
    <bk>
      <rc t="2" v="3094"/>
    </bk>
    <bk>
      <rc t="2" v="3095"/>
    </bk>
    <bk>
      <rc t="2" v="3096"/>
    </bk>
    <bk>
      <rc t="2" v="3097"/>
    </bk>
    <bk>
      <rc t="2" v="3098"/>
    </bk>
    <bk>
      <rc t="2" v="3099"/>
    </bk>
    <bk>
      <rc t="2" v="3100"/>
    </bk>
    <bk>
      <rc t="2" v="3101"/>
    </bk>
    <bk>
      <rc t="2" v="3102"/>
    </bk>
    <bk>
      <rc t="2" v="3103"/>
    </bk>
    <bk>
      <rc t="2" v="3104"/>
    </bk>
    <bk>
      <rc t="2" v="3105"/>
    </bk>
    <bk>
      <rc t="2" v="3106"/>
    </bk>
    <bk>
      <rc t="2" v="3107"/>
    </bk>
    <bk>
      <rc t="2" v="3108"/>
    </bk>
    <bk>
      <rc t="2" v="3109"/>
    </bk>
    <bk>
      <rc t="2" v="3110"/>
    </bk>
    <bk>
      <rc t="2" v="3111"/>
    </bk>
    <bk>
      <rc t="2" v="3112"/>
    </bk>
    <bk>
      <rc t="2" v="3113"/>
    </bk>
    <bk>
      <rc t="2" v="3114"/>
    </bk>
    <bk>
      <rc t="2" v="3115"/>
    </bk>
    <bk>
      <rc t="2" v="3116"/>
    </bk>
    <bk>
      <rc t="2" v="3117"/>
    </bk>
    <bk>
      <rc t="2" v="3118"/>
    </bk>
    <bk>
      <rc t="2" v="3119"/>
    </bk>
    <bk>
      <rc t="2" v="3120"/>
    </bk>
    <bk>
      <rc t="2" v="3121"/>
    </bk>
    <bk>
      <rc t="2" v="3122"/>
    </bk>
    <bk>
      <rc t="2" v="3123"/>
    </bk>
    <bk>
      <rc t="2" v="3124"/>
    </bk>
    <bk>
      <rc t="2" v="3125"/>
    </bk>
    <bk>
      <rc t="2" v="3126"/>
    </bk>
    <bk>
      <rc t="2" v="3127"/>
    </bk>
    <bk>
      <rc t="2" v="3128"/>
    </bk>
    <bk>
      <rc t="2" v="3129"/>
    </bk>
    <bk>
      <rc t="2" v="3130"/>
    </bk>
    <bk>
      <rc t="2" v="3131"/>
    </bk>
    <bk>
      <rc t="2" v="3132"/>
    </bk>
    <bk>
      <rc t="2" v="3133"/>
    </bk>
    <bk>
      <rc t="2" v="3134"/>
    </bk>
    <bk>
      <rc t="2" v="3135"/>
    </bk>
    <bk>
      <rc t="2" v="3136"/>
    </bk>
    <bk>
      <rc t="2" v="3137"/>
    </bk>
    <bk>
      <rc t="2" v="3138"/>
    </bk>
    <bk>
      <rc t="2" v="3139"/>
    </bk>
    <bk>
      <rc t="2" v="3140"/>
    </bk>
    <bk>
      <rc t="2" v="3141"/>
    </bk>
    <bk>
      <rc t="2" v="3142"/>
    </bk>
    <bk>
      <rc t="2" v="3143"/>
    </bk>
    <bk>
      <rc t="2" v="3144"/>
    </bk>
    <bk>
      <rc t="2" v="3145"/>
    </bk>
    <bk>
      <rc t="2" v="3146"/>
    </bk>
    <bk>
      <rc t="2" v="3147"/>
    </bk>
    <bk>
      <rc t="2" v="3148"/>
    </bk>
    <bk>
      <rc t="2" v="3149"/>
    </bk>
    <bk>
      <rc t="2" v="3150"/>
    </bk>
    <bk>
      <rc t="2" v="3151"/>
    </bk>
    <bk>
      <rc t="2" v="3152"/>
    </bk>
    <bk>
      <rc t="2" v="3153"/>
    </bk>
    <bk>
      <rc t="2" v="3154"/>
    </bk>
    <bk>
      <rc t="2" v="3155"/>
    </bk>
    <bk>
      <rc t="2" v="3156"/>
    </bk>
    <bk>
      <rc t="2" v="3157"/>
    </bk>
    <bk>
      <rc t="2" v="3158"/>
    </bk>
    <bk>
      <rc t="2" v="3159"/>
    </bk>
    <bk>
      <rc t="2" v="3160"/>
    </bk>
    <bk>
      <rc t="2" v="3161"/>
    </bk>
    <bk>
      <rc t="2" v="3162"/>
    </bk>
    <bk>
      <rc t="2" v="3163"/>
    </bk>
    <bk>
      <rc t="2" v="3164"/>
    </bk>
    <bk>
      <rc t="2" v="3165"/>
    </bk>
    <bk>
      <rc t="2" v="3166"/>
    </bk>
    <bk>
      <rc t="2" v="3167"/>
    </bk>
    <bk>
      <rc t="2" v="3168"/>
    </bk>
    <bk>
      <rc t="2" v="3169"/>
    </bk>
    <bk>
      <rc t="2" v="3170"/>
    </bk>
    <bk>
      <rc t="2" v="3171"/>
    </bk>
    <bk>
      <rc t="2" v="3172"/>
    </bk>
    <bk>
      <rc t="2" v="3173"/>
    </bk>
    <bk>
      <rc t="2" v="3174"/>
    </bk>
    <bk>
      <rc t="2" v="3175"/>
    </bk>
    <bk>
      <rc t="2" v="3176"/>
    </bk>
    <bk>
      <rc t="2" v="3177"/>
    </bk>
    <bk>
      <rc t="2" v="3178"/>
    </bk>
    <bk>
      <rc t="2" v="3179"/>
    </bk>
    <bk>
      <rc t="2" v="3180"/>
    </bk>
    <bk>
      <rc t="2" v="3181"/>
    </bk>
    <bk>
      <rc t="2" v="3182"/>
    </bk>
    <bk>
      <rc t="2" v="3183"/>
    </bk>
    <bk>
      <rc t="2" v="3184"/>
    </bk>
    <bk>
      <rc t="2" v="3185"/>
    </bk>
    <bk>
      <rc t="2" v="3186"/>
    </bk>
    <bk>
      <rc t="2" v="3187"/>
    </bk>
    <bk>
      <rc t="2" v="3188"/>
    </bk>
    <bk>
      <rc t="2" v="3189"/>
    </bk>
    <bk>
      <rc t="2" v="3190"/>
    </bk>
    <bk>
      <rc t="2" v="3191"/>
    </bk>
    <bk>
      <rc t="2" v="3192"/>
    </bk>
    <bk>
      <rc t="2" v="3193"/>
    </bk>
    <bk>
      <rc t="2" v="3194"/>
    </bk>
    <bk>
      <rc t="2" v="3195"/>
    </bk>
    <bk>
      <rc t="2" v="3196"/>
    </bk>
    <bk>
      <rc t="2" v="3197"/>
    </bk>
    <bk>
      <rc t="2" v="3198"/>
    </bk>
    <bk>
      <rc t="2" v="3199"/>
    </bk>
    <bk>
      <rc t="2" v="3200"/>
    </bk>
    <bk>
      <rc t="2" v="3201"/>
    </bk>
    <bk>
      <rc t="2" v="3202"/>
    </bk>
    <bk>
      <rc t="2" v="3203"/>
    </bk>
    <bk>
      <rc t="2" v="3204"/>
    </bk>
    <bk>
      <rc t="2" v="3205"/>
    </bk>
    <bk>
      <rc t="2" v="3206"/>
    </bk>
    <bk>
      <rc t="2" v="3207"/>
    </bk>
    <bk>
      <rc t="2" v="3208"/>
    </bk>
    <bk>
      <rc t="2" v="3209"/>
    </bk>
    <bk>
      <rc t="2" v="3210"/>
    </bk>
    <bk>
      <rc t="2" v="3211"/>
    </bk>
    <bk>
      <rc t="2" v="3212"/>
    </bk>
    <bk>
      <rc t="2" v="3213"/>
    </bk>
    <bk>
      <rc t="2" v="3214"/>
    </bk>
    <bk>
      <rc t="2" v="3215"/>
    </bk>
    <bk>
      <rc t="2" v="3216"/>
    </bk>
    <bk>
      <rc t="2" v="3217"/>
    </bk>
    <bk>
      <rc t="2" v="3218"/>
    </bk>
    <bk>
      <rc t="2" v="3219"/>
    </bk>
    <bk>
      <rc t="2" v="3220"/>
    </bk>
    <bk>
      <rc t="2" v="3221"/>
    </bk>
    <bk>
      <rc t="2" v="3222"/>
    </bk>
    <bk>
      <rc t="2" v="3223"/>
    </bk>
    <bk>
      <rc t="2" v="3224"/>
    </bk>
    <bk>
      <rc t="2" v="3225"/>
    </bk>
    <bk>
      <rc t="2" v="3226"/>
    </bk>
    <bk>
      <rc t="2" v="3227"/>
    </bk>
    <bk>
      <rc t="2" v="3228"/>
    </bk>
    <bk>
      <rc t="2" v="3229"/>
    </bk>
    <bk>
      <rc t="2" v="3230"/>
    </bk>
    <bk>
      <rc t="2" v="3231"/>
    </bk>
    <bk>
      <rc t="2" v="3232"/>
    </bk>
    <bk>
      <rc t="2" v="3233"/>
    </bk>
    <bk>
      <rc t="2" v="3234"/>
    </bk>
    <bk>
      <rc t="2" v="3235"/>
    </bk>
    <bk>
      <rc t="2" v="3236"/>
    </bk>
    <bk>
      <rc t="2" v="3237"/>
    </bk>
    <bk>
      <rc t="2" v="3238"/>
    </bk>
    <bk>
      <rc t="2" v="3239"/>
    </bk>
    <bk>
      <rc t="2" v="3240"/>
    </bk>
    <bk>
      <rc t="2" v="3241"/>
    </bk>
    <bk>
      <rc t="2" v="3242"/>
    </bk>
    <bk>
      <rc t="2" v="3243"/>
    </bk>
    <bk>
      <rc t="2" v="3244"/>
    </bk>
    <bk>
      <rc t="2" v="3245"/>
    </bk>
    <bk>
      <rc t="2" v="3246"/>
    </bk>
    <bk>
      <rc t="2" v="3247"/>
    </bk>
    <bk>
      <rc t="2" v="3248"/>
    </bk>
    <bk>
      <rc t="2" v="3249"/>
    </bk>
    <bk>
      <rc t="2" v="3250"/>
    </bk>
    <bk>
      <rc t="2" v="3251"/>
    </bk>
    <bk>
      <rc t="2" v="3252"/>
    </bk>
    <bk>
      <rc t="2" v="3253"/>
    </bk>
    <bk>
      <rc t="2" v="3254"/>
    </bk>
    <bk>
      <rc t="2" v="3255"/>
    </bk>
    <bk>
      <rc t="2" v="3256"/>
    </bk>
    <bk>
      <rc t="2" v="3257"/>
    </bk>
    <bk>
      <rc t="2" v="3258"/>
    </bk>
    <bk>
      <rc t="2" v="3259"/>
    </bk>
    <bk>
      <rc t="2" v="3260"/>
    </bk>
    <bk>
      <rc t="2" v="3261"/>
    </bk>
    <bk>
      <rc t="2" v="3262"/>
    </bk>
    <bk>
      <rc t="2" v="3263"/>
    </bk>
    <bk>
      <rc t="2" v="3264"/>
    </bk>
    <bk>
      <rc t="2" v="3265"/>
    </bk>
    <bk>
      <rc t="2" v="3266"/>
    </bk>
    <bk>
      <rc t="2" v="3267"/>
    </bk>
    <bk>
      <rc t="2" v="3268"/>
    </bk>
    <bk>
      <rc t="2" v="3269"/>
    </bk>
    <bk>
      <rc t="2" v="3270"/>
    </bk>
    <bk>
      <rc t="2" v="3271"/>
    </bk>
    <bk>
      <rc t="2" v="3272"/>
    </bk>
    <bk>
      <rc t="2" v="3273"/>
    </bk>
    <bk>
      <rc t="2" v="3274"/>
    </bk>
    <bk>
      <rc t="2" v="3275"/>
    </bk>
    <bk>
      <rc t="2" v="3276"/>
    </bk>
    <bk>
      <rc t="2" v="3277"/>
    </bk>
    <bk>
      <rc t="2" v="3278"/>
    </bk>
    <bk>
      <rc t="2" v="3279"/>
    </bk>
    <bk>
      <rc t="2" v="3280"/>
    </bk>
    <bk>
      <rc t="2" v="3281"/>
    </bk>
    <bk>
      <rc t="2" v="3282"/>
    </bk>
    <bk>
      <rc t="2" v="3283"/>
    </bk>
    <bk>
      <rc t="2" v="3284"/>
    </bk>
    <bk>
      <rc t="2" v="3285"/>
    </bk>
    <bk>
      <rc t="2" v="3286"/>
    </bk>
    <bk>
      <rc t="2" v="3287"/>
    </bk>
    <bk>
      <rc t="2" v="3288"/>
    </bk>
    <bk>
      <rc t="2" v="3289"/>
    </bk>
    <bk>
      <rc t="2" v="3290"/>
    </bk>
    <bk>
      <rc t="2" v="3291"/>
    </bk>
    <bk>
      <rc t="2" v="3292"/>
    </bk>
    <bk>
      <rc t="2" v="3293"/>
    </bk>
    <bk>
      <rc t="2" v="3294"/>
    </bk>
    <bk>
      <rc t="2" v="3295"/>
    </bk>
    <bk>
      <rc t="2" v="3296"/>
    </bk>
    <bk>
      <rc t="2" v="3297"/>
    </bk>
    <bk>
      <rc t="2" v="3298"/>
    </bk>
    <bk>
      <rc t="2" v="3299"/>
    </bk>
    <bk>
      <rc t="2" v="3300"/>
    </bk>
    <bk>
      <rc t="2" v="3301"/>
    </bk>
    <bk>
      <rc t="2" v="3302"/>
    </bk>
    <bk>
      <rc t="2" v="3303"/>
    </bk>
    <bk>
      <rc t="2" v="3304"/>
    </bk>
    <bk>
      <rc t="2" v="3305"/>
    </bk>
    <bk>
      <rc t="2" v="3306"/>
    </bk>
    <bk>
      <rc t="2" v="3307"/>
    </bk>
    <bk>
      <rc t="2" v="3308"/>
    </bk>
    <bk>
      <rc t="2" v="3309"/>
    </bk>
    <bk>
      <rc t="2" v="3310"/>
    </bk>
    <bk>
      <rc t="2" v="3311"/>
    </bk>
    <bk>
      <rc t="2" v="3312"/>
    </bk>
    <bk>
      <rc t="2" v="3313"/>
    </bk>
    <bk>
      <rc t="2" v="3314"/>
    </bk>
    <bk>
      <rc t="2" v="3315"/>
    </bk>
    <bk>
      <rc t="2" v="3316"/>
    </bk>
    <bk>
      <rc t="2" v="3317"/>
    </bk>
    <bk>
      <rc t="2" v="3318"/>
    </bk>
    <bk>
      <rc t="2" v="3319"/>
    </bk>
    <bk>
      <rc t="2" v="3320"/>
    </bk>
    <bk>
      <rc t="2" v="3321"/>
    </bk>
    <bk>
      <rc t="2" v="3322"/>
    </bk>
    <bk>
      <rc t="2" v="3323"/>
    </bk>
    <bk>
      <rc t="2" v="3324"/>
    </bk>
    <bk>
      <rc t="2" v="3325"/>
    </bk>
    <bk>
      <rc t="2" v="3326"/>
    </bk>
    <bk>
      <rc t="2" v="3327"/>
    </bk>
    <bk>
      <rc t="2" v="3328"/>
    </bk>
    <bk>
      <rc t="2" v="3329"/>
    </bk>
    <bk>
      <rc t="2" v="3330"/>
    </bk>
    <bk>
      <rc t="2" v="3331"/>
    </bk>
    <bk>
      <rc t="2" v="3332"/>
    </bk>
    <bk>
      <rc t="2" v="3333"/>
    </bk>
    <bk>
      <rc t="2" v="3334"/>
    </bk>
    <bk>
      <rc t="2" v="3335"/>
    </bk>
    <bk>
      <rc t="2" v="3336"/>
    </bk>
    <bk>
      <rc t="2" v="3337"/>
    </bk>
    <bk>
      <rc t="2" v="3338"/>
    </bk>
    <bk>
      <rc t="2" v="3339"/>
    </bk>
    <bk>
      <rc t="2" v="3340"/>
    </bk>
    <bk>
      <rc t="2" v="3341"/>
    </bk>
    <bk>
      <rc t="2" v="3342"/>
    </bk>
    <bk>
      <rc t="2" v="3343"/>
    </bk>
    <bk>
      <rc t="2" v="3344"/>
    </bk>
    <bk>
      <rc t="2" v="3345"/>
    </bk>
    <bk>
      <rc t="2" v="3346"/>
    </bk>
    <bk>
      <rc t="2" v="3347"/>
    </bk>
    <bk>
      <rc t="2" v="3348"/>
    </bk>
    <bk>
      <rc t="2" v="3349"/>
    </bk>
    <bk>
      <rc t="2" v="3350"/>
    </bk>
    <bk>
      <rc t="2" v="3351"/>
    </bk>
    <bk>
      <rc t="2" v="3352"/>
    </bk>
    <bk>
      <rc t="2" v="3353"/>
    </bk>
    <bk>
      <rc t="2" v="3354"/>
    </bk>
    <bk>
      <rc t="2" v="3355"/>
    </bk>
    <bk>
      <rc t="2" v="3356"/>
    </bk>
    <bk>
      <rc t="2" v="3357"/>
    </bk>
    <bk>
      <rc t="2" v="3358"/>
    </bk>
    <bk>
      <rc t="2" v="3359"/>
    </bk>
    <bk>
      <rc t="2" v="3360"/>
    </bk>
    <bk>
      <rc t="2" v="3361"/>
    </bk>
    <bk>
      <rc t="2" v="3362"/>
    </bk>
    <bk>
      <rc t="2" v="3363"/>
    </bk>
    <bk>
      <rc t="2" v="3364"/>
    </bk>
    <bk>
      <rc t="2" v="3365"/>
    </bk>
    <bk>
      <rc t="2" v="3366"/>
    </bk>
    <bk>
      <rc t="2" v="3367"/>
    </bk>
    <bk>
      <rc t="2" v="3368"/>
    </bk>
    <bk>
      <rc t="2" v="3369"/>
    </bk>
    <bk>
      <rc t="2" v="3370"/>
    </bk>
    <bk>
      <rc t="2" v="3371"/>
    </bk>
    <bk>
      <rc t="2" v="3372"/>
    </bk>
    <bk>
      <rc t="2" v="3373"/>
    </bk>
    <bk>
      <rc t="2" v="3374"/>
    </bk>
    <bk>
      <rc t="2" v="3375"/>
    </bk>
    <bk>
      <rc t="2" v="3376"/>
    </bk>
    <bk>
      <rc t="2" v="3377"/>
    </bk>
    <bk>
      <rc t="2" v="3378"/>
    </bk>
    <bk>
      <rc t="2" v="3379"/>
    </bk>
    <bk>
      <rc t="2" v="3380"/>
    </bk>
    <bk>
      <rc t="2" v="3381"/>
    </bk>
    <bk>
      <rc t="2" v="3382"/>
    </bk>
    <bk>
      <rc t="2" v="3383"/>
    </bk>
    <bk>
      <rc t="2" v="3384"/>
    </bk>
    <bk>
      <rc t="2" v="3385"/>
    </bk>
    <bk>
      <rc t="2" v="3386"/>
    </bk>
    <bk>
      <rc t="2" v="3387"/>
    </bk>
    <bk>
      <rc t="2" v="3388"/>
    </bk>
    <bk>
      <rc t="2" v="3389"/>
    </bk>
    <bk>
      <rc t="2" v="3390"/>
    </bk>
    <bk>
      <rc t="2" v="3391"/>
    </bk>
    <bk>
      <rc t="2" v="3392"/>
    </bk>
    <bk>
      <rc t="2" v="3393"/>
    </bk>
    <bk>
      <rc t="2" v="3394"/>
    </bk>
    <bk>
      <rc t="2" v="3395"/>
    </bk>
    <bk>
      <rc t="2" v="3396"/>
    </bk>
    <bk>
      <rc t="2" v="3397"/>
    </bk>
    <bk>
      <rc t="2" v="3398"/>
    </bk>
    <bk>
      <rc t="2" v="3399"/>
    </bk>
    <bk>
      <rc t="2" v="3400"/>
    </bk>
    <bk>
      <rc t="2" v="3401"/>
    </bk>
    <bk>
      <rc t="2" v="3402"/>
    </bk>
    <bk>
      <rc t="2" v="3403"/>
    </bk>
    <bk>
      <rc t="2" v="3404"/>
    </bk>
    <bk>
      <rc t="2" v="3405"/>
    </bk>
    <bk>
      <rc t="2" v="3406"/>
    </bk>
    <bk>
      <rc t="2" v="3407"/>
    </bk>
    <bk>
      <rc t="2" v="3408"/>
    </bk>
    <bk>
      <rc t="2" v="3409"/>
    </bk>
    <bk>
      <rc t="2" v="3410"/>
    </bk>
    <bk>
      <rc t="2" v="3411"/>
    </bk>
    <bk>
      <rc t="2" v="3412"/>
    </bk>
    <bk>
      <rc t="2" v="3413"/>
    </bk>
    <bk>
      <rc t="2" v="3414"/>
    </bk>
    <bk>
      <rc t="2" v="3415"/>
    </bk>
    <bk>
      <rc t="2" v="3416"/>
    </bk>
    <bk>
      <rc t="2" v="3417"/>
    </bk>
    <bk>
      <rc t="2" v="3418"/>
    </bk>
    <bk>
      <rc t="2" v="3419"/>
    </bk>
    <bk>
      <rc t="2" v="3420"/>
    </bk>
    <bk>
      <rc t="2" v="3421"/>
    </bk>
    <bk>
      <rc t="2" v="3422"/>
    </bk>
    <bk>
      <rc t="2" v="3423"/>
    </bk>
    <bk>
      <rc t="2" v="3424"/>
    </bk>
    <bk>
      <rc t="2" v="3425"/>
    </bk>
    <bk>
      <rc t="2" v="3426"/>
    </bk>
    <bk>
      <rc t="2" v="3427"/>
    </bk>
    <bk>
      <rc t="2" v="3428"/>
    </bk>
    <bk>
      <rc t="2" v="3429"/>
    </bk>
    <bk>
      <rc t="2" v="3430"/>
    </bk>
    <bk>
      <rc t="2" v="3431"/>
    </bk>
    <bk>
      <rc t="2" v="3432"/>
    </bk>
    <bk>
      <rc t="2" v="3433"/>
    </bk>
    <bk>
      <rc t="2" v="3434"/>
    </bk>
    <bk>
      <rc t="2" v="3435"/>
    </bk>
    <bk>
      <rc t="2" v="3436"/>
    </bk>
    <bk>
      <rc t="2" v="3437"/>
    </bk>
    <bk>
      <rc t="2" v="3438"/>
    </bk>
    <bk>
      <rc t="2" v="3439"/>
    </bk>
    <bk>
      <rc t="2" v="3440"/>
    </bk>
    <bk>
      <rc t="2" v="3441"/>
    </bk>
    <bk>
      <rc t="2" v="3442"/>
    </bk>
    <bk>
      <rc t="2" v="3443"/>
    </bk>
    <bk>
      <rc t="2" v="3444"/>
    </bk>
    <bk>
      <rc t="2" v="3445"/>
    </bk>
    <bk>
      <rc t="2" v="3446"/>
    </bk>
    <bk>
      <rc t="2" v="3447"/>
    </bk>
    <bk>
      <rc t="2" v="3448"/>
    </bk>
    <bk>
      <rc t="2" v="3449"/>
    </bk>
    <bk>
      <rc t="2" v="3450"/>
    </bk>
    <bk>
      <rc t="2" v="3451"/>
    </bk>
    <bk>
      <rc t="2" v="3452"/>
    </bk>
    <bk>
      <rc t="2" v="3453"/>
    </bk>
    <bk>
      <rc t="2" v="3454"/>
    </bk>
    <bk>
      <rc t="2" v="3455"/>
    </bk>
    <bk>
      <rc t="2" v="3456"/>
    </bk>
    <bk>
      <rc t="2" v="3457"/>
    </bk>
    <bk>
      <rc t="2" v="3458"/>
    </bk>
    <bk>
      <rc t="2" v="3459"/>
    </bk>
    <bk>
      <rc t="2" v="3460"/>
    </bk>
    <bk>
      <rc t="2" v="3461"/>
    </bk>
    <bk>
      <rc t="2" v="3462"/>
    </bk>
    <bk>
      <rc t="2" v="3463"/>
    </bk>
    <bk>
      <rc t="2" v="3464"/>
    </bk>
    <bk>
      <rc t="2" v="3465"/>
    </bk>
    <bk>
      <rc t="2" v="3466"/>
    </bk>
    <bk>
      <rc t="2" v="3467"/>
    </bk>
    <bk>
      <rc t="2" v="3468"/>
    </bk>
    <bk>
      <rc t="2" v="3469"/>
    </bk>
    <bk>
      <rc t="2" v="3470"/>
    </bk>
    <bk>
      <rc t="2" v="3471"/>
    </bk>
    <bk>
      <rc t="2" v="3472"/>
    </bk>
    <bk>
      <rc t="2" v="3473"/>
    </bk>
    <bk>
      <rc t="2" v="3474"/>
    </bk>
    <bk>
      <rc t="2" v="3475"/>
    </bk>
    <bk>
      <rc t="2" v="3476"/>
    </bk>
    <bk>
      <rc t="2" v="3477"/>
    </bk>
    <bk>
      <rc t="2" v="3478"/>
    </bk>
    <bk>
      <rc t="2" v="3479"/>
    </bk>
    <bk>
      <rc t="2" v="3480"/>
    </bk>
    <bk>
      <rc t="2" v="3481"/>
    </bk>
    <bk>
      <rc t="2" v="3482"/>
    </bk>
    <bk>
      <rc t="2" v="3483"/>
    </bk>
    <bk>
      <rc t="2" v="3484"/>
    </bk>
    <bk>
      <rc t="2" v="3485"/>
    </bk>
    <bk>
      <rc t="2" v="3486"/>
    </bk>
    <bk>
      <rc t="2" v="3487"/>
    </bk>
    <bk>
      <rc t="2" v="3488"/>
    </bk>
    <bk>
      <rc t="2" v="3489"/>
    </bk>
    <bk>
      <rc t="2" v="3490"/>
    </bk>
    <bk>
      <rc t="2" v="3491"/>
    </bk>
    <bk>
      <rc t="2" v="3492"/>
    </bk>
    <bk>
      <rc t="2" v="3493"/>
    </bk>
    <bk>
      <rc t="2" v="3494"/>
    </bk>
    <bk>
      <rc t="2" v="3495"/>
    </bk>
    <bk>
      <rc t="2" v="3496"/>
    </bk>
    <bk>
      <rc t="2" v="3497"/>
    </bk>
    <bk>
      <rc t="2" v="3498"/>
    </bk>
    <bk>
      <rc t="2" v="3499"/>
    </bk>
    <bk>
      <rc t="2" v="3500"/>
    </bk>
    <bk>
      <rc t="2" v="3501"/>
    </bk>
    <bk>
      <rc t="2" v="3502"/>
    </bk>
    <bk>
      <rc t="2" v="3503"/>
    </bk>
    <bk>
      <rc t="2" v="3504"/>
    </bk>
    <bk>
      <rc t="2" v="3505"/>
    </bk>
    <bk>
      <rc t="2" v="3506"/>
    </bk>
    <bk>
      <rc t="2" v="3507"/>
    </bk>
    <bk>
      <rc t="2" v="3508"/>
    </bk>
    <bk>
      <rc t="2" v="3509"/>
    </bk>
    <bk>
      <rc t="2" v="3510"/>
    </bk>
    <bk>
      <rc t="2" v="3511"/>
    </bk>
    <bk>
      <rc t="2" v="3512"/>
    </bk>
    <bk>
      <rc t="2" v="3513"/>
    </bk>
    <bk>
      <rc t="2" v="3514"/>
    </bk>
    <bk>
      <rc t="2" v="3515"/>
    </bk>
    <bk>
      <rc t="2" v="3516"/>
    </bk>
    <bk>
      <rc t="2" v="3517"/>
    </bk>
    <bk>
      <rc t="2" v="3518"/>
    </bk>
    <bk>
      <rc t="2" v="3519"/>
    </bk>
    <bk>
      <rc t="2" v="3520"/>
    </bk>
    <bk>
      <rc t="2" v="3521"/>
    </bk>
    <bk>
      <rc t="2" v="3522"/>
    </bk>
    <bk>
      <rc t="2" v="3523"/>
    </bk>
    <bk>
      <rc t="2" v="3524"/>
    </bk>
    <bk>
      <rc t="2" v="3525"/>
    </bk>
    <bk>
      <rc t="2" v="3526"/>
    </bk>
    <bk>
      <rc t="2" v="3527"/>
    </bk>
    <bk>
      <rc t="2" v="3528"/>
    </bk>
    <bk>
      <rc t="2" v="3529"/>
    </bk>
    <bk>
      <rc t="2" v="3530"/>
    </bk>
    <bk>
      <rc t="2" v="3531"/>
    </bk>
    <bk>
      <rc t="2" v="3532"/>
    </bk>
    <bk>
      <rc t="2" v="3533"/>
    </bk>
    <bk>
      <rc t="2" v="3534"/>
    </bk>
    <bk>
      <rc t="2" v="3535"/>
    </bk>
    <bk>
      <rc t="2" v="3536"/>
    </bk>
    <bk>
      <rc t="2" v="3537"/>
    </bk>
    <bk>
      <rc t="2" v="3538"/>
    </bk>
    <bk>
      <rc t="2" v="3539"/>
    </bk>
    <bk>
      <rc t="2" v="3540"/>
    </bk>
    <bk>
      <rc t="2" v="3541"/>
    </bk>
    <bk>
      <rc t="2" v="3542"/>
    </bk>
    <bk>
      <rc t="2" v="3543"/>
    </bk>
    <bk>
      <rc t="2" v="3544"/>
    </bk>
    <bk>
      <rc t="2" v="3545"/>
    </bk>
    <bk>
      <rc t="2" v="3546"/>
    </bk>
    <bk>
      <rc t="2" v="3547"/>
    </bk>
    <bk>
      <rc t="2" v="3548"/>
    </bk>
    <bk>
      <rc t="2" v="3549"/>
    </bk>
    <bk>
      <rc t="2" v="3550"/>
    </bk>
    <bk>
      <rc t="2" v="3551"/>
    </bk>
    <bk>
      <rc t="2" v="3552"/>
    </bk>
    <bk>
      <rc t="2" v="3553"/>
    </bk>
    <bk>
      <rc t="2" v="3554"/>
    </bk>
    <bk>
      <rc t="2" v="3555"/>
    </bk>
    <bk>
      <rc t="2" v="3556"/>
    </bk>
    <bk>
      <rc t="2" v="3557"/>
    </bk>
    <bk>
      <rc t="2" v="3558"/>
    </bk>
    <bk>
      <rc t="2" v="3559"/>
    </bk>
    <bk>
      <rc t="2" v="3560"/>
    </bk>
    <bk>
      <rc t="2" v="3561"/>
    </bk>
    <bk>
      <rc t="2" v="3562"/>
    </bk>
    <bk>
      <rc t="2" v="3563"/>
    </bk>
    <bk>
      <rc t="2" v="3564"/>
    </bk>
    <bk>
      <rc t="2" v="3565"/>
    </bk>
    <bk>
      <rc t="2" v="3566"/>
    </bk>
    <bk>
      <rc t="2" v="3567"/>
    </bk>
    <bk>
      <rc t="2" v="3568"/>
    </bk>
    <bk>
      <rc t="2" v="3569"/>
    </bk>
    <bk>
      <rc t="2" v="3570"/>
    </bk>
    <bk>
      <rc t="2" v="3571"/>
    </bk>
    <bk>
      <rc t="2" v="3572"/>
    </bk>
    <bk>
      <rc t="2" v="3573"/>
    </bk>
    <bk>
      <rc t="2" v="3574"/>
    </bk>
    <bk>
      <rc t="2" v="3575"/>
    </bk>
    <bk>
      <rc t="2" v="3576"/>
    </bk>
    <bk>
      <rc t="2" v="3577"/>
    </bk>
    <bk>
      <rc t="2" v="3578"/>
    </bk>
    <bk>
      <rc t="2" v="3579"/>
    </bk>
    <bk>
      <rc t="2" v="3580"/>
    </bk>
    <bk>
      <rc t="2" v="3581"/>
    </bk>
    <bk>
      <rc t="2" v="3582"/>
    </bk>
    <bk>
      <rc t="2" v="3583"/>
    </bk>
    <bk>
      <rc t="2" v="3584"/>
    </bk>
    <bk>
      <rc t="2" v="3585"/>
    </bk>
    <bk>
      <rc t="2" v="3586"/>
    </bk>
    <bk>
      <rc t="2" v="3587"/>
    </bk>
    <bk>
      <rc t="2" v="3588"/>
    </bk>
    <bk>
      <rc t="2" v="3589"/>
    </bk>
    <bk>
      <rc t="2" v="3590"/>
    </bk>
    <bk>
      <rc t="2" v="3591"/>
    </bk>
    <bk>
      <rc t="2" v="3592"/>
    </bk>
    <bk>
      <rc t="2" v="3593"/>
    </bk>
    <bk>
      <rc t="2" v="3594"/>
    </bk>
    <bk>
      <rc t="2" v="3595"/>
    </bk>
    <bk>
      <rc t="2" v="3596"/>
    </bk>
    <bk>
      <rc t="2" v="3597"/>
    </bk>
    <bk>
      <rc t="2" v="3598"/>
    </bk>
    <bk>
      <rc t="2" v="3599"/>
    </bk>
    <bk>
      <rc t="2" v="3600"/>
    </bk>
    <bk>
      <rc t="2" v="3601"/>
    </bk>
    <bk>
      <rc t="2" v="3602"/>
    </bk>
    <bk>
      <rc t="2" v="3603"/>
    </bk>
    <bk>
      <rc t="2" v="3604"/>
    </bk>
    <bk>
      <rc t="2" v="3605"/>
    </bk>
    <bk>
      <rc t="2" v="3606"/>
    </bk>
    <bk>
      <rc t="2" v="3607"/>
    </bk>
    <bk>
      <rc t="2" v="3608"/>
    </bk>
    <bk>
      <rc t="2" v="3609"/>
    </bk>
    <bk>
      <rc t="2" v="3610"/>
    </bk>
    <bk>
      <rc t="2" v="3611"/>
    </bk>
    <bk>
      <rc t="2" v="3612"/>
    </bk>
    <bk>
      <rc t="2" v="3613"/>
    </bk>
    <bk>
      <rc t="2" v="3614"/>
    </bk>
    <bk>
      <rc t="2" v="3615"/>
    </bk>
    <bk>
      <rc t="2" v="3616"/>
    </bk>
    <bk>
      <rc t="2" v="3617"/>
    </bk>
    <bk>
      <rc t="2" v="3618"/>
    </bk>
    <bk>
      <rc t="2" v="3619"/>
    </bk>
    <bk>
      <rc t="2" v="3620"/>
    </bk>
    <bk>
      <rc t="2" v="3621"/>
    </bk>
    <bk>
      <rc t="2" v="3622"/>
    </bk>
    <bk>
      <rc t="2" v="3623"/>
    </bk>
    <bk>
      <rc t="2" v="3624"/>
    </bk>
    <bk>
      <rc t="2" v="3625"/>
    </bk>
    <bk>
      <rc t="2" v="3626"/>
    </bk>
    <bk>
      <rc t="2" v="3627"/>
    </bk>
    <bk>
      <rc t="2" v="3628"/>
    </bk>
    <bk>
      <rc t="2" v="3629"/>
    </bk>
    <bk>
      <rc t="2" v="3630"/>
    </bk>
    <bk>
      <rc t="2" v="3631"/>
    </bk>
    <bk>
      <rc t="2" v="3632"/>
    </bk>
    <bk>
      <rc t="2" v="3633"/>
    </bk>
    <bk>
      <rc t="2" v="3634"/>
    </bk>
    <bk>
      <rc t="2" v="3635"/>
    </bk>
    <bk>
      <rc t="2" v="3636"/>
    </bk>
    <bk>
      <rc t="2" v="3637"/>
    </bk>
    <bk>
      <rc t="2" v="3638"/>
    </bk>
    <bk>
      <rc t="2" v="3639"/>
    </bk>
    <bk>
      <rc t="2" v="3640"/>
    </bk>
    <bk>
      <rc t="2" v="3641"/>
    </bk>
    <bk>
      <rc t="2" v="3642"/>
    </bk>
    <bk>
      <rc t="2" v="3643"/>
    </bk>
    <bk>
      <rc t="2" v="3644"/>
    </bk>
    <bk>
      <rc t="2" v="3645"/>
    </bk>
    <bk>
      <rc t="2" v="3646"/>
    </bk>
    <bk>
      <rc t="2" v="3647"/>
    </bk>
    <bk>
      <rc t="2" v="3648"/>
    </bk>
    <bk>
      <rc t="2" v="3649"/>
    </bk>
    <bk>
      <rc t="2" v="3650"/>
    </bk>
    <bk>
      <rc t="2" v="3651"/>
    </bk>
    <bk>
      <rc t="2" v="3652"/>
    </bk>
    <bk>
      <rc t="2" v="3653"/>
    </bk>
    <bk>
      <rc t="2" v="3654"/>
    </bk>
    <bk>
      <rc t="2" v="3655"/>
    </bk>
    <bk>
      <rc t="2" v="3656"/>
    </bk>
    <bk>
      <rc t="2" v="3657"/>
    </bk>
    <bk>
      <rc t="2" v="3658"/>
    </bk>
    <bk>
      <rc t="2" v="3659"/>
    </bk>
    <bk>
      <rc t="2" v="3660"/>
    </bk>
    <bk>
      <rc t="2" v="3661"/>
    </bk>
    <bk>
      <rc t="2" v="3662"/>
    </bk>
    <bk>
      <rc t="2" v="3663"/>
    </bk>
    <bk>
      <rc t="2" v="3664"/>
    </bk>
    <bk>
      <rc t="2" v="3665"/>
    </bk>
    <bk>
      <rc t="2" v="3666"/>
    </bk>
    <bk>
      <rc t="2" v="3667"/>
    </bk>
    <bk>
      <rc t="2" v="3668"/>
    </bk>
    <bk>
      <rc t="2" v="3669"/>
    </bk>
    <bk>
      <rc t="2" v="3670"/>
    </bk>
    <bk>
      <rc t="2" v="3671"/>
    </bk>
    <bk>
      <rc t="2" v="3672"/>
    </bk>
    <bk>
      <rc t="2" v="3673"/>
    </bk>
    <bk>
      <rc t="2" v="3674"/>
    </bk>
    <bk>
      <rc t="2" v="3675"/>
    </bk>
    <bk>
      <rc t="2" v="3676"/>
    </bk>
    <bk>
      <rc t="2" v="3677"/>
    </bk>
    <bk>
      <rc t="2" v="3678"/>
    </bk>
    <bk>
      <rc t="2" v="3679"/>
    </bk>
    <bk>
      <rc t="2" v="3680"/>
    </bk>
    <bk>
      <rc t="2" v="3681"/>
    </bk>
    <bk>
      <rc t="2" v="3682"/>
    </bk>
    <bk>
      <rc t="2" v="3683"/>
    </bk>
    <bk>
      <rc t="2" v="3684"/>
    </bk>
    <bk>
      <rc t="2" v="3685"/>
    </bk>
    <bk>
      <rc t="2" v="3686"/>
    </bk>
    <bk>
      <rc t="2" v="3687"/>
    </bk>
    <bk>
      <rc t="2" v="3688"/>
    </bk>
    <bk>
      <rc t="2" v="3689"/>
    </bk>
    <bk>
      <rc t="2" v="3690"/>
    </bk>
    <bk>
      <rc t="2" v="3691"/>
    </bk>
    <bk>
      <rc t="2" v="3692"/>
    </bk>
    <bk>
      <rc t="2" v="3693"/>
    </bk>
    <bk>
      <rc t="2" v="3694"/>
    </bk>
    <bk>
      <rc t="2" v="3695"/>
    </bk>
    <bk>
      <rc t="2" v="3696"/>
    </bk>
    <bk>
      <rc t="2" v="3697"/>
    </bk>
    <bk>
      <rc t="2" v="3698"/>
    </bk>
    <bk>
      <rc t="2" v="3699"/>
    </bk>
    <bk>
      <rc t="2" v="3700"/>
    </bk>
    <bk>
      <rc t="2" v="3701"/>
    </bk>
    <bk>
      <rc t="2" v="3702"/>
    </bk>
    <bk>
      <rc t="2" v="3703"/>
    </bk>
    <bk>
      <rc t="2" v="3704"/>
    </bk>
    <bk>
      <rc t="2" v="3705"/>
    </bk>
    <bk>
      <rc t="2" v="3706"/>
    </bk>
    <bk>
      <rc t="2" v="3707"/>
    </bk>
    <bk>
      <rc t="2" v="3708"/>
    </bk>
    <bk>
      <rc t="2" v="3709"/>
    </bk>
    <bk>
      <rc t="2" v="3710"/>
    </bk>
    <bk>
      <rc t="2" v="3711"/>
    </bk>
    <bk>
      <rc t="2" v="3712"/>
    </bk>
    <bk>
      <rc t="2" v="3713"/>
    </bk>
    <bk>
      <rc t="2" v="3714"/>
    </bk>
    <bk>
      <rc t="2" v="3715"/>
    </bk>
    <bk>
      <rc t="2" v="3716"/>
    </bk>
    <bk>
      <rc t="2" v="3717"/>
    </bk>
    <bk>
      <rc t="2" v="3718"/>
    </bk>
    <bk>
      <rc t="2" v="3719"/>
    </bk>
    <bk>
      <rc t="2" v="3720"/>
    </bk>
    <bk>
      <rc t="2" v="3721"/>
    </bk>
    <bk>
      <rc t="2" v="3722"/>
    </bk>
    <bk>
      <rc t="2" v="3723"/>
    </bk>
    <bk>
      <rc t="2" v="3724"/>
    </bk>
    <bk>
      <rc t="2" v="3725"/>
    </bk>
    <bk>
      <rc t="2" v="3726"/>
    </bk>
    <bk>
      <rc t="2" v="3727"/>
    </bk>
    <bk>
      <rc t="2" v="3728"/>
    </bk>
    <bk>
      <rc t="2" v="3729"/>
    </bk>
    <bk>
      <rc t="2" v="3730"/>
    </bk>
    <bk>
      <rc t="2" v="3731"/>
    </bk>
    <bk>
      <rc t="2" v="3732"/>
    </bk>
    <bk>
      <rc t="2" v="3733"/>
    </bk>
    <bk>
      <rc t="2" v="3734"/>
    </bk>
    <bk>
      <rc t="2" v="3735"/>
    </bk>
    <bk>
      <rc t="2" v="3736"/>
    </bk>
    <bk>
      <rc t="2" v="3737"/>
    </bk>
    <bk>
      <rc t="2" v="3738"/>
    </bk>
    <bk>
      <rc t="2" v="3739"/>
    </bk>
    <bk>
      <rc t="2" v="3740"/>
    </bk>
    <bk>
      <rc t="2" v="3741"/>
    </bk>
    <bk>
      <rc t="2" v="3742"/>
    </bk>
    <bk>
      <rc t="2" v="3743"/>
    </bk>
    <bk>
      <rc t="2" v="3744"/>
    </bk>
    <bk>
      <rc t="2" v="3745"/>
    </bk>
    <bk>
      <rc t="2" v="3746"/>
    </bk>
    <bk>
      <rc t="2" v="3747"/>
    </bk>
    <bk>
      <rc t="2" v="3748"/>
    </bk>
    <bk>
      <rc t="2" v="3749"/>
    </bk>
    <bk>
      <rc t="2" v="3750"/>
    </bk>
    <bk>
      <rc t="2" v="3751"/>
    </bk>
    <bk>
      <rc t="2" v="3752"/>
    </bk>
    <bk>
      <rc t="2" v="3753"/>
    </bk>
    <bk>
      <rc t="2" v="3754"/>
    </bk>
    <bk>
      <rc t="2" v="3755"/>
    </bk>
    <bk>
      <rc t="2" v="3756"/>
    </bk>
    <bk>
      <rc t="2" v="3757"/>
    </bk>
    <bk>
      <rc t="2" v="3758"/>
    </bk>
    <bk>
      <rc t="2" v="3759"/>
    </bk>
    <bk>
      <rc t="2" v="3760"/>
    </bk>
    <bk>
      <rc t="2" v="3761"/>
    </bk>
    <bk>
      <rc t="2" v="3762"/>
    </bk>
    <bk>
      <rc t="2" v="3763"/>
    </bk>
    <bk>
      <rc t="2" v="3764"/>
    </bk>
    <bk>
      <rc t="2" v="3765"/>
    </bk>
    <bk>
      <rc t="2" v="3766"/>
    </bk>
    <bk>
      <rc t="2" v="3767"/>
    </bk>
    <bk>
      <rc t="2" v="3768"/>
    </bk>
    <bk>
      <rc t="2" v="3769"/>
    </bk>
    <bk>
      <rc t="2" v="3770"/>
    </bk>
    <bk>
      <rc t="2" v="3771"/>
    </bk>
    <bk>
      <rc t="2" v="3772"/>
    </bk>
    <bk>
      <rc t="2" v="3773"/>
    </bk>
    <bk>
      <rc t="2" v="3774"/>
    </bk>
    <bk>
      <rc t="2" v="3775"/>
    </bk>
    <bk>
      <rc t="2" v="3776"/>
    </bk>
    <bk>
      <rc t="2" v="3777"/>
    </bk>
    <bk>
      <rc t="2" v="3778"/>
    </bk>
    <bk>
      <rc t="2" v="3779"/>
    </bk>
    <bk>
      <rc t="2" v="3780"/>
    </bk>
    <bk>
      <rc t="2" v="3781"/>
    </bk>
    <bk>
      <rc t="2" v="3782"/>
    </bk>
    <bk>
      <rc t="2" v="3783"/>
    </bk>
    <bk>
      <rc t="2" v="3784"/>
    </bk>
    <bk>
      <rc t="2" v="3785"/>
    </bk>
    <bk>
      <rc t="2" v="3786"/>
    </bk>
    <bk>
      <rc t="2" v="3787"/>
    </bk>
    <bk>
      <rc t="2" v="3788"/>
    </bk>
  </valueMetadata>
</metadata>
</file>

<file path=xl/sharedStrings.xml><?xml version="1.0" encoding="utf-8"?>
<sst xmlns="http://schemas.openxmlformats.org/spreadsheetml/2006/main" count="785" uniqueCount="300">
  <si>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</si>
  <si>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</si>
  <si>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</si>
  <si>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</si>
  <si>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</si>
  <si>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</si>
  <si>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</si>
  <si>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</si>
  <si>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</si>
  <si>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</si>
  <si>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</si>
  <si>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</si>
  <si>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</si>
  <si>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</si>
  <si>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</si>
  <si>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</si>
  <si>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</si>
  <si>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</si>
  <si>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</si>
  <si>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</si>
  <si>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</si>
  <si>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</si>
  <si>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</si>
  <si>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</si>
  <si>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</si>
  <si>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</si>
  <si>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</si>
  <si>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</si>
  <si>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</si>
  <si>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</si>
  <si>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</si>
  <si>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</si>
  <si>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</si>
  <si>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</si>
  <si>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</si>
  <si>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</si>
  <si>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</si>
  <si>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</si>
  <si>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</si>
  <si>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</si>
  <si>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</si>
  <si>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</si>
  <si>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</si>
  <si>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</si>
  <si>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</si>
  <si>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</si>
  <si>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</si>
  <si>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</si>
  <si>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</si>
  <si>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</si>
  <si>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</si>
  <si>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</si>
  <si>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</si>
  <si>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</si>
  <si>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</si>
  <si>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</si>
  <si>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</si>
  <si>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</si>
  <si>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</si>
  <si>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</si>
  <si>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</si>
  <si>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</si>
  <si>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</si>
  <si>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</si>
  <si>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</si>
  <si>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</si>
  <si>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</si>
  <si>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</si>
  <si>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</si>
  <si>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</si>
  <si>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</si>
  <si>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</si>
  <si>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</si>
  <si>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</si>
  <si>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</si>
  <si>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</si>
  <si>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</si>
  <si>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</si>
  <si>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</si>
  <si>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</si>
  <si>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</si>
  <si>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</si>
  <si>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</si>
  <si>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</si>
  <si>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</si>
  <si>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</si>
  <si>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</si>
  <si>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</si>
  <si>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</si>
  <si>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</si>
  <si>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</si>
  <si>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</si>
  <si>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</si>
  <si>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</si>
  <si>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</si>
  <si>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</si>
  <si>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</si>
  <si>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</si>
  <si>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</si>
  <si>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</si>
  <si>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</si>
  <si>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</si>
  <si>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</si>
  <si>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</si>
  <si>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</si>
  <si>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</si>
  <si>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</si>
  <si>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</si>
  <si>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</si>
  <si>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</si>
  <si>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</si>
  <si>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</si>
  <si>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</si>
  <si>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</si>
  <si>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</si>
  <si>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</si>
  <si>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</si>
  <si>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</si>
  <si>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</si>
  <si>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</si>
  <si>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</si>
  <si>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</si>
  <si>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</si>
  <si>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</si>
  <si>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</si>
  <si>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</si>
  <si>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</si>
  <si>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</si>
  <si>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</si>
  <si>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</si>
  <si>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</si>
  <si>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</si>
  <si>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</si>
  <si>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</si>
  <si>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</si>
  <si>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</si>
  <si>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</si>
  <si>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</si>
  <si>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</si>
  <si>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</si>
  <si>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</si>
  <si>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</si>
  <si>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</si>
  <si>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</si>
  <si>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</si>
  <si>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</si>
  <si>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</si>
  <si>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</si>
  <si>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</si>
  <si>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</si>
  <si>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</si>
  <si>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</si>
  <si>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</si>
  <si>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</si>
  <si>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</si>
  <si>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</si>
  <si>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</si>
  <si>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</si>
  <si>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</si>
  <si>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</si>
  <si>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</si>
  <si>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</si>
  <si>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</si>
  <si>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</si>
  <si>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</si>
  <si>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</si>
  <si>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</si>
  <si>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</si>
  <si>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</si>
  <si>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</si>
  <si>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</si>
  <si>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</si>
  <si>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</si>
  <si>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</si>
  <si>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</si>
  <si>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</si>
  <si>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</si>
  <si>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</si>
  <si>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</si>
  <si>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</si>
  <si>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</si>
  <si>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</si>
  <si>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</si>
  <si>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</si>
  <si>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</si>
  <si>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</si>
  <si>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</si>
  <si>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</si>
  <si>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</si>
  <si>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</si>
  <si>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</si>
  <si>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</si>
  <si>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</si>
  <si>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</si>
  <si>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</si>
  <si>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</si>
  <si>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</si>
  <si>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2023 COMPARISON</t>
  </si>
  <si>
    <t>FORECASTED</t>
  </si>
  <si>
    <t>REPORTED</t>
  </si>
  <si>
    <t>DIFFERENCE</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</si>
  <si>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NOT been taken into account.</t>
  </si>
  <si>
    <t>2023 News</t>
  </si>
  <si>
    <t>NIKE Announces Senior Leadership Changes to Deepen Consumer-Led Growth and Marketplace Advantage</t>
  </si>
  <si>
    <t>Maria Henry to Join NIKE, Inc. Board of Directors</t>
  </si>
  <si>
    <t>For the full year we expect Fiscal ’24 reported revenue to grow mid-single digits</t>
  </si>
  <si>
    <t>https://s1.q4cdn.com/806093406/files/doc_financials/2023/q4/NIKE-Inc-Q4FY23-OFFICIAL-Transcript.pdf</t>
  </si>
  <si>
    <t xml:space="preserve">Nike is confident in its ability to set the pace in North America as it looks ahead. The company saw strong brand momentum across its portfolio, with a robust product pipeline, a healthy mix of inventory, and a normalizing supply chain. Additionally, Nike increased market share in performance and lifestyle, and digital continues to power growth, with traffic up double-digits and conversion rates expanding. </t>
  </si>
  <si>
    <t>Forecast based on 2015-2019 and 2022 average organic growth</t>
  </si>
  <si>
    <t>Forecasted EBIT+ Forecasted DA</t>
  </si>
  <si>
    <t>Forecast based on 2016-2019 and 2022 average growth %</t>
  </si>
  <si>
    <t>Nike is optimistic about its brand and business in China. The company's Q4 growth in China was 25%, with strong performance across different categories, including performance and lifestyle, men's, women's, and kids. Nike's formula of the best innovation combined with great local storytelling and the marketplace is connecting with Chinese consumers, particularly Gen Z. Nike plans to continue investing in China and is confident in its China for China strategy. The growing middle class, increased focus on health and wellness, and structural tailwinds in the region make Nike optimistic about its long-term prospects in China.</t>
  </si>
  <si>
    <t>Forecast based on 2017-2019 and 2022 average organic growth</t>
  </si>
  <si>
    <t>Forecast based on 2017-2019 and 2022 average growth %</t>
  </si>
  <si>
    <t>Forecast based on 2019-2022 average growth % (2020 and 2021 taken into account due to severe lack of data)</t>
  </si>
  <si>
    <t>Forecast based on 2018-2022 average growth % (2020 and 2021 taken into account due to severe lack of data)</t>
  </si>
  <si>
    <t>Nike increased market share in performance and lifestyle in EMEA, and digital continues to power growth, with traffic up double-digits and conversion rates expanding. Brick-and-mortar traffic in key countries also remains strong. Overall, Nike's complete offense strategy demonstrated strength in EMEA, and the company is optimistic about its ability to continue setting the pace in the region.</t>
  </si>
  <si>
    <t>Forecast based on 2016-2022 average growth % (2020 and 2021 taken into account due to particular trend observed)</t>
  </si>
  <si>
    <t>Nike's Q4 revenue in APLA grew 6%, including approximately 6 percentage points of a headwind due to the impact of the company's shift to a distributor model in Central and South America. The quarter highlighted Nike's balanced growth in the region, with Jordan Brand continuing its international expansion with strong double-digit growth, and strong growth in Women's lifestyle and Men's performance. Nike also achieved new milestones and opportunities in the region, including growing its business by over 40% in Southeast Asia and India, launching the Nike App in Korea, and introducing Nike's first direct digital footprint in India.</t>
  </si>
  <si>
    <t>Nike's influence is elevated by the strength of its portfolio of brands, including Nike, Jordan, and Converse. Jordan Brand had a record year, growing mid-30s with impressive growth across Men's, Women's, and Kids' footwear and apparel, and in both North America and international. Converse also had representation on the All-NBA First Team, with rising star Shai Gilgeous-Alexander. Nike, Jordan and Converse all chieved strong growth in FY23.</t>
  </si>
  <si>
    <t>Forecast based on 2016-2022 average growth %, removing highest and lowest value</t>
  </si>
  <si>
    <t>Discontinued Segments</t>
  </si>
  <si>
    <t>Forecast based on 2016-2019 and 2022 average growth</t>
  </si>
  <si>
    <t>Value NOT forecasted due to high unpredictability and misleading outcomes</t>
  </si>
  <si>
    <t>BALANCE SHEET</t>
  </si>
  <si>
    <t>from segmental forecast</t>
  </si>
  <si>
    <t>Forecast based on 2015-2022 average (excluding highest and lowest value)</t>
  </si>
  <si>
    <t>Forecast Based on $18B buyback program and current price of $105 per share</t>
  </si>
  <si>
    <t>Forecasted Dividend Paid / Diluted Number of Shares</t>
  </si>
  <si>
    <t>Forecast based on 2015-2022 average (excluding 2018 and 2020 unusual payout ratios)</t>
  </si>
  <si>
    <t>not forecasted</t>
  </si>
  <si>
    <t>Forecasted Revenue x Forecasted % of revenue</t>
  </si>
  <si>
    <t>Forecast based on 2015-2022 average</t>
  </si>
  <si>
    <t>Previous year PPE + Forecasted Capex - Forecasted D&amp;A</t>
  </si>
  <si>
    <t>No forward-looking statement in the most recent reports suggests changes to the historical trend. Forecast based on previous years average</t>
  </si>
  <si>
    <t>% of revenue</t>
  </si>
  <si>
    <t>On March 11, 2022, the Company entered into a 364-day committed credit facility agreement with a syndicate of banks, which provides for up to $1 billion of borrowings, with an option to increase borrowings up to $1.5 billion in total with lender approval. The facility matures on March 10, 2023, with an option to extend the maturity date an additional 364 days. This facility replaces the prior $1 billion 364-day credit facility agreement entered into on March 15, 2021, which would have matured on March 14, 2022. Based on the Company's current long-term senior unsecured debt ratings of AA- and A1 from Standard and Poor's Corporation and Moody's Investor Services, respectively, the interest rate charged on any outstanding borrowings would be the prevailing Term Secured Overnight Financing Rate (Term SOFR) for the applicable interest period plus 0.60%. The facility fee is 0.02% of the total undrawn commitment. On March 11, 2022, the Company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 This facility replaces the prior $2 billion five-year credit facility agreement entered into on August 16, 2019, which would have matured on August 16, 2024.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t>
  </si>
  <si>
    <t>Cashflow</t>
  </si>
  <si>
    <t>As forecasted Income Tax Expense in Income Statement</t>
  </si>
  <si>
    <t>Forecast based on average 2016 - 2022 % growth (exluding highest and lowest value)</t>
  </si>
  <si>
    <t>Forecast kept as 0</t>
  </si>
  <si>
    <t>kept blank</t>
  </si>
  <si>
    <t>In June 2022, the Board of Directors authorized a new four-year, $18 billion program to repurchase shares of NIKE's Class B common stock. The Company's new program will replace the current $15 billion share repurchase program, which will be terminated in fiscal year 2023.</t>
  </si>
  <si>
    <t>Forecasted Net Income * Forecasted Payout Ratio</t>
  </si>
  <si>
    <t>Opening Balance + Net Income - Dividends - Shares Buyback</t>
  </si>
  <si>
    <t>Should be forecasted as % of term debt and the opening term debt (i.e. 2022 term debt for year 2023 and so on) we forecast based on opening debt because there maybe repayments for current year</t>
  </si>
  <si>
    <t>Link changes in intangible assets, row 28 above</t>
  </si>
  <si>
    <t>Should be linked to income statement interest  - check comment on row 11</t>
  </si>
  <si>
    <t>% of previous year long term debt</t>
  </si>
  <si>
    <t>Linked to Change in Intangible Assets</t>
  </si>
  <si>
    <t>Forecast based on 2016-2022 average</t>
  </si>
  <si>
    <t>As forecasted Interest expense (income), net</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</si>
  <si>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</si>
  <si>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</si>
  <si>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</si>
  <si>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</si>
  <si>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</si>
  <si>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</si>
  <si>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</si>
  <si>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</si>
  <si>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</si>
  <si>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</si>
  <si>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</si>
  <si>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</si>
  <si>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</si>
  <si>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</si>
  <si>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</si>
  <si>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</si>
  <si>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</si>
  <si>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</si>
  <si>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</si>
  <si>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</si>
  <si>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Extend the FCFF to 2027, forecast FCFF based on historical growth trend for 2024-terminal year</t>
  </si>
  <si>
    <t>WACC</t>
  </si>
  <si>
    <t>Calculate using below figures</t>
  </si>
  <si>
    <t>Beta</t>
  </si>
  <si>
    <t>CAPM</t>
  </si>
  <si>
    <t>Rf</t>
  </si>
  <si>
    <t>https://www.treasury.gov/resource-center/data-chart-center/interest-rates/Pages/TextView.aspx?data=longtermrate</t>
  </si>
  <si>
    <t>Rm</t>
  </si>
  <si>
    <t>Debt Ratio</t>
  </si>
  <si>
    <t>Present Values</t>
  </si>
  <si>
    <t>Calculate for periods from 2022 onwards</t>
  </si>
  <si>
    <t xml:space="preserve">Present Value of FCFF in high growth phase </t>
  </si>
  <si>
    <t>Calculate</t>
  </si>
  <si>
    <t xml:space="preserve">Present Value of Terminal Value of Firm </t>
  </si>
  <si>
    <t xml:space="preserve">Value of the firm </t>
  </si>
  <si>
    <t>Addtion of the above</t>
  </si>
  <si>
    <t xml:space="preserve">Book Value of Debt </t>
  </si>
  <si>
    <t xml:space="preserve">Value of Equity </t>
  </si>
  <si>
    <t xml:space="preserve">Value of Equity per Share </t>
  </si>
  <si>
    <t>S&amp;P 500 index 1 year return (Source from a financial website) ---&gt; https://www.macrotrends.net/2526/sp-500-historical-annual-returns</t>
  </si>
  <si>
    <t>Date</t>
  </si>
  <si>
    <t>LT Real Average (10&gt; Yrs)</t>
  </si>
  <si>
    <t>Source from a financial website ---&gt; https://www.gurufocus.com/term/beta/NKE/Beta/Nike</t>
  </si>
  <si>
    <t>n/a</t>
  </si>
  <si>
    <t>Cost of Equity (Re)</t>
  </si>
  <si>
    <t>Cost of Debt (Rd)</t>
  </si>
  <si>
    <t>Calculate from Income statement sheet (Interest Expense / Debt)</t>
  </si>
  <si>
    <t>Calculate from Income statement sheet (Total Liabilities / Total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</si>
</sst>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_);_(* \(#,##0.00\);_(* &quot;-&quot;??_);_(@_)"/>
    <numFmt numFmtId="165" formatCode="_(* #,##0_);_(* \(#,##0\);_(* &quot;-&quot;??_);_(@_)"/>
    <numFmt numFmtId="166" formatCode="0.0%"/>
    <numFmt numFmtId="167" formatCode="_([$$-409]* #,##0.00_);_([$$-409]* \(#,##0.00\);_([$$-409]* &quot;-&quot;??_);_(@_)"/>
    <numFmt numFmtId="172" formatCode="_-[$$-409]* #,##0.00_ ;_-[$$-409]* \-#,##0.00\ ;_-[$$-409]* &quot;-&quot;??_ ;_-@_ "/>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
      <u/>
      <sz val="11"/>
      <color theme="10"/>
      <name val="Calibri"/>
      <family val="2"/>
      <scheme val="minor"/>
    </font>
    <font>
      <b/>
      <sz val="11"/>
      <color theme="4" tint="-0.499984740745262"/>
      <name val="Calibri"/>
      <family val="2"/>
      <scheme val="minor"/>
    </font>
    <font>
      <sz val="9"/>
      <color theme="1"/>
      <name val="Calibri"/>
      <family val="2"/>
      <scheme val="minor"/>
    </font>
    <font>
      <sz val="9"/>
      <color rgb="FF57595D"/>
      <name val="Segoe UI"/>
      <family val="2"/>
    </font>
    <font>
      <b/>
      <sz val="9"/>
      <color rgb="FF57595D"/>
      <name val="Segoe UI"/>
      <family val="2"/>
    </font>
    <font>
      <sz val="10"/>
      <color theme="1"/>
      <name val="Calibri"/>
      <family val="2"/>
      <scheme val="minor"/>
    </font>
    <font>
      <sz val="10"/>
      <color rgb="FF393B3E"/>
      <name val="Calibri"/>
      <family val="2"/>
      <scheme val="minor"/>
    </font>
    <font>
      <sz val="11"/>
      <name val="Calibri"/>
      <family val="2"/>
      <scheme val="minor"/>
    </font>
  </fonts>
  <fills count="1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9"/>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E3E3E3"/>
      </top>
      <bottom style="medium">
        <color rgb="FFE3E3E3"/>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19" fillId="0" borderId="0" applyNumberFormat="0" applyFill="0" applyBorder="0" applyAlignment="0" applyProtection="0"/>
    <xf numFmtId="44" fontId="1" fillId="0" borderId="0" applyFont="0" applyFill="0" applyBorder="0" applyAlignment="0" applyProtection="0"/>
  </cellStyleXfs>
  <cellXfs count="13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0" fontId="7" fillId="2" borderId="0" xfId="0" applyFont="1" applyFill="1" applyAlignment="1">
      <alignment horizontal="center"/>
    </xf>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5"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0" fontId="0" fillId="0" borderId="0" xfId="0" applyAlignment="1">
      <alignment vertical="center" wrapText="1"/>
    </xf>
    <xf numFmtId="0" fontId="4" fillId="2" borderId="0" xfId="0" applyFont="1" applyFill="1" applyAlignment="1">
      <alignment horizontal="center" wrapText="1"/>
    </xf>
    <xf numFmtId="0" fontId="2" fillId="6" borderId="0" xfId="0" applyFont="1" applyFill="1" applyAlignment="1">
      <alignment horizontal="center"/>
    </xf>
    <xf numFmtId="0" fontId="18" fillId="0" borderId="0" xfId="0" applyFont="1" applyAlignment="1">
      <alignment horizontal="center" vertical="center" wrapText="1"/>
    </xf>
    <xf numFmtId="0" fontId="15" fillId="0" borderId="0" xfId="0" applyFont="1" applyAlignment="1">
      <alignment vertical="center" wrapText="1"/>
    </xf>
    <xf numFmtId="165" fontId="18" fillId="5" borderId="0" xfId="5" applyNumberFormat="1" applyFont="1"/>
    <xf numFmtId="165" fontId="11" fillId="0" borderId="0" xfId="1" applyNumberFormat="1" applyFont="1" applyFill="1" applyAlignment="1">
      <alignment horizontal="left" indent="1"/>
    </xf>
    <xf numFmtId="166" fontId="9" fillId="0" borderId="0" xfId="2" applyNumberFormat="1" applyFont="1" applyFill="1" applyAlignment="1">
      <alignment horizontal="right"/>
    </xf>
    <xf numFmtId="166" fontId="12" fillId="0" borderId="0" xfId="2" applyNumberFormat="1" applyFont="1" applyFill="1"/>
    <xf numFmtId="165" fontId="18" fillId="0" borderId="0" xfId="5" applyNumberFormat="1" applyFont="1" applyFill="1"/>
    <xf numFmtId="0" fontId="15" fillId="9" borderId="0" xfId="0" applyFont="1" applyFill="1"/>
    <xf numFmtId="165" fontId="0" fillId="9" borderId="0" xfId="1" applyNumberFormat="1" applyFont="1" applyFill="1"/>
    <xf numFmtId="0" fontId="0" fillId="0" borderId="0" xfId="0" applyAlignment="1">
      <alignment vertical="center"/>
    </xf>
    <xf numFmtId="0" fontId="2" fillId="0" borderId="0" xfId="0" applyFont="1" applyAlignment="1">
      <alignment vertical="center"/>
    </xf>
    <xf numFmtId="165" fontId="2" fillId="9" borderId="0" xfId="1" applyNumberFormat="1" applyFont="1" applyFill="1"/>
    <xf numFmtId="0" fontId="15" fillId="9" borderId="0" xfId="0" applyFont="1" applyFill="1" applyAlignment="1">
      <alignment horizontal="center" vertical="center"/>
    </xf>
    <xf numFmtId="165" fontId="11" fillId="0" borderId="0" xfId="1" applyNumberFormat="1" applyFont="1" applyFill="1" applyAlignment="1">
      <alignment horizontal="left"/>
    </xf>
    <xf numFmtId="166" fontId="11" fillId="0" borderId="0" xfId="2" applyNumberFormat="1" applyFont="1" applyFill="1" applyAlignment="1">
      <alignment horizontal="right"/>
    </xf>
    <xf numFmtId="0" fontId="15" fillId="0" borderId="0" xfId="0" applyFont="1" applyAlignment="1">
      <alignment vertical="center"/>
    </xf>
    <xf numFmtId="164" fontId="14" fillId="0" borderId="0" xfId="1" applyFont="1" applyBorder="1"/>
    <xf numFmtId="165" fontId="5" fillId="0" borderId="0" xfId="1" applyNumberFormat="1" applyFont="1" applyFill="1" applyBorder="1"/>
    <xf numFmtId="165" fontId="0" fillId="10" borderId="0" xfId="1" applyNumberFormat="1" applyFont="1" applyFill="1"/>
    <xf numFmtId="165" fontId="2" fillId="0" borderId="0" xfId="1" applyNumberFormat="1" applyFont="1" applyFill="1" applyBorder="1"/>
    <xf numFmtId="166" fontId="13" fillId="0" borderId="0" xfId="2" applyNumberFormat="1" applyFont="1" applyFill="1"/>
    <xf numFmtId="0" fontId="0" fillId="10" borderId="0" xfId="0" applyFill="1" applyAlignment="1">
      <alignment vertical="center"/>
    </xf>
    <xf numFmtId="0" fontId="15" fillId="0" borderId="0" xfId="0" applyFont="1" applyAlignment="1">
      <alignment horizontal="center" vertical="center"/>
    </xf>
    <xf numFmtId="0" fontId="20"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19" fillId="0" borderId="0" xfId="6" applyAlignment="1">
      <alignment horizontal="left" wrapText="1"/>
    </xf>
    <xf numFmtId="0" fontId="6" fillId="2" borderId="0" xfId="0" applyFont="1" applyFill="1" applyAlignment="1">
      <alignment vertical="center" wrapText="1"/>
    </xf>
    <xf numFmtId="0" fontId="6" fillId="2" borderId="0" xfId="0" applyFont="1" applyFill="1" applyAlignment="1">
      <alignment wrapText="1"/>
    </xf>
    <xf numFmtId="0" fontId="6" fillId="11" borderId="0" xfId="0" applyFont="1" applyFill="1" applyAlignment="1">
      <alignment horizontal="right"/>
    </xf>
    <xf numFmtId="0" fontId="6" fillId="11" borderId="0" xfId="0" applyFont="1" applyFill="1" applyAlignment="1">
      <alignment horizontal="right" wrapText="1"/>
    </xf>
    <xf numFmtId="0" fontId="0" fillId="12" borderId="0" xfId="0" applyFill="1"/>
    <xf numFmtId="164" fontId="0" fillId="0" borderId="0" xfId="0" applyNumberFormat="1"/>
    <xf numFmtId="166" fontId="0" fillId="0" borderId="0" xfId="2" applyNumberFormat="1" applyFont="1"/>
    <xf numFmtId="10" fontId="11" fillId="0" borderId="0" xfId="2" applyNumberFormat="1" applyFont="1" applyBorder="1" applyAlignment="1">
      <alignment horizontal="left"/>
    </xf>
    <xf numFmtId="10" fontId="21" fillId="0" borderId="0" xfId="1" applyNumberFormat="1" applyFont="1" applyBorder="1" applyAlignment="1">
      <alignment horizontal="right"/>
    </xf>
    <xf numFmtId="0" fontId="21" fillId="0" borderId="0" xfId="0" applyFont="1"/>
    <xf numFmtId="166" fontId="0" fillId="0" borderId="0" xfId="2" applyNumberFormat="1" applyFont="1" applyFill="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3" fillId="0" borderId="0" xfId="0" applyFont="1" applyAlignment="1">
      <alignment horizontal="left" vertical="center" wrapText="1" indent="2"/>
    </xf>
    <xf numFmtId="0" fontId="22" fillId="0" borderId="0" xfId="0" applyFont="1" applyAlignment="1">
      <alignment horizontal="left" vertical="center" wrapText="1" indent="2"/>
    </xf>
    <xf numFmtId="0" fontId="24" fillId="0" borderId="0" xfId="0" applyFont="1"/>
    <xf numFmtId="14" fontId="24" fillId="0" borderId="0" xfId="0" applyNumberFormat="1" applyFont="1"/>
    <xf numFmtId="167" fontId="24" fillId="0" borderId="0" xfId="0" applyNumberFormat="1" applyFont="1"/>
    <xf numFmtId="14" fontId="25" fillId="0" borderId="0" xfId="0" applyNumberFormat="1" applyFont="1" applyAlignment="1">
      <alignment horizontal="center" vertical="center"/>
    </xf>
    <xf numFmtId="49" fontId="25" fillId="0" borderId="0" xfId="0" applyNumberFormat="1" applyFont="1" applyAlignment="1">
      <alignment horizontal="center" vertical="center"/>
    </xf>
    <xf numFmtId="0" fontId="24" fillId="0" borderId="0" xfId="0" applyFont="1" applyAlignment="1">
      <alignment horizont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2" fillId="0" borderId="0" xfId="0" applyFont="1" applyAlignment="1">
      <alignment horizontal="left" vertical="center"/>
    </xf>
    <xf numFmtId="0" fontId="15" fillId="9" borderId="0" xfId="0" applyFont="1" applyFill="1" applyAlignment="1">
      <alignment horizontal="center" vertical="center"/>
    </xf>
    <xf numFmtId="10" fontId="0" fillId="14" borderId="0" xfId="0" applyNumberFormat="1" applyFill="1"/>
    <xf numFmtId="166" fontId="0" fillId="14" borderId="0" xfId="2" applyNumberFormat="1" applyFont="1" applyFill="1"/>
    <xf numFmtId="2" fontId="0" fillId="14" borderId="0" xfId="0" applyNumberFormat="1" applyFill="1"/>
    <xf numFmtId="2" fontId="26" fillId="15" borderId="0" xfId="0" applyNumberFormat="1" applyFont="1" applyFill="1"/>
    <xf numFmtId="172" fontId="0" fillId="0" borderId="0" xfId="7" applyNumberFormat="1" applyFont="1"/>
    <xf numFmtId="10" fontId="21" fillId="13" borderId="0" xfId="0" applyNumberFormat="1" applyFont="1" applyFill="1"/>
    <xf numFmtId="0" fontId="0" fillId="10" borderId="0" xfId="0" applyFill="1"/>
    <xf numFmtId="0" fontId="0" fillId="16" borderId="0" xfId="0" applyFill="1" applyAlignment="1">
      <alignment horizontal="left" indent="1"/>
    </xf>
    <xf numFmtId="0" fontId="19" fillId="16" borderId="0" xfId="6" applyFill="1" applyAlignment="1">
      <alignment horizontal="left" indent="1"/>
    </xf>
    <xf numFmtId="0" fontId="0" fillId="10" borderId="0" xfId="0" applyFill="1" applyAlignment="1">
      <alignment horizontal="left" indent="1"/>
    </xf>
  </cellXfs>
  <cellStyles count="8">
    <cellStyle name="60% - Accent1" xfId="5" builtinId="32"/>
    <cellStyle name="Accent1" xfId="4" builtinId="29"/>
    <cellStyle name="Comma" xfId="1" builtinId="3"/>
    <cellStyle name="Comma 2" xfId="3" xr:uid="{00000000-0005-0000-0000-000003000000}"/>
    <cellStyle name="Currency" xfId="7" builtinId="4"/>
    <cellStyle name="Hyperlink" xfId="6"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Structure" Target="richData/rdrichvaluestructure.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06/relationships/rdRichValue" Target="richData/rdrichvalue.xml"/><Relationship Id="rId17" Type="http://schemas.microsoft.com/office/2017/06/relationships/rdSupportingPropertyBag" Target="richData/rdsupportingpropertybag.xml"/><Relationship Id="rId2" Type="http://schemas.openxmlformats.org/officeDocument/2006/relationships/worksheet" Target="worksheets/sheet2.xml"/><Relationship Id="rId16" Type="http://schemas.microsoft.com/office/2017/06/relationships/rdSupportingPropertyBagStructure" Target="richData/rdsupportingpropertybag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ichStyles" Target="richData/richStyles.xml"/><Relationship Id="rId10" Type="http://schemas.openxmlformats.org/officeDocument/2006/relationships/sharedStrings" Target="sharedStrings.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Array" Target="richData/rdarray.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array.xml><?xml version="1.0" encoding="utf-8"?>
<arrayData xmlns="http://schemas.microsoft.com/office/spreadsheetml/2017/richdata2" count="2">
  <a r="1" c="2014">
    <v t="i">1</v>
    <v t="i">4</v>
    <v t="i">5</v>
    <v t="i">6</v>
    <v t="i">7</v>
    <v t="i">8</v>
    <v t="i">11</v>
    <v t="i">12</v>
    <v t="i">13</v>
    <v t="i">14</v>
    <v t="i">15</v>
    <v t="i">19</v>
    <v t="i">20</v>
    <v t="i">21</v>
    <v t="i">22</v>
    <v t="i">25</v>
    <v t="i">26</v>
    <v t="i">27</v>
    <v t="i">28</v>
    <v t="i">29</v>
    <v t="i">32</v>
    <v t="i">33</v>
    <v t="i">34</v>
    <v t="i">35</v>
    <v t="i">36</v>
    <v t="i">39</v>
    <v t="i">40</v>
    <v t="i">41</v>
    <v t="i">42</v>
    <v t="i">43</v>
    <v t="i">47</v>
    <v t="i">48</v>
    <v t="i">49</v>
    <v t="i">50</v>
    <v t="i">53</v>
    <v t="i">54</v>
    <v t="i">55</v>
    <v t="i">56</v>
    <v t="i">57</v>
    <v t="i">60</v>
    <v t="i">61</v>
    <v t="i">62</v>
    <v t="i">63</v>
    <v t="i">64</v>
    <v t="i">67</v>
    <v t="i">68</v>
    <v t="i">69</v>
    <v t="i">70</v>
    <v t="i">71</v>
    <v t="i">74</v>
    <v t="i">75</v>
    <v t="i">76</v>
    <v t="i">77</v>
    <v t="i">78</v>
    <v t="i">81</v>
    <v t="i">82</v>
    <v t="i">83</v>
    <v t="i">84</v>
    <v t="i">85</v>
    <v t="i">88</v>
    <v t="i">89</v>
    <v t="i">90</v>
    <v t="i">91</v>
    <v t="i">95</v>
    <v t="i">96</v>
    <v t="i">97</v>
    <v t="i">98</v>
    <v t="i">99</v>
    <v t="i">102</v>
    <v t="i">103</v>
    <v t="i">104</v>
    <v t="i">105</v>
    <v t="i">106</v>
    <v t="i">109</v>
    <v t="i">110</v>
    <v t="i">111</v>
    <v t="i">112</v>
    <v t="i">113</v>
    <v t="i">116</v>
    <v t="i">117</v>
    <v t="i">118</v>
    <v t="i">119</v>
    <v t="i">120</v>
    <v t="i">123</v>
    <v t="i">124</v>
    <v t="i">125</v>
    <v t="i">126</v>
    <v t="i">127</v>
    <v t="i">130</v>
    <v t="i">131</v>
    <v t="i">132</v>
    <v t="i">133</v>
    <v t="i">134</v>
    <v t="i">137</v>
    <v t="i">138</v>
    <v t="i">139</v>
    <v t="i">140</v>
    <v t="i">141</v>
    <v t="i">145</v>
    <v t="i">146</v>
    <v t="i">147</v>
    <v t="i">148</v>
    <v t="i">151</v>
    <v t="i">152</v>
    <v t="i">153</v>
    <v t="i">154</v>
    <v t="i">155</v>
    <v t="i">158</v>
    <v t="i">159</v>
    <v t="i">160</v>
    <v t="i">161</v>
    <v t="i">162</v>
    <v t="i">165</v>
    <v t="i">166</v>
    <v t="i">167</v>
    <v t="i">168</v>
    <v t="i">169</v>
    <v t="i">172</v>
    <v t="i">173</v>
    <v t="i">174</v>
    <v t="i">175</v>
    <v t="i">176</v>
    <v t="i">179</v>
    <v t="i">180</v>
    <v t="i">181</v>
    <v t="i">182</v>
    <v t="i">186</v>
    <v t="i">187</v>
    <v t="i">188</v>
    <v t="i">189</v>
    <v t="i">190</v>
    <v t="i">193</v>
    <v t="i">194</v>
    <v t="i">195</v>
    <v t="i">196</v>
    <v t="i">197</v>
    <v t="i">200</v>
    <v t="i">201</v>
    <v t="i">202</v>
    <v t="i">203</v>
    <v t="i">204</v>
    <v t="i">207</v>
    <v t="i">208</v>
    <v t="i">209</v>
    <v t="i">210</v>
    <v t="i">211</v>
    <v t="i">214</v>
    <v t="i">215</v>
    <v t="i">216</v>
    <v t="i">217</v>
    <v t="i">218</v>
    <v t="i">221</v>
    <v t="i">222</v>
    <v t="i">223</v>
    <v t="i">224</v>
    <v t="i">225</v>
    <v t="i">228</v>
    <v t="i">229</v>
    <v t="i">230</v>
    <v t="i">231</v>
    <v t="i">232</v>
    <v t="i">235</v>
    <v t="i">236</v>
    <v t="i">237</v>
    <v t="i">238</v>
    <v t="i">239</v>
    <v t="i">242</v>
    <v t="i">243</v>
    <v t="i">244</v>
    <v t="i">245</v>
    <v t="i">246</v>
    <v t="i">250</v>
    <v t="i">251</v>
    <v t="i">252</v>
    <v t="i">253</v>
    <v t="i">256</v>
    <v t="i">257</v>
    <v t="i">258</v>
    <v t="i">259</v>
    <v t="i">260</v>
    <v t="i">263</v>
    <v t="i">264</v>
    <v t="i">265</v>
    <v t="i">266</v>
    <v t="i">267</v>
    <v t="i">270</v>
    <v t="i">271</v>
    <v t="i">272</v>
    <v t="i">273</v>
    <v t="i">274</v>
    <v t="i">277</v>
    <v t="i">278</v>
    <v t="i">279</v>
    <v t="i">280</v>
    <v t="i">281</v>
    <v t="i">284</v>
    <v t="i">285</v>
    <v t="i">286</v>
    <v t="i">287</v>
    <v t="i">288</v>
    <v t="i">291</v>
    <v t="i">292</v>
    <v t="i">293</v>
    <v t="i">294</v>
    <v t="i">295</v>
    <v t="i">298</v>
    <v t="i">299</v>
    <v t="i">300</v>
    <v t="i">301</v>
    <v t="i">302</v>
    <v t="i">305</v>
    <v t="i">306</v>
    <v t="i">307</v>
    <v t="i">308</v>
    <v t="i">309</v>
    <v t="i">312</v>
    <v t="i">313</v>
    <v t="i">314</v>
    <v t="i">315</v>
    <v t="i">316</v>
    <v t="i">319</v>
    <v t="i">320</v>
    <v t="i">321</v>
    <v t="i">322</v>
    <v t="i">323</v>
    <v t="i">326</v>
    <v t="i">327</v>
    <v t="i">328</v>
    <v t="i">330</v>
    <v t="i">333</v>
    <v t="i">334</v>
    <v t="i">335</v>
    <v t="i">336</v>
    <v t="i">337</v>
    <v t="i">340</v>
    <v t="i">341</v>
    <v t="i">342</v>
    <v t="i">343</v>
    <v t="i">344</v>
    <v t="i">347</v>
    <v t="i">348</v>
    <v t="i">349</v>
    <v t="i">350</v>
    <v t="i">351</v>
    <v t="i">354</v>
    <v t="i">355</v>
    <v t="i">356</v>
    <v t="i">357</v>
    <v t="i">361</v>
    <v t="i">362</v>
    <v t="i">363</v>
    <v t="i">364</v>
    <v t="i">368</v>
    <v t="i">369</v>
    <v t="i">370</v>
    <v t="i">371</v>
    <v t="i">372</v>
    <v t="i">375</v>
    <v t="i">376</v>
    <v t="i">377</v>
    <v t="i">378</v>
    <v t="i">379</v>
    <v t="i">383</v>
    <v t="i">384</v>
    <v t="i">385</v>
    <v t="i">386</v>
    <v t="i">389</v>
    <v t="i">390</v>
    <v t="i">391</v>
    <v t="i">392</v>
    <v t="i">393</v>
    <v t="i">396</v>
    <v t="i">397</v>
    <v t="i">398</v>
    <v t="i">399</v>
    <v t="i">400</v>
    <v t="i">403</v>
    <v t="i">404</v>
    <v t="i">405</v>
    <v t="i">406</v>
    <v t="i">407</v>
    <v t="i">411</v>
    <v t="i">412</v>
    <v t="i">413</v>
    <v t="i">414</v>
    <v t="i">417</v>
    <v t="i">418</v>
    <v t="i">419</v>
    <v t="i">420</v>
    <v t="i">421</v>
    <v t="i">424</v>
    <v t="i">425</v>
    <v t="i">426</v>
    <v t="i">427</v>
    <v t="i">428</v>
    <v t="i">431</v>
    <v t="i">432</v>
    <v t="i">433</v>
    <v t="i">434</v>
    <v t="i">435</v>
    <v t="i">438</v>
    <v t="i">439</v>
    <v t="i">440</v>
    <v t="i">441</v>
    <v t="i">442</v>
    <v t="i">445</v>
    <v t="i">446</v>
    <v t="i">447</v>
    <v t="i">448</v>
    <v t="i">452</v>
    <v t="i">453</v>
    <v t="i">454</v>
    <v t="i">455</v>
    <v t="i">456</v>
    <v t="i">459</v>
    <v t="i">460</v>
    <v t="i">461</v>
    <v t="i">462</v>
    <v t="i">463</v>
    <v t="i">466</v>
    <v t="i">467</v>
    <v t="i">468</v>
    <v t="i">469</v>
    <v t="i">470</v>
    <v t="i">473</v>
    <v t="i">474</v>
    <v t="i">475</v>
    <v t="i">476</v>
    <v t="i">477</v>
    <v t="i">480</v>
    <v t="i">481</v>
    <v t="i">482</v>
    <v t="i">483</v>
    <v t="i">484</v>
    <v t="i">487</v>
    <v t="i">488</v>
    <v t="i">489</v>
    <v t="i">490</v>
    <v t="i">491</v>
    <v t="i">494</v>
    <v t="i">495</v>
    <v t="i">496</v>
    <v t="i">497</v>
    <v t="i">498</v>
    <v t="i">501</v>
    <v t="i">502</v>
    <v t="i">503</v>
    <v t="i">504</v>
    <v t="i">505</v>
    <v t="i">508</v>
    <v t="i">509</v>
    <v t="i">510</v>
    <v t="i">511</v>
    <v t="i">512</v>
    <v t="i">516</v>
    <v t="i">517</v>
    <v t="i">518</v>
    <v t="i">519</v>
    <v t="i">522</v>
    <v t="i">523</v>
    <v t="i">524</v>
    <v t="i">525</v>
    <v t="i">526</v>
    <v t="i">529</v>
    <v t="i">530</v>
    <v t="i">531</v>
    <v t="i">532</v>
    <v t="i">533</v>
    <v t="i">536</v>
    <v t="i">537</v>
    <v t="i">538</v>
    <v t="i">539</v>
    <v t="i">540</v>
    <v t="i">543</v>
    <v t="i">544</v>
    <v t="i">545</v>
    <v t="i">546</v>
    <v t="i">547</v>
    <v t="i">551</v>
    <v t="i">552</v>
    <v t="i">553</v>
    <v t="i">554</v>
    <v t="i">557</v>
    <v t="i">558</v>
    <v t="i">559</v>
    <v t="i">560</v>
    <v t="i">561</v>
    <v t="i">564</v>
    <v t="i">565</v>
    <v t="i">566</v>
    <v t="i">567</v>
    <v t="i">568</v>
    <v t="i">571</v>
    <v t="i">572</v>
    <v t="i">573</v>
    <v t="i">574</v>
    <v t="i">575</v>
    <v t="i">578</v>
    <v t="i">579</v>
    <v t="i">580</v>
    <v t="i">581</v>
    <v t="i">582</v>
    <v t="i">585</v>
    <v t="i">586</v>
    <v t="i">587</v>
    <v t="i">588</v>
    <v t="i">589</v>
    <v t="i">592</v>
    <v t="i">593</v>
    <v t="i">594</v>
    <v t="i">595</v>
    <v t="i">596</v>
    <v t="i">599</v>
    <v t="i">600</v>
    <v t="i">601</v>
    <v t="i">602</v>
    <v t="i">603</v>
    <v t="i">606</v>
    <v t="i">607</v>
    <v t="i">608</v>
    <v t="i">609</v>
    <v t="i">610</v>
    <v t="i">614</v>
    <v t="i">615</v>
    <v t="i">616</v>
    <v t="i">617</v>
    <v t="i">620</v>
    <v t="i">621</v>
    <v t="i">622</v>
    <v t="i">623</v>
    <v t="i">624</v>
    <v t="i">627</v>
    <v t="i">628</v>
    <v t="i">629</v>
    <v t="i">630</v>
    <v t="i">631</v>
    <v t="i">634</v>
    <v t="i">635</v>
    <v t="i">636</v>
    <v t="i">637</v>
    <v t="i">638</v>
    <v t="i">641</v>
    <v t="i">642</v>
    <v t="i">643</v>
    <v t="i">644</v>
    <v t="i">645</v>
    <v t="i">648</v>
    <v t="i">649</v>
    <v t="i">650</v>
    <v t="i">651</v>
    <v t="i">652</v>
    <v t="i">655</v>
    <v t="i">656</v>
    <v t="i">657</v>
    <v t="i">658</v>
    <v t="i">659</v>
    <v t="i">662</v>
    <v t="i">663</v>
    <v t="i">664</v>
    <v t="i">665</v>
    <v t="i">666</v>
    <v t="i">669</v>
    <v t="i">670</v>
    <v t="i">671</v>
    <v t="i">672</v>
    <v t="i">673</v>
    <v t="i">676</v>
    <v t="i">677</v>
    <v t="i">678</v>
    <v t="i">679</v>
    <v t="i">680</v>
    <v t="i">683</v>
    <v t="i">684</v>
    <v t="i">685</v>
    <v t="i">686</v>
    <v t="i">687</v>
    <v t="i">690</v>
    <v t="i">691</v>
    <v t="i">692</v>
    <v t="i">694</v>
    <v t="i">697</v>
    <v t="i">698</v>
    <v t="i">699</v>
    <v t="i">700</v>
    <v t="i">701</v>
    <v t="i">704</v>
    <v t="i">705</v>
    <v t="i">706</v>
    <v t="i">707</v>
    <v t="i">708</v>
    <v t="i">711</v>
    <v t="i">712</v>
    <v t="i">713</v>
    <v t="i">714</v>
    <v t="i">715</v>
    <v t="i">718</v>
    <v t="i">719</v>
    <v t="i">720</v>
    <v t="i">721</v>
    <v t="i">722</v>
    <v t="i">726</v>
    <v t="i">727</v>
    <v t="i">728</v>
    <v t="i">729</v>
    <v t="i">733</v>
    <v t="i">734</v>
    <v t="i">735</v>
    <v t="i">736</v>
    <v t="i">739</v>
    <v t="i">740</v>
    <v t="i">741</v>
    <v t="i">742</v>
    <v t="i">743</v>
    <v t="i">747</v>
    <v t="i">748</v>
    <v t="i">749</v>
    <v t="i">750</v>
    <v t="i">753</v>
    <v t="i">754</v>
    <v t="i">755</v>
    <v t="i">756</v>
    <v t="i">757</v>
    <v t="i">760</v>
    <v t="i">761</v>
    <v t="i">762</v>
    <v t="i">763</v>
    <v t="i">764</v>
    <v t="i">767</v>
    <v t="i">768</v>
    <v t="i">769</v>
    <v t="i">770</v>
    <v t="i">771</v>
    <v t="i">774</v>
    <v t="i">775</v>
    <v t="i">776</v>
    <v t="i">777</v>
    <v t="i">778</v>
    <v t="i">782</v>
    <v t="i">783</v>
    <v t="i">784</v>
    <v t="i">785</v>
    <v t="i">788</v>
    <v t="i">789</v>
    <v t="i">790</v>
    <v t="i">791</v>
    <v t="i">792</v>
    <v t="i">795</v>
    <v t="i">796</v>
    <v t="i">797</v>
    <v t="i">798</v>
    <v t="i">799</v>
    <v t="i">802</v>
    <v t="i">803</v>
    <v t="i">804</v>
    <v t="i">805</v>
    <v t="i">806</v>
    <v t="i">809</v>
    <v t="i">810</v>
    <v t="i">811</v>
    <v t="i">812</v>
    <v t="i">813</v>
    <v t="i">816</v>
    <v t="i">817</v>
    <v t="i">818</v>
    <v t="i">819</v>
    <v t="i">820</v>
    <v t="i">823</v>
    <v t="i">824</v>
    <v t="i">825</v>
    <v t="i">826</v>
    <v t="i">827</v>
    <v t="i">830</v>
    <v t="i">831</v>
    <v t="i">832</v>
    <v t="i">833</v>
    <v t="i">837</v>
    <v t="i">838</v>
    <v t="i">839</v>
    <v t="i">840</v>
    <v t="i">841</v>
    <v t="i">844</v>
    <v t="i">845</v>
    <v t="i">846</v>
    <v t="i">847</v>
    <v t="i">848</v>
    <v t="i">851</v>
    <v t="i">852</v>
    <v t="i">853</v>
    <v t="i">854</v>
    <v t="i">855</v>
    <v t="i">858</v>
    <v t="i">859</v>
    <v t="i">860</v>
    <v t="i">861</v>
    <v t="i">862</v>
    <v t="i">865</v>
    <v t="i">866</v>
    <v t="i">867</v>
    <v t="i">868</v>
    <v t="i">869</v>
    <v t="i">872</v>
    <v t="i">873</v>
    <v t="i">874</v>
    <v t="i">875</v>
    <v t="i">876</v>
    <v t="i">880</v>
    <v t="i">881</v>
    <v t="i">882</v>
    <v t="i">883</v>
    <v t="i">886</v>
    <v t="i">887</v>
    <v t="i">888</v>
    <v t="i">889</v>
    <v t="i">890</v>
    <v t="i">893</v>
    <v t="i">894</v>
    <v t="i">895</v>
    <v t="i">896</v>
    <v t="i">897</v>
    <v t="i">900</v>
    <v t="i">901</v>
    <v t="i">902</v>
    <v t="i">903</v>
    <v t="i">904</v>
    <v t="i">907</v>
    <v t="i">908</v>
    <v t="i">909</v>
    <v t="i">910</v>
    <v t="i">911</v>
    <v t="i">914</v>
    <v t="i">916</v>
    <v t="i">917</v>
    <v t="i">918</v>
    <v t="i">921</v>
    <v t="i">922</v>
    <v t="i">923</v>
    <v t="i">924</v>
    <v t="i">925</v>
    <v t="i">928</v>
    <v t="i">929</v>
    <v t="i">930</v>
    <v t="i">931</v>
    <v t="i">932</v>
    <v t="i">935</v>
    <v t="i">936</v>
    <v t="i">937</v>
    <v t="i">938</v>
    <v t="i">939</v>
    <v t="i">942</v>
    <v t="i">943</v>
    <v t="i">944</v>
    <v t="i">945</v>
    <v t="i">946</v>
    <v t="i">949</v>
    <v t="i">950</v>
    <v t="i">951</v>
    <v t="i">952</v>
    <v t="i">953</v>
    <v t="i">956</v>
    <v t="i">957</v>
    <v t="i">958</v>
    <v t="i">959</v>
    <v t="i">960</v>
    <v t="i">963</v>
    <v t="i">964</v>
    <v t="i">965</v>
    <v t="i">966</v>
    <v t="i">967</v>
    <v t="i">970</v>
    <v t="i">971</v>
    <v t="i">972</v>
    <v t="i">973</v>
    <v t="i">974</v>
    <v t="i">978</v>
    <v t="i">979</v>
    <v t="i">980</v>
    <v t="i">981</v>
    <v t="i">984</v>
    <v t="i">985</v>
    <v t="i">986</v>
    <v t="i">987</v>
    <v t="i">988</v>
    <v t="i">991</v>
    <v t="i">992</v>
    <v t="i">993</v>
    <v t="i">994</v>
    <v t="i">995</v>
    <v t="i">998</v>
    <v t="i">999</v>
    <v t="i">1000</v>
    <v t="i">1001</v>
    <v t="i">1002</v>
    <v t="i">1005</v>
    <v t="i">1006</v>
    <v t="i">1007</v>
    <v t="i">1008</v>
    <v t="i">1009</v>
    <v t="i">1012</v>
    <v t="i">1013</v>
    <v t="i">1014</v>
    <v t="i">1015</v>
    <v t="i">1016</v>
    <v t="i">1019</v>
    <v t="i">1020</v>
    <v t="i">1021</v>
    <v t="i">1022</v>
    <v t="i">1023</v>
    <v t="i">1026</v>
    <v t="i">1027</v>
    <v t="i">1028</v>
    <v t="i">1029</v>
    <v t="i">1030</v>
    <v t="i">1033</v>
    <v t="i">1034</v>
    <v t="i">1035</v>
    <v t="i">1036</v>
    <v t="i">1037</v>
    <v t="i">1040</v>
    <v t="i">1041</v>
    <v t="i">1042</v>
    <v t="i">1043</v>
    <v t="i">1044</v>
    <v t="i">1047</v>
    <v t="i">1048</v>
    <v t="i">1049</v>
    <v t="i">1050</v>
    <v t="i">1051</v>
    <v t="i">1054</v>
    <v t="i">1055</v>
    <v t="i">1056</v>
    <v t="i">1058</v>
    <v t="i">1061</v>
    <v t="i">1062</v>
    <v t="i">1063</v>
    <v t="i">1064</v>
    <v t="i">1065</v>
    <v t="i">1068</v>
    <v t="i">1069</v>
    <v t="i">1070</v>
    <v t="i">1071</v>
    <v t="i">1072</v>
    <v t="i">1075</v>
    <v t="i">1076</v>
    <v t="i">1077</v>
    <v t="i">1078</v>
    <v t="i">1079</v>
    <v t="i">1082</v>
    <v t="i">1083</v>
    <v t="i">1084</v>
    <v t="i">1085</v>
    <v t="i">1086</v>
    <v t="i">1090</v>
    <v t="i">1091</v>
    <v t="i">1092</v>
    <v t="i">1093</v>
    <v t="i">1097</v>
    <v t="i">1098</v>
    <v t="i">1099</v>
    <v t="i">1100</v>
    <v t="i">1103</v>
    <v t="i">1104</v>
    <v t="i">1105</v>
    <v t="i">1106</v>
    <v t="i">1107</v>
    <v t="i">1111</v>
    <v t="i">1112</v>
    <v t="i">1113</v>
    <v t="i">1114</v>
    <v t="i">1117</v>
    <v t="i">1118</v>
    <v t="i">1119</v>
    <v t="i">1120</v>
    <v t="i">1121</v>
    <v t="i">1124</v>
    <v t="i">1125</v>
    <v t="i">1126</v>
    <v t="i">1127</v>
    <v t="i">1128</v>
    <v t="i">1131</v>
    <v t="i">1132</v>
    <v t="i">1133</v>
    <v t="i">1134</v>
    <v t="i">1135</v>
    <v t="i">1138</v>
    <v t="i">1139</v>
    <v t="i">1140</v>
    <v t="i">1141</v>
    <v t="i">1142</v>
    <v t="i">1146</v>
    <v t="i">1147</v>
    <v t="i">1148</v>
    <v t="i">1149</v>
    <v t="i">1152</v>
    <v t="i">1153</v>
    <v t="i">1154</v>
    <v t="i">1155</v>
    <v t="i">1156</v>
    <v t="i">1159</v>
    <v t="i">1160</v>
    <v t="i">1161</v>
    <v t="i">1162</v>
    <v t="i">1163</v>
    <v t="i">1166</v>
    <v t="i">1167</v>
    <v t="i">1168</v>
    <v t="i">1169</v>
    <v t="i">1170</v>
    <v t="i">1173</v>
    <v t="i">1174</v>
    <v t="i">1175</v>
    <v t="i">1176</v>
    <v t="i">1177</v>
    <v t="i">1180</v>
    <v t="i">1181</v>
    <v t="i">1182</v>
    <v t="i">1183</v>
    <v t="i">1187</v>
    <v t="i">1188</v>
    <v t="i">1189</v>
    <v t="i">1190</v>
    <v t="i">1191</v>
    <v t="i">1194</v>
    <v t="i">1195</v>
    <v t="i">1196</v>
    <v t="i">1197</v>
    <v t="i">1198</v>
    <v t="i">1201</v>
    <v t="i">1202</v>
    <v t="i">1203</v>
    <v t="i">1204</v>
    <v t="i">1205</v>
    <v t="i">1208</v>
    <v t="i">1209</v>
    <v t="i">1210</v>
    <v t="i">1211</v>
    <v t="i">1212</v>
    <v t="i">1215</v>
    <v t="i">1216</v>
    <v t="i">1217</v>
    <v t="i">1218</v>
    <v t="i">1219</v>
    <v t="i">1222</v>
    <v t="i">1223</v>
    <v t="i">1224</v>
    <v t="i">1225</v>
    <v t="i">1226</v>
    <v t="i">1229</v>
    <v t="i">1230</v>
    <v t="i">1231</v>
    <v t="i">1232</v>
    <v t="i">1233</v>
    <v t="i">1236</v>
    <v t="i">1237</v>
    <v t="i">1238</v>
    <v t="i">1239</v>
    <v t="i">1240</v>
    <v t="i">1244</v>
    <v t="i">1245</v>
    <v t="i">1246</v>
    <v t="i">1247</v>
    <v t="i">1250</v>
    <v t="i">1251</v>
    <v t="i">1252</v>
    <v t="i">1253</v>
    <v t="i">1254</v>
    <v t="i">1257</v>
    <v t="i">1258</v>
    <v t="i">1259</v>
    <v t="i">1260</v>
    <v t="i">1261</v>
    <v t="i">1264</v>
    <v t="i">1265</v>
    <v t="i">1266</v>
    <v t="i">1267</v>
    <v t="i">1268</v>
    <v t="i">1271</v>
    <v t="i">1272</v>
    <v t="i">1273</v>
    <v t="i">1274</v>
    <v t="i">1275</v>
    <v t="i">1278</v>
    <v t="i">1279</v>
    <v t="i">1281</v>
    <v t="i">1282</v>
    <v t="i">1285</v>
    <v t="i">1286</v>
    <v t="i">1287</v>
    <v t="i">1288</v>
    <v t="i">1289</v>
    <v t="i">1292</v>
    <v t="i">1293</v>
    <v t="i">1294</v>
    <v t="i">1295</v>
    <v t="i">1296</v>
    <v t="i">1299</v>
    <v t="i">1300</v>
    <v t="i">1301</v>
    <v t="i">1302</v>
    <v t="i">1303</v>
    <v t="i">1306</v>
    <v t="i">1307</v>
    <v t="i">1308</v>
    <v t="i">1309</v>
    <v t="i">1310</v>
    <v t="i">1313</v>
    <v t="i">1314</v>
    <v t="i">1315</v>
    <v t="i">1316</v>
    <v t="i">1317</v>
    <v t="i">1320</v>
    <v t="i">1321</v>
    <v t="i">1322</v>
    <v t="i">1323</v>
    <v t="i">1324</v>
    <v t="i">1327</v>
    <v t="i">1328</v>
    <v t="i">1329</v>
    <v t="i">1330</v>
    <v t="i">1331</v>
    <v t="i">1334</v>
    <v t="i">1335</v>
    <v t="i">1336</v>
    <v t="i">1337</v>
    <v t="i">1338</v>
    <v t="i">1342</v>
    <v t="i">1343</v>
    <v t="i">1344</v>
    <v t="i">1345</v>
    <v t="i">1348</v>
    <v t="i">1349</v>
    <v t="i">1350</v>
    <v t="i">1351</v>
    <v t="i">1352</v>
    <v t="i">1355</v>
    <v t="i">1356</v>
    <v t="i">1357</v>
    <v t="i">1358</v>
    <v t="i">1359</v>
    <v t="i">1362</v>
    <v t="i">1363</v>
    <v t="i">1364</v>
    <v t="i">1365</v>
    <v t="i">1366</v>
    <v t="i">1369</v>
    <v t="i">1370</v>
    <v t="i">1371</v>
    <v t="i">1372</v>
    <v t="i">1373</v>
    <v t="i">1376</v>
    <v t="i">1377</v>
    <v t="i">1378</v>
    <v t="i">1379</v>
    <v t="i">1380</v>
    <v t="i">1383</v>
    <v t="i">1384</v>
    <v t="i">1385</v>
    <v t="i">1386</v>
    <v t="i">1387</v>
    <v t="i">1390</v>
    <v t="i">1391</v>
    <v t="i">1392</v>
    <v t="i">1393</v>
    <v t="i">1394</v>
    <v t="i">1397</v>
    <v t="i">1398</v>
    <v t="i">1399</v>
    <v t="i">1400</v>
    <v t="i">1401</v>
    <v t="i">1404</v>
    <v t="i">1405</v>
    <v t="i">1406</v>
    <v t="i">1407</v>
    <v t="i">1408</v>
    <v t="i">1411</v>
    <v t="i">1412</v>
    <v t="i">1413</v>
    <v t="i">1414</v>
    <v t="i">1415</v>
    <v t="i">1418</v>
    <v t="i">1419</v>
    <v t="i">1420</v>
    <v t="i">1422</v>
    <v t="i">1425</v>
    <v t="i">1426</v>
    <v t="i">1427</v>
    <v t="i">1428</v>
    <v t="i">1429</v>
    <v t="i">1432</v>
    <v t="i">1433</v>
    <v t="i">1435</v>
    <v t="i">1436</v>
    <v t="i">1439</v>
    <v t="i">1440</v>
    <v t="i">1441</v>
    <v t="i">1442</v>
    <v t="i">1443</v>
    <v t="i">1446</v>
    <v t="i">1447</v>
    <v t="i">1448</v>
    <v t="i">1449</v>
    <v t="i">1450</v>
    <v t="i">1453</v>
    <v t="i">1455</v>
    <v t="i">1456</v>
    <v t="i">1457</v>
    <v t="i">1460</v>
    <v t="i">1462</v>
    <v t="i">1463</v>
    <v t="i">1464</v>
    <v t="i">1467</v>
    <v t="i">1468</v>
    <v t="i">1469</v>
    <v t="i">1470</v>
    <v t="i">1471</v>
    <v t="i">1474</v>
    <v t="i">1475</v>
    <v t="i">1476</v>
    <v t="i">1477</v>
    <v t="i">1478</v>
    <v t="i">1482</v>
    <v t="i">1483</v>
    <v t="i">1484</v>
    <v t="i">1485</v>
    <v t="i">1488</v>
    <v t="i">1489</v>
    <v t="i">1490</v>
    <v t="i">1491</v>
    <v t="i">1492</v>
    <v t="i">1495</v>
    <v t="i">1496</v>
    <v t="i">1497</v>
    <v t="i">1498</v>
    <v t="i">1499</v>
    <v t="i">1502</v>
    <v t="i">1503</v>
    <v t="i">1504</v>
    <v t="i">1505</v>
    <v t="i">1506</v>
    <v t="i">1510</v>
    <v t="i">1511</v>
    <v t="i">1512</v>
    <v t="i">1513</v>
    <v t="i">1516</v>
    <v t="i">1517</v>
    <v t="i">1518</v>
    <v t="i">1519</v>
    <v t="i">1520</v>
    <v t="i">1523</v>
    <v t="i">1524</v>
    <v t="i">1525</v>
    <v t="i">1526</v>
    <v t="i">1527</v>
    <v t="i">1530</v>
    <v t="i">1531</v>
    <v t="i">1532</v>
    <v t="i">1533</v>
    <v t="i">1534</v>
    <v t="i">1537</v>
    <v t="i">1538</v>
    <v t="i">1539</v>
    <v t="i">1540</v>
    <v t="i">1541</v>
    <v t="i">1544</v>
    <v t="i">1545</v>
    <v t="i">1546</v>
    <v t="i">1547</v>
    <v t="i">1548</v>
    <v t="i">1551</v>
    <v t="i">1552</v>
    <v t="i">1553</v>
    <v t="i">1554</v>
    <v t="i">1555</v>
    <v t="i">1558</v>
    <v t="i">1559</v>
    <v t="i">1560</v>
    <v t="i">1561</v>
    <v t="i">1562</v>
    <v t="i">1565</v>
    <v t="i">1566</v>
    <v t="i">1567</v>
    <v t="i">1568</v>
    <v t="i">1572</v>
    <v t="i">1573</v>
    <v t="i">1574</v>
    <v t="i">1575</v>
    <v t="i">1576</v>
    <v t="i">1579</v>
    <v t="i">1580</v>
    <v t="i">1581</v>
    <v t="i">1582</v>
    <v t="i">1583</v>
    <v t="i">1586</v>
    <v t="i">1587</v>
    <v t="i">1588</v>
    <v t="i">1589</v>
    <v t="i">1590</v>
    <v t="i">1593</v>
    <v t="i">1594</v>
    <v t="i">1595</v>
    <v t="i">1596</v>
    <v t="i">1597</v>
    <v t="i">1600</v>
    <v t="i">1601</v>
    <v t="i">1602</v>
    <v t="i">1603</v>
    <v t="i">1604</v>
    <v t="i">1608</v>
    <v t="i">1609</v>
    <v t="i">1610</v>
    <v t="i">1611</v>
    <v t="i">1614</v>
    <v t="i">1615</v>
    <v t="i">1616</v>
    <v t="i">1617</v>
    <v t="i">1618</v>
    <v t="i">1621</v>
    <v t="i">1622</v>
    <v t="i">1623</v>
    <v t="i">1624</v>
    <v t="i">1625</v>
    <v t="i">1628</v>
    <v t="i">1629</v>
    <v t="i">1630</v>
    <v t="i">1631</v>
    <v t="i">1632</v>
    <v t="i">1635</v>
    <v t="i">1636</v>
    <v t="i">1637</v>
    <v t="i">1638</v>
    <v t="i">1639</v>
    <v t="i">1642</v>
    <v t="i">1643</v>
    <v t="i">1644</v>
    <v t="i">1646</v>
    <v t="i">1649</v>
    <v t="i">1650</v>
    <v t="i">1651</v>
    <v t="i">1652</v>
    <v t="i">1653</v>
    <v t="i">1656</v>
    <v t="i">1657</v>
    <v t="i">1658</v>
    <v t="i">1659</v>
    <v t="i">1660</v>
    <v t="i">1663</v>
    <v t="i">1664</v>
    <v t="i">1665</v>
    <v t="i">1666</v>
    <v t="i">1667</v>
    <v t="i">1670</v>
    <v t="i">1671</v>
    <v t="i">1672</v>
    <v t="i">1673</v>
    <v t="i">1674</v>
    <v t="i">1677</v>
    <v t="i">1678</v>
    <v t="i">1679</v>
    <v t="i">1680</v>
    <v t="i">1681</v>
    <v t="i">1684</v>
    <v t="i">1685</v>
    <v t="i">1686</v>
    <v t="i">1687</v>
    <v t="i">1688</v>
    <v t="i">1691</v>
    <v t="i">1692</v>
    <v t="i">1693</v>
    <v t="i">1694</v>
    <v t="i">1695</v>
    <v t="i">1698</v>
    <v t="i">1699</v>
    <v t="i">1700</v>
    <v t="i">1701</v>
    <v t="i">1702</v>
    <v t="i">1706</v>
    <v t="i">1707</v>
    <v t="i">1708</v>
    <v t="i">1709</v>
    <v t="i">1712</v>
    <v t="i">1713</v>
    <v t="i">1714</v>
    <v t="i">1715</v>
    <v t="i">1716</v>
    <v t="i">1719</v>
    <v t="i">1720</v>
    <v t="i">1721</v>
    <v t="i">1722</v>
    <v t="i">1723</v>
    <v t="i">1726</v>
    <v t="i">1727</v>
    <v t="i">1728</v>
    <v t="i">1729</v>
    <v t="i">1730</v>
    <v t="i">1733</v>
    <v t="i">1734</v>
    <v t="i">1735</v>
    <v t="i">1736</v>
    <v t="i">1737</v>
    <v t="i">1740</v>
    <v t="i">1741</v>
    <v t="i">1742</v>
    <v t="i">1743</v>
    <v t="i">1744</v>
    <v t="i">1747</v>
    <v t="i">1748</v>
    <v t="i">1749</v>
    <v t="i">1750</v>
    <v t="i">1751</v>
    <v t="i">1754</v>
    <v t="i">1755</v>
    <v t="i">1756</v>
    <v t="i">1757</v>
    <v t="i">1758</v>
    <v t="i">1761</v>
    <v t="i">1762</v>
    <v t="i">1763</v>
    <v t="i">1764</v>
    <v t="i">1765</v>
    <v t="i">1768</v>
    <v t="i">1769</v>
    <v t="i">1770</v>
    <v t="i">1771</v>
    <v t="i">1772</v>
    <v t="i">1775</v>
    <v t="i">1776</v>
    <v t="i">1777</v>
    <v t="i">1778</v>
    <v t="i">1779</v>
    <v t="i">1782</v>
    <v t="i">1783</v>
    <v t="i">1784</v>
    <v t="i">1785</v>
    <v t="i">1786</v>
    <v t="i">1789</v>
    <v t="i">1790</v>
    <v t="i">1791</v>
    <v t="i">1793</v>
    <v t="i">1796</v>
    <v t="i">1797</v>
    <v t="i">1798</v>
    <v t="i">1799</v>
    <v t="i">1800</v>
    <v t="i">1803</v>
    <v t="i">1804</v>
    <v t="i">1805</v>
    <v t="i">1806</v>
    <v t="i">1807</v>
    <v t="i">1810</v>
    <v t="i">1811</v>
    <v t="i">1812</v>
    <v t="i">1813</v>
    <v t="i">1814</v>
    <v t="i">1817</v>
    <v t="i">1818</v>
    <v t="i">1820</v>
    <v t="i">1821</v>
    <v t="i">1824</v>
    <v t="i">1825</v>
    <v t="i">1827</v>
    <v t="i">1828</v>
    <v t="i">1831</v>
    <v t="i">1832</v>
    <v t="i">1833</v>
    <v t="i">1834</v>
    <v t="i">1835</v>
    <v t="i">1838</v>
    <v t="i">1839</v>
    <v t="i">1840</v>
    <v t="i">1841</v>
    <v t="i">1842</v>
    <v t="i">1846</v>
    <v t="i">1847</v>
    <v t="i">1848</v>
    <v t="i">1849</v>
    <v t="i">1852</v>
    <v t="i">1853</v>
    <v t="i">1854</v>
    <v t="i">1855</v>
    <v t="i">1856</v>
    <v t="i">1859</v>
    <v t="i">1860</v>
    <v t="i">1861</v>
    <v t="i">1862</v>
    <v t="i">1863</v>
    <v t="i">1866</v>
    <v t="i">1867</v>
    <v t="i">1868</v>
    <v t="i">1869</v>
    <v t="i">1870</v>
    <v t="i">1874</v>
    <v t="i">1875</v>
    <v t="i">1876</v>
    <v t="i">1877</v>
    <v t="i">1880</v>
    <v t="i">1881</v>
    <v t="i">1882</v>
    <v t="i">1883</v>
    <v t="i">1884</v>
    <v t="i">1887</v>
    <v t="i">1888</v>
    <v t="i">1889</v>
    <v t="i">1890</v>
    <v t="i">1891</v>
    <v t="i">1894</v>
    <v t="i">1895</v>
    <v t="i">1896</v>
    <v t="i">1897</v>
    <v t="i">1898</v>
    <v t="i">1901</v>
    <v t="i">1902</v>
    <v t="i">1903</v>
    <v t="i">1904</v>
    <v t="i">1905</v>
    <v t="i">1908</v>
    <v t="i">1909</v>
    <v t="i">1910</v>
    <v t="i">1911</v>
    <v t="i">1912</v>
    <v t="i">1915</v>
    <v t="i">1916</v>
    <v t="i">1917</v>
    <v t="i">1918</v>
    <v t="i">1919</v>
    <v t="i">1922</v>
    <v t="i">1923</v>
    <v t="i">1924</v>
    <v t="i">1925</v>
    <v t="i">1929</v>
    <v t="i">1930</v>
    <v t="i">1931</v>
    <v t="i">1932</v>
    <v t="i">1933</v>
    <v t="i">1936</v>
    <v t="i">1937</v>
    <v t="i">1938</v>
    <v t="i">1939</v>
    <v t="i">1940</v>
    <v t="i">1943</v>
    <v t="i">1944</v>
    <v t="i">1945</v>
    <v t="i">1946</v>
    <v t="i">1947</v>
    <v t="i">1950</v>
    <v t="i">1951</v>
    <v t="i">1952</v>
    <v t="i">1953</v>
    <v t="i">1954</v>
    <v t="i">1957</v>
    <v t="i">1958</v>
    <v t="i">1959</v>
    <v t="i">1960</v>
    <v t="i">1961</v>
    <v t="i">1964</v>
    <v t="i">1965</v>
    <v t="i">1966</v>
    <v t="i">1967</v>
    <v t="i">1968</v>
    <v t="i">1972</v>
    <v t="i">1973</v>
    <v t="i">1974</v>
    <v t="i">1975</v>
    <v t="i">1978</v>
    <v t="i">1979</v>
    <v t="i">1980</v>
    <v t="i">1981</v>
    <v t="i">1982</v>
    <v t="i">1985</v>
    <v t="i">1986</v>
    <v t="i">1987</v>
    <v t="i">1988</v>
    <v t="i">1989</v>
    <v t="i">1992</v>
    <v t="i">1993</v>
    <v t="i">1994</v>
    <v t="i">1995</v>
    <v t="i">1996</v>
    <v t="i">1999</v>
    <v t="i">2000</v>
    <v t="i">2001</v>
    <v t="i">2002</v>
    <v t="i">2003</v>
    <v t="i">2006</v>
    <v t="i">2007</v>
    <v t="i">2008</v>
    <v t="i">2009</v>
    <v t="i">2013</v>
    <v t="i">2014</v>
    <v t="i">2015</v>
    <v t="i">2016</v>
    <v t="i">2017</v>
    <v t="i">2020</v>
    <v t="i">2021</v>
    <v t="i">2022</v>
    <v t="i">2023</v>
    <v t="i">2024</v>
    <v t="i">2027</v>
    <v t="i">2028</v>
    <v t="i">2029</v>
    <v t="i">2030</v>
    <v t="i">2031</v>
    <v t="i">2034</v>
    <v t="i">2035</v>
    <v t="i">2036</v>
    <v t="i">2037</v>
    <v t="i">2038</v>
    <v t="i">2041</v>
    <v t="i">2042</v>
    <v t="i">2043</v>
    <v t="i">2044</v>
    <v t="i">2045</v>
    <v t="i">2048</v>
    <v t="i">2049</v>
    <v t="i">2050</v>
    <v t="i">2051</v>
    <v t="i">2052</v>
    <v t="i">2055</v>
    <v t="i">2056</v>
    <v t="i">2057</v>
    <v t="i">2058</v>
    <v t="i">2059</v>
    <v t="i">2062</v>
    <v t="i">2063</v>
    <v t="i">2064</v>
    <v t="i">2065</v>
    <v t="i">2066</v>
    <v t="i">2069</v>
    <v t="i">2070</v>
    <v t="i">2071</v>
    <v t="i">2072</v>
    <v t="i">2073</v>
    <v t="i">2077</v>
    <v t="i">2078</v>
    <v t="i">2079</v>
    <v t="i">2080</v>
    <v t="i">2083</v>
    <v t="i">2084</v>
    <v t="i">2085</v>
    <v t="i">2086</v>
    <v t="i">2087</v>
    <v t="i">2090</v>
    <v t="i">2091</v>
    <v t="i">2092</v>
    <v t="i">2093</v>
    <v t="i">2094</v>
    <v t="i">2097</v>
    <v t="i">2098</v>
    <v t="i">2099</v>
    <v t="i">2100</v>
    <v t="i">2101</v>
    <v t="i">2104</v>
    <v t="i">2105</v>
    <v t="i">2106</v>
    <v t="i">2107</v>
    <v t="i">2108</v>
    <v t="i">2111</v>
    <v t="i">2112</v>
    <v t="i">2113</v>
    <v t="i">2114</v>
    <v t="i">2115</v>
    <v t="i">2118</v>
    <v t="i">2119</v>
    <v t="i">2120</v>
    <v t="i">2121</v>
    <v t="i">2122</v>
    <v t="i">2125</v>
    <v t="i">2126</v>
    <v t="i">2127</v>
    <v t="i">2128</v>
    <v t="i">2129</v>
    <v t="i">2132</v>
    <v t="i">2133</v>
    <v t="i">2134</v>
    <v t="i">2135</v>
    <v t="i">2136</v>
    <v t="i">2139</v>
    <v t="i">2140</v>
    <v t="i">2141</v>
    <v t="i">2142</v>
    <v t="i">2143</v>
    <v t="i">2146</v>
    <v t="i">2147</v>
    <v t="i">2148</v>
    <v t="i">2149</v>
    <v t="i">2150</v>
    <v t="i">2153</v>
    <v t="i">2154</v>
    <v t="i">2155</v>
    <v t="i">2157</v>
    <v t="i">2160</v>
    <v t="i">2161</v>
    <v t="i">2162</v>
    <v t="i">2163</v>
    <v t="i">2164</v>
    <v t="i">2167</v>
    <v t="i">2168</v>
    <v t="i">2169</v>
    <v t="i">2170</v>
    <v t="i">2171</v>
    <v t="i">2174</v>
    <v t="i">2175</v>
    <v t="i">2176</v>
    <v t="i">2177</v>
    <v t="i">2178</v>
    <v t="i">2181</v>
    <v t="i">2182</v>
    <v t="i">2183</v>
    <v t="i">2184</v>
    <v t="i">2188</v>
    <v t="i">2189</v>
    <v t="i">2190</v>
    <v t="i">2191</v>
    <v t="i">2195</v>
    <v t="i">2196</v>
    <v t="i">2197</v>
    <v t="i">2198</v>
    <v t="i">2199</v>
    <v t="i">2202</v>
    <v t="i">2203</v>
    <v t="i">2204</v>
    <v t="i">2205</v>
    <v t="i">2206</v>
    <v t="i">2210</v>
    <v t="i">2211</v>
    <v t="i">2212</v>
    <v t="i">2213</v>
    <v t="i">2216</v>
    <v t="i">2217</v>
    <v t="i">2218</v>
    <v t="i">2219</v>
    <v t="i">2220</v>
    <v t="i">2223</v>
    <v t="i">2224</v>
    <v t="i">2225</v>
    <v t="i">2226</v>
    <v t="i">2227</v>
    <v t="i">2230</v>
    <v t="i">2231</v>
    <v t="i">2232</v>
    <v t="i">2233</v>
    <v t="i">2234</v>
    <v t="i">2238</v>
    <v t="i">2239</v>
    <v t="i">2240</v>
    <v t="i">2241</v>
    <v t="i">2244</v>
    <v t="i">2245</v>
    <v t="i">2246</v>
    <v t="i">2247</v>
    <v t="i">2248</v>
    <v t="i">2251</v>
    <v t="i">2252</v>
    <v t="i">2253</v>
    <v t="i">2254</v>
    <v t="i">2255</v>
    <v t="i">2258</v>
    <v t="i">2259</v>
    <v t="i">2260</v>
    <v t="i">2261</v>
    <v t="i">2262</v>
    <v t="i">2265</v>
    <v t="i">2266</v>
    <v t="i">2267</v>
    <v t="i">2268</v>
    <v t="i">2269</v>
    <v t="i">2272</v>
    <v t="i">2273</v>
    <v t="i">2274</v>
    <v t="i">2275</v>
    <v t="i">2276</v>
    <v t="i">2279</v>
    <v t="i">2280</v>
    <v t="i">2281</v>
    <v t="i">2282</v>
    <v t="i">2286</v>
    <v t="i">2287</v>
    <v t="i">2288</v>
    <v t="i">2289</v>
    <v t="i">2290</v>
    <v t="i">2293</v>
    <v t="i">2294</v>
    <v t="i">2295</v>
    <v t="i">2296</v>
    <v t="i">2297</v>
    <v t="i">2300</v>
    <v t="i">2301</v>
    <v t="i">2302</v>
    <v t="i">2303</v>
    <v t="i">2304</v>
    <v t="i">2307</v>
    <v t="i">2308</v>
    <v t="i">2309</v>
    <v t="i">2310</v>
    <v t="i">2311</v>
    <v t="i">2314</v>
    <v t="i">2315</v>
    <v t="i">2316</v>
    <v t="i">2317</v>
    <v t="i">2318</v>
    <v t="i">2321</v>
    <v t="i">2322</v>
    <v t="i">2323</v>
    <v t="i">2324</v>
    <v t="i">2325</v>
    <v t="i">2328</v>
    <v t="i">2329</v>
    <v t="i">2330</v>
    <v t="i">2331</v>
    <v t="i">2332</v>
    <v t="i">2335</v>
    <v t="i">2336</v>
    <v t="i">2337</v>
    <v t="i">2338</v>
    <v t="i">2339</v>
    <v t="i">2343</v>
    <v t="i">2344</v>
    <v t="i">2345</v>
    <v t="i">2346</v>
    <v t="i">2349</v>
    <v t="i">2350</v>
    <v t="i">2351</v>
    <v t="i">2352</v>
    <v t="i">2353</v>
    <v t="i">2356</v>
    <v t="i">2357</v>
    <v t="i">2358</v>
    <v t="i">2359</v>
    <v t="i">2360</v>
    <v t="i">2363</v>
    <v t="i">2364</v>
    <v t="i">2365</v>
    <v t="i">2366</v>
    <v t="i">2367</v>
    <v t="i">2370</v>
    <v t="i">2371</v>
    <v t="i">2372</v>
    <v t="i">2373</v>
    <v t="i">2374</v>
    <v t="i">2378</v>
    <v t="i">2379</v>
    <v t="i">2380</v>
    <v t="i">2381</v>
    <v t="i">2384</v>
    <v t="i">2385</v>
    <v t="i">2386</v>
    <v t="i">2387</v>
    <v t="i">2388</v>
    <v t="i">2391</v>
    <v t="i">2392</v>
    <v t="i">2393</v>
    <v t="i">2394</v>
    <v t="i">2395</v>
    <v t="i">2398</v>
    <v t="i">2399</v>
    <v t="i">2400</v>
    <v t="i">2401</v>
    <v t="i">2402</v>
    <v t="i">2405</v>
    <v t="i">2406</v>
    <v t="i">2407</v>
    <v t="i">2408</v>
    <v t="i">2409</v>
    <v t="i">2412</v>
    <v t="i">2413</v>
    <v t="i">2414</v>
    <v t="i">2415</v>
    <v t="i">2416</v>
    <v t="i">2419</v>
    <v t="i">2420</v>
    <v t="i">2421</v>
    <v t="i">2422</v>
    <v t="i">2423</v>
    <v t="i">2426</v>
    <v t="i">2427</v>
    <v t="i">2428</v>
    <v t="i">2429</v>
    <v t="i">2430</v>
    <v t="i">2433</v>
    <v t="i">2434</v>
    <v t="i">2435</v>
    <v t="i">2436</v>
    <v t="i">2437</v>
    <v t="i">2441</v>
    <v t="i">2442</v>
    <v t="i">2443</v>
    <v t="i">2444</v>
    <v t="i">2447</v>
    <v t="i">2448</v>
    <v t="i">2449</v>
    <v t="i">2450</v>
    <v t="i">2451</v>
    <v t="i">2454</v>
    <v t="i">2455</v>
    <v t="i">2456</v>
    <v t="i">2457</v>
    <v t="i">2458</v>
    <v t="i">2461</v>
    <v t="i">2462</v>
    <v t="i">2463</v>
    <v t="i">2464</v>
    <v t="i">2465</v>
    <v t="i">2468</v>
    <v t="i">2469</v>
    <v t="i">2470</v>
    <v t="i">2471</v>
    <v t="i">2472</v>
    <v t="i">2475</v>
    <v t="i">2476</v>
    <v t="i">2477</v>
    <v t="i">2478</v>
    <v t="i">2479</v>
    <v t="i">2482</v>
    <v t="i">2483</v>
    <v t="i">2484</v>
    <v t="i">2485</v>
    <v t="i">2486</v>
    <v t="i">2489</v>
    <v t="i">2490</v>
    <v t="i">2491</v>
    <v t="i">2492</v>
    <v t="i">2493</v>
    <v t="i">2496</v>
    <v t="i">2497</v>
    <v t="i">2498</v>
    <v t="i">2499</v>
    <v t="i">2500</v>
    <v t="i">2503</v>
    <v t="i">2504</v>
    <v t="i">2505</v>
    <v t="i">2506</v>
    <v t="i">2507</v>
    <v t="i">2510</v>
    <v t="i">2511</v>
    <v t="i">2512</v>
    <v t="i">2513</v>
    <v t="i">2514</v>
    <v t="i">2517</v>
    <v t="i">2518</v>
    <v t="i">2519</v>
    <v t="i">2521</v>
    <v t="i">2524</v>
    <v t="i">2525</v>
    <v t="i">2526</v>
    <v t="i">2527</v>
    <v t="i">2528</v>
    <v t="i">2531</v>
    <v t="i">2532</v>
    <v t="i">2533</v>
    <v t="i">2534</v>
    <v t="i">2535</v>
    <v t="i">2538</v>
    <v t="i">2539</v>
    <v t="i">2540</v>
    <v t="i">2541</v>
    <v t="i">2542</v>
    <v t="i">2545</v>
    <v t="i">2546</v>
    <v t="i">2547</v>
    <v t="i">2548</v>
    <v t="i">2552</v>
    <v t="i">2553</v>
    <v t="i">2554</v>
    <v t="i">2555</v>
    <v t="i">2556</v>
    <v t="i">2559</v>
    <v t="i">2560</v>
    <v t="i">2561</v>
    <v t="i">2562</v>
    <v t="i">2563</v>
    <v t="i">2566</v>
    <v t="i">2567</v>
    <v t="i">2568</v>
    <v t="i">2569</v>
    <v t="i">2570</v>
    <v t="i">2574</v>
    <v t="i">2575</v>
    <v t="i">2576</v>
    <v t="i">2577</v>
    <v t="i">2580</v>
    <v t="i">2581</v>
    <v t="i">2582</v>
    <v t="i">2583</v>
    <v t="i">2584</v>
    <v t="i">2587</v>
    <v t="i">2588</v>
    <v t="i">2589</v>
    <v t="i">2590</v>
    <v t="i">2591</v>
    <v t="i">2594</v>
    <v t="i">2595</v>
    <v t="i">2596</v>
    <v t="i">2597</v>
    <v t="i">2598</v>
    <v t="i">2601</v>
    <v t="i">2602</v>
    <v t="i">2603</v>
    <v t="i">2604</v>
    <v t="i">2605</v>
    <v t="i">2609</v>
    <v t="i">2610</v>
    <v t="i">2611</v>
    <v t="i">2612</v>
    <v t="i">2615</v>
    <v t="i">2616</v>
    <v t="i">2617</v>
    <v t="i">2618</v>
    <v t="i">2619</v>
    <v t="i">2622</v>
    <v t="i">2623</v>
    <v t="i">2624</v>
    <v t="i">2625</v>
    <v t="i">2626</v>
    <v t="i">2629</v>
    <v t="i">2630</v>
    <v t="i">2631</v>
    <v t="i">2632</v>
    <v t="i">2633</v>
    <v t="i">2636</v>
    <v t="i">2637</v>
    <v t="i">2638</v>
    <v t="i">2639</v>
    <v t="i">2640</v>
    <v t="i">2643</v>
    <v t="i">2644</v>
    <v t="i">2645</v>
    <v t="i">2646</v>
    <v t="i">2647</v>
    <v t="i">2650</v>
    <v t="i">2651</v>
    <v t="i">2652</v>
    <v t="i">2653</v>
    <v t="i">2654</v>
    <v t="i">2657</v>
    <v t="i">2658</v>
    <v t="i">2659</v>
    <v t="i">2660</v>
    <v t="i">2664</v>
    <v t="i">2665</v>
    <v t="i">2666</v>
    <v t="i">2667</v>
    <v t="i">2668</v>
    <v t="i">2671</v>
    <v t="i">2672</v>
    <v t="i">2673</v>
    <v t="i">2674</v>
    <v t="i">2675</v>
    <v t="i">2678</v>
    <v t="i">2679</v>
    <v t="i">2680</v>
    <v t="i">2681</v>
    <v t="i">2682</v>
    <v t="i">2685</v>
    <v t="i">2686</v>
    <v t="i">2687</v>
    <v t="i">2688</v>
    <v t="i">2689</v>
    <v t="i">2692</v>
    <v t="i">2693</v>
    <v t="i">2694</v>
    <v t="i">2695</v>
    <v t="i">2696</v>
    <v t="i">2699</v>
    <v t="i">2700</v>
    <v t="i">2701</v>
    <v t="i">2702</v>
    <v t="i">2703</v>
    <v t="i">2707</v>
    <v t="i">2708</v>
    <v t="i">2709</v>
    <v t="i">2710</v>
    <v t="i">2713</v>
    <v t="i">2714</v>
    <v t="i">2715</v>
    <v t="i">2716</v>
    <v t="i">2717</v>
    <v t="i">2720</v>
    <v t="i">2721</v>
    <v t="i">2722</v>
    <v t="i">2723</v>
    <v t="i">2724</v>
    <v t="i">2728</v>
    <v t="i">2729</v>
    <v t="i">2730</v>
    <v t="i">2731</v>
    <v t="i">2734</v>
    <v t="i">2735</v>
    <v t="i">2736</v>
    <v t="i">2737</v>
    <v t="i">2738</v>
    <v t="i">2742</v>
    <v t="i">2743</v>
    <v t="i">2744</v>
    <v t="i">2745</v>
    <v t="i">2748</v>
    <v t="i">2749</v>
    <v t="i">2750</v>
    <v t="i">2751</v>
    <v t="i">2752</v>
    <v t="i">2755</v>
    <v t="i">2756</v>
    <v t="i">2757</v>
    <v t="i">2758</v>
    <v t="i">2759</v>
    <v t="i">2762</v>
    <v t="i">2763</v>
    <v t="i">2764</v>
    <v t="i">2765</v>
    <v t="i">2766</v>
    <v t="i">2769</v>
    <v t="i">2770</v>
    <v t="i">2771</v>
    <v t="i">2772</v>
    <v t="i">2773</v>
    <v t="i">2776</v>
    <v t="i">2777</v>
    <v t="i">2778</v>
    <v t="i">2779</v>
    <v t="i">2780</v>
    <v t="i">2783</v>
    <v t="i">2784</v>
    <v t="i">2785</v>
    <v t="i">2786</v>
    <v t="i">2787</v>
    <v t="i">2790</v>
    <v t="i">2791</v>
    <v t="i">2792</v>
    <v t="i">2793</v>
    <v t="i">2794</v>
    <v t="i">2797</v>
    <v t="i">2798</v>
    <v t="i">2799</v>
    <v t="i">2800</v>
    <v t="i">2801</v>
    <v t="i">2805</v>
    <v t="i">2806</v>
    <v t="i">2807</v>
    <v t="i">2808</v>
    <v t="i">2811</v>
    <v t="i">2812</v>
    <v t="i">2813</v>
    <v t="i">2814</v>
    <v t="i">2815</v>
    <v t="i">2818</v>
    <v t="i">2819</v>
    <v t="i">2820</v>
    <v t="i">2821</v>
    <v t="i">2822</v>
    <v t="i">2825</v>
    <v t="i">2826</v>
    <v t="i">2827</v>
    <v t="i">2828</v>
    <v t="i">2829</v>
    <v t="i">2832</v>
    <v t="i">2833</v>
    <v t="i">2834</v>
    <v t="i">2835</v>
    <v t="i">2836</v>
    <v t="i">2839</v>
    <v t="i">2840</v>
    <v t="i">2841</v>
    <v t="i">2842</v>
    <v t="i">2843</v>
    <v t="i">2846</v>
    <v t="i">2847</v>
    <v t="i">2848</v>
    <v t="i">2849</v>
    <v t="i">2850</v>
    <v t="i">2853</v>
    <v t="i">2854</v>
    <v t="i">2855</v>
    <v t="i">2856</v>
    <v t="i">2857</v>
    <v t="i">2860</v>
    <v t="i">2861</v>
    <v t="i">2862</v>
    <v t="i">2863</v>
    <v t="i">2864</v>
    <v t="i">2867</v>
    <v t="i">2868</v>
    <v t="i">2869</v>
    <v t="i">2870</v>
    <v t="i">2871</v>
    <v t="i">2874</v>
    <v t="i">2875</v>
    <v t="i">2876</v>
    <v t="i">2877</v>
    <v t="i">2878</v>
    <v t="i">2881</v>
    <v t="i">2882</v>
    <v t="i">2883</v>
    <v t="i">2885</v>
    <v t="i">2888</v>
    <v t="i">2889</v>
    <v t="i">2890</v>
    <v t="i">2891</v>
    <v t="i">2892</v>
    <v t="i">2895</v>
    <v t="i">2896</v>
    <v t="i">2897</v>
    <v t="i">2898</v>
    <v t="i">2899</v>
    <v t="i">2902</v>
    <v t="i">2903</v>
    <v t="i">2904</v>
    <v t="i">2905</v>
    <v t="i">2906</v>
    <v t="i">2909</v>
    <v t="i">2910</v>
    <v t="i">2911</v>
    <v t="i">2912</v>
    <v t="i">2913</v>
    <v t="i">2917</v>
    <v t="i">2918</v>
    <v t="i">2919</v>
    <v t="i">2920</v>
  </a>
  <a r="1" c="2014">
    <v>47.515000000000001</v>
    <v>46.75</v>
    <v>46.475000000000001</v>
    <v>47.435000000000002</v>
    <v>48.53</v>
    <v>47.994999999999997</v>
    <v>47.93</v>
    <v>47.505000000000003</v>
    <v>46.854999999999997</v>
    <v>46.405000000000001</v>
    <v>46.494999999999997</v>
    <v>46.805</v>
    <v>46.755000000000003</v>
    <v>47.924999999999997</v>
    <v>48.08</v>
    <v>48.174999999999997</v>
    <v>47.25</v>
    <v>46.655000000000001</v>
    <v>47.435000000000002</v>
    <v>46.125</v>
    <v>45.96</v>
    <v>46.674999999999997</v>
    <v>46.27</v>
    <v>46.67</v>
    <v>45.895000000000003</v>
    <v>45.585000000000001</v>
    <v>46.375</v>
    <v>45.655000000000001</v>
    <v>46</v>
    <v>46.02</v>
    <v>45.93</v>
    <v>46.81</v>
    <v>46.85</v>
    <v>47.465000000000003</v>
    <v>47.505000000000003</v>
    <v>47.71</v>
    <v>48.41</v>
    <v>48.494999999999997</v>
    <v>48.56</v>
    <v>49.375</v>
    <v>48.984999999999999</v>
    <v>48.76</v>
    <v>49.23</v>
    <v>48.454999999999998</v>
    <v>48.715000000000003</v>
    <v>48.255000000000003</v>
    <v>47.67</v>
    <v>48.52</v>
    <v>47.905000000000001</v>
    <v>48.22</v>
    <v>48.27</v>
    <v>48.755000000000003</v>
    <v>49.16</v>
    <v>50.99</v>
    <v>50.73</v>
    <v>50.325000000000003</v>
    <v>49.494999999999997</v>
    <v>49.664999999999999</v>
    <v>49.94</v>
    <v>50.445</v>
    <v>50.164999999999999</v>
    <v>49.774999999999999</v>
    <v>49.83</v>
    <v>49.865000000000002</v>
    <v>49.805</v>
    <v>50.42</v>
    <v>50.36</v>
    <v>49.984999999999999</v>
    <v>49.634999999999998</v>
    <v>49.765000000000001</v>
    <v>49.914999999999999</v>
    <v>49.95</v>
    <v>49.274999999999999</v>
    <v>49.994999999999997</v>
    <v>50.145000000000003</v>
    <v>50.075000000000003</v>
    <v>50.555</v>
    <v>50.475000000000001</v>
    <v>50.47</v>
    <v>49.93</v>
    <v>50.085000000000001</v>
    <v>49.42</v>
    <v>50.39</v>
    <v>50.414999999999999</v>
    <v>50.21</v>
    <v>50.11</v>
    <v>50.725000000000001</v>
    <v>51.22</v>
    <v>51.395000000000003</v>
    <v>51.185000000000002</v>
    <v>51.08</v>
    <v>51.72</v>
    <v>52.49</v>
    <v>52.375</v>
    <v>52.32</v>
    <v>52.305</v>
    <v>52.2</v>
    <v>52.215000000000003</v>
    <v>51.71</v>
    <v>51.42</v>
    <v>51.15</v>
    <v>50.835000000000001</v>
    <v>50.88</v>
    <v>51.055</v>
    <v>51.255000000000003</v>
    <v>50.975000000000001</v>
    <v>51.015000000000001</v>
    <v>50.72</v>
    <v>50.674999999999997</v>
    <v>51.67</v>
    <v>51.94</v>
    <v>51.89</v>
    <v>51.674999999999997</v>
    <v>52.28</v>
    <v>52.375</v>
    <v>53</v>
    <v>53.265000000000001</v>
    <v>53.395000000000003</v>
    <v>53.6</v>
    <v>53.11</v>
    <v>52.61</v>
    <v>54.854999999999997</v>
    <v>53.835000000000001</v>
    <v>54.01</v>
    <v>54.715000000000003</v>
    <v>54.935000000000002</v>
    <v>54.92</v>
    <v>55.645000000000003</v>
    <v>54.634999999999998</v>
    <v>54.72</v>
    <v>55.26</v>
    <v>56.204999999999998</v>
    <v>56.17</v>
    <v>55.95</v>
    <v>56.17</v>
    <v>56.4</v>
    <v>56.564999999999998</v>
    <v>56.494999999999997</v>
    <v>57.045000000000002</v>
    <v>57</v>
    <v>56.494999999999997</v>
    <v>55.865000000000002</v>
    <v>56.734999999999999</v>
    <v>57.46</v>
    <v>57.505000000000003</v>
    <v>57.61</v>
    <v>57.414999999999999</v>
    <v>57.884999999999998</v>
    <v>58.375</v>
    <v>57.56</v>
    <v>57.255000000000003</v>
    <v>57.68</v>
    <v>57.23</v>
    <v>56.53</v>
    <v>56.8</v>
    <v>57.18</v>
    <v>57.49</v>
    <v>57.41</v>
    <v>57.48</v>
    <v>56.15</v>
    <v>53.435000000000002</v>
    <v>51.935000000000002</v>
    <v>51.765000000000001</v>
    <v>54.38</v>
    <v>56.31</v>
    <v>56.25</v>
    <v>55.875</v>
    <v>54.314999999999998</v>
    <v>55.35</v>
    <v>55.424999999999997</v>
    <v>54.844999999999999</v>
    <v>55.875</v>
    <v>54.93</v>
    <v>55.19</v>
    <v>55.91</v>
    <v>55.945</v>
    <v>56.92</v>
    <v>57.79</v>
    <v>57.634999999999998</v>
    <v>57.524999999999999</v>
    <v>58.28</v>
    <v>57.984999999999999</v>
    <v>57.715000000000003</v>
    <v>57.395000000000003</v>
    <v>62.5</v>
    <v>61.07</v>
    <v>59.835000000000001</v>
    <v>61.484999999999999</v>
    <v>61.914999999999999</v>
    <v>62.604999999999997</v>
    <v>62.134999999999998</v>
    <v>61.594999999999999</v>
    <v>61.05</v>
    <v>62.454999999999998</v>
    <v>62.47</v>
    <v>63.215000000000003</v>
    <v>62.905000000000001</v>
    <v>62.92</v>
    <v>64.394999999999996</v>
    <v>65.234999999999999</v>
    <v>66.605000000000004</v>
    <v>66.185000000000002</v>
    <v>66.234999999999999</v>
    <v>66.204999999999998</v>
    <v>65.265000000000001</v>
    <v>65.69</v>
    <v>65.41</v>
    <v>65.644999999999996</v>
    <v>65.56</v>
    <v>65.515000000000001</v>
    <v>65.594999999999999</v>
    <v>65.7</v>
    <v>65.180000000000007</v>
    <v>65.930000000000007</v>
    <v>65.89</v>
    <v>65.239999999999995</v>
    <v>65</v>
    <v>63.71</v>
    <v>62.99</v>
    <v>60.93</v>
    <v>61.73</v>
    <v>61.29</v>
    <v>62.89</v>
    <v>62.89</v>
    <v>66.325000000000003</v>
    <v>66.23</v>
    <v>66.254999999999995</v>
    <v>67.064999999999998</v>
    <v>67.165000000000006</v>
    <v>66.14</v>
    <v>66.655000000000001</v>
    <v>66.325000000000003</v>
    <v>64.56</v>
    <v>66.165000000000006</v>
    <v>65.8</v>
    <v>65.849999999999994</v>
    <v>64.42</v>
    <v>64.319999999999993</v>
    <v>63.145000000000003</v>
    <v>63.93</v>
    <v>64.305000000000007</v>
    <v>65.465000000000003</v>
    <v>65.11</v>
    <v>64.260000000000005</v>
    <v>64.900000000000006</v>
    <v>65.924999999999997</v>
    <v>64.355000000000004</v>
    <v>63.18</v>
    <v>63.81</v>
    <v>64.260000000000005</v>
    <v>63.25</v>
    <v>62.5</v>
    <v>61.52</v>
    <v>62.38</v>
    <v>61.49</v>
    <v>59.85</v>
    <v>58.87</v>
    <v>59.55</v>
    <v>59.94</v>
    <v>58.78</v>
    <v>58.51</v>
    <v>57.56</v>
    <v>58.32</v>
    <v>59.04</v>
    <v>60.56</v>
    <v>60.88</v>
    <v>60.7</v>
    <v>61.11</v>
    <v>59.58</v>
    <v>61.2</v>
    <v>62.01</v>
    <v>63.16</v>
    <v>62.55</v>
    <v>62.49</v>
    <v>60.17</v>
    <v>57.17</v>
    <v>55.04</v>
    <v>55.68</v>
    <v>57.41</v>
    <v>56</v>
    <v>56.42</v>
    <v>57.79</v>
    <v>58.17</v>
    <v>58.6</v>
    <v>59.31</v>
    <v>60.17</v>
    <v>60.21</v>
    <v>60.4</v>
    <v>62.38</v>
    <v>62.6</v>
    <v>61.59</v>
    <v>62.92</v>
    <v>62.22</v>
    <v>61.47</v>
    <v>61.26</v>
    <v>59.25</v>
    <v>59.81</v>
    <v>58.33</v>
    <v>58.88</v>
    <v>60.08</v>
    <v>60.81</v>
    <v>61.4</v>
    <v>61.86</v>
    <v>63.18</v>
    <v>62.99</v>
    <v>64.72</v>
    <v>64.900000000000006</v>
    <v>62.44</v>
    <v>61.65</v>
    <v>61.34</v>
    <v>61.49</v>
    <v>62.04</v>
    <v>61.47</v>
    <v>61.59</v>
    <v>59.97</v>
    <v>59.67</v>
    <v>60.31</v>
    <v>60.3</v>
    <v>59.42</v>
    <v>57.92</v>
    <v>58.55</v>
    <v>59.58</v>
    <v>59.49</v>
    <v>59.5</v>
    <v>59.57</v>
    <v>59.56</v>
    <v>59.62</v>
    <v>60.08</v>
    <v>59.43</v>
    <v>59.21</v>
    <v>59.54</v>
    <v>59.27</v>
    <v>58.54</v>
    <v>58.94</v>
    <v>59.59</v>
    <v>59.52</v>
    <v>59.11</v>
    <v>58.19</v>
    <v>58.43</v>
    <v>58.72</v>
    <v>59.2</v>
    <v>57.01</v>
    <v>57.99</v>
    <v>57.31</v>
    <v>57.14</v>
    <v>57.1</v>
    <v>56.12</v>
    <v>57.04</v>
    <v>56.48</v>
    <v>55.99</v>
    <v>56.59</v>
    <v>55.99</v>
    <v>55.84</v>
    <v>56.19</v>
    <v>55.22</v>
    <v>54.93</v>
    <v>54.53</v>
    <v>53.45</v>
    <v>54.3</v>
    <v>53.55</v>
    <v>54.12</v>
    <v>54.94</v>
    <v>55.11</v>
    <v>54.91</v>
    <v>54.12</v>
    <v>54.31</v>
    <v>53.47</v>
    <v>53.71</v>
    <v>54.36</v>
    <v>54.77</v>
    <v>54.57</v>
    <v>54.12</v>
    <v>52.59</v>
    <v>51.89</v>
    <v>53.09</v>
    <v>55.13</v>
    <v>55.2</v>
    <v>55.61</v>
    <v>55.2</v>
    <v>55.8</v>
    <v>55.92</v>
    <v>56.72</v>
    <v>56.83</v>
    <v>58.06</v>
    <v>57.99</v>
    <v>58.49</v>
    <v>57.87</v>
    <v>57.74</v>
    <v>57.76</v>
    <v>57.76</v>
    <v>56.99</v>
    <v>56.73</v>
    <v>57.14</v>
    <v>56.37</v>
    <v>55.79</v>
    <v>55.45</v>
    <v>55.5</v>
    <v>55.41</v>
    <v>54.92</v>
    <v>54.75</v>
    <v>54.79</v>
    <v>55.85</v>
    <v>55.98</v>
    <v>55.77</v>
    <v>55.13</v>
    <v>56.73</v>
    <v>56.45</v>
    <v>56.77</v>
    <v>56.88</v>
    <v>56.86</v>
    <v>57.21</v>
    <v>58.9</v>
    <v>58.66</v>
    <v>59.62</v>
    <v>60.22</v>
    <v>59.24</v>
    <v>59</v>
    <v>58.63</v>
    <v>58</v>
    <v>57.64</v>
    <v>58.54</v>
    <v>58.02</v>
    <v>57.41</v>
    <v>57.72</v>
    <v>56.17</v>
    <v>55.33</v>
    <v>56.01</v>
    <v>55.37</v>
    <v>55.13</v>
    <v>55.47</v>
    <v>55.18</v>
    <v>54.95</v>
    <v>54.87</v>
    <v>55.34</v>
    <v>55.41</v>
    <v>55.15</v>
    <v>54.4</v>
    <v>55.34</v>
    <v>53.25</v>
    <v>52.16</v>
    <v>52.65</v>
    <v>52.67</v>
    <v>52.14</v>
    <v>52.12</v>
    <v>52.03</v>
    <v>51.79</v>
    <v>51.79</v>
    <v>51.82</v>
    <v>52.44</v>
    <v>52.03</v>
    <v>51.62</v>
    <v>51.03</v>
    <v>51.22</v>
    <v>51.8</v>
    <v>51.89</v>
    <v>51.77</v>
    <v>51.87</v>
    <v>51.05</v>
    <v>51.97</v>
    <v>51.89</v>
    <v>52.02</v>
    <v>50.18</v>
    <v>49.62</v>
    <v>49.72</v>
    <v>49.73</v>
    <v>49.96</v>
    <v>50.91</v>
    <v>51.08</v>
    <v>51.12</v>
    <v>50.39</v>
    <v>50.77</v>
    <v>50.21</v>
    <v>50.13</v>
    <v>50.68</v>
    <v>51.59</v>
    <v>51.1</v>
    <v>51.28</v>
    <v>51.71</v>
    <v>51.34</v>
    <v>51.52</v>
    <v>51.01</v>
    <v>50.63</v>
    <v>50.07</v>
    <v>50.65</v>
    <v>50.46</v>
    <v>51.85</v>
    <v>50.57</v>
    <v>52.1</v>
    <v>51.55</v>
    <v>51.72</v>
    <v>51.54</v>
    <v>52.3</v>
    <v>51.79</v>
    <v>51.29</v>
    <v>50.92</v>
    <v>50.85</v>
    <v>51.79</v>
    <v>52.3</v>
    <v>52.14</v>
    <v>51.91</v>
    <v>51.29</v>
    <v>51.02</v>
    <v>51.06</v>
    <v>50.83</v>
    <v>51.98</v>
    <v>53.07</v>
    <v>53.06</v>
    <v>53.91</v>
    <v>53.38</v>
    <v>53.11</v>
    <v>52.69</v>
    <v>52.4</v>
    <v>52.92</v>
    <v>53.65</v>
    <v>53.27</v>
    <v>52.93</v>
    <v>53.2</v>
    <v>53.24</v>
    <v>53.45</v>
    <v>53.86</v>
    <v>53.65</v>
    <v>53.19</v>
    <v>53.08</v>
    <v>52.9</v>
    <v>53.02</v>
    <v>52.8</v>
    <v>52.36</v>
    <v>52.8</v>
    <v>52.81</v>
    <v>53.88</v>
    <v>55.31</v>
    <v>56.22</v>
    <v>56.09</v>
    <v>56.45</v>
    <v>56.64</v>
    <v>56.29</v>
    <v>56.75</v>
    <v>57.36</v>
    <v>58.24</v>
    <v>57.39</v>
    <v>57.86</v>
    <v>57.69</v>
    <v>57.16</v>
    <v>57.95</v>
    <v>57.8</v>
    <v>56.7</v>
    <v>56.77</v>
    <v>56.55</v>
    <v>56.51</v>
    <v>56.36</v>
    <v>56.43</v>
    <v>56.67</v>
    <v>57.28</v>
    <v>57.66</v>
    <v>57.6</v>
    <v>57.8</v>
    <v>58.68</v>
    <v>58.01</v>
    <v>53.92</v>
    <v>55.37</v>
    <v>56.36</v>
    <v>55.93</v>
    <v>56.62</v>
    <v>56.68</v>
    <v>56.04</v>
    <v>55.73</v>
    <v>55.56</v>
    <v>55.04</v>
    <v>54.98</v>
    <v>55.14</v>
    <v>55.11</v>
    <v>54.9</v>
    <v>54.92</v>
    <v>55.57</v>
    <v>55.34</v>
    <v>56.24</v>
    <v>56.11</v>
    <v>55.86</v>
    <v>56.4</v>
    <v>55.85</v>
    <v>55.47</v>
    <v>55.45</v>
    <v>55.16</v>
    <v>55.47</v>
    <v>55.41</v>
    <v>54.99</v>
    <v>55.07</v>
    <v>54.53</v>
    <v>54.47</v>
    <v>53.95</v>
    <v>54.3</v>
    <v>54.89</v>
    <v>54.56</v>
    <v>54.24</v>
    <v>54.2</v>
    <v>53.77</v>
    <v>52.78</v>
    <v>51.8</v>
    <v>51.68</v>
    <v>51.77</v>
    <v>51.57</v>
    <v>52.2</v>
    <v>52.01</v>
    <v>52.35</v>
    <v>52.59</v>
    <v>52.92</v>
    <v>52.99</v>
    <v>52.3</v>
    <v>52.98</v>
    <v>53.01</v>
    <v>52.48</v>
    <v>53.23</v>
    <v>53.2</v>
    <v>53.46</v>
    <v>54.03</v>
    <v>54.31</v>
    <v>54.66</v>
    <v>52.9</v>
    <v>51.1</v>
    <v>52.02</v>
    <v>51.56</v>
    <v>52.59</v>
    <v>52.4</v>
    <v>52.85</v>
    <v>53.28</v>
    <v>52.95</v>
    <v>53.36</v>
    <v>53.17</v>
    <v>59</v>
    <v>58.65</v>
    <v>57.56</v>
    <v>57.16</v>
    <v>57.98</v>
    <v>58.73</v>
    <v>58.18</v>
    <v>58.22</v>
    <v>57.94</v>
    <v>58</v>
    <v>57.79</v>
    <v>57.65</v>
    <v>57.77</v>
    <v>59.1</v>
    <v>59.95</v>
    <v>58.95</v>
    <v>59.39</v>
    <v>58.36</v>
    <v>58.15</v>
    <v>58.67</v>
    <v>59.05</v>
    <v>59.84</v>
    <v>59.79</v>
    <v>60.14</v>
    <v>59.76</v>
    <v>59.79</v>
    <v>59.46</v>
    <v>59.9</v>
    <v>59.07</v>
    <v>58.97</v>
    <v>59.78</v>
    <v>58.56</v>
    <v>58.54</v>
    <v>57.46</v>
    <v>54.95</v>
    <v>53.61</v>
    <v>54.13</v>
    <v>53.61</v>
    <v>53.84</v>
    <v>53.9</v>
    <v>53.73</v>
    <v>52.73</v>
    <v>52.56</v>
    <v>52.81</v>
    <v>53.36</v>
    <v>53.01</v>
    <v>52.76</v>
    <v>52.39</v>
    <v>52.2</v>
    <v>53.03</v>
    <v>53.4</v>
    <v>53.52</v>
    <v>53.73</v>
    <v>53.87</v>
    <v>53.5</v>
    <v>53.33</v>
    <v>53.56</v>
    <v>53.19</v>
    <v>53.24</v>
    <v>53.23</v>
    <v>53.7</v>
    <v>52.67</v>
    <v>52.63</v>
    <v>51.85</v>
    <v>51.87</v>
    <v>51.47</v>
    <v>52.08</v>
    <v>52.18</v>
    <v>52.42</v>
    <v>51.52</v>
    <v>51.53</v>
    <v>51.03</v>
    <v>50.83</v>
    <v>50.98</v>
    <v>51.37</v>
    <v>52</v>
    <v>52.3</v>
    <v>52.69</v>
    <v>53.06</v>
    <v>53.66</v>
    <v>53.42</v>
    <v>54.94</v>
    <v>56.81</v>
    <v>55.96</v>
    <v>55.27</v>
    <v>54.99</v>
    <v>55.07</v>
    <v>55.12</v>
    <v>55.71</v>
    <v>56.04</v>
    <v>55.15</v>
    <v>55.76</v>
    <v>56.13</v>
    <v>56.09</v>
    <v>55.91</v>
    <v>55.98</v>
    <v>56.63</v>
    <v>57.23</v>
    <v>59.19</v>
    <v>59.25</v>
    <v>59.39</v>
    <v>59.07</v>
    <v>59.32</v>
    <v>59.63</v>
    <v>59.58</v>
    <v>60.36</v>
    <v>60.42</v>
    <v>59.88</v>
    <v>60.1</v>
    <v>60.42</v>
    <v>59.72</v>
    <v>60.6</v>
    <v>61.3</v>
    <v>61.91</v>
    <v>62.17</v>
    <v>64.3</v>
    <v>64.53</v>
    <v>64.790000000000006</v>
    <v>64.81</v>
    <v>64.239999999999995</v>
    <v>63.59</v>
    <v>64.77</v>
    <v>63.29</v>
    <v>63.65</v>
    <v>62.95</v>
    <v>62.95</v>
    <v>62.55</v>
    <v>63.49</v>
    <v>63.48</v>
    <v>63.44</v>
    <v>63.98</v>
    <v>64.55</v>
    <v>64.09</v>
    <v>64.22</v>
    <v>64.290000000000006</v>
    <v>64.67</v>
    <v>63.42</v>
    <v>63.81</v>
    <v>64.11</v>
    <v>67.209999999999994</v>
    <v>66.39</v>
    <v>67.14</v>
    <v>68</v>
    <v>67.709999999999994</v>
    <v>68.040000000000006</v>
    <v>67.58</v>
    <v>67.33</v>
    <v>68.22</v>
    <v>67.650000000000006</v>
    <v>67.22</v>
    <v>64.39</v>
    <v>65.22</v>
    <v>65.63</v>
    <v>62.49</v>
    <v>65.489999999999995</v>
    <v>65.98</v>
    <v>65.87</v>
    <v>67.959999999999994</v>
    <v>68.290000000000006</v>
    <v>68.3</v>
    <v>67.489999999999995</v>
    <v>67.05</v>
    <v>67.13</v>
    <v>68.16</v>
    <v>69.650000000000006</v>
    <v>68.03</v>
    <v>67.03</v>
    <v>66.319999999999993</v>
    <v>65.89</v>
    <v>65.05</v>
    <v>65.239999999999995</v>
    <v>64.17</v>
    <v>65.11</v>
    <v>66.3</v>
    <v>66.819999999999993</v>
    <v>66.17</v>
    <v>66.2</v>
    <v>66.39</v>
    <v>65.91</v>
    <v>65.709999999999994</v>
    <v>66.8</v>
    <v>66.349999999999994</v>
    <v>64.42</v>
    <v>64.63</v>
    <v>65.900000000000006</v>
    <v>66.17</v>
    <v>65.44</v>
    <v>66.44</v>
    <v>64.12</v>
    <v>66.7</v>
    <v>68.42</v>
    <v>69.59</v>
    <v>67.55</v>
    <v>67.180000000000007</v>
    <v>67</v>
    <v>66.83</v>
    <v>67.77</v>
    <v>67.25</v>
    <v>67.06</v>
    <v>67.510000000000005</v>
    <v>66.2</v>
    <v>65.73</v>
    <v>66.09</v>
    <v>66.88</v>
    <v>66.97</v>
    <v>66.67</v>
    <v>68.05</v>
    <v>69.56</v>
    <v>68.39</v>
    <v>68.099999999999994</v>
    <v>68.260000000000005</v>
    <v>66.900000000000006</v>
    <v>68.099999999999994</v>
    <v>69.34</v>
    <v>68.459999999999994</v>
    <v>67.95</v>
    <v>67.92</v>
    <v>68.430000000000007</v>
    <v>68.84</v>
    <v>69.5</v>
    <v>71.34</v>
    <v>70.94</v>
    <v>71.319999999999993</v>
    <v>71.38</v>
    <v>71.31</v>
    <v>71.34</v>
    <v>72.180000000000007</v>
    <v>72.25</v>
    <v>70.92</v>
    <v>72.23</v>
    <v>71.8</v>
    <v>72.760000000000005</v>
    <v>73.83</v>
    <v>74.05</v>
    <v>74.75</v>
    <v>74.760000000000005</v>
    <v>74.900000000000006</v>
    <v>74.59</v>
    <v>74.290000000000006</v>
    <v>74.11</v>
    <v>74.7</v>
    <v>75.84</v>
    <v>75.61</v>
    <v>74.260000000000005</v>
    <v>74.72</v>
    <v>73.94</v>
    <v>73.430000000000007</v>
    <v>72.349999999999994</v>
    <v>72.56</v>
    <v>71.349999999999994</v>
    <v>71.7</v>
    <v>79.680000000000007</v>
    <v>78.349999999999994</v>
    <v>76.28</v>
    <v>76.55</v>
    <v>76.48</v>
    <v>77.28</v>
    <v>77.569999999999993</v>
    <v>77.36</v>
    <v>77.37</v>
    <v>77.38</v>
    <v>77.75</v>
    <v>77.47</v>
    <v>76.59</v>
    <v>76.95</v>
    <v>76.959999999999994</v>
    <v>76.59</v>
    <v>75.53</v>
    <v>77.16</v>
    <v>78.150000000000006</v>
    <v>76.89</v>
    <v>75.959999999999994</v>
    <v>76.91</v>
    <v>77.540000000000006</v>
    <v>78.650000000000006</v>
    <v>78.739999999999995</v>
    <v>79.510000000000005</v>
    <v>80.53</v>
    <v>80.5</v>
    <v>81.260000000000005</v>
    <v>80.73</v>
    <v>80.150000000000006</v>
    <v>80.14</v>
    <v>79.569999999999993</v>
    <v>80.05</v>
    <v>79.75</v>
    <v>82.18</v>
    <v>82.95</v>
    <v>82.64</v>
    <v>82.91</v>
    <v>82.45</v>
    <v>82.65</v>
    <v>82.58</v>
    <v>82.79</v>
    <v>81.400000000000006</v>
    <v>82.2</v>
    <v>79.599999999999994</v>
    <v>79.92</v>
    <v>80.400000000000006</v>
    <v>80.3</v>
    <v>82.1</v>
    <v>82.63</v>
    <v>83</v>
    <v>83.47</v>
    <v>83.49</v>
    <v>83.26</v>
    <v>85.26</v>
    <v>84.43</v>
    <v>85.37</v>
    <v>85.55</v>
    <v>84.27</v>
    <v>84.79</v>
    <v>83.7</v>
    <v>84.54</v>
    <v>84.72</v>
    <v>84.46</v>
    <v>82.77</v>
    <v>82.5</v>
    <v>80.180000000000007</v>
    <v>80.12</v>
    <v>80.23</v>
    <v>80.42</v>
    <v>74.94</v>
    <v>74.510000000000005</v>
    <v>75.91</v>
    <v>74.989999999999995</v>
    <v>77.48</v>
    <v>76.48</v>
    <v>75.599999999999994</v>
    <v>74.209999999999994</v>
    <v>74.900000000000006</v>
    <v>73.349999999999994</v>
    <v>72.12</v>
    <v>73.099999999999994</v>
    <v>72.069999999999993</v>
    <v>72.19</v>
    <v>74.510000000000005</v>
    <v>75.040000000000006</v>
    <v>76.790000000000006</v>
    <v>76.58</v>
    <v>77.53</v>
    <v>76.569999999999993</v>
    <v>77.97</v>
    <v>77.78</v>
    <v>76.36</v>
    <v>75.099999999999994</v>
    <v>75.2</v>
    <v>75.2</v>
    <v>74.33</v>
    <v>74.739999999999995</v>
    <v>72.52</v>
    <v>71.12</v>
    <v>72.37</v>
    <v>71.489999999999995</v>
    <v>72.709999999999994</v>
    <v>72.09</v>
    <v>74.66</v>
    <v>74.34</v>
    <v>75.12</v>
    <v>77.94</v>
    <v>75.790000000000006</v>
    <v>75.540000000000006</v>
    <v>73.34</v>
    <v>72.510000000000005</v>
    <v>73.569999999999993</v>
    <v>74.319999999999993</v>
    <v>72.930000000000007</v>
    <v>72.53</v>
    <v>69.900000000000006</v>
    <v>71.150000000000006</v>
    <v>68.97</v>
    <v>67.53</v>
    <v>72.37</v>
    <v>68.099999999999994</v>
    <v>73.010000000000005</v>
    <v>73.67</v>
    <v>73.34</v>
    <v>74.14</v>
    <v>74.06</v>
    <v>72.75</v>
    <v>74.650000000000006</v>
    <v>75.72</v>
    <v>76.73</v>
    <v>76.59</v>
    <v>76.42</v>
    <v>76.040000000000006</v>
    <v>76.09</v>
    <v>77.88</v>
    <v>77.680000000000007</v>
    <v>79.13</v>
    <v>80.45</v>
    <v>80.75</v>
    <v>80.5</v>
    <v>80.44</v>
    <v>80.61</v>
    <v>80.319999999999993</v>
    <v>80.22</v>
    <v>81.28</v>
    <v>81.88</v>
    <v>81.510000000000005</v>
    <v>81.99</v>
    <v>82.86</v>
    <v>82.71</v>
    <v>82.39</v>
    <v>82.36</v>
    <v>83.68</v>
    <v>84.71</v>
    <v>85.4</v>
    <v>84.68</v>
    <v>85.38</v>
    <v>84.57</v>
    <v>84.84</v>
    <v>83.95</v>
    <v>84.76</v>
    <v>85.17</v>
    <v>85.8</v>
    <v>86.17</v>
    <v>85.73</v>
    <v>87.16</v>
    <v>85.64</v>
    <v>85.44</v>
    <v>85.13</v>
    <v>85.26</v>
    <v>84.8</v>
    <v>85.82</v>
    <v>85.43</v>
    <v>85.93</v>
    <v>86.87</v>
    <v>86.8</v>
    <v>87.82</v>
    <v>87.69</v>
    <v>86.69</v>
    <v>88.01</v>
    <v>82.19</v>
    <v>82.33</v>
    <v>83.38</v>
    <v>83.09</v>
    <v>84.04</v>
    <v>84.21</v>
    <v>85.23</v>
    <v>84.37</v>
    <v>84.47</v>
    <v>85.28</v>
    <v>85.4</v>
    <v>84.73</v>
    <v>84.28</v>
    <v>84.88</v>
    <v>85</v>
    <v>86.24</v>
    <v>86.83</v>
    <v>87.8</v>
    <v>88.73</v>
    <v>89.2</v>
    <v>87.36</v>
    <v>87.43</v>
    <v>88.39</v>
    <v>87.56</v>
    <v>88.31</v>
    <v>88.26</v>
    <v>87.83</v>
    <v>85.9</v>
    <v>85.27</v>
    <v>85.7</v>
    <v>83.57</v>
    <v>82.54</v>
    <v>82.77</v>
    <v>82.98</v>
    <v>83.95</v>
    <v>82.53</v>
    <v>83.67</v>
    <v>84.01</v>
    <v>84.28</v>
    <v>84.57</v>
    <v>82.85</v>
    <v>83.64</v>
    <v>83.2</v>
    <v>82.64</v>
    <v>82.16</v>
    <v>81.2</v>
    <v>78.87</v>
    <v>79.260000000000005</v>
    <v>77.14</v>
    <v>77.959999999999994</v>
    <v>81.62</v>
    <v>82.72</v>
    <v>82.45</v>
    <v>83.41</v>
    <v>82.58</v>
    <v>83.26</v>
    <v>82.63</v>
    <v>83.61</v>
    <v>83.44</v>
    <v>82.11</v>
    <v>84.3</v>
    <v>83.55</v>
    <v>85.24</v>
    <v>85.75</v>
    <v>84.5</v>
    <v>82.62</v>
    <v>82.55</v>
    <v>83.66</v>
    <v>83.95</v>
    <v>85.41</v>
    <v>84.96</v>
    <v>86.2</v>
    <v>86.82</v>
    <v>88.48</v>
    <v>88.04</v>
    <v>87.44</v>
    <v>88.29</v>
    <v>89.12</v>
    <v>89.48</v>
    <v>88.6</v>
    <v>87.5</v>
    <v>87.44</v>
    <v>86.55</v>
    <v>85.97</v>
    <v>86.7</v>
    <v>86.7</v>
    <v>87.28</v>
    <v>87.54</v>
    <v>87.62</v>
    <v>87.2</v>
    <v>86.03</v>
    <v>83.12</v>
    <v>81.14</v>
    <v>78.97</v>
    <v>81.3</v>
    <v>81.28</v>
    <v>83</v>
    <v>81.98</v>
    <v>81.650000000000006</v>
    <v>83.32</v>
    <v>81.03</v>
    <v>79.510000000000005</v>
    <v>80.28</v>
    <v>81.13</v>
    <v>80.53</v>
    <v>82.74</v>
    <v>83.31</v>
    <v>80.44</v>
    <v>82.25</v>
    <v>82.03</v>
    <v>83.48</v>
    <v>85.38</v>
    <v>84.5</v>
    <v>84.67</v>
    <v>86.35</v>
    <v>88.42</v>
    <v>88.69</v>
    <v>88.67</v>
    <v>86.83</v>
    <v>86.75</v>
    <v>87.67</v>
    <v>87.32</v>
    <v>87.27</v>
    <v>87.59</v>
    <v>88.08</v>
    <v>87.7</v>
    <v>86.68</v>
    <v>87.69</v>
    <v>87.18</v>
    <v>90.81</v>
    <v>92.17</v>
    <v>92.31</v>
    <v>93.92</v>
    <v>92.28</v>
    <v>91.49</v>
    <v>92.22</v>
    <v>93.07</v>
    <v>93.17</v>
    <v>91.75</v>
    <v>92.52</v>
    <v>93</v>
    <v>93.88</v>
    <v>94.88</v>
    <v>94.79</v>
    <v>94.88</v>
    <v>95.56</v>
    <v>96.1</v>
    <v>96.22</v>
    <v>95.6</v>
    <v>92.32</v>
    <v>91.5</v>
    <v>90.92</v>
    <v>90.85</v>
    <v>89.28</v>
    <v>90.19</v>
    <v>89.55</v>
    <v>89.18</v>
    <v>89.86</v>
    <v>89.88</v>
    <v>89.48</v>
    <v>90.4</v>
    <v>89.81</v>
    <v>90.05</v>
    <v>89.5</v>
    <v>91.29</v>
    <v>91.27</v>
    <v>93.04</v>
    <v>94.18</v>
    <v>93.61</v>
    <v>93.05</v>
    <v>92.16</v>
    <v>93.34</v>
    <v>92.9</v>
    <v>93.33</v>
    <v>94.14</v>
    <v>93.49</v>
    <v>93.56</v>
    <v>92.46</v>
    <v>93.72</v>
    <v>95.79</v>
    <v>97</v>
    <v>96.63</v>
    <v>97.01</v>
    <v>97.18</v>
    <v>97.72</v>
    <v>97.77</v>
    <v>98.81</v>
    <v>99.65</v>
    <v>100.57</v>
    <v>101.15</v>
    <v>99.96</v>
    <v>100.04</v>
    <v>100.14</v>
    <v>100.71</v>
    <v>101.57</v>
    <v>100.8</v>
    <v>101.31</v>
    <v>102.2</v>
    <v>101.92</v>
    <v>101.83</v>
    <v>101.78</v>
    <v>101.55</v>
    <v>101.48</v>
    <v>100.9</v>
    <v>102.16</v>
    <v>102.92</v>
    <v>102.79</v>
    <v>103.37</v>
    <v>104.53</v>
    <v>104.58</v>
    <v>104.49</v>
    <v>103.02</v>
    <v>102.03</v>
    <v>100.24</v>
    <v>100.41</v>
    <v>99.84</v>
    <v>98.19</v>
    <v>96.3</v>
    <v>99.27</v>
    <v>101.38</v>
    <v>100.54</v>
    <v>100.27</v>
    <v>99.44</v>
    <v>100.02</v>
    <v>100.02</v>
    <v>103</v>
    <v>103.37</v>
    <v>103.54</v>
    <v>102</v>
    <v>102.46</v>
    <v>102.53</v>
    <v>100.25</v>
    <v>95.91</v>
    <v>92.9</v>
    <v>92</v>
    <v>88.55</v>
    <v>89.38</v>
    <v>92.68</v>
    <v>90.93</v>
    <v>93.79</v>
    <v>90.58</v>
    <v>88.36</v>
    <v>84.11</v>
    <v>88.3</v>
    <v>84</v>
    <v>74.2</v>
    <v>75.58</v>
    <v>66.790000000000006</v>
    <v>69.84</v>
    <v>68.040000000000006</v>
    <v>70.34</v>
    <v>67.45</v>
    <v>62.8</v>
    <v>72.33</v>
    <v>79.010000000000005</v>
    <v>84.3</v>
    <v>83.23</v>
    <v>85.38</v>
    <v>82.74</v>
    <v>79.23</v>
    <v>80.14</v>
    <v>78.86</v>
    <v>84.63</v>
    <v>84.16</v>
    <v>85.3</v>
    <v>86.79</v>
    <v>84.46</v>
    <v>87.47</v>
    <v>85.04</v>
    <v>86.3</v>
    <v>89.91</v>
    <v>87.9</v>
    <v>85.2</v>
    <v>88.77</v>
    <v>87.35</v>
    <v>88.37</v>
    <v>89.37</v>
    <v>88.8</v>
    <v>88.07</v>
    <v>87.18</v>
    <v>85.54</v>
    <v>85.75</v>
    <v>87.2</v>
    <v>88.44</v>
    <v>88.56</v>
    <v>90.46</v>
    <v>90.93</v>
    <v>88.26</v>
    <v>86.02</v>
    <v>86.55</v>
    <v>86.99</v>
    <v>91.04</v>
    <v>91.51</v>
    <v>92.95</v>
    <v>94.26</v>
    <v>93.75</v>
    <v>96.62</v>
    <v>99.87</v>
    <v>98.46</v>
    <v>98.58</v>
    <v>99.54</v>
    <v>100.74</v>
    <v>104.11</v>
    <v>101.28</v>
    <v>102.71</v>
    <v>104.29</v>
    <v>102.63</v>
    <v>102.12</v>
    <v>95.17</v>
    <v>96.43</v>
    <v>97.84</v>
    <v>99.04</v>
    <v>99.21</v>
    <v>98.45</v>
    <v>95.78</v>
    <v>99.51</v>
    <v>101.92</v>
    <v>100.08</v>
    <v>101.4</v>
    <v>93.67</v>
    <v>95.87</v>
    <v>98.05</v>
    <v>97.4</v>
    <v>98.43</v>
    <v>99.95</v>
    <v>97.07</v>
    <v>98.84</v>
    <v>96.99</v>
    <v>97.99</v>
    <v>96.46</v>
    <v>96.76</v>
    <v>98.54</v>
    <v>97.26</v>
    <v>96.28</v>
    <v>95.65</v>
    <v>98.36</v>
    <v>98.91</v>
    <v>98.3</v>
    <v>98.43</v>
    <v>97.21</v>
    <v>96.27</v>
    <v>96.97</v>
    <v>96.82</v>
    <v>97.61</v>
    <v>98.33</v>
    <v>97.33</v>
    <v>100.94</v>
    <v>100.45</v>
    <v>101.86</v>
    <v>105.41</v>
    <v>105.12</v>
    <v>105.22</v>
    <v>106.52</v>
    <v>106.43</v>
    <v>105.66</v>
    <v>106.97</v>
    <v>108.39</v>
    <v>108.01</v>
    <v>109.75</v>
    <v>111.83</v>
    <v>111.51</v>
    <v>111.53</v>
    <v>110.84</v>
    <v>112.29</v>
    <v>111.89</v>
    <v>114.84</v>
    <v>116.8</v>
    <v>112.85</v>
    <v>112.4</v>
    <v>112.72</v>
    <v>114.9</v>
    <v>114.79</v>
    <v>118</v>
    <v>119.28</v>
    <v>119.27</v>
    <v>118.59</v>
    <v>116.36</v>
    <v>114.66</v>
    <v>113.37</v>
    <v>116.87</v>
    <v>127.11</v>
    <v>124.75</v>
    <v>124.23</v>
    <v>124.32</v>
    <v>126.35</v>
    <v>125.54</v>
    <v>126.64</v>
    <v>126.64</v>
    <v>127.91</v>
    <v>127.65</v>
    <v>130.06</v>
    <v>129.71</v>
    <v>130.97999999999999</v>
    <v>129.46</v>
    <v>129.19999999999999</v>
    <v>127.66</v>
    <v>129</v>
    <v>128</v>
    <v>127.43</v>
    <v>128.49</v>
    <v>129.43</v>
    <v>130.02000000000001</v>
    <v>129.99</v>
    <v>128.37</v>
    <v>127.99</v>
    <v>122.08</v>
    <v>122.86</v>
    <v>120.08</v>
    <v>122.39</v>
    <v>124.59</v>
    <v>127.34</v>
    <v>129.69999999999999</v>
    <v>128.9</v>
    <v>128.94999999999999</v>
    <v>127.71</v>
    <v>127.66</v>
    <v>126.64</v>
    <v>128.28</v>
    <v>130.11000000000001</v>
    <v>132.21</v>
    <v>131.63</v>
    <v>131.91</v>
    <v>132.97999999999999</v>
    <v>134.13</v>
    <v>134.69999999999999</v>
    <v>135.54</v>
    <v>134.25</v>
    <v>134.69999999999999</v>
    <v>135.44</v>
    <v>135.58000000000001</v>
    <v>136.96</v>
    <v>137.19</v>
    <v>138.75</v>
    <v>139.12</v>
    <v>138.79</v>
    <v>137.58000000000001</v>
    <v>137.41</v>
    <v>136.28</v>
    <v>139.38999999999999</v>
    <v>138.34</v>
    <v>140.5</v>
    <v>137.28</v>
    <v>144.02000000000001</v>
    <v>142.44999999999999</v>
    <v>141.76</v>
    <v>141.6</v>
    <v>142.43</v>
    <v>141.57</v>
    <v>141.58000000000001</v>
    <v>141.47</v>
    <v>140.1</v>
    <v>141.22999999999999</v>
    <v>142.35</v>
    <v>144.94999999999999</v>
    <v>146.35</v>
    <v>147.05000000000001</v>
    <v>145.05000000000001</v>
    <v>143.04</v>
    <v>141.30000000000001</v>
    <v>140.72</v>
    <v>139.27000000000001</v>
    <v>142.80000000000001</v>
    <v>141.61000000000001</v>
    <v>139.35</v>
    <v>137.55000000000001</v>
    <v>135.1</v>
    <v>131.02000000000001</v>
    <v>134.72</v>
    <v>133.59</v>
    <v>135.71</v>
    <v>139.59</v>
    <v>138.63</v>
    <v>140.63</v>
    <v>145.11000000000001</v>
    <v>143.41</v>
    <v>141.79</v>
    <v>142.46</v>
    <v>143.54</v>
    <v>142.12</v>
    <v>141.71</v>
    <v>143.99</v>
    <v>145.09</v>
    <v>142.02000000000001</v>
    <v>136.66999999999999</v>
    <v>136.13</v>
    <v>135.65</v>
    <v>135.54</v>
    <v>134.78</v>
    <v>137.65</v>
    <v>137.02000000000001</v>
    <v>134.26</v>
    <v>132.04</v>
    <v>133.35</v>
    <v>134.56</v>
    <v>135.94999999999999</v>
    <v>137.59</v>
    <v>141.19</v>
    <v>140.44999999999999</v>
    <v>144.94</v>
    <v>144.65</v>
    <v>144.82</v>
    <v>143.16999999999999</v>
    <v>137.49</v>
    <v>138.27000000000001</v>
    <v>137.12</v>
    <v>133.16</v>
    <v>128.63999999999999</v>
    <v>132.99</v>
    <v>133.49</v>
    <v>132.94999999999999</v>
    <v>132.88999999999999</v>
    <v>132.53</v>
    <v>135.12</v>
    <v>137.16</v>
    <v>136.54</v>
    <v>133.68</v>
    <v>135.44999999999999</v>
    <v>136.63999999999999</v>
    <v>133.54</v>
    <v>132.26</v>
    <v>133.66999999999999</v>
    <v>134.31</v>
    <v>132.57</v>
    <v>127.11</v>
    <v>129.9</v>
    <v>129.18</v>
    <v>130.19</v>
    <v>131.6</v>
    <v>132.11000000000001</v>
    <v>130.71</v>
    <v>133.26</v>
    <v>132.62</v>
    <v>133.03</v>
    <v>131.55000000000001</v>
    <v>132.21</v>
    <v>133.49</v>
    <v>137.81</v>
    <v>136.4</v>
    <v>137.12</v>
    <v>133.38999999999999</v>
    <v>133.61000000000001</v>
    <v>135.93</v>
    <v>136.41</v>
    <v>135.56</v>
    <v>132.96</v>
    <v>133.27000000000001</v>
    <v>132.66</v>
    <v>134.06</v>
    <v>134.32</v>
    <v>136.88999999999999</v>
    <v>136.56</v>
    <v>136.46</v>
    <v>134.51</v>
    <v>134.16999999999999</v>
    <v>134.16999999999999</v>
    <v>133.74</v>
    <v>133.94999999999999</v>
    <v>133.35</v>
    <v>131.84</v>
    <v>130.97999999999999</v>
    <v>131.94</v>
    <v>131.36000000000001</v>
    <v>130.29</v>
    <v>130.4</v>
    <v>128.91999999999999</v>
    <v>128.41</v>
    <v>130.08000000000001</v>
    <v>132.47999999999999</v>
    <v>133.1</v>
    <v>133.6</v>
    <v>154.35</v>
    <v>152.36000000000001</v>
    <v>155.94999999999999</v>
    <v>154.49</v>
    <v>158</v>
    <v>159.74</v>
    <v>160.11000000000001</v>
    <v>160.16</v>
    <v>160.63</v>
    <v>161</v>
    <v>161.82</v>
    <v>161.59</v>
    <v>161.54</v>
    <v>161.69</v>
    <v>159.85</v>
    <v>157.87</v>
    <v>159.74</v>
    <v>161.08000000000001</v>
    <v>163.68</v>
    <v>166.36</v>
    <v>165.09</v>
    <v>164.57</v>
    <v>165.46</v>
    <v>166.99</v>
    <v>167.51</v>
    <v>168.75</v>
    <v>171.23</v>
    <v>171.91</v>
    <v>173.85</v>
    <v>172.8</v>
    <v>171.77</v>
    <v>172.27</v>
    <v>171.27</v>
    <v>170.64</v>
    <v>171.69</v>
    <v>172.36</v>
    <v>170.66</v>
    <v>168.81</v>
    <v>165.59</v>
    <v>167.79</v>
    <v>169.72</v>
    <v>169.98</v>
    <v>169.84</v>
    <v>166.92</v>
    <v>167.58</v>
    <v>168.03</v>
    <v>164.74</v>
    <v>164.56</v>
    <v>163.66999999999999</v>
    <v>163.29</v>
    <v>162.63999999999999</v>
    <v>160.71</v>
    <v>163.34</v>
    <v>163.59</v>
    <v>159.52000000000001</v>
    <v>158.76</v>
    <v>157.91</v>
    <v>157.6</v>
    <v>156.41999999999999</v>
    <v>154.25</v>
    <v>155.02000000000001</v>
    <v>157.44</v>
    <v>159.58000000000001</v>
    <v>149.59</v>
    <v>148.04</v>
    <v>145.30000000000001</v>
    <v>146.02000000000001</v>
    <v>145.22999999999999</v>
    <v>147.06</v>
    <v>147.13999999999999</v>
    <v>149.46</v>
    <v>148.80000000000001</v>
    <v>151.85</v>
    <v>152.47999999999999</v>
    <v>150.28</v>
    <v>153.35</v>
    <v>156.30000000000001</v>
    <v>157.13999999999999</v>
    <v>158.01</v>
    <v>159.43</v>
    <v>157.82</v>
    <v>158.44999999999999</v>
    <v>162.18</v>
    <v>163.47999999999999</v>
    <v>164.22</v>
    <v>163.79</v>
    <v>162.35</v>
    <v>164.46</v>
    <v>167.29</v>
    <v>166.33</v>
    <v>167.83</v>
    <v>172.5</v>
    <v>175.44</v>
    <v>177.51</v>
    <v>171.85</v>
    <v>173.82</v>
    <v>168.26</v>
    <v>166.97</v>
    <v>169.09</v>
    <v>168.85</v>
    <v>171.83</v>
    <v>171.74</v>
    <v>171.35</v>
    <v>174.88</v>
    <v>174.24</v>
    <v>172.15</v>
    <v>172.03</v>
    <v>168.02</v>
    <v>169.87</v>
    <v>169.24</v>
    <v>166.7</v>
    <v>170</v>
    <v>170.24</v>
    <v>168.91</v>
    <v>171.29</v>
    <v>170.25</v>
    <v>168.1</v>
    <v>169.06</v>
    <v>166.84</v>
    <v>165.4</v>
    <v>163.9</v>
    <v>162.72</v>
    <v>161.36000000000001</v>
    <v>156.97999999999999</v>
    <v>166.63</v>
    <v>165.44</v>
    <v>165.67</v>
    <v>167.58</v>
    <v>166.42</v>
    <v>168.78</v>
    <v>167.49</v>
    <v>166.67</v>
    <v>164.67</v>
    <v>166.39</v>
    <v>162.25</v>
    <v>161.04</v>
    <v>156.97</v>
    <v>150.44</v>
    <v>150.30000000000001</v>
    <v>152.21</v>
    <v>149.59</v>
    <v>148.18</v>
    <v>146.94999999999999</v>
    <v>145.11000000000001</v>
    <v>142.72999999999999</v>
    <v>142.94999999999999</v>
    <v>146</v>
    <v>145.47999999999999</v>
    <v>143.99</v>
    <v>144.63999999999999</v>
    <v>145.91</v>
    <v>148.07</v>
    <v>148.22</v>
    <v>148.71</v>
    <v>145.31</v>
    <v>145.38999999999999</v>
    <v>145.13999999999999</v>
    <v>143.53</v>
    <v>146.26</v>
    <v>144.82</v>
    <v>140.18</v>
    <v>141.59</v>
    <v>145.58000000000001</v>
    <v>146.49</v>
    <v>142.80000000000001</v>
    <v>142.94999999999999</v>
    <v>138.19</v>
    <v>136.83000000000001</v>
    <v>137.16999999999999</v>
    <v>138.80000000000001</v>
    <v>136.55000000000001</v>
    <v>132.22</v>
    <v>135.68</v>
    <v>133.97</v>
    <v>131.18</v>
    <v>124.44</v>
    <v>121.21</v>
    <v>126.95</v>
    <v>126.03</v>
    <v>122.63</v>
    <v>117.57</v>
    <v>119.4</v>
    <v>125.19</v>
    <v>127.41</v>
    <v>131.24</v>
    <v>130.19</v>
    <v>133.09</v>
    <v>133</v>
    <v>132.08000000000001</v>
    <v>133.69999999999999</v>
    <v>134.81</v>
    <v>139.13999999999999</v>
    <v>138.54</v>
    <v>134.56</v>
    <v>133.52000000000001</v>
    <v>134.34</v>
    <v>132.30000000000001</v>
    <v>128.36000000000001</v>
    <v>129.38</v>
    <v>128.15</v>
    <v>124.98</v>
    <v>125.04</v>
    <v>127.49</v>
    <v>133.46</v>
    <v>131.63</v>
    <v>137.05000000000001</v>
    <v>135.87</v>
    <v>135.46</v>
    <v>129.07</v>
    <v>127.94</v>
    <v>120.52</v>
    <v>121.24</v>
    <v>127.05</v>
    <v>124.7</v>
    <v>126.08</v>
    <v>122.86</v>
    <v>126.06</v>
    <v>118.63</v>
    <v>114.49</v>
    <v>111.21</v>
    <v>109.49</v>
    <v>107.92</v>
    <v>107.9</v>
    <v>113.01</v>
    <v>112.6</v>
    <v>115.9</v>
    <v>109.37</v>
    <v>106.44</v>
    <v>108</v>
    <v>108.63</v>
    <v>107.29</v>
    <v>108.2</v>
    <v>112.94</v>
    <v>115.99</v>
    <v>118.85</v>
    <v>118.68</v>
    <v>123.41</v>
    <v>120.95</v>
    <v>120.23</v>
    <v>121.67</v>
    <v>122.4</v>
    <v>118.6</v>
    <v>114.73</v>
    <v>110.44</v>
    <v>110.72</v>
    <v>113.44</v>
    <v>107.12</v>
    <v>107.34</v>
    <v>108.68</v>
    <v>104.92</v>
    <v>108</v>
    <v>112.91</v>
    <v>110.5</v>
    <v>102.78</v>
    <v>103.25</v>
    <v>102.2</v>
    <v>101.18</v>
    <v>104.32</v>
    <v>104.23</v>
    <v>108.13</v>
    <v>107.93</v>
    <v>105.11</v>
    <v>103.76</v>
    <v>105.11</v>
    <v>103.22</v>
    <v>104.7</v>
    <v>103.94</v>
    <v>109.19</v>
    <v>111.11</v>
    <v>111.62</v>
    <v>109.12</v>
    <v>109.28</v>
    <v>105.2</v>
    <v>107.86</v>
    <v>112.23</v>
    <v>114.92</v>
    <v>114.3</v>
    <v>111.77</v>
    <v>114.28</v>
    <v>114.48</v>
    <v>113.87</v>
    <v>114</v>
    <v>110.11</v>
    <v>113.14</v>
    <v>114.1</v>
    <v>116.07</v>
    <v>116.32</v>
    <v>118.06</v>
    <v>117.04</v>
    <v>116.01</v>
    <v>113.16</v>
    <v>110.34</v>
    <v>110.68</v>
    <v>111.41</v>
    <v>113.22</v>
    <v>108.28</v>
    <v>107.88</v>
    <v>107.86</v>
    <v>106.45</v>
    <v>106.49</v>
    <v>105.74</v>
    <v>105.15</v>
    <v>108.48</v>
    <v>108.73</v>
    <v>110.97</v>
    <v>112.38</v>
    <v>105.72</v>
    <v>107</v>
    <v>105.5</v>
    <v>104.12</v>
    <v>107.21</v>
    <v>102.42</v>
    <v>99.79</v>
    <v>98.55</v>
    <v>97.02</v>
    <v>96.06</v>
    <v>96.29</v>
    <v>98.7</v>
    <v>95.33</v>
    <v>83.12</v>
    <v>85.4</v>
    <v>88.64</v>
    <v>91.1</v>
    <v>90.17</v>
    <v>87.16</v>
    <v>86.69</v>
    <v>87.99</v>
    <v>88.51</v>
    <v>89.56</v>
    <v>87.55</v>
    <v>89.97</v>
    <v>89.68</v>
    <v>88.57</v>
    <v>86.83</v>
    <v>88.5</v>
    <v>88.01</v>
    <v>91.72</v>
    <v>92.39</v>
    <v>90.54</v>
    <v>93.83</v>
    <v>92.68</v>
    <v>93.77</v>
    <v>90.3</v>
    <v>90.4</v>
    <v>95.79</v>
    <v>93.44</v>
    <v>93.75</v>
    <v>92.1</v>
    <v>99.49</v>
    <v>106.09</v>
    <v>104.39</v>
    <v>106.71</v>
    <v>105.23</v>
    <v>105.36</v>
    <v>105.42</v>
    <v>103.83</v>
    <v>105.97</v>
    <v>106.65</v>
    <v>105.96</v>
    <v>104.96</v>
    <v>106.25</v>
    <v>109.69</v>
    <v>111.11</v>
    <v>112.2</v>
    <v>109.62</v>
    <v>107.93</v>
    <v>108.33</v>
    <v>111.36</v>
    <v>109.42</v>
    <v>112.07</v>
    <v>112.85</v>
    <v>111.45</v>
    <v>108.51</v>
    <v>105.95</v>
    <v>103.05</v>
    <v>103.21</v>
    <v>115.78</v>
    <v>116.71</v>
    <v>116.25</v>
    <v>117.56</v>
    <v>114.98</v>
    <v>117.35</v>
    <v>117.01</v>
  </a>
</arrayData>
</file>

<file path=xl/richData/rdrichvalue.xml><?xml version="1.0" encoding="utf-8"?>
<rvData xmlns="http://schemas.microsoft.com/office/spreadsheetml/2017/richdata" count="3790">
  <rv s="0">
    <fb>42006</fb>
    <v>0</v>
  </rv>
  <rv s="0">
    <fb>47.515000000000001</fb>
    <v>1</v>
  </rv>
  <rv s="0">
    <fb>42009</fb>
    <v>0</v>
  </rv>
  <rv s="0">
    <fb>46.75</fb>
    <v>1</v>
  </rv>
  <rv s="0">
    <fb>42010</fb>
    <v>0</v>
  </rv>
  <rv s="0">
    <fb>46.475000000000001</fb>
    <v>1</v>
  </rv>
  <rv s="0">
    <fb>42011</fb>
    <v>0</v>
  </rv>
  <rv s="0">
    <fb>47.435000000000002</fb>
    <v>1</v>
  </rv>
  <rv s="0">
    <fb>42012</fb>
    <v>0</v>
  </rv>
  <rv s="0">
    <fb>48.53</fb>
    <v>1</v>
  </rv>
  <rv s="0">
    <fb>42013</fb>
    <v>0</v>
  </rv>
  <rv s="0">
    <fb>47.994999999999997</fb>
    <v>1</v>
  </rv>
  <rv s="0">
    <fb>42016</fb>
    <v>0</v>
  </rv>
  <rv s="0">
    <fb>47.93</fb>
    <v>1</v>
  </rv>
  <rv s="0">
    <fb>42017</fb>
    <v>0</v>
  </rv>
  <rv s="0">
    <fb>47.505000000000003</fb>
    <v>1</v>
  </rv>
  <rv s="0">
    <fb>42018</fb>
    <v>0</v>
  </rv>
  <rv s="0">
    <fb>46.854999999999997</fb>
    <v>1</v>
  </rv>
  <rv s="0">
    <fb>42019</fb>
    <v>0</v>
  </rv>
  <rv s="0">
    <fb>46.405000000000001</fb>
    <v>1</v>
  </rv>
  <rv s="0">
    <fb>42020</fb>
    <v>0</v>
  </rv>
  <rv s="0">
    <fb>46.494999999999997</fb>
    <v>1</v>
  </rv>
  <rv s="0">
    <fb>42024</fb>
    <v>0</v>
  </rv>
  <rv s="0">
    <fb>46.805</fb>
    <v>1</v>
  </rv>
  <rv s="0">
    <fb>42025</fb>
    <v>0</v>
  </rv>
  <rv s="0">
    <fb>46.755000000000003</fb>
    <v>1</v>
  </rv>
  <rv s="0">
    <fb>42026</fb>
    <v>0</v>
  </rv>
  <rv s="0">
    <fb>47.924999999999997</fb>
    <v>1</v>
  </rv>
  <rv s="0">
    <fb>42027</fb>
    <v>0</v>
  </rv>
  <rv s="0">
    <fb>48.08</fb>
    <v>1</v>
  </rv>
  <rv s="0">
    <fb>42030</fb>
    <v>0</v>
  </rv>
  <rv s="0">
    <fb>48.174999999999997</fb>
    <v>1</v>
  </rv>
  <rv s="0">
    <fb>42031</fb>
    <v>0</v>
  </rv>
  <rv s="0">
    <fb>47.25</fb>
    <v>1</v>
  </rv>
  <rv s="0">
    <fb>42032</fb>
    <v>0</v>
  </rv>
  <rv s="0">
    <fb>46.655000000000001</fb>
    <v>1</v>
  </rv>
  <rv s="0">
    <fb>42033</fb>
    <v>0</v>
  </rv>
  <rv s="0">
    <fb>42034</fb>
    <v>0</v>
  </rv>
  <rv s="0">
    <fb>46.125</fb>
    <v>1</v>
  </rv>
  <rv s="0">
    <fb>42037</fb>
    <v>0</v>
  </rv>
  <rv s="0">
    <fb>45.96</fb>
    <v>1</v>
  </rv>
  <rv s="0">
    <fb>42038</fb>
    <v>0</v>
  </rv>
  <rv s="0">
    <fb>46.674999999999997</fb>
    <v>1</v>
  </rv>
  <rv s="0">
    <fb>42039</fb>
    <v>0</v>
  </rv>
  <rv s="0">
    <fb>46.27</fb>
    <v>1</v>
  </rv>
  <rv s="0">
    <fb>42040</fb>
    <v>0</v>
  </rv>
  <rv s="0">
    <fb>46.67</fb>
    <v>1</v>
  </rv>
  <rv s="0">
    <fb>42041</fb>
    <v>0</v>
  </rv>
  <rv s="0">
    <fb>45.895000000000003</fb>
    <v>1</v>
  </rv>
  <rv s="0">
    <fb>42044</fb>
    <v>0</v>
  </rv>
  <rv s="0">
    <fb>45.585000000000001</fb>
    <v>1</v>
  </rv>
  <rv s="0">
    <fb>42045</fb>
    <v>0</v>
  </rv>
  <rv s="0">
    <fb>46.375</fb>
    <v>1</v>
  </rv>
  <rv s="0">
    <fb>42046</fb>
    <v>0</v>
  </rv>
  <rv s="0">
    <fb>45.655000000000001</fb>
    <v>1</v>
  </rv>
  <rv s="0">
    <fb>42047</fb>
    <v>0</v>
  </rv>
  <rv s="0">
    <fb>46</fb>
    <v>1</v>
  </rv>
  <rv s="0">
    <fb>42048</fb>
    <v>0</v>
  </rv>
  <rv s="0">
    <fb>46.02</fb>
    <v>1</v>
  </rv>
  <rv s="0">
    <fb>42052</fb>
    <v>0</v>
  </rv>
  <rv s="0">
    <fb>45.93</fb>
    <v>1</v>
  </rv>
  <rv s="0">
    <fb>42053</fb>
    <v>0</v>
  </rv>
  <rv s="0">
    <fb>46.81</fb>
    <v>1</v>
  </rv>
  <rv s="0">
    <fb>42054</fb>
    <v>0</v>
  </rv>
  <rv s="0">
    <fb>46.85</fb>
    <v>1</v>
  </rv>
  <rv s="0">
    <fb>42055</fb>
    <v>0</v>
  </rv>
  <rv s="0">
    <fb>47.465000000000003</fb>
    <v>1</v>
  </rv>
  <rv s="0">
    <fb>42058</fb>
    <v>0</v>
  </rv>
  <rv s="0">
    <fb>42059</fb>
    <v>0</v>
  </rv>
  <rv s="0">
    <fb>47.71</fb>
    <v>1</v>
  </rv>
  <rv s="0">
    <fb>42060</fb>
    <v>0</v>
  </rv>
  <rv s="0">
    <fb>48.41</fb>
    <v>1</v>
  </rv>
  <rv s="0">
    <fb>42061</fb>
    <v>0</v>
  </rv>
  <rv s="0">
    <fb>48.494999999999997</fb>
    <v>1</v>
  </rv>
  <rv s="0">
    <fb>42062</fb>
    <v>0</v>
  </rv>
  <rv s="0">
    <fb>48.56</fb>
    <v>1</v>
  </rv>
  <rv s="0">
    <fb>42065</fb>
    <v>0</v>
  </rv>
  <rv s="0">
    <fb>49.375</fb>
    <v>1</v>
  </rv>
  <rv s="0">
    <fb>42066</fb>
    <v>0</v>
  </rv>
  <rv s="0">
    <fb>48.984999999999999</fb>
    <v>1</v>
  </rv>
  <rv s="0">
    <fb>42067</fb>
    <v>0</v>
  </rv>
  <rv s="0">
    <fb>48.76</fb>
    <v>1</v>
  </rv>
  <rv s="0">
    <fb>42068</fb>
    <v>0</v>
  </rv>
  <rv s="0">
    <fb>49.23</fb>
    <v>1</v>
  </rv>
  <rv s="0">
    <fb>42069</fb>
    <v>0</v>
  </rv>
  <rv s="0">
    <fb>48.454999999999998</fb>
    <v>1</v>
  </rv>
  <rv s="0">
    <fb>42072</fb>
    <v>0</v>
  </rv>
  <rv s="0">
    <fb>48.715000000000003</fb>
    <v>1</v>
  </rv>
  <rv s="0">
    <fb>42073</fb>
    <v>0</v>
  </rv>
  <rv s="0">
    <fb>48.255000000000003</fb>
    <v>1</v>
  </rv>
  <rv s="0">
    <fb>42074</fb>
    <v>0</v>
  </rv>
  <rv s="0">
    <fb>47.67</fb>
    <v>1</v>
  </rv>
  <rv s="0">
    <fb>42075</fb>
    <v>0</v>
  </rv>
  <rv s="0">
    <fb>48.52</fb>
    <v>1</v>
  </rv>
  <rv s="0">
    <fb>42076</fb>
    <v>0</v>
  </rv>
  <rv s="0">
    <fb>47.905000000000001</fb>
    <v>1</v>
  </rv>
  <rv s="0">
    <fb>42079</fb>
    <v>0</v>
  </rv>
  <rv s="0">
    <fb>48.22</fb>
    <v>1</v>
  </rv>
  <rv s="0">
    <fb>42080</fb>
    <v>0</v>
  </rv>
  <rv s="0">
    <fb>48.27</fb>
    <v>1</v>
  </rv>
  <rv s="0">
    <fb>42081</fb>
    <v>0</v>
  </rv>
  <rv s="0">
    <fb>48.755000000000003</fb>
    <v>1</v>
  </rv>
  <rv s="0">
    <fb>42082</fb>
    <v>0</v>
  </rv>
  <rv s="0">
    <fb>49.16</fb>
    <v>1</v>
  </rv>
  <rv s="0">
    <fb>42083</fb>
    <v>0</v>
  </rv>
  <rv s="0">
    <fb>50.99</fb>
    <v>1</v>
  </rv>
  <rv s="0">
    <fb>42086</fb>
    <v>0</v>
  </rv>
  <rv s="0">
    <fb>50.73</fb>
    <v>1</v>
  </rv>
  <rv s="0">
    <fb>42087</fb>
    <v>0</v>
  </rv>
  <rv s="0">
    <fb>50.325000000000003</fb>
    <v>1</v>
  </rv>
  <rv s="0">
    <fb>42088</fb>
    <v>0</v>
  </rv>
  <rv s="0">
    <fb>49.494999999999997</fb>
    <v>1</v>
  </rv>
  <rv s="0">
    <fb>42089</fb>
    <v>0</v>
  </rv>
  <rv s="0">
    <fb>49.664999999999999</fb>
    <v>1</v>
  </rv>
  <rv s="0">
    <fb>42090</fb>
    <v>0</v>
  </rv>
  <rv s="0">
    <fb>49.94</fb>
    <v>1</v>
  </rv>
  <rv s="0">
    <fb>42093</fb>
    <v>0</v>
  </rv>
  <rv s="0">
    <fb>50.445</fb>
    <v>1</v>
  </rv>
  <rv s="0">
    <fb>42094</fb>
    <v>0</v>
  </rv>
  <rv s="0">
    <fb>50.164999999999999</fb>
    <v>1</v>
  </rv>
  <rv s="0">
    <fb>42095</fb>
    <v>0</v>
  </rv>
  <rv s="0">
    <fb>49.774999999999999</fb>
    <v>1</v>
  </rv>
  <rv s="0">
    <fb>42096</fb>
    <v>0</v>
  </rv>
  <rv s="0">
    <fb>49.83</fb>
    <v>1</v>
  </rv>
  <rv s="0">
    <fb>42100</fb>
    <v>0</v>
  </rv>
  <rv s="0">
    <fb>49.865000000000002</fb>
    <v>1</v>
  </rv>
  <rv s="0">
    <fb>42101</fb>
    <v>0</v>
  </rv>
  <rv s="0">
    <fb>49.805</fb>
    <v>1</v>
  </rv>
  <rv s="0">
    <fb>42102</fb>
    <v>0</v>
  </rv>
  <rv s="0">
    <fb>50.42</fb>
    <v>1</v>
  </rv>
  <rv s="0">
    <fb>42103</fb>
    <v>0</v>
  </rv>
  <rv s="0">
    <fb>50.36</fb>
    <v>1</v>
  </rv>
  <rv s="0">
    <fb>42104</fb>
    <v>0</v>
  </rv>
  <rv s="0">
    <fb>49.984999999999999</fb>
    <v>1</v>
  </rv>
  <rv s="0">
    <fb>42107</fb>
    <v>0</v>
  </rv>
  <rv s="0">
    <fb>49.634999999999998</fb>
    <v>1</v>
  </rv>
  <rv s="0">
    <fb>42108</fb>
    <v>0</v>
  </rv>
  <rv s="0">
    <fb>49.765000000000001</fb>
    <v>1</v>
  </rv>
  <rv s="0">
    <fb>42109</fb>
    <v>0</v>
  </rv>
  <rv s="0">
    <fb>49.914999999999999</fb>
    <v>1</v>
  </rv>
  <rv s="0">
    <fb>42110</fb>
    <v>0</v>
  </rv>
  <rv s="0">
    <fb>49.95</fb>
    <v>1</v>
  </rv>
  <rv s="0">
    <fb>42111</fb>
    <v>0</v>
  </rv>
  <rv s="0">
    <fb>49.274999999999999</fb>
    <v>1</v>
  </rv>
  <rv s="0">
    <fb>42114</fb>
    <v>0</v>
  </rv>
  <rv s="0">
    <fb>49.994999999999997</fb>
    <v>1</v>
  </rv>
  <rv s="0">
    <fb>42115</fb>
    <v>0</v>
  </rv>
  <rv s="0">
    <fb>50.145000000000003</fb>
    <v>1</v>
  </rv>
  <rv s="0">
    <fb>42116</fb>
    <v>0</v>
  </rv>
  <rv s="0">
    <fb>50.075000000000003</fb>
    <v>1</v>
  </rv>
  <rv s="0">
    <fb>42117</fb>
    <v>0</v>
  </rv>
  <rv s="0">
    <fb>50.555</fb>
    <v>1</v>
  </rv>
  <rv s="0">
    <fb>42118</fb>
    <v>0</v>
  </rv>
  <rv s="0">
    <fb>50.475000000000001</fb>
    <v>1</v>
  </rv>
  <rv s="0">
    <fb>42121</fb>
    <v>0</v>
  </rv>
  <rv s="0">
    <fb>50.47</fb>
    <v>1</v>
  </rv>
  <rv s="0">
    <fb>42122</fb>
    <v>0</v>
  </rv>
  <rv s="0">
    <fb>49.93</fb>
    <v>1</v>
  </rv>
  <rv s="0">
    <fb>42123</fb>
    <v>0</v>
  </rv>
  <rv s="0">
    <fb>50.085000000000001</fb>
    <v>1</v>
  </rv>
  <rv s="0">
    <fb>42124</fb>
    <v>0</v>
  </rv>
  <rv s="0">
    <fb>49.42</fb>
    <v>1</v>
  </rv>
  <rv s="0">
    <fb>42125</fb>
    <v>0</v>
  </rv>
  <rv s="0">
    <fb>50.39</fb>
    <v>1</v>
  </rv>
  <rv s="0">
    <fb>42128</fb>
    <v>0</v>
  </rv>
  <rv s="0">
    <fb>50.414999999999999</fb>
    <v>1</v>
  </rv>
  <rv s="0">
    <fb>42129</fb>
    <v>0</v>
  </rv>
  <rv s="0">
    <fb>50.21</fb>
    <v>1</v>
  </rv>
  <rv s="0">
    <fb>42130</fb>
    <v>0</v>
  </rv>
  <rv s="0">
    <fb>50.11</fb>
    <v>1</v>
  </rv>
  <rv s="0">
    <fb>42131</fb>
    <v>0</v>
  </rv>
  <rv s="0">
    <fb>50.725000000000001</fb>
    <v>1</v>
  </rv>
  <rv s="0">
    <fb>42132</fb>
    <v>0</v>
  </rv>
  <rv s="0">
    <fb>51.22</fb>
    <v>1</v>
  </rv>
  <rv s="0">
    <fb>42135</fb>
    <v>0</v>
  </rv>
  <rv s="0">
    <fb>51.395000000000003</fb>
    <v>1</v>
  </rv>
  <rv s="0">
    <fb>42136</fb>
    <v>0</v>
  </rv>
  <rv s="0">
    <fb>51.185000000000002</fb>
    <v>1</v>
  </rv>
  <rv s="0">
    <fb>42137</fb>
    <v>0</v>
  </rv>
  <rv s="0">
    <fb>51.08</fb>
    <v>1</v>
  </rv>
  <rv s="0">
    <fb>42138</fb>
    <v>0</v>
  </rv>
  <rv s="0">
    <fb>51.72</fb>
    <v>1</v>
  </rv>
  <rv s="0">
    <fb>42139</fb>
    <v>0</v>
  </rv>
  <rv s="0">
    <fb>52.49</fb>
    <v>1</v>
  </rv>
  <rv s="0">
    <fb>42142</fb>
    <v>0</v>
  </rv>
  <rv s="0">
    <fb>52.375</fb>
    <v>1</v>
  </rv>
  <rv s="0">
    <fb>42143</fb>
    <v>0</v>
  </rv>
  <rv s="0">
    <fb>52.32</fb>
    <v>1</v>
  </rv>
  <rv s="0">
    <fb>42144</fb>
    <v>0</v>
  </rv>
  <rv s="0">
    <fb>52.305</fb>
    <v>1</v>
  </rv>
  <rv s="0">
    <fb>42145</fb>
    <v>0</v>
  </rv>
  <rv s="0">
    <fb>52.2</fb>
    <v>1</v>
  </rv>
  <rv s="0">
    <fb>42146</fb>
    <v>0</v>
  </rv>
  <rv s="0">
    <fb>52.215000000000003</fb>
    <v>1</v>
  </rv>
  <rv s="0">
    <fb>42150</fb>
    <v>0</v>
  </rv>
  <rv s="0">
    <fb>51.71</fb>
    <v>1</v>
  </rv>
  <rv s="0">
    <fb>42151</fb>
    <v>0</v>
  </rv>
  <rv s="0">
    <fb>51.42</fb>
    <v>1</v>
  </rv>
  <rv s="0">
    <fb>42152</fb>
    <v>0</v>
  </rv>
  <rv s="0">
    <fb>51.15</fb>
    <v>1</v>
  </rv>
  <rv s="0">
    <fb>42153</fb>
    <v>0</v>
  </rv>
  <rv s="0">
    <fb>50.835000000000001</fb>
    <v>1</v>
  </rv>
  <rv s="0">
    <fb>42156</fb>
    <v>0</v>
  </rv>
  <rv s="0">
    <fb>50.88</fb>
    <v>1</v>
  </rv>
  <rv s="0">
    <fb>42157</fb>
    <v>0</v>
  </rv>
  <rv s="0">
    <fb>51.055</fb>
    <v>1</v>
  </rv>
  <rv s="0">
    <fb>42158</fb>
    <v>0</v>
  </rv>
  <rv s="0">
    <fb>51.255000000000003</fb>
    <v>1</v>
  </rv>
  <rv s="0">
    <fb>42159</fb>
    <v>0</v>
  </rv>
  <rv s="0">
    <fb>50.975000000000001</fb>
    <v>1</v>
  </rv>
  <rv s="0">
    <fb>42160</fb>
    <v>0</v>
  </rv>
  <rv s="0">
    <fb>51.015000000000001</fb>
    <v>1</v>
  </rv>
  <rv s="0">
    <fb>42163</fb>
    <v>0</v>
  </rv>
  <rv s="0">
    <fb>50.72</fb>
    <v>1</v>
  </rv>
  <rv s="0">
    <fb>42164</fb>
    <v>0</v>
  </rv>
  <rv s="0">
    <fb>50.674999999999997</fb>
    <v>1</v>
  </rv>
  <rv s="0">
    <fb>42165</fb>
    <v>0</v>
  </rv>
  <rv s="0">
    <fb>51.67</fb>
    <v>1</v>
  </rv>
  <rv s="0">
    <fb>42166</fb>
    <v>0</v>
  </rv>
  <rv s="0">
    <fb>51.94</fb>
    <v>1</v>
  </rv>
  <rv s="0">
    <fb>42167</fb>
    <v>0</v>
  </rv>
  <rv s="0">
    <fb>51.89</fb>
    <v>1</v>
  </rv>
  <rv s="0">
    <fb>42170</fb>
    <v>0</v>
  </rv>
  <rv s="0">
    <fb>51.674999999999997</fb>
    <v>1</v>
  </rv>
  <rv s="0">
    <fb>42171</fb>
    <v>0</v>
  </rv>
  <rv s="0">
    <fb>52.28</fb>
    <v>1</v>
  </rv>
  <rv s="0">
    <fb>42172</fb>
    <v>0</v>
  </rv>
  <rv s="0">
    <fb>42173</fb>
    <v>0</v>
  </rv>
  <rv s="0">
    <fb>53</fb>
    <v>1</v>
  </rv>
  <rv s="0">
    <fb>42174</fb>
    <v>0</v>
  </rv>
  <rv s="0">
    <fb>53.265000000000001</fb>
    <v>1</v>
  </rv>
  <rv s="0">
    <fb>42177</fb>
    <v>0</v>
  </rv>
  <rv s="0">
    <fb>53.395000000000003</fb>
    <v>1</v>
  </rv>
  <rv s="0">
    <fb>42178</fb>
    <v>0</v>
  </rv>
  <rv s="0">
    <fb>53.6</fb>
    <v>1</v>
  </rv>
  <rv s="0">
    <fb>42179</fb>
    <v>0</v>
  </rv>
  <rv s="0">
    <fb>53.11</fb>
    <v>1</v>
  </rv>
  <rv s="0">
    <fb>42180</fb>
    <v>0</v>
  </rv>
  <rv s="0">
    <fb>52.61</fb>
    <v>1</v>
  </rv>
  <rv s="0">
    <fb>42181</fb>
    <v>0</v>
  </rv>
  <rv s="0">
    <fb>54.854999999999997</fb>
    <v>1</v>
  </rv>
  <rv s="0">
    <fb>42184</fb>
    <v>0</v>
  </rv>
  <rv s="0">
    <fb>53.835000000000001</fb>
    <v>1</v>
  </rv>
  <rv s="0">
    <fb>42185</fb>
    <v>0</v>
  </rv>
  <rv s="0">
    <fb>54.01</fb>
    <v>1</v>
  </rv>
  <rv s="0">
    <fb>42186</fb>
    <v>0</v>
  </rv>
  <rv s="0">
    <fb>54.715000000000003</fb>
    <v>1</v>
  </rv>
  <rv s="0">
    <fb>42187</fb>
    <v>0</v>
  </rv>
  <rv s="0">
    <fb>54.935000000000002</fb>
    <v>1</v>
  </rv>
  <rv s="0">
    <fb>42191</fb>
    <v>0</v>
  </rv>
  <rv s="0">
    <fb>54.92</fb>
    <v>1</v>
  </rv>
  <rv s="0">
    <fb>42192</fb>
    <v>0</v>
  </rv>
  <rv s="0">
    <fb>55.645000000000003</fb>
    <v>1</v>
  </rv>
  <rv s="0">
    <fb>42193</fb>
    <v>0</v>
  </rv>
  <rv s="0">
    <fb>54.634999999999998</fb>
    <v>1</v>
  </rv>
  <rv s="0">
    <fb>42194</fb>
    <v>0</v>
  </rv>
  <rv s="0">
    <fb>54.72</fb>
    <v>1</v>
  </rv>
  <rv s="0">
    <fb>42195</fb>
    <v>0</v>
  </rv>
  <rv s="0">
    <fb>55.26</fb>
    <v>1</v>
  </rv>
  <rv s="0">
    <fb>42198</fb>
    <v>0</v>
  </rv>
  <rv s="0">
    <fb>56.204999999999998</fb>
    <v>1</v>
  </rv>
  <rv s="0">
    <fb>42199</fb>
    <v>0</v>
  </rv>
  <rv s="0">
    <fb>56.17</fb>
    <v>1</v>
  </rv>
  <rv s="0">
    <fb>42200</fb>
    <v>0</v>
  </rv>
  <rv s="0">
    <fb>55.95</fb>
    <v>1</v>
  </rv>
  <rv s="0">
    <fb>42201</fb>
    <v>0</v>
  </rv>
  <rv s="0">
    <fb>42202</fb>
    <v>0</v>
  </rv>
  <rv s="0">
    <fb>56.4</fb>
    <v>1</v>
  </rv>
  <rv s="0">
    <fb>42205</fb>
    <v>0</v>
  </rv>
  <rv s="0">
    <fb>56.564999999999998</fb>
    <v>1</v>
  </rv>
  <rv s="0">
    <fb>42206</fb>
    <v>0</v>
  </rv>
  <rv s="0">
    <fb>56.494999999999997</fb>
    <v>1</v>
  </rv>
  <rv s="0">
    <fb>42207</fb>
    <v>0</v>
  </rv>
  <rv s="0">
    <fb>57.045000000000002</fb>
    <v>1</v>
  </rv>
  <rv s="0">
    <fb>42208</fb>
    <v>0</v>
  </rv>
  <rv s="0">
    <fb>57</fb>
    <v>1</v>
  </rv>
  <rv s="0">
    <fb>42209</fb>
    <v>0</v>
  </rv>
  <rv s="0">
    <fb>42212</fb>
    <v>0</v>
  </rv>
  <rv s="0">
    <fb>55.865000000000002</fb>
    <v>1</v>
  </rv>
  <rv s="0">
    <fb>42213</fb>
    <v>0</v>
  </rv>
  <rv s="0">
    <fb>56.734999999999999</fb>
    <v>1</v>
  </rv>
  <rv s="0">
    <fb>42214</fb>
    <v>0</v>
  </rv>
  <rv s="0">
    <fb>57.46</fb>
    <v>1</v>
  </rv>
  <rv s="0">
    <fb>42215</fb>
    <v>0</v>
  </rv>
  <rv s="0">
    <fb>57.505000000000003</fb>
    <v>1</v>
  </rv>
  <rv s="0">
    <fb>42216</fb>
    <v>0</v>
  </rv>
  <rv s="0">
    <fb>57.61</fb>
    <v>1</v>
  </rv>
  <rv s="0">
    <fb>42219</fb>
    <v>0</v>
  </rv>
  <rv s="0">
    <fb>57.414999999999999</fb>
    <v>1</v>
  </rv>
  <rv s="0">
    <fb>42220</fb>
    <v>0</v>
  </rv>
  <rv s="0">
    <fb>57.884999999999998</fb>
    <v>1</v>
  </rv>
  <rv s="0">
    <fb>42221</fb>
    <v>0</v>
  </rv>
  <rv s="0">
    <fb>58.375</fb>
    <v>1</v>
  </rv>
  <rv s="0">
    <fb>42222</fb>
    <v>0</v>
  </rv>
  <rv s="0">
    <fb>57.56</fb>
    <v>1</v>
  </rv>
  <rv s="0">
    <fb>42223</fb>
    <v>0</v>
  </rv>
  <rv s="0">
    <fb>57.255000000000003</fb>
    <v>1</v>
  </rv>
  <rv s="0">
    <fb>42226</fb>
    <v>0</v>
  </rv>
  <rv s="0">
    <fb>57.68</fb>
    <v>1</v>
  </rv>
  <rv s="0">
    <fb>42227</fb>
    <v>0</v>
  </rv>
  <rv s="0">
    <fb>57.23</fb>
    <v>1</v>
  </rv>
  <rv s="0">
    <fb>42228</fb>
    <v>0</v>
  </rv>
  <rv s="0">
    <fb>56.53</fb>
    <v>1</v>
  </rv>
  <rv s="0">
    <fb>42229</fb>
    <v>0</v>
  </rv>
  <rv s="0">
    <fb>56.8</fb>
    <v>1</v>
  </rv>
  <rv s="0">
    <fb>42230</fb>
    <v>0</v>
  </rv>
  <rv s="0">
    <fb>57.18</fb>
    <v>1</v>
  </rv>
  <rv s="0">
    <fb>42233</fb>
    <v>0</v>
  </rv>
  <rv s="0">
    <fb>57.49</fb>
    <v>1</v>
  </rv>
  <rv s="0">
    <fb>42234</fb>
    <v>0</v>
  </rv>
  <rv s="0">
    <fb>57.41</fb>
    <v>1</v>
  </rv>
  <rv s="0">
    <fb>42235</fb>
    <v>0</v>
  </rv>
  <rv s="0">
    <fb>57.48</fb>
    <v>1</v>
  </rv>
  <rv s="0">
    <fb>42236</fb>
    <v>0</v>
  </rv>
  <rv s="0">
    <fb>56.15</fb>
    <v>1</v>
  </rv>
  <rv s="0">
    <fb>42237</fb>
    <v>0</v>
  </rv>
  <rv s="0">
    <fb>53.435000000000002</fb>
    <v>1</v>
  </rv>
  <rv s="0">
    <fb>42240</fb>
    <v>0</v>
  </rv>
  <rv s="0">
    <fb>51.935000000000002</fb>
    <v>1</v>
  </rv>
  <rv s="0">
    <fb>42241</fb>
    <v>0</v>
  </rv>
  <rv s="0">
    <fb>51.765000000000001</fb>
    <v>1</v>
  </rv>
  <rv s="0">
    <fb>42242</fb>
    <v>0</v>
  </rv>
  <rv s="0">
    <fb>54.38</fb>
    <v>1</v>
  </rv>
  <rv s="0">
    <fb>42243</fb>
    <v>0</v>
  </rv>
  <rv s="0">
    <fb>56.31</fb>
    <v>1</v>
  </rv>
  <rv s="0">
    <fb>42244</fb>
    <v>0</v>
  </rv>
  <rv s="0">
    <fb>56.25</fb>
    <v>1</v>
  </rv>
  <rv s="0">
    <fb>42247</fb>
    <v>0</v>
  </rv>
  <rv s="0">
    <fb>55.875</fb>
    <v>1</v>
  </rv>
  <rv s="0">
    <fb>42248</fb>
    <v>0</v>
  </rv>
  <rv s="0">
    <fb>54.314999999999998</fb>
    <v>1</v>
  </rv>
  <rv s="0">
    <fb>42249</fb>
    <v>0</v>
  </rv>
  <rv s="0">
    <fb>55.35</fb>
    <v>1</v>
  </rv>
  <rv s="0">
    <fb>42250</fb>
    <v>0</v>
  </rv>
  <rv s="0">
    <fb>55.424999999999997</fb>
    <v>1</v>
  </rv>
  <rv s="0">
    <fb>42251</fb>
    <v>0</v>
  </rv>
  <rv s="0">
    <fb>54.844999999999999</fb>
    <v>1</v>
  </rv>
  <rv s="0">
    <fb>42255</fb>
    <v>0</v>
  </rv>
  <rv s="0">
    <fb>42256</fb>
    <v>0</v>
  </rv>
  <rv s="0">
    <fb>54.93</fb>
    <v>1</v>
  </rv>
  <rv s="0">
    <fb>42257</fb>
    <v>0</v>
  </rv>
  <rv s="0">
    <fb>55.19</fb>
    <v>1</v>
  </rv>
  <rv s="0">
    <fb>42258</fb>
    <v>0</v>
  </rv>
  <rv s="0">
    <fb>55.91</fb>
    <v>1</v>
  </rv>
  <rv s="0">
    <fb>42261</fb>
    <v>0</v>
  </rv>
  <rv s="0">
    <fb>55.945</fb>
    <v>1</v>
  </rv>
  <rv s="0">
    <fb>42262</fb>
    <v>0</v>
  </rv>
  <rv s="0">
    <fb>56.92</fb>
    <v>1</v>
  </rv>
  <rv s="0">
    <fb>42263</fb>
    <v>0</v>
  </rv>
  <rv s="0">
    <fb>57.79</fb>
    <v>1</v>
  </rv>
  <rv s="0">
    <fb>42264</fb>
    <v>0</v>
  </rv>
  <rv s="0">
    <fb>57.634999999999998</fb>
    <v>1</v>
  </rv>
  <rv s="0">
    <fb>42265</fb>
    <v>0</v>
  </rv>
  <rv s="0">
    <fb>57.524999999999999</fb>
    <v>1</v>
  </rv>
  <rv s="0">
    <fb>42268</fb>
    <v>0</v>
  </rv>
  <rv s="0">
    <fb>58.28</fb>
    <v>1</v>
  </rv>
  <rv s="0">
    <fb>42269</fb>
    <v>0</v>
  </rv>
  <rv s="0">
    <fb>57.984999999999999</fb>
    <v>1</v>
  </rv>
  <rv s="0">
    <fb>42270</fb>
    <v>0</v>
  </rv>
  <rv s="0">
    <fb>57.715000000000003</fb>
    <v>1</v>
  </rv>
  <rv s="0">
    <fb>42271</fb>
    <v>0</v>
  </rv>
  <rv s="0">
    <fb>57.395000000000003</fb>
    <v>1</v>
  </rv>
  <rv s="0">
    <fb>42272</fb>
    <v>0</v>
  </rv>
  <rv s="0">
    <fb>62.5</fb>
    <v>1</v>
  </rv>
  <rv s="0">
    <fb>42275</fb>
    <v>0</v>
  </rv>
  <rv s="0">
    <fb>61.07</fb>
    <v>1</v>
  </rv>
  <rv s="0">
    <fb>42276</fb>
    <v>0</v>
  </rv>
  <rv s="0">
    <fb>59.835000000000001</fb>
    <v>1</v>
  </rv>
  <rv s="0">
    <fb>42277</fb>
    <v>0</v>
  </rv>
  <rv s="0">
    <fb>61.484999999999999</fb>
    <v>1</v>
  </rv>
  <rv s="0">
    <fb>42278</fb>
    <v>0</v>
  </rv>
  <rv s="0">
    <fb>61.914999999999999</fb>
    <v>1</v>
  </rv>
  <rv s="0">
    <fb>42279</fb>
    <v>0</v>
  </rv>
  <rv s="0">
    <fb>62.604999999999997</fb>
    <v>1</v>
  </rv>
  <rv s="0">
    <fb>42282</fb>
    <v>0</v>
  </rv>
  <rv s="0">
    <fb>62.134999999999998</fb>
    <v>1</v>
  </rv>
  <rv s="0">
    <fb>42283</fb>
    <v>0</v>
  </rv>
  <rv s="0">
    <fb>61.594999999999999</fb>
    <v>1</v>
  </rv>
  <rv s="0">
    <fb>42284</fb>
    <v>0</v>
  </rv>
  <rv s="0">
    <fb>61.05</fb>
    <v>1</v>
  </rv>
  <rv s="0">
    <fb>42285</fb>
    <v>0</v>
  </rv>
  <rv s="0">
    <fb>62.454999999999998</fb>
    <v>1</v>
  </rv>
  <rv s="0">
    <fb>42286</fb>
    <v>0</v>
  </rv>
  <rv s="0">
    <fb>62.47</fb>
    <v>1</v>
  </rv>
  <rv s="0">
    <fb>42289</fb>
    <v>0</v>
  </rv>
  <rv s="0">
    <fb>63.215000000000003</fb>
    <v>1</v>
  </rv>
  <rv s="0">
    <fb>42290</fb>
    <v>0</v>
  </rv>
  <rv s="0">
    <fb>62.905000000000001</fb>
    <v>1</v>
  </rv>
  <rv s="0">
    <fb>42291</fb>
    <v>0</v>
  </rv>
  <rv s="0">
    <fb>62.92</fb>
    <v>1</v>
  </rv>
  <rv s="0">
    <fb>42292</fb>
    <v>0</v>
  </rv>
  <rv s="0">
    <fb>64.394999999999996</fb>
    <v>1</v>
  </rv>
  <rv s="0">
    <fb>42293</fb>
    <v>0</v>
  </rv>
  <rv s="0">
    <fb>65.234999999999999</fb>
    <v>1</v>
  </rv>
  <rv s="0">
    <fb>42296</fb>
    <v>0</v>
  </rv>
  <rv s="0">
    <fb>66.605000000000004</fb>
    <v>1</v>
  </rv>
  <rv s="0">
    <fb>42297</fb>
    <v>0</v>
  </rv>
  <rv s="0">
    <fb>66.185000000000002</fb>
    <v>1</v>
  </rv>
  <rv s="0">
    <fb>42298</fb>
    <v>0</v>
  </rv>
  <rv s="0">
    <fb>66.234999999999999</fb>
    <v>1</v>
  </rv>
  <rv s="0">
    <fb>42299</fb>
    <v>0</v>
  </rv>
  <rv s="0">
    <fb>66.204999999999998</fb>
    <v>1</v>
  </rv>
  <rv s="0">
    <fb>42300</fb>
    <v>0</v>
  </rv>
  <rv s="0">
    <fb>65.265000000000001</fb>
    <v>1</v>
  </rv>
  <rv s="0">
    <fb>42303</fb>
    <v>0</v>
  </rv>
  <rv s="0">
    <fb>65.69</fb>
    <v>1</v>
  </rv>
  <rv s="0">
    <fb>42304</fb>
    <v>0</v>
  </rv>
  <rv s="0">
    <fb>65.41</fb>
    <v>1</v>
  </rv>
  <rv s="0">
    <fb>42305</fb>
    <v>0</v>
  </rv>
  <rv s="0">
    <fb>65.644999999999996</fb>
    <v>1</v>
  </rv>
  <rv s="0">
    <fb>42306</fb>
    <v>0</v>
  </rv>
  <rv s="0">
    <fb>65.56</fb>
    <v>1</v>
  </rv>
  <rv s="0">
    <fb>42307</fb>
    <v>0</v>
  </rv>
  <rv s="0">
    <fb>65.515000000000001</fb>
    <v>1</v>
  </rv>
  <rv s="0">
    <fb>42310</fb>
    <v>0</v>
  </rv>
  <rv s="0">
    <fb>65.594999999999999</fb>
    <v>1</v>
  </rv>
  <rv s="0">
    <fb>42311</fb>
    <v>0</v>
  </rv>
  <rv s="0">
    <fb>65.7</fb>
    <v>1</v>
  </rv>
  <rv s="0">
    <fb>42312</fb>
    <v>0</v>
  </rv>
  <rv s="0">
    <fb>65.180000000000007</fb>
    <v>1</v>
  </rv>
  <rv s="0">
    <fb>42313</fb>
    <v>0</v>
  </rv>
  <rv s="0">
    <fb>65.930000000000007</fb>
    <v>1</v>
  </rv>
  <rv s="0">
    <fb>42314</fb>
    <v>0</v>
  </rv>
  <rv s="0">
    <fb>65.89</fb>
    <v>1</v>
  </rv>
  <rv s="0">
    <fb>42317</fb>
    <v>0</v>
  </rv>
  <rv s="0">
    <fb>65.239999999999995</fb>
    <v>1</v>
  </rv>
  <rv s="0">
    <fb>42318</fb>
    <v>0</v>
  </rv>
  <rv s="0">
    <fb>65</fb>
    <v>1</v>
  </rv>
  <rv s="0">
    <fb>42319</fb>
    <v>0</v>
  </rv>
  <rv s="0">
    <fb>63.71</fb>
    <v>1</v>
  </rv>
  <rv s="0">
    <fb>42320</fb>
    <v>0</v>
  </rv>
  <rv s="0">
    <fb>62.99</fb>
    <v>1</v>
  </rv>
  <rv s="0">
    <fb>42321</fb>
    <v>0</v>
  </rv>
  <rv s="0">
    <fb>60.93</fb>
    <v>1</v>
  </rv>
  <rv s="0">
    <fb>42324</fb>
    <v>0</v>
  </rv>
  <rv s="0">
    <fb>61.73</fb>
    <v>1</v>
  </rv>
  <rv s="0">
    <fb>42325</fb>
    <v>0</v>
  </rv>
  <rv s="0">
    <fb>61.29</fb>
    <v>1</v>
  </rv>
  <rv s="0">
    <fb>42326</fb>
    <v>0</v>
  </rv>
  <rv s="0">
    <fb>62.89</fb>
    <v>1</v>
  </rv>
  <rv s="0">
    <fb>42327</fb>
    <v>0</v>
  </rv>
  <rv s="0">
    <fb>42328</fb>
    <v>0</v>
  </rv>
  <rv s="0">
    <fb>66.325000000000003</fb>
    <v>1</v>
  </rv>
  <rv s="0">
    <fb>42331</fb>
    <v>0</v>
  </rv>
  <rv s="0">
    <fb>66.23</fb>
    <v>1</v>
  </rv>
  <rv s="0">
    <fb>42332</fb>
    <v>0</v>
  </rv>
  <rv s="0">
    <fb>66.254999999999995</fb>
    <v>1</v>
  </rv>
  <rv s="0">
    <fb>42333</fb>
    <v>0</v>
  </rv>
  <rv s="0">
    <fb>67.064999999999998</fb>
    <v>1</v>
  </rv>
  <rv s="0">
    <fb>42335</fb>
    <v>0</v>
  </rv>
  <rv s="0">
    <fb>67.165000000000006</fb>
    <v>1</v>
  </rv>
  <rv s="0">
    <fb>42338</fb>
    <v>0</v>
  </rv>
  <rv s="0">
    <fb>66.14</fb>
    <v>1</v>
  </rv>
  <rv s="0">
    <fb>42339</fb>
    <v>0</v>
  </rv>
  <rv s="0">
    <fb>66.655000000000001</fb>
    <v>1</v>
  </rv>
  <rv s="0">
    <fb>42340</fb>
    <v>0</v>
  </rv>
  <rv s="0">
    <fb>42341</fb>
    <v>0</v>
  </rv>
  <rv s="0">
    <fb>64.56</fb>
    <v>1</v>
  </rv>
  <rv s="0">
    <fb>42342</fb>
    <v>0</v>
  </rv>
  <rv s="0">
    <fb>66.165000000000006</fb>
    <v>1</v>
  </rv>
  <rv s="0">
    <fb>42345</fb>
    <v>0</v>
  </rv>
  <rv s="0">
    <fb>65.8</fb>
    <v>1</v>
  </rv>
  <rv s="0">
    <fb>42346</fb>
    <v>0</v>
  </rv>
  <rv s="0">
    <fb>65.849999999999994</fb>
    <v>1</v>
  </rv>
  <rv s="0">
    <fb>42347</fb>
    <v>0</v>
  </rv>
  <rv s="0">
    <fb>64.42</fb>
    <v>1</v>
  </rv>
  <rv s="0">
    <fb>42348</fb>
    <v>0</v>
  </rv>
  <rv s="0">
    <fb>64.319999999999993</fb>
    <v>1</v>
  </rv>
  <rv s="0">
    <fb>42349</fb>
    <v>0</v>
  </rv>
  <rv s="0">
    <fb>63.145000000000003</fb>
    <v>1</v>
  </rv>
  <rv s="0">
    <fb>42352</fb>
    <v>0</v>
  </rv>
  <rv s="0">
    <fb>63.93</fb>
    <v>1</v>
  </rv>
  <rv s="0">
    <fb>42353</fb>
    <v>0</v>
  </rv>
  <rv s="0">
    <fb>64.305000000000007</fb>
    <v>1</v>
  </rv>
  <rv s="0">
    <fb>42354</fb>
    <v>0</v>
  </rv>
  <rv s="0">
    <fb>65.465000000000003</fb>
    <v>1</v>
  </rv>
  <rv s="0">
    <fb>42355</fb>
    <v>0</v>
  </rv>
  <rv s="0">
    <fb>65.11</fb>
    <v>1</v>
  </rv>
  <rv s="0">
    <fb>42356</fb>
    <v>0</v>
  </rv>
  <rv s="0">
    <fb>64.260000000000005</fb>
    <v>1</v>
  </rv>
  <rv s="0">
    <fb>42359</fb>
    <v>0</v>
  </rv>
  <rv s="0">
    <fb>64.900000000000006</fb>
    <v>1</v>
  </rv>
  <rv s="0">
    <fb>42360</fb>
    <v>0</v>
  </rv>
  <rv s="0">
    <fb>65.924999999999997</fb>
    <v>1</v>
  </rv>
  <rv s="0">
    <fb>42361</fb>
    <v>0</v>
  </rv>
  <rv s="0">
    <fb>64.355000000000004</fb>
    <v>1</v>
  </rv>
  <rv s="0">
    <fb>42362</fb>
    <v>0</v>
  </rv>
  <rv s="0">
    <fb>63.18</fb>
    <v>1</v>
  </rv>
  <rv s="0">
    <fb>42366</fb>
    <v>0</v>
  </rv>
  <rv s="0">
    <fb>63.81</fb>
    <v>1</v>
  </rv>
  <rv s="0">
    <fb>42367</fb>
    <v>0</v>
  </rv>
  <rv s="0">
    <fb>42368</fb>
    <v>0</v>
  </rv>
  <rv s="0">
    <fb>63.25</fb>
    <v>1</v>
  </rv>
  <rv s="0">
    <fb>42369</fb>
    <v>0</v>
  </rv>
  <rv s="0">
    <fb>42373</fb>
    <v>0</v>
  </rv>
  <rv s="0">
    <fb>61.52</fb>
    <v>1</v>
  </rv>
  <rv s="0">
    <fb>42374</fb>
    <v>0</v>
  </rv>
  <rv s="0">
    <fb>62.38</fb>
    <v>1</v>
  </rv>
  <rv s="0">
    <fb>42375</fb>
    <v>0</v>
  </rv>
  <rv s="0">
    <fb>61.49</fb>
    <v>1</v>
  </rv>
  <rv s="0">
    <fb>42376</fb>
    <v>0</v>
  </rv>
  <rv s="0">
    <fb>59.85</fb>
    <v>1</v>
  </rv>
  <rv s="0">
    <fb>42377</fb>
    <v>0</v>
  </rv>
  <rv s="0">
    <fb>58.87</fb>
    <v>1</v>
  </rv>
  <rv s="0">
    <fb>42380</fb>
    <v>0</v>
  </rv>
  <rv s="0">
    <fb>59.55</fb>
    <v>1</v>
  </rv>
  <rv s="0">
    <fb>42381</fb>
    <v>0</v>
  </rv>
  <rv s="0">
    <fb>59.94</fb>
    <v>1</v>
  </rv>
  <rv s="0">
    <fb>42382</fb>
    <v>0</v>
  </rv>
  <rv s="0">
    <fb>58.78</fb>
    <v>1</v>
  </rv>
  <rv s="0">
    <fb>42383</fb>
    <v>0</v>
  </rv>
  <rv s="0">
    <fb>58.51</fb>
    <v>1</v>
  </rv>
  <rv s="0">
    <fb>42384</fb>
    <v>0</v>
  </rv>
  <rv s="0">
    <fb>42388</fb>
    <v>0</v>
  </rv>
  <rv s="0">
    <fb>58.32</fb>
    <v>1</v>
  </rv>
  <rv s="0">
    <fb>42389</fb>
    <v>0</v>
  </rv>
  <rv s="0">
    <fb>59.04</fb>
    <v>1</v>
  </rv>
  <rv s="0">
    <fb>42390</fb>
    <v>0</v>
  </rv>
  <rv s="0">
    <fb>60.56</fb>
    <v>1</v>
  </rv>
  <rv s="0">
    <fb>42391</fb>
    <v>0</v>
  </rv>
  <rv s="0">
    <fb>60.88</fb>
    <v>1</v>
  </rv>
  <rv s="0">
    <fb>42394</fb>
    <v>0</v>
  </rv>
  <rv s="0">
    <fb>60.7</fb>
    <v>1</v>
  </rv>
  <rv s="0">
    <fb>42395</fb>
    <v>0</v>
  </rv>
  <rv s="0">
    <fb>61.11</fb>
    <v>1</v>
  </rv>
  <rv s="0">
    <fb>42396</fb>
    <v>0</v>
  </rv>
  <rv s="0">
    <fb>59.58</fb>
    <v>1</v>
  </rv>
  <rv s="0">
    <fb>42397</fb>
    <v>0</v>
  </rv>
  <rv s="0">
    <fb>61.2</fb>
    <v>1</v>
  </rv>
  <rv s="0">
    <fb>42398</fb>
    <v>0</v>
  </rv>
  <rv s="0">
    <fb>62.01</fb>
    <v>1</v>
  </rv>
  <rv s="0">
    <fb>42401</fb>
    <v>0</v>
  </rv>
  <rv s="0">
    <fb>63.16</fb>
    <v>1</v>
  </rv>
  <rv s="0">
    <fb>42402</fb>
    <v>0</v>
  </rv>
  <rv s="0">
    <fb>62.55</fb>
    <v>1</v>
  </rv>
  <rv s="0">
    <fb>42403</fb>
    <v>0</v>
  </rv>
  <rv s="0">
    <fb>62.49</fb>
    <v>1</v>
  </rv>
  <rv s="0">
    <fb>42404</fb>
    <v>0</v>
  </rv>
  <rv s="0">
    <fb>60.17</fb>
    <v>1</v>
  </rv>
  <rv s="0">
    <fb>42405</fb>
    <v>0</v>
  </rv>
  <rv s="0">
    <fb>57.17</fb>
    <v>1</v>
  </rv>
  <rv s="0">
    <fb>42408</fb>
    <v>0</v>
  </rv>
  <rv s="0">
    <fb>55.04</fb>
    <v>1</v>
  </rv>
  <rv s="0">
    <fb>42409</fb>
    <v>0</v>
  </rv>
  <rv s="0">
    <fb>55.68</fb>
    <v>1</v>
  </rv>
  <rv s="0">
    <fb>42410</fb>
    <v>0</v>
  </rv>
  <rv s="0">
    <fb>42411</fb>
    <v>0</v>
  </rv>
  <rv s="0">
    <fb>56</fb>
    <v>1</v>
  </rv>
  <rv s="0">
    <fb>42412</fb>
    <v>0</v>
  </rv>
  <rv s="0">
    <fb>56.42</fb>
    <v>1</v>
  </rv>
  <rv s="0">
    <fb>42416</fb>
    <v>0</v>
  </rv>
  <rv s="0">
    <fb>42417</fb>
    <v>0</v>
  </rv>
  <rv s="0">
    <fb>58.17</fb>
    <v>1</v>
  </rv>
  <rv s="0">
    <fb>42418</fb>
    <v>0</v>
  </rv>
  <rv s="0">
    <fb>58.6</fb>
    <v>1</v>
  </rv>
  <rv s="0">
    <fb>42419</fb>
    <v>0</v>
  </rv>
  <rv s="0">
    <fb>59.31</fb>
    <v>1</v>
  </rv>
  <rv s="0">
    <fb>42422</fb>
    <v>0</v>
  </rv>
  <rv s="0">
    <fb>42423</fb>
    <v>0</v>
  </rv>
  <rv s="0">
    <fb>60.21</fb>
    <v>1</v>
  </rv>
  <rv s="0">
    <fb>42424</fb>
    <v>0</v>
  </rv>
  <rv s="0">
    <fb>60.4</fb>
    <v>1</v>
  </rv>
  <rv s="0">
    <fb>42425</fb>
    <v>0</v>
  </rv>
  <rv s="0">
    <fb>42426</fb>
    <v>0</v>
  </rv>
  <rv s="0">
    <fb>62.6</fb>
    <v>1</v>
  </rv>
  <rv s="0">
    <fb>42429</fb>
    <v>0</v>
  </rv>
  <rv s="0">
    <fb>61.59</fb>
    <v>1</v>
  </rv>
  <rv s="0">
    <fb>42430</fb>
    <v>0</v>
  </rv>
  <rv s="0">
    <fb>42431</fb>
    <v>0</v>
  </rv>
  <rv s="0">
    <fb>62.22</fb>
    <v>1</v>
  </rv>
  <rv s="0">
    <fb>42432</fb>
    <v>0</v>
  </rv>
  <rv s="0">
    <fb>61.47</fb>
    <v>1</v>
  </rv>
  <rv s="0">
    <fb>42433</fb>
    <v>0</v>
  </rv>
  <rv s="0">
    <fb>61.26</fb>
    <v>1</v>
  </rv>
  <rv s="0">
    <fb>42436</fb>
    <v>0</v>
  </rv>
  <rv s="0">
    <fb>59.25</fb>
    <v>1</v>
  </rv>
  <rv s="0">
    <fb>42437</fb>
    <v>0</v>
  </rv>
  <rv s="0">
    <fb>59.81</fb>
    <v>1</v>
  </rv>
  <rv s="0">
    <fb>42438</fb>
    <v>0</v>
  </rv>
  <rv s="0">
    <fb>58.33</fb>
    <v>1</v>
  </rv>
  <rv s="0">
    <fb>42439</fb>
    <v>0</v>
  </rv>
  <rv s="0">
    <fb>58.88</fb>
    <v>1</v>
  </rv>
  <rv s="0">
    <fb>42440</fb>
    <v>0</v>
  </rv>
  <rv s="0">
    <fb>60.08</fb>
    <v>1</v>
  </rv>
  <rv s="0">
    <fb>42443</fb>
    <v>0</v>
  </rv>
  <rv s="0">
    <fb>60.81</fb>
    <v>1</v>
  </rv>
  <rv s="0">
    <fb>42444</fb>
    <v>0</v>
  </rv>
  <rv s="0">
    <fb>61.4</fb>
    <v>1</v>
  </rv>
  <rv s="0">
    <fb>42445</fb>
    <v>0</v>
  </rv>
  <rv s="0">
    <fb>61.86</fb>
    <v>1</v>
  </rv>
  <rv s="0">
    <fb>42446</fb>
    <v>0</v>
  </rv>
  <rv s="0">
    <fb>42447</fb>
    <v>0</v>
  </rv>
  <rv s="0">
    <fb>42450</fb>
    <v>0</v>
  </rv>
  <rv s="0">
    <fb>64.72</fb>
    <v>1</v>
  </rv>
  <rv s="0">
    <fb>42451</fb>
    <v>0</v>
  </rv>
  <rv s="0">
    <fb>42452</fb>
    <v>0</v>
  </rv>
  <rv s="0">
    <fb>62.44</fb>
    <v>1</v>
  </rv>
  <rv s="0">
    <fb>42453</fb>
    <v>0</v>
  </rv>
  <rv s="0">
    <fb>61.65</fb>
    <v>1</v>
  </rv>
  <rv s="0">
    <fb>42457</fb>
    <v>0</v>
  </rv>
  <rv s="0">
    <fb>61.34</fb>
    <v>1</v>
  </rv>
  <rv s="0">
    <fb>42458</fb>
    <v>0</v>
  </rv>
  <rv s="0">
    <fb>42459</fb>
    <v>0</v>
  </rv>
  <rv s="0">
    <fb>62.04</fb>
    <v>1</v>
  </rv>
  <rv s="0">
    <fb>42460</fb>
    <v>0</v>
  </rv>
  <rv s="0">
    <fb>42461</fb>
    <v>0</v>
  </rv>
  <rv s="0">
    <fb>42464</fb>
    <v>0</v>
  </rv>
  <rv s="0">
    <fb>59.97</fb>
    <v>1</v>
  </rv>
  <rv s="0">
    <fb>42465</fb>
    <v>0</v>
  </rv>
  <rv s="0">
    <fb>59.67</fb>
    <v>1</v>
  </rv>
  <rv s="0">
    <fb>42466</fb>
    <v>0</v>
  </rv>
  <rv s="0">
    <fb>60.31</fb>
    <v>1</v>
  </rv>
  <rv s="0">
    <fb>42467</fb>
    <v>0</v>
  </rv>
  <rv s="0">
    <fb>60.3</fb>
    <v>1</v>
  </rv>
  <rv s="0">
    <fb>42468</fb>
    <v>0</v>
  </rv>
  <rv s="0">
    <fb>59.42</fb>
    <v>1</v>
  </rv>
  <rv s="0">
    <fb>42471</fb>
    <v>0</v>
  </rv>
  <rv s="0">
    <fb>57.92</fb>
    <v>1</v>
  </rv>
  <rv s="0">
    <fb>42472</fb>
    <v>0</v>
  </rv>
  <rv s="0">
    <fb>58.55</fb>
    <v>1</v>
  </rv>
  <rv s="0">
    <fb>42473</fb>
    <v>0</v>
  </rv>
  <rv s="0">
    <fb>42474</fb>
    <v>0</v>
  </rv>
  <rv s="0">
    <fb>59.49</fb>
    <v>1</v>
  </rv>
  <rv s="0">
    <fb>42475</fb>
    <v>0</v>
  </rv>
  <rv s="0">
    <fb>59.5</fb>
    <v>1</v>
  </rv>
  <rv s="0">
    <fb>42478</fb>
    <v>0</v>
  </rv>
  <rv s="0">
    <fb>59.57</fb>
    <v>1</v>
  </rv>
  <rv s="0">
    <fb>42479</fb>
    <v>0</v>
  </rv>
  <rv s="0">
    <fb>59.56</fb>
    <v>1</v>
  </rv>
  <rv s="0">
    <fb>42480</fb>
    <v>0</v>
  </rv>
  <rv s="0">
    <fb>59.62</fb>
    <v>1</v>
  </rv>
  <rv s="0">
    <fb>42481</fb>
    <v>0</v>
  </rv>
  <rv s="0">
    <fb>42482</fb>
    <v>0</v>
  </rv>
  <rv s="0">
    <fb>59.43</fb>
    <v>1</v>
  </rv>
  <rv s="0">
    <fb>42485</fb>
    <v>0</v>
  </rv>
  <rv s="0">
    <fb>59.21</fb>
    <v>1</v>
  </rv>
  <rv s="0">
    <fb>42486</fb>
    <v>0</v>
  </rv>
  <rv s="0">
    <fb>59.54</fb>
    <v>1</v>
  </rv>
  <rv s="0">
    <fb>42487</fb>
    <v>0</v>
  </rv>
  <rv s="0">
    <fb>59.27</fb>
    <v>1</v>
  </rv>
  <rv s="0">
    <fb>42488</fb>
    <v>0</v>
  </rv>
  <rv s="0">
    <fb>58.54</fb>
    <v>1</v>
  </rv>
  <rv s="0">
    <fb>42489</fb>
    <v>0</v>
  </rv>
  <rv s="0">
    <fb>58.94</fb>
    <v>1</v>
  </rv>
  <rv s="0">
    <fb>42492</fb>
    <v>0</v>
  </rv>
  <rv s="0">
    <fb>59.59</fb>
    <v>1</v>
  </rv>
  <rv s="0">
    <fb>42493</fb>
    <v>0</v>
  </rv>
  <rv s="0">
    <fb>59.52</fb>
    <v>1</v>
  </rv>
  <rv s="0">
    <fb>42494</fb>
    <v>0</v>
  </rv>
  <rv s="0">
    <fb>59.11</fb>
    <v>1</v>
  </rv>
  <rv s="0">
    <fb>42495</fb>
    <v>0</v>
  </rv>
  <rv s="0">
    <fb>58.19</fb>
    <v>1</v>
  </rv>
  <rv s="0">
    <fb>42496</fb>
    <v>0</v>
  </rv>
  <rv s="0">
    <fb>58.43</fb>
    <v>1</v>
  </rv>
  <rv s="0">
    <fb>42499</fb>
    <v>0</v>
  </rv>
  <rv s="0">
    <fb>58.72</fb>
    <v>1</v>
  </rv>
  <rv s="0">
    <fb>42500</fb>
    <v>0</v>
  </rv>
  <rv s="0">
    <fb>59.2</fb>
    <v>1</v>
  </rv>
  <rv s="0">
    <fb>42501</fb>
    <v>0</v>
  </rv>
  <rv s="0">
    <fb>57.01</fb>
    <v>1</v>
  </rv>
  <rv s="0">
    <fb>42502</fb>
    <v>0</v>
  </rv>
  <rv s="0">
    <fb>57.99</fb>
    <v>1</v>
  </rv>
  <rv s="0">
    <fb>42503</fb>
    <v>0</v>
  </rv>
  <rv s="0">
    <fb>57.31</fb>
    <v>1</v>
  </rv>
  <rv s="0">
    <fb>42506</fb>
    <v>0</v>
  </rv>
  <rv s="0">
    <fb>57.14</fb>
    <v>1</v>
  </rv>
  <rv s="0">
    <fb>42507</fb>
    <v>0</v>
  </rv>
  <rv s="0">
    <fb>57.1</fb>
    <v>1</v>
  </rv>
  <rv s="0">
    <fb>42508</fb>
    <v>0</v>
  </rv>
  <rv s="0">
    <fb>56.12</fb>
    <v>1</v>
  </rv>
  <rv s="0">
    <fb>42509</fb>
    <v>0</v>
  </rv>
  <rv s="0">
    <fb>57.04</fb>
    <v>1</v>
  </rv>
  <rv s="0">
    <fb>42510</fb>
    <v>0</v>
  </rv>
  <rv s="0">
    <fb>56.48</fb>
    <v>1</v>
  </rv>
  <rv s="0">
    <fb>42513</fb>
    <v>0</v>
  </rv>
  <rv s="0">
    <fb>55.99</fb>
    <v>1</v>
  </rv>
  <rv s="0">
    <fb>42514</fb>
    <v>0</v>
  </rv>
  <rv s="0">
    <fb>56.59</fb>
    <v>1</v>
  </rv>
  <rv s="0">
    <fb>42515</fb>
    <v>0</v>
  </rv>
  <rv s="0">
    <fb>42516</fb>
    <v>0</v>
  </rv>
  <rv s="0">
    <fb>55.84</fb>
    <v>1</v>
  </rv>
  <rv s="0">
    <fb>42517</fb>
    <v>0</v>
  </rv>
  <rv s="0">
    <fb>56.19</fb>
    <v>1</v>
  </rv>
  <rv s="0">
    <fb>42521</fb>
    <v>0</v>
  </rv>
  <rv s="0">
    <fb>55.22</fb>
    <v>1</v>
  </rv>
  <rv s="0">
    <fb>42522</fb>
    <v>0</v>
  </rv>
  <rv s="0">
    <fb>42523</fb>
    <v>0</v>
  </rv>
  <rv s="0">
    <fb>54.53</fb>
    <v>1</v>
  </rv>
  <rv s="0">
    <fb>42524</fb>
    <v>0</v>
  </rv>
  <rv s="0">
    <fb>53.45</fb>
    <v>1</v>
  </rv>
  <rv s="0">
    <fb>42527</fb>
    <v>0</v>
  </rv>
  <rv s="0">
    <fb>54.3</fb>
    <v>1</v>
  </rv>
  <rv s="0">
    <fb>42528</fb>
    <v>0</v>
  </rv>
  <rv s="0">
    <fb>53.55</fb>
    <v>1</v>
  </rv>
  <rv s="0">
    <fb>42529</fb>
    <v>0</v>
  </rv>
  <rv s="0">
    <fb>54.12</fb>
    <v>1</v>
  </rv>
  <rv s="0">
    <fb>42530</fb>
    <v>0</v>
  </rv>
  <rv s="0">
    <fb>54.94</fb>
    <v>1</v>
  </rv>
  <rv s="0">
    <fb>42531</fb>
    <v>0</v>
  </rv>
  <rv s="0">
    <fb>55.11</fb>
    <v>1</v>
  </rv>
  <rv s="0">
    <fb>42534</fb>
    <v>0</v>
  </rv>
  <rv s="0">
    <fb>54.91</fb>
    <v>1</v>
  </rv>
  <rv s="0">
    <fb>42535</fb>
    <v>0</v>
  </rv>
  <rv s="0">
    <fb>42536</fb>
    <v>0</v>
  </rv>
  <rv s="0">
    <fb>54.31</fb>
    <v>1</v>
  </rv>
  <rv s="0">
    <fb>42537</fb>
    <v>0</v>
  </rv>
  <rv s="0">
    <fb>53.47</fb>
    <v>1</v>
  </rv>
  <rv s="0">
    <fb>42538</fb>
    <v>0</v>
  </rv>
  <rv s="0">
    <fb>53.71</fb>
    <v>1</v>
  </rv>
  <rv s="0">
    <fb>42541</fb>
    <v>0</v>
  </rv>
  <rv s="0">
    <fb>54.36</fb>
    <v>1</v>
  </rv>
  <rv s="0">
    <fb>42542</fb>
    <v>0</v>
  </rv>
  <rv s="0">
    <fb>54.77</fb>
    <v>1</v>
  </rv>
  <rv s="0">
    <fb>42543</fb>
    <v>0</v>
  </rv>
  <rv s="0">
    <fb>54.57</fb>
    <v>1</v>
  </rv>
  <rv s="0">
    <fb>42544</fb>
    <v>0</v>
  </rv>
  <rv s="0">
    <fb>42545</fb>
    <v>0</v>
  </rv>
  <rv s="0">
    <fb>52.59</fb>
    <v>1</v>
  </rv>
  <rv s="0">
    <fb>42548</fb>
    <v>0</v>
  </rv>
  <rv s="0">
    <fb>42549</fb>
    <v>0</v>
  </rv>
  <rv s="0">
    <fb>53.09</fb>
    <v>1</v>
  </rv>
  <rv s="0">
    <fb>42550</fb>
    <v>0</v>
  </rv>
  <rv s="0">
    <fb>55.13</fb>
    <v>1</v>
  </rv>
  <rv s="0">
    <fb>42551</fb>
    <v>0</v>
  </rv>
  <rv s="0">
    <fb>55.2</fb>
    <v>1</v>
  </rv>
  <rv s="0">
    <fb>42552</fb>
    <v>0</v>
  </rv>
  <rv s="0">
    <fb>55.61</fb>
    <v>1</v>
  </rv>
  <rv s="0">
    <fb>42556</fb>
    <v>0</v>
  </rv>
  <rv s="0">
    <fb>42557</fb>
    <v>0</v>
  </rv>
  <rv s="0">
    <fb>55.8</fb>
    <v>1</v>
  </rv>
  <rv s="0">
    <fb>42558</fb>
    <v>0</v>
  </rv>
  <rv s="0">
    <fb>55.92</fb>
    <v>1</v>
  </rv>
  <rv s="0">
    <fb>42559</fb>
    <v>0</v>
  </rv>
  <rv s="0">
    <fb>56.72</fb>
    <v>1</v>
  </rv>
  <rv s="0">
    <fb>42562</fb>
    <v>0</v>
  </rv>
  <rv s="0">
    <fb>56.83</fb>
    <v>1</v>
  </rv>
  <rv s="0">
    <fb>42563</fb>
    <v>0</v>
  </rv>
  <rv s="0">
    <fb>58.06</fb>
    <v>1</v>
  </rv>
  <rv s="0">
    <fb>42564</fb>
    <v>0</v>
  </rv>
  <rv s="0">
    <fb>42565</fb>
    <v>0</v>
  </rv>
  <rv s="0">
    <fb>58.49</fb>
    <v>1</v>
  </rv>
  <rv s="0">
    <fb>42566</fb>
    <v>0</v>
  </rv>
  <rv s="0">
    <fb>57.87</fb>
    <v>1</v>
  </rv>
  <rv s="0">
    <fb>42569</fb>
    <v>0</v>
  </rv>
  <rv s="0">
    <fb>57.74</fb>
    <v>1</v>
  </rv>
  <rv s="0">
    <fb>42570</fb>
    <v>0</v>
  </rv>
  <rv s="0">
    <fb>57.76</fb>
    <v>1</v>
  </rv>
  <rv s="0">
    <fb>42571</fb>
    <v>0</v>
  </rv>
  <rv s="0">
    <fb>42572</fb>
    <v>0</v>
  </rv>
  <rv s="0">
    <fb>56.99</fb>
    <v>1</v>
  </rv>
  <rv s="0">
    <fb>42573</fb>
    <v>0</v>
  </rv>
  <rv s="0">
    <fb>56.73</fb>
    <v>1</v>
  </rv>
  <rv s="0">
    <fb>42576</fb>
    <v>0</v>
  </rv>
  <rv s="0">
    <fb>42577</fb>
    <v>0</v>
  </rv>
  <rv s="0">
    <fb>56.37</fb>
    <v>1</v>
  </rv>
  <rv s="0">
    <fb>42578</fb>
    <v>0</v>
  </rv>
  <rv s="0">
    <fb>55.79</fb>
    <v>1</v>
  </rv>
  <rv s="0">
    <fb>42579</fb>
    <v>0</v>
  </rv>
  <rv s="0">
    <fb>55.45</fb>
    <v>1</v>
  </rv>
  <rv s="0">
    <fb>42580</fb>
    <v>0</v>
  </rv>
  <rv s="0">
    <fb>55.5</fb>
    <v>1</v>
  </rv>
  <rv s="0">
    <fb>42583</fb>
    <v>0</v>
  </rv>
  <rv s="0">
    <fb>55.41</fb>
    <v>1</v>
  </rv>
  <rv s="0">
    <fb>42584</fb>
    <v>0</v>
  </rv>
  <rv s="0">
    <fb>42585</fb>
    <v>0</v>
  </rv>
  <rv s="0">
    <fb>54.75</fb>
    <v>1</v>
  </rv>
  <rv s="0">
    <fb>42586</fb>
    <v>0</v>
  </rv>
  <rv s="0">
    <fb>54.79</fb>
    <v>1</v>
  </rv>
  <rv s="0">
    <fb>42587</fb>
    <v>0</v>
  </rv>
  <rv s="0">
    <fb>55.85</fb>
    <v>1</v>
  </rv>
  <rv s="0">
    <fb>42590</fb>
    <v>0</v>
  </rv>
  <rv s="0">
    <fb>55.98</fb>
    <v>1</v>
  </rv>
  <rv s="0">
    <fb>42591</fb>
    <v>0</v>
  </rv>
  <rv s="0">
    <fb>55.77</fb>
    <v>1</v>
  </rv>
  <rv s="0">
    <fb>42592</fb>
    <v>0</v>
  </rv>
  <rv s="0">
    <fb>42593</fb>
    <v>0</v>
  </rv>
  <rv s="0">
    <fb>42594</fb>
    <v>0</v>
  </rv>
  <rv s="0">
    <fb>56.45</fb>
    <v>1</v>
  </rv>
  <rv s="0">
    <fb>42597</fb>
    <v>0</v>
  </rv>
  <rv s="0">
    <fb>56.77</fb>
    <v>1</v>
  </rv>
  <rv s="0">
    <fb>42598</fb>
    <v>0</v>
  </rv>
  <rv s="0">
    <fb>56.88</fb>
    <v>1</v>
  </rv>
  <rv s="0">
    <fb>42599</fb>
    <v>0</v>
  </rv>
  <rv s="0">
    <fb>56.86</fb>
    <v>1</v>
  </rv>
  <rv s="0">
    <fb>42600</fb>
    <v>0</v>
  </rv>
  <rv s="0">
    <fb>57.21</fb>
    <v>1</v>
  </rv>
  <rv s="0">
    <fb>42601</fb>
    <v>0</v>
  </rv>
  <rv s="0">
    <fb>58.9</fb>
    <v>1</v>
  </rv>
  <rv s="0">
    <fb>42604</fb>
    <v>0</v>
  </rv>
  <rv s="0">
    <fb>58.66</fb>
    <v>1</v>
  </rv>
  <rv s="0">
    <fb>42605</fb>
    <v>0</v>
  </rv>
  <rv s="0">
    <fb>42606</fb>
    <v>0</v>
  </rv>
  <rv s="0">
    <fb>60.22</fb>
    <v>1</v>
  </rv>
  <rv s="0">
    <fb>42607</fb>
    <v>0</v>
  </rv>
  <rv s="0">
    <fb>59.24</fb>
    <v>1</v>
  </rv>
  <rv s="0">
    <fb>42608</fb>
    <v>0</v>
  </rv>
  <rv s="0">
    <fb>59</fb>
    <v>1</v>
  </rv>
  <rv s="0">
    <fb>42611</fb>
    <v>0</v>
  </rv>
  <rv s="0">
    <fb>58.63</fb>
    <v>1</v>
  </rv>
  <rv s="0">
    <fb>42612</fb>
    <v>0</v>
  </rv>
  <rv s="0">
    <fb>58</fb>
    <v>1</v>
  </rv>
  <rv s="0">
    <fb>42613</fb>
    <v>0</v>
  </rv>
  <rv s="0">
    <fb>57.64</fb>
    <v>1</v>
  </rv>
  <rv s="0">
    <fb>42614</fb>
    <v>0</v>
  </rv>
  <rv s="0">
    <fb>42615</fb>
    <v>0</v>
  </rv>
  <rv s="0">
    <fb>58.02</fb>
    <v>1</v>
  </rv>
  <rv s="0">
    <fb>42619</fb>
    <v>0</v>
  </rv>
  <rv s="0">
    <fb>42620</fb>
    <v>0</v>
  </rv>
  <rv s="0">
    <fb>57.72</fb>
    <v>1</v>
  </rv>
  <rv s="0">
    <fb>42621</fb>
    <v>0</v>
  </rv>
  <rv s="0">
    <fb>42622</fb>
    <v>0</v>
  </rv>
  <rv s="0">
    <fb>55.33</fb>
    <v>1</v>
  </rv>
  <rv s="0">
    <fb>42625</fb>
    <v>0</v>
  </rv>
  <rv s="0">
    <fb>56.01</fb>
    <v>1</v>
  </rv>
  <rv s="0">
    <fb>42626</fb>
    <v>0</v>
  </rv>
  <rv s="0">
    <fb>55.37</fb>
    <v>1</v>
  </rv>
  <rv s="0">
    <fb>42627</fb>
    <v>0</v>
  </rv>
  <rv s="0">
    <fb>42628</fb>
    <v>0</v>
  </rv>
  <rv s="0">
    <fb>55.47</fb>
    <v>1</v>
  </rv>
  <rv s="0">
    <fb>42629</fb>
    <v>0</v>
  </rv>
  <rv s="0">
    <fb>55.18</fb>
    <v>1</v>
  </rv>
  <rv s="0">
    <fb>42632</fb>
    <v>0</v>
  </rv>
  <rv s="0">
    <fb>54.95</fb>
    <v>1</v>
  </rv>
  <rv s="0">
    <fb>42633</fb>
    <v>0</v>
  </rv>
  <rv s="0">
    <fb>54.87</fb>
    <v>1</v>
  </rv>
  <rv s="0">
    <fb>42634</fb>
    <v>0</v>
  </rv>
  <rv s="0">
    <fb>55.34</fb>
    <v>1</v>
  </rv>
  <rv s="0">
    <fb>42635</fb>
    <v>0</v>
  </rv>
  <rv s="0">
    <fb>42636</fb>
    <v>0</v>
  </rv>
  <rv s="0">
    <fb>55.15</fb>
    <v>1</v>
  </rv>
  <rv s="0">
    <fb>42639</fb>
    <v>0</v>
  </rv>
  <rv s="0">
    <fb>54.4</fb>
    <v>1</v>
  </rv>
  <rv s="0">
    <fb>42640</fb>
    <v>0</v>
  </rv>
  <rv s="0">
    <fb>42641</fb>
    <v>0</v>
  </rv>
  <rv s="0">
    <fb>53.25</fb>
    <v>1</v>
  </rv>
  <rv s="0">
    <fb>42642</fb>
    <v>0</v>
  </rv>
  <rv s="0">
    <fb>52.16</fb>
    <v>1</v>
  </rv>
  <rv s="0">
    <fb>42643</fb>
    <v>0</v>
  </rv>
  <rv s="0">
    <fb>52.65</fb>
    <v>1</v>
  </rv>
  <rv s="0">
    <fb>42646</fb>
    <v>0</v>
  </rv>
  <rv s="0">
    <fb>52.67</fb>
    <v>1</v>
  </rv>
  <rv s="0">
    <fb>42647</fb>
    <v>0</v>
  </rv>
  <rv s="0">
    <fb>52.14</fb>
    <v>1</v>
  </rv>
  <rv s="0">
    <fb>42648</fb>
    <v>0</v>
  </rv>
  <rv s="0">
    <fb>52.12</fb>
    <v>1</v>
  </rv>
  <rv s="0">
    <fb>42649</fb>
    <v>0</v>
  </rv>
  <rv s="0">
    <fb>52.03</fb>
    <v>1</v>
  </rv>
  <rv s="0">
    <fb>42650</fb>
    <v>0</v>
  </rv>
  <rv s="0">
    <fb>51.79</fb>
    <v>1</v>
  </rv>
  <rv s="0">
    <fb>42653</fb>
    <v>0</v>
  </rv>
  <rv s="0">
    <fb>42654</fb>
    <v>0</v>
  </rv>
  <rv s="0">
    <fb>51.82</fb>
    <v>1</v>
  </rv>
  <rv s="0">
    <fb>42655</fb>
    <v>0</v>
  </rv>
  <rv s="0">
    <fb>52.44</fb>
    <v>1</v>
  </rv>
  <rv s="0">
    <fb>42656</fb>
    <v>0</v>
  </rv>
  <rv s="0">
    <fb>42657</fb>
    <v>0</v>
  </rv>
  <rv s="0">
    <fb>51.62</fb>
    <v>1</v>
  </rv>
  <rv s="0">
    <fb>42660</fb>
    <v>0</v>
  </rv>
  <rv s="0">
    <fb>51.03</fb>
    <v>1</v>
  </rv>
  <rv s="0">
    <fb>42661</fb>
    <v>0</v>
  </rv>
  <rv s="0">
    <fb>42662</fb>
    <v>0</v>
  </rv>
  <rv s="0">
    <fb>51.8</fb>
    <v>1</v>
  </rv>
  <rv s="0">
    <fb>42663</fb>
    <v>0</v>
  </rv>
  <rv s="0">
    <fb>42664</fb>
    <v>0</v>
  </rv>
  <rv s="0">
    <fb>51.77</fb>
    <v>1</v>
  </rv>
  <rv s="0">
    <fb>42667</fb>
    <v>0</v>
  </rv>
  <rv s="0">
    <fb>51.87</fb>
    <v>1</v>
  </rv>
  <rv s="0">
    <fb>42668</fb>
    <v>0</v>
  </rv>
  <rv s="0">
    <fb>51.05</fb>
    <v>1</v>
  </rv>
  <rv s="0">
    <fb>42669</fb>
    <v>0</v>
  </rv>
  <rv s="0">
    <fb>51.97</fb>
    <v>1</v>
  </rv>
  <rv s="0">
    <fb>42670</fb>
    <v>0</v>
  </rv>
  <rv s="0">
    <fb>42671</fb>
    <v>0</v>
  </rv>
  <rv s="0">
    <fb>52.02</fb>
    <v>1</v>
  </rv>
  <rv s="0">
    <fb>42674</fb>
    <v>0</v>
  </rv>
  <rv s="0">
    <fb>50.18</fb>
    <v>1</v>
  </rv>
  <rv s="0">
    <fb>42675</fb>
    <v>0</v>
  </rv>
  <rv s="0">
    <fb>49.62</fb>
    <v>1</v>
  </rv>
  <rv s="0">
    <fb>42676</fb>
    <v>0</v>
  </rv>
  <rv s="0">
    <fb>49.72</fb>
    <v>1</v>
  </rv>
  <rv s="0">
    <fb>42677</fb>
    <v>0</v>
  </rv>
  <rv s="0">
    <fb>49.73</fb>
    <v>1</v>
  </rv>
  <rv s="0">
    <fb>42678</fb>
    <v>0</v>
  </rv>
  <rv s="0">
    <fb>49.96</fb>
    <v>1</v>
  </rv>
  <rv s="0">
    <fb>42681</fb>
    <v>0</v>
  </rv>
  <rv s="0">
    <fb>50.91</fb>
    <v>1</v>
  </rv>
  <rv s="0">
    <fb>42682</fb>
    <v>0</v>
  </rv>
  <rv s="0">
    <fb>42683</fb>
    <v>0</v>
  </rv>
  <rv s="0">
    <fb>51.12</fb>
    <v>1</v>
  </rv>
  <rv s="0">
    <fb>42684</fb>
    <v>0</v>
  </rv>
  <rv s="0">
    <fb>42685</fb>
    <v>0</v>
  </rv>
  <rv s="0">
    <fb>50.77</fb>
    <v>1</v>
  </rv>
  <rv s="0">
    <fb>42688</fb>
    <v>0</v>
  </rv>
  <rv s="0">
    <fb>42689</fb>
    <v>0</v>
  </rv>
  <rv s="0">
    <fb>50.13</fb>
    <v>1</v>
  </rv>
  <rv s="0">
    <fb>42690</fb>
    <v>0</v>
  </rv>
  <rv s="0">
    <fb>50.68</fb>
    <v>1</v>
  </rv>
  <rv s="0">
    <fb>42691</fb>
    <v>0</v>
  </rv>
  <rv s="0">
    <fb>51.59</fb>
    <v>1</v>
  </rv>
  <rv s="0">
    <fb>42692</fb>
    <v>0</v>
  </rv>
  <rv s="0">
    <fb>51.1</fb>
    <v>1</v>
  </rv>
  <rv s="0">
    <fb>42695</fb>
    <v>0</v>
  </rv>
  <rv s="0">
    <fb>51.28</fb>
    <v>1</v>
  </rv>
  <rv s="0">
    <fb>42696</fb>
    <v>0</v>
  </rv>
  <rv s="0">
    <fb>42697</fb>
    <v>0</v>
  </rv>
  <rv s="0">
    <fb>51.34</fb>
    <v>1</v>
  </rv>
  <rv s="0">
    <fb>42699</fb>
    <v>0</v>
  </rv>
  <rv s="0">
    <fb>51.52</fb>
    <v>1</v>
  </rv>
  <rv s="0">
    <fb>42702</fb>
    <v>0</v>
  </rv>
  <rv s="0">
    <fb>51.01</fb>
    <v>1</v>
  </rv>
  <rv s="0">
    <fb>42703</fb>
    <v>0</v>
  </rv>
  <rv s="0">
    <fb>50.63</fb>
    <v>1</v>
  </rv>
  <rv s="0">
    <fb>42704</fb>
    <v>0</v>
  </rv>
  <rv s="0">
    <fb>50.07</fb>
    <v>1</v>
  </rv>
  <rv s="0">
    <fb>42705</fb>
    <v>0</v>
  </rv>
  <rv s="0">
    <fb>50.65</fb>
    <v>1</v>
  </rv>
  <rv s="0">
    <fb>42706</fb>
    <v>0</v>
  </rv>
  <rv s="0">
    <fb>50.46</fb>
    <v>1</v>
  </rv>
  <rv s="0">
    <fb>42709</fb>
    <v>0</v>
  </rv>
  <rv s="0">
    <fb>51.85</fb>
    <v>1</v>
  </rv>
  <rv s="0">
    <fb>42710</fb>
    <v>0</v>
  </rv>
  <rv s="0">
    <fb>50.57</fb>
    <v>1</v>
  </rv>
  <rv s="0">
    <fb>42711</fb>
    <v>0</v>
  </rv>
  <rv s="0">
    <fb>52.1</fb>
    <v>1</v>
  </rv>
  <rv s="0">
    <fb>42712</fb>
    <v>0</v>
  </rv>
  <rv s="0">
    <fb>51.55</fb>
    <v>1</v>
  </rv>
  <rv s="0">
    <fb>42713</fb>
    <v>0</v>
  </rv>
  <rv s="0">
    <fb>42716</fb>
    <v>0</v>
  </rv>
  <rv s="0">
    <fb>51.54</fb>
    <v>1</v>
  </rv>
  <rv s="0">
    <fb>42717</fb>
    <v>0</v>
  </rv>
  <rv s="0">
    <fb>52.3</fb>
    <v>1</v>
  </rv>
  <rv s="0">
    <fb>42718</fb>
    <v>0</v>
  </rv>
  <rv s="0">
    <fb>42719</fb>
    <v>0</v>
  </rv>
  <rv s="0">
    <fb>51.29</fb>
    <v>1</v>
  </rv>
  <rv s="0">
    <fb>42720</fb>
    <v>0</v>
  </rv>
  <rv s="0">
    <fb>50.92</fb>
    <v>1</v>
  </rv>
  <rv s="0">
    <fb>42723</fb>
    <v>0</v>
  </rv>
  <rv s="0">
    <fb>50.85</fb>
    <v>1</v>
  </rv>
  <rv s="0">
    <fb>42724</fb>
    <v>0</v>
  </rv>
  <rv s="0">
    <fb>42725</fb>
    <v>0</v>
  </rv>
  <rv s="0">
    <fb>42726</fb>
    <v>0</v>
  </rv>
  <rv s="0">
    <fb>42727</fb>
    <v>0</v>
  </rv>
  <rv s="0">
    <fb>51.91</fb>
    <v>1</v>
  </rv>
  <rv s="0">
    <fb>42731</fb>
    <v>0</v>
  </rv>
  <rv s="0">
    <fb>42732</fb>
    <v>0</v>
  </rv>
  <rv s="0">
    <fb>51.02</fb>
    <v>1</v>
  </rv>
  <rv s="0">
    <fb>42733</fb>
    <v>0</v>
  </rv>
  <rv s="0">
    <fb>51.06</fb>
    <v>1</v>
  </rv>
  <rv s="0">
    <fb>42734</fb>
    <v>0</v>
  </rv>
  <rv s="0">
    <fb>50.83</fb>
    <v>1</v>
  </rv>
  <rv s="0">
    <fb>42738</fb>
    <v>0</v>
  </rv>
  <rv s="0">
    <fb>51.98</fb>
    <v>1</v>
  </rv>
  <rv s="0">
    <fb>42739</fb>
    <v>0</v>
  </rv>
  <rv s="0">
    <fb>53.07</fb>
    <v>1</v>
  </rv>
  <rv s="0">
    <fb>42740</fb>
    <v>0</v>
  </rv>
  <rv s="0">
    <fb>53.06</fb>
    <v>1</v>
  </rv>
  <rv s="0">
    <fb>42741</fb>
    <v>0</v>
  </rv>
  <rv s="0">
    <fb>53.91</fb>
    <v>1</v>
  </rv>
  <rv s="0">
    <fb>42744</fb>
    <v>0</v>
  </rv>
  <rv s="0">
    <fb>53.38</fb>
    <v>1</v>
  </rv>
  <rv s="0">
    <fb>42745</fb>
    <v>0</v>
  </rv>
  <rv s="0">
    <fb>42746</fb>
    <v>0</v>
  </rv>
  <rv s="0">
    <fb>52.69</fb>
    <v>1</v>
  </rv>
  <rv s="0">
    <fb>42747</fb>
    <v>0</v>
  </rv>
  <rv s="0">
    <fb>52.4</fb>
    <v>1</v>
  </rv>
  <rv s="0">
    <fb>42748</fb>
    <v>0</v>
  </rv>
  <rv s="0">
    <fb>52.92</fb>
    <v>1</v>
  </rv>
  <rv s="0">
    <fb>42752</fb>
    <v>0</v>
  </rv>
  <rv s="0">
    <fb>53.65</fb>
    <v>1</v>
  </rv>
  <rv s="0">
    <fb>42753</fb>
    <v>0</v>
  </rv>
  <rv s="0">
    <fb>53.27</fb>
    <v>1</v>
  </rv>
  <rv s="0">
    <fb>42754</fb>
    <v>0</v>
  </rv>
  <rv s="0">
    <fb>52.93</fb>
    <v>1</v>
  </rv>
  <rv s="0">
    <fb>42755</fb>
    <v>0</v>
  </rv>
  <rv s="0">
    <fb>53.2</fb>
    <v>1</v>
  </rv>
  <rv s="0">
    <fb>42758</fb>
    <v>0</v>
  </rv>
  <rv s="0">
    <fb>53.24</fb>
    <v>1</v>
  </rv>
  <rv s="0">
    <fb>42759</fb>
    <v>0</v>
  </rv>
  <rv s="0">
    <fb>42760</fb>
    <v>0</v>
  </rv>
  <rv s="0">
    <fb>53.86</fb>
    <v>1</v>
  </rv>
  <rv s="0">
    <fb>42761</fb>
    <v>0</v>
  </rv>
  <rv s="0">
    <fb>42762</fb>
    <v>0</v>
  </rv>
  <rv s="0">
    <fb>53.19</fb>
    <v>1</v>
  </rv>
  <rv s="0">
    <fb>42765</fb>
    <v>0</v>
  </rv>
  <rv s="0">
    <fb>53.08</fb>
    <v>1</v>
  </rv>
  <rv s="0">
    <fb>42766</fb>
    <v>0</v>
  </rv>
  <rv s="0">
    <fb>52.9</fb>
    <v>1</v>
  </rv>
  <rv s="0">
    <fb>42767</fb>
    <v>0</v>
  </rv>
  <rv s="0">
    <fb>53.02</fb>
    <v>1</v>
  </rv>
  <rv s="0">
    <fb>42768</fb>
    <v>0</v>
  </rv>
  <rv s="0">
    <fb>52.8</fb>
    <v>1</v>
  </rv>
  <rv s="0">
    <fb>42769</fb>
    <v>0</v>
  </rv>
  <rv s="0">
    <fb>52.36</fb>
    <v>1</v>
  </rv>
  <rv s="0">
    <fb>42772</fb>
    <v>0</v>
  </rv>
  <rv s="0">
    <fb>42773</fb>
    <v>0</v>
  </rv>
  <rv s="0">
    <fb>52.81</fb>
    <v>1</v>
  </rv>
  <rv s="0">
    <fb>42774</fb>
    <v>0</v>
  </rv>
  <rv s="0">
    <fb>53.88</fb>
    <v>1</v>
  </rv>
  <rv s="0">
    <fb>42775</fb>
    <v>0</v>
  </rv>
  <rv s="0">
    <fb>55.31</fb>
    <v>1</v>
  </rv>
  <rv s="0">
    <fb>42776</fb>
    <v>0</v>
  </rv>
  <rv s="0">
    <fb>56.22</fb>
    <v>1</v>
  </rv>
  <rv s="0">
    <fb>42779</fb>
    <v>0</v>
  </rv>
  <rv s="0">
    <fb>56.09</fb>
    <v>1</v>
  </rv>
  <rv s="0">
    <fb>42780</fb>
    <v>0</v>
  </rv>
  <rv s="0">
    <fb>42781</fb>
    <v>0</v>
  </rv>
  <rv s="0">
    <fb>56.64</fb>
    <v>1</v>
  </rv>
  <rv s="0">
    <fb>42782</fb>
    <v>0</v>
  </rv>
  <rv s="0">
    <fb>56.29</fb>
    <v>1</v>
  </rv>
  <rv s="0">
    <fb>42783</fb>
    <v>0</v>
  </rv>
  <rv s="0">
    <fb>56.75</fb>
    <v>1</v>
  </rv>
  <rv s="0">
    <fb>42787</fb>
    <v>0</v>
  </rv>
  <rv s="0">
    <fb>57.36</fb>
    <v>1</v>
  </rv>
  <rv s="0">
    <fb>42788</fb>
    <v>0</v>
  </rv>
  <rv s="0">
    <fb>58.24</fb>
    <v>1</v>
  </rv>
  <rv s="0">
    <fb>42789</fb>
    <v>0</v>
  </rv>
  <rv s="0">
    <fb>57.39</fb>
    <v>1</v>
  </rv>
  <rv s="0">
    <fb>42790</fb>
    <v>0</v>
  </rv>
  <rv s="0">
    <fb>57.86</fb>
    <v>1</v>
  </rv>
  <rv s="0">
    <fb>42793</fb>
    <v>0</v>
  </rv>
  <rv s="0">
    <fb>57.69</fb>
    <v>1</v>
  </rv>
  <rv s="0">
    <fb>42794</fb>
    <v>0</v>
  </rv>
  <rv s="0">
    <fb>57.16</fb>
    <v>1</v>
  </rv>
  <rv s="0">
    <fb>42795</fb>
    <v>0</v>
  </rv>
  <rv s="0">
    <fb>57.95</fb>
    <v>1</v>
  </rv>
  <rv s="0">
    <fb>42796</fb>
    <v>0</v>
  </rv>
  <rv s="0">
    <fb>57.8</fb>
    <v>1</v>
  </rv>
  <rv s="0">
    <fb>42797</fb>
    <v>0</v>
  </rv>
  <rv s="0">
    <fb>56.7</fb>
    <v>1</v>
  </rv>
  <rv s="0">
    <fb>42800</fb>
    <v>0</v>
  </rv>
  <rv s="0">
    <fb>42801</fb>
    <v>0</v>
  </rv>
  <rv s="0">
    <fb>56.55</fb>
    <v>1</v>
  </rv>
  <rv s="0">
    <fb>42802</fb>
    <v>0</v>
  </rv>
  <rv s="0">
    <fb>56.51</fb>
    <v>1</v>
  </rv>
  <rv s="0">
    <fb>42803</fb>
    <v>0</v>
  </rv>
  <rv s="0">
    <fb>56.36</fb>
    <v>1</v>
  </rv>
  <rv s="0">
    <fb>42804</fb>
    <v>0</v>
  </rv>
  <rv s="0">
    <fb>56.43</fb>
    <v>1</v>
  </rv>
  <rv s="0">
    <fb>42807</fb>
    <v>0</v>
  </rv>
  <rv s="0">
    <fb>56.67</fb>
    <v>1</v>
  </rv>
  <rv s="0">
    <fb>42808</fb>
    <v>0</v>
  </rv>
  <rv s="0">
    <fb>57.28</fb>
    <v>1</v>
  </rv>
  <rv s="0">
    <fb>42809</fb>
    <v>0</v>
  </rv>
  <rv s="0">
    <fb>57.66</fb>
    <v>1</v>
  </rv>
  <rv s="0">
    <fb>42810</fb>
    <v>0</v>
  </rv>
  <rv s="0">
    <fb>57.6</fb>
    <v>1</v>
  </rv>
  <rv s="0">
    <fb>42811</fb>
    <v>0</v>
  </rv>
  <rv s="0">
    <fb>42814</fb>
    <v>0</v>
  </rv>
  <rv s="0">
    <fb>58.68</fb>
    <v>1</v>
  </rv>
  <rv s="0">
    <fb>42815</fb>
    <v>0</v>
  </rv>
  <rv s="0">
    <fb>58.01</fb>
    <v>1</v>
  </rv>
  <rv s="0">
    <fb>42816</fb>
    <v>0</v>
  </rv>
  <rv s="0">
    <fb>53.92</fb>
    <v>1</v>
  </rv>
  <rv s="0">
    <fb>42817</fb>
    <v>0</v>
  </rv>
  <rv s="0">
    <fb>42818</fb>
    <v>0</v>
  </rv>
  <rv s="0">
    <fb>42821</fb>
    <v>0</v>
  </rv>
  <rv s="0">
    <fb>55.93</fb>
    <v>1</v>
  </rv>
  <rv s="0">
    <fb>42822</fb>
    <v>0</v>
  </rv>
  <rv s="0">
    <fb>56.62</fb>
    <v>1</v>
  </rv>
  <rv s="0">
    <fb>42823</fb>
    <v>0</v>
  </rv>
  <rv s="0">
    <fb>56.68</fb>
    <v>1</v>
  </rv>
  <rv s="0">
    <fb>42824</fb>
    <v>0</v>
  </rv>
  <rv s="0">
    <fb>56.04</fb>
    <v>1</v>
  </rv>
  <rv s="0">
    <fb>42825</fb>
    <v>0</v>
  </rv>
  <rv s="0">
    <fb>55.73</fb>
    <v>1</v>
  </rv>
  <rv s="0">
    <fb>42828</fb>
    <v>0</v>
  </rv>
  <rv s="0">
    <fb>55.56</fb>
    <v>1</v>
  </rv>
  <rv s="0">
    <fb>42829</fb>
    <v>0</v>
  </rv>
  <rv s="0">
    <fb>42830</fb>
    <v>0</v>
  </rv>
  <rv s="0">
    <fb>54.98</fb>
    <v>1</v>
  </rv>
  <rv s="0">
    <fb>42831</fb>
    <v>0</v>
  </rv>
  <rv s="0">
    <fb>55.14</fb>
    <v>1</v>
  </rv>
  <rv s="0">
    <fb>42832</fb>
    <v>0</v>
  </rv>
  <rv s="0">
    <fb>42835</fb>
    <v>0</v>
  </rv>
  <rv s="0">
    <fb>54.9</fb>
    <v>1</v>
  </rv>
  <rv s="0">
    <fb>42836</fb>
    <v>0</v>
  </rv>
  <rv s="0">
    <fb>42837</fb>
    <v>0</v>
  </rv>
  <rv s="0">
    <fb>55.57</fb>
    <v>1</v>
  </rv>
  <rv s="0">
    <fb>42838</fb>
    <v>0</v>
  </rv>
  <rv s="0">
    <fb>42842</fb>
    <v>0</v>
  </rv>
  <rv s="0">
    <fb>56.24</fb>
    <v>1</v>
  </rv>
  <rv s="0">
    <fb>42843</fb>
    <v>0</v>
  </rv>
  <rv s="0">
    <fb>56.11</fb>
    <v>1</v>
  </rv>
  <rv s="0">
    <fb>42844</fb>
    <v>0</v>
  </rv>
  <rv s="0">
    <fb>55.86</fb>
    <v>1</v>
  </rv>
  <rv s="0">
    <fb>42845</fb>
    <v>0</v>
  </rv>
  <rv s="0">
    <fb>42846</fb>
    <v>0</v>
  </rv>
  <rv s="0">
    <fb>42849</fb>
    <v>0</v>
  </rv>
  <rv s="0">
    <fb>42850</fb>
    <v>0</v>
  </rv>
  <rv s="0">
    <fb>42851</fb>
    <v>0</v>
  </rv>
  <rv s="0">
    <fb>55.16</fb>
    <v>1</v>
  </rv>
  <rv s="0">
    <fb>42852</fb>
    <v>0</v>
  </rv>
  <rv s="0">
    <fb>42853</fb>
    <v>0</v>
  </rv>
  <rv s="0">
    <fb>42856</fb>
    <v>0</v>
  </rv>
  <rv s="0">
    <fb>54.99</fb>
    <v>1</v>
  </rv>
  <rv s="0">
    <fb>42857</fb>
    <v>0</v>
  </rv>
  <rv s="0">
    <fb>55.07</fb>
    <v>1</v>
  </rv>
  <rv s="0">
    <fb>42858</fb>
    <v>0</v>
  </rv>
  <rv s="0">
    <fb>42859</fb>
    <v>0</v>
  </rv>
  <rv s="0">
    <fb>54.47</fb>
    <v>1</v>
  </rv>
  <rv s="0">
    <fb>42860</fb>
    <v>0</v>
  </rv>
  <rv s="0">
    <fb>53.95</fb>
    <v>1</v>
  </rv>
  <rv s="0">
    <fb>42863</fb>
    <v>0</v>
  </rv>
  <rv s="0">
    <fb>42864</fb>
    <v>0</v>
  </rv>
  <rv s="0">
    <fb>54.89</fb>
    <v>1</v>
  </rv>
  <rv s="0">
    <fb>42865</fb>
    <v>0</v>
  </rv>
  <rv s="0">
    <fb>54.56</fb>
    <v>1</v>
  </rv>
  <rv s="0">
    <fb>42866</fb>
    <v>0</v>
  </rv>
  <rv s="0">
    <fb>54.24</fb>
    <v>1</v>
  </rv>
  <rv s="0">
    <fb>42867</fb>
    <v>0</v>
  </rv>
  <rv s="0">
    <fb>54.2</fb>
    <v>1</v>
  </rv>
  <rv s="0">
    <fb>42870</fb>
    <v>0</v>
  </rv>
  <rv s="0">
    <fb>53.77</fb>
    <v>1</v>
  </rv>
  <rv s="0">
    <fb>42871</fb>
    <v>0</v>
  </rv>
  <rv s="0">
    <fb>52.78</fb>
    <v>1</v>
  </rv>
  <rv s="0">
    <fb>42872</fb>
    <v>0</v>
  </rv>
  <rv s="0">
    <fb>42873</fb>
    <v>0</v>
  </rv>
  <rv s="0">
    <fb>51.68</fb>
    <v>1</v>
  </rv>
  <rv s="0">
    <fb>42874</fb>
    <v>0</v>
  </rv>
  <rv s="0">
    <fb>42877</fb>
    <v>0</v>
  </rv>
  <rv s="0">
    <fb>51.57</fb>
    <v>1</v>
  </rv>
  <rv s="0">
    <fb>42878</fb>
    <v>0</v>
  </rv>
  <rv s="0">
    <fb>42879</fb>
    <v>0</v>
  </rv>
  <rv s="0">
    <fb>52.01</fb>
    <v>1</v>
  </rv>
  <rv s="0">
    <fb>42880</fb>
    <v>0</v>
  </rv>
  <rv s="0">
    <fb>52.35</fb>
    <v>1</v>
  </rv>
  <rv s="0">
    <fb>42881</fb>
    <v>0</v>
  </rv>
  <rv s="0">
    <fb>42885</fb>
    <v>0</v>
  </rv>
  <rv s="0">
    <fb>42886</fb>
    <v>0</v>
  </rv>
  <rv s="0">
    <fb>52.99</fb>
    <v>1</v>
  </rv>
  <rv s="0">
    <fb>42887</fb>
    <v>0</v>
  </rv>
  <rv s="0">
    <fb>42888</fb>
    <v>0</v>
  </rv>
  <rv s="0">
    <fb>52.98</fb>
    <v>1</v>
  </rv>
  <rv s="0">
    <fb>42891</fb>
    <v>0</v>
  </rv>
  <rv s="0">
    <fb>53.01</fb>
    <v>1</v>
  </rv>
  <rv s="0">
    <fb>42892</fb>
    <v>0</v>
  </rv>
  <rv s="0">
    <fb>52.48</fb>
    <v>1</v>
  </rv>
  <rv s="0">
    <fb>42893</fb>
    <v>0</v>
  </rv>
  <rv s="0">
    <fb>53.23</fb>
    <v>1</v>
  </rv>
  <rv s="0">
    <fb>42894</fb>
    <v>0</v>
  </rv>
  <rv s="0">
    <fb>42895</fb>
    <v>0</v>
  </rv>
  <rv s="0">
    <fb>53.46</fb>
    <v>1</v>
  </rv>
  <rv s="0">
    <fb>42898</fb>
    <v>0</v>
  </rv>
  <rv s="0">
    <fb>54.03</fb>
    <v>1</v>
  </rv>
  <rv s="0">
    <fb>42899</fb>
    <v>0</v>
  </rv>
  <rv s="0">
    <fb>42900</fb>
    <v>0</v>
  </rv>
  <rv s="0">
    <fb>54.66</fb>
    <v>1</v>
  </rv>
  <rv s="0">
    <fb>42901</fb>
    <v>0</v>
  </rv>
  <rv s="0">
    <fb>42902</fb>
    <v>0</v>
  </rv>
  <rv s="0">
    <fb>42905</fb>
    <v>0</v>
  </rv>
  <rv s="0">
    <fb>42906</fb>
    <v>0</v>
  </rv>
  <rv s="0">
    <fb>51.56</fb>
    <v>1</v>
  </rv>
  <rv s="0">
    <fb>42907</fb>
    <v>0</v>
  </rv>
  <rv s="0">
    <fb>42908</fb>
    <v>0</v>
  </rv>
  <rv s="0">
    <fb>42909</fb>
    <v>0</v>
  </rv>
  <rv s="0">
    <fb>52.85</fb>
    <v>1</v>
  </rv>
  <rv s="0">
    <fb>42912</fb>
    <v>0</v>
  </rv>
  <rv s="0">
    <fb>53.28</fb>
    <v>1</v>
  </rv>
  <rv s="0">
    <fb>42913</fb>
    <v>0</v>
  </rv>
  <rv s="0">
    <fb>52.95</fb>
    <v>1</v>
  </rv>
  <rv s="0">
    <fb>42914</fb>
    <v>0</v>
  </rv>
  <rv s="0">
    <fb>53.36</fb>
    <v>1</v>
  </rv>
  <rv s="0">
    <fb>42915</fb>
    <v>0</v>
  </rv>
  <rv s="0">
    <fb>53.17</fb>
    <v>1</v>
  </rv>
  <rv s="0">
    <fb>42916</fb>
    <v>0</v>
  </rv>
  <rv s="0">
    <fb>42919</fb>
    <v>0</v>
  </rv>
  <rv s="0">
    <fb>58.65</fb>
    <v>1</v>
  </rv>
  <rv s="0">
    <fb>42921</fb>
    <v>0</v>
  </rv>
  <rv s="0">
    <fb>42922</fb>
    <v>0</v>
  </rv>
  <rv s="0">
    <fb>42923</fb>
    <v>0</v>
  </rv>
  <rv s="0">
    <fb>57.98</fb>
    <v>1</v>
  </rv>
  <rv s="0">
    <fb>42926</fb>
    <v>0</v>
  </rv>
  <rv s="0">
    <fb>58.73</fb>
    <v>1</v>
  </rv>
  <rv s="0">
    <fb>42927</fb>
    <v>0</v>
  </rv>
  <rv s="0">
    <fb>58.18</fb>
    <v>1</v>
  </rv>
  <rv s="0">
    <fb>42928</fb>
    <v>0</v>
  </rv>
  <rv s="0">
    <fb>58.22</fb>
    <v>1</v>
  </rv>
  <rv s="0">
    <fb>42929</fb>
    <v>0</v>
  </rv>
  <rv s="0">
    <fb>57.94</fb>
    <v>1</v>
  </rv>
  <rv s="0">
    <fb>42930</fb>
    <v>0</v>
  </rv>
  <rv s="0">
    <fb>42933</fb>
    <v>0</v>
  </rv>
  <rv s="0">
    <fb>42934</fb>
    <v>0</v>
  </rv>
  <rv s="0">
    <fb>57.65</fb>
    <v>1</v>
  </rv>
  <rv s="0">
    <fb>42935</fb>
    <v>0</v>
  </rv>
  <rv s="0">
    <fb>57.77</fb>
    <v>1</v>
  </rv>
  <rv s="0">
    <fb>42936</fb>
    <v>0</v>
  </rv>
  <rv s="0">
    <fb>59.1</fb>
    <v>1</v>
  </rv>
  <rv s="0">
    <fb>42937</fb>
    <v>0</v>
  </rv>
  <rv s="0">
    <fb>59.95</fb>
    <v>1</v>
  </rv>
  <rv s="0">
    <fb>42940</fb>
    <v>0</v>
  </rv>
  <rv s="0">
    <fb>58.95</fb>
    <v>1</v>
  </rv>
  <rv s="0">
    <fb>42941</fb>
    <v>0</v>
  </rv>
  <rv s="0">
    <fb>59.39</fb>
    <v>1</v>
  </rv>
  <rv s="0">
    <fb>42942</fb>
    <v>0</v>
  </rv>
  <rv s="0">
    <fb>58.36</fb>
    <v>1</v>
  </rv>
  <rv s="0">
    <fb>42943</fb>
    <v>0</v>
  </rv>
  <rv s="0">
    <fb>58.15</fb>
    <v>1</v>
  </rv>
  <rv s="0">
    <fb>42944</fb>
    <v>0</v>
  </rv>
  <rv s="0">
    <fb>58.67</fb>
    <v>1</v>
  </rv>
  <rv s="0">
    <fb>42947</fb>
    <v>0</v>
  </rv>
  <rv s="0">
    <fb>59.05</fb>
    <v>1</v>
  </rv>
  <rv s="0">
    <fb>42948</fb>
    <v>0</v>
  </rv>
  <rv s="0">
    <fb>59.84</fb>
    <v>1</v>
  </rv>
  <rv s="0">
    <fb>42949</fb>
    <v>0</v>
  </rv>
  <rv s="0">
    <fb>59.79</fb>
    <v>1</v>
  </rv>
  <rv s="0">
    <fb>42950</fb>
    <v>0</v>
  </rv>
  <rv s="0">
    <fb>60.14</fb>
    <v>1</v>
  </rv>
  <rv s="0">
    <fb>42951</fb>
    <v>0</v>
  </rv>
  <rv s="0">
    <fb>59.76</fb>
    <v>1</v>
  </rv>
  <rv s="0">
    <fb>42954</fb>
    <v>0</v>
  </rv>
  <rv s="0">
    <fb>42955</fb>
    <v>0</v>
  </rv>
  <rv s="0">
    <fb>59.46</fb>
    <v>1</v>
  </rv>
  <rv s="0">
    <fb>42956</fb>
    <v>0</v>
  </rv>
  <rv s="0">
    <fb>59.9</fb>
    <v>1</v>
  </rv>
  <rv s="0">
    <fb>42957</fb>
    <v>0</v>
  </rv>
  <rv s="0">
    <fb>59.07</fb>
    <v>1</v>
  </rv>
  <rv s="0">
    <fb>42958</fb>
    <v>0</v>
  </rv>
  <rv s="0">
    <fb>58.97</fb>
    <v>1</v>
  </rv>
  <rv s="0">
    <fb>42961</fb>
    <v>0</v>
  </rv>
  <rv s="0">
    <fb>59.78</fb>
    <v>1</v>
  </rv>
  <rv s="0">
    <fb>42962</fb>
    <v>0</v>
  </rv>
  <rv s="0">
    <fb>58.56</fb>
    <v>1</v>
  </rv>
  <rv s="0">
    <fb>42963</fb>
    <v>0</v>
  </rv>
  <rv s="0">
    <fb>42964</fb>
    <v>0</v>
  </rv>
  <rv s="0">
    <fb>42965</fb>
    <v>0</v>
  </rv>
  <rv s="0">
    <fb>42968</fb>
    <v>0</v>
  </rv>
  <rv s="0">
    <fb>53.61</fb>
    <v>1</v>
  </rv>
  <rv s="0">
    <fb>42969</fb>
    <v>0</v>
  </rv>
  <rv s="0">
    <fb>54.13</fb>
    <v>1</v>
  </rv>
  <rv s="0">
    <fb>42970</fb>
    <v>0</v>
  </rv>
  <rv s="0">
    <fb>42971</fb>
    <v>0</v>
  </rv>
  <rv s="0">
    <fb>53.84</fb>
    <v>1</v>
  </rv>
  <rv s="0">
    <fb>42972</fb>
    <v>0</v>
  </rv>
  <rv s="0">
    <fb>53.9</fb>
    <v>1</v>
  </rv>
  <rv s="0">
    <fb>42975</fb>
    <v>0</v>
  </rv>
  <rv s="0">
    <fb>53.73</fb>
    <v>1</v>
  </rv>
  <rv s="0">
    <fb>42976</fb>
    <v>0</v>
  </rv>
  <rv s="0">
    <fb>52.73</fb>
    <v>1</v>
  </rv>
  <rv s="0">
    <fb>42977</fb>
    <v>0</v>
  </rv>
  <rv s="0">
    <fb>52.56</fb>
    <v>1</v>
  </rv>
  <rv s="0">
    <fb>42978</fb>
    <v>0</v>
  </rv>
  <rv s="0">
    <fb>42979</fb>
    <v>0</v>
  </rv>
  <rv s="0">
    <fb>42983</fb>
    <v>0</v>
  </rv>
  <rv s="0">
    <fb>42984</fb>
    <v>0</v>
  </rv>
  <rv s="0">
    <fb>52.76</fb>
    <v>1</v>
  </rv>
  <rv s="0">
    <fb>42985</fb>
    <v>0</v>
  </rv>
  <rv s="0">
    <fb>52.39</fb>
    <v>1</v>
  </rv>
  <rv s="0">
    <fb>42986</fb>
    <v>0</v>
  </rv>
  <rv s="0">
    <fb>42989</fb>
    <v>0</v>
  </rv>
  <rv s="0">
    <fb>53.03</fb>
    <v>1</v>
  </rv>
  <rv s="0">
    <fb>42990</fb>
    <v>0</v>
  </rv>
  <rv s="0">
    <fb>53.4</fb>
    <v>1</v>
  </rv>
  <rv s="0">
    <fb>42991</fb>
    <v>0</v>
  </rv>
  <rv s="0">
    <fb>53.52</fb>
    <v>1</v>
  </rv>
  <rv s="0">
    <fb>42992</fb>
    <v>0</v>
  </rv>
  <rv s="0">
    <fb>42993</fb>
    <v>0</v>
  </rv>
  <rv s="0">
    <fb>53.87</fb>
    <v>1</v>
  </rv>
  <rv s="0">
    <fb>42996</fb>
    <v>0</v>
  </rv>
  <rv s="0">
    <fb>53.5</fb>
    <v>1</v>
  </rv>
  <rv s="0">
    <fb>42997</fb>
    <v>0</v>
  </rv>
  <rv s="0">
    <fb>53.33</fb>
    <v>1</v>
  </rv>
  <rv s="0">
    <fb>42998</fb>
    <v>0</v>
  </rv>
  <rv s="0">
    <fb>53.56</fb>
    <v>1</v>
  </rv>
  <rv s="0">
    <fb>42999</fb>
    <v>0</v>
  </rv>
  <rv s="0">
    <fb>43000</fb>
    <v>0</v>
  </rv>
  <rv s="0">
    <fb>43003</fb>
    <v>0</v>
  </rv>
  <rv s="0">
    <fb>43004</fb>
    <v>0</v>
  </rv>
  <rv s="0">
    <fb>53.7</fb>
    <v>1</v>
  </rv>
  <rv s="0">
    <fb>43005</fb>
    <v>0</v>
  </rv>
  <rv s="0">
    <fb>43006</fb>
    <v>0</v>
  </rv>
  <rv s="0">
    <fb>52.63</fb>
    <v>1</v>
  </rv>
  <rv s="0">
    <fb>43007</fb>
    <v>0</v>
  </rv>
  <rv s="0">
    <fb>43010</fb>
    <v>0</v>
  </rv>
  <rv s="0">
    <fb>43011</fb>
    <v>0</v>
  </rv>
  <rv s="0">
    <fb>51.47</fb>
    <v>1</v>
  </rv>
  <rv s="0">
    <fb>43012</fb>
    <v>0</v>
  </rv>
  <rv s="0">
    <fb>52.08</fb>
    <v>1</v>
  </rv>
  <rv s="0">
    <fb>43013</fb>
    <v>0</v>
  </rv>
  <rv s="0">
    <fb>52.18</fb>
    <v>1</v>
  </rv>
  <rv s="0">
    <fb>43014</fb>
    <v>0</v>
  </rv>
  <rv s="0">
    <fb>52.42</fb>
    <v>1</v>
  </rv>
  <rv s="0">
    <fb>43017</fb>
    <v>0</v>
  </rv>
  <rv s="0">
    <fb>43018</fb>
    <v>0</v>
  </rv>
  <rv s="0">
    <fb>51.53</fb>
    <v>1</v>
  </rv>
  <rv s="0">
    <fb>43019</fb>
    <v>0</v>
  </rv>
  <rv s="0">
    <fb>43020</fb>
    <v>0</v>
  </rv>
  <rv s="0">
    <fb>43021</fb>
    <v>0</v>
  </rv>
  <rv s="0">
    <fb>50.98</fb>
    <v>1</v>
  </rv>
  <rv s="0">
    <fb>43024</fb>
    <v>0</v>
  </rv>
  <rv s="0">
    <fb>51.37</fb>
    <v>1</v>
  </rv>
  <rv s="0">
    <fb>43025</fb>
    <v>0</v>
  </rv>
  <rv s="0">
    <fb>52</fb>
    <v>1</v>
  </rv>
  <rv s="0">
    <fb>43026</fb>
    <v>0</v>
  </rv>
  <rv s="0">
    <fb>43027</fb>
    <v>0</v>
  </rv>
  <rv s="0">
    <fb>43028</fb>
    <v>0</v>
  </rv>
  <rv s="0">
    <fb>43031</fb>
    <v>0</v>
  </rv>
  <rv s="0">
    <fb>53.66</fb>
    <v>1</v>
  </rv>
  <rv s="0">
    <fb>43032</fb>
    <v>0</v>
  </rv>
  <rv s="0">
    <fb>53.42</fb>
    <v>1</v>
  </rv>
  <rv s="0">
    <fb>43033</fb>
    <v>0</v>
  </rv>
  <rv s="0">
    <fb>43034</fb>
    <v>0</v>
  </rv>
  <rv s="0">
    <fb>56.81</fb>
    <v>1</v>
  </rv>
  <rv s="0">
    <fb>43035</fb>
    <v>0</v>
  </rv>
  <rv s="0">
    <fb>55.96</fb>
    <v>1</v>
  </rv>
  <rv s="0">
    <fb>43038</fb>
    <v>0</v>
  </rv>
  <rv s="0">
    <fb>55.27</fb>
    <v>1</v>
  </rv>
  <rv s="0">
    <fb>43039</fb>
    <v>0</v>
  </rv>
  <rv s="0">
    <fb>43040</fb>
    <v>0</v>
  </rv>
  <rv s="0">
    <fb>43041</fb>
    <v>0</v>
  </rv>
  <rv s="0">
    <fb>55.12</fb>
    <v>1</v>
  </rv>
  <rv s="0">
    <fb>43042</fb>
    <v>0</v>
  </rv>
  <rv s="0">
    <fb>55.71</fb>
    <v>1</v>
  </rv>
  <rv s="0">
    <fb>43045</fb>
    <v>0</v>
  </rv>
  <rv s="0">
    <fb>43046</fb>
    <v>0</v>
  </rv>
  <rv s="0">
    <fb>43047</fb>
    <v>0</v>
  </rv>
  <rv s="0">
    <fb>55.76</fb>
    <v>1</v>
  </rv>
  <rv s="0">
    <fb>43048</fb>
    <v>0</v>
  </rv>
  <rv s="0">
    <fb>56.13</fb>
    <v>1</v>
  </rv>
  <rv s="0">
    <fb>43049</fb>
    <v>0</v>
  </rv>
  <rv s="0">
    <fb>43052</fb>
    <v>0</v>
  </rv>
  <rv s="0">
    <fb>43053</fb>
    <v>0</v>
  </rv>
  <rv s="0">
    <fb>43054</fb>
    <v>0</v>
  </rv>
  <rv s="0">
    <fb>56.63</fb>
    <v>1</v>
  </rv>
  <rv s="0">
    <fb>43055</fb>
    <v>0</v>
  </rv>
  <rv s="0">
    <fb>43056</fb>
    <v>0</v>
  </rv>
  <rv s="0">
    <fb>59.19</fb>
    <v>1</v>
  </rv>
  <rv s="0">
    <fb>43059</fb>
    <v>0</v>
  </rv>
  <rv s="0">
    <fb>43060</fb>
    <v>0</v>
  </rv>
  <rv s="0">
    <fb>43061</fb>
    <v>0</v>
  </rv>
  <rv s="0">
    <fb>43063</fb>
    <v>0</v>
  </rv>
  <rv s="0">
    <fb>59.32</fb>
    <v>1</v>
  </rv>
  <rv s="0">
    <fb>43066</fb>
    <v>0</v>
  </rv>
  <rv s="0">
    <fb>59.63</fb>
    <v>1</v>
  </rv>
  <rv s="0">
    <fb>43067</fb>
    <v>0</v>
  </rv>
  <rv s="0">
    <fb>43068</fb>
    <v>0</v>
  </rv>
  <rv s="0">
    <fb>60.36</fb>
    <v>1</v>
  </rv>
  <rv s="0">
    <fb>43069</fb>
    <v>0</v>
  </rv>
  <rv s="0">
    <fb>60.42</fb>
    <v>1</v>
  </rv>
  <rv s="0">
    <fb>43070</fb>
    <v>0</v>
  </rv>
  <rv s="0">
    <fb>59.88</fb>
    <v>1</v>
  </rv>
  <rv s="0">
    <fb>43073</fb>
    <v>0</v>
  </rv>
  <rv s="0">
    <fb>60.1</fb>
    <v>1</v>
  </rv>
  <rv s="0">
    <fb>43074</fb>
    <v>0</v>
  </rv>
  <rv s="0">
    <fb>43075</fb>
    <v>0</v>
  </rv>
  <rv s="0">
    <fb>59.72</fb>
    <v>1</v>
  </rv>
  <rv s="0">
    <fb>43076</fb>
    <v>0</v>
  </rv>
  <rv s="0">
    <fb>60.6</fb>
    <v>1</v>
  </rv>
  <rv s="0">
    <fb>43077</fb>
    <v>0</v>
  </rv>
  <rv s="0">
    <fb>61.3</fb>
    <v>1</v>
  </rv>
  <rv s="0">
    <fb>43080</fb>
    <v>0</v>
  </rv>
  <rv s="0">
    <fb>61.91</fb>
    <v>1</v>
  </rv>
  <rv s="0">
    <fb>43081</fb>
    <v>0</v>
  </rv>
  <rv s="0">
    <fb>62.17</fb>
    <v>1</v>
  </rv>
  <rv s="0">
    <fb>43082</fb>
    <v>0</v>
  </rv>
  <rv s="0">
    <fb>64.3</fb>
    <v>1</v>
  </rv>
  <rv s="0">
    <fb>43083</fb>
    <v>0</v>
  </rv>
  <rv s="0">
    <fb>64.53</fb>
    <v>1</v>
  </rv>
  <rv s="0">
    <fb>43084</fb>
    <v>0</v>
  </rv>
  <rv s="0">
    <fb>64.790000000000006</fb>
    <v>1</v>
  </rv>
  <rv s="0">
    <fb>43087</fb>
    <v>0</v>
  </rv>
  <rv s="0">
    <fb>64.81</fb>
    <v>1</v>
  </rv>
  <rv s="0">
    <fb>43088</fb>
    <v>0</v>
  </rv>
  <rv s="0">
    <fb>64.239999999999995</fb>
    <v>1</v>
  </rv>
  <rv s="0">
    <fb>43089</fb>
    <v>0</v>
  </rv>
  <rv s="0">
    <fb>63.59</fb>
    <v>1</v>
  </rv>
  <rv s="0">
    <fb>43090</fb>
    <v>0</v>
  </rv>
  <rv s="0">
    <fb>64.77</fb>
    <v>1</v>
  </rv>
  <rv s="0">
    <fb>43091</fb>
    <v>0</v>
  </rv>
  <rv s="0">
    <fb>63.29</fb>
    <v>1</v>
  </rv>
  <rv s="0">
    <fb>43095</fb>
    <v>0</v>
  </rv>
  <rv s="0">
    <fb>63.65</fb>
    <v>1</v>
  </rv>
  <rv s="0">
    <fb>43096</fb>
    <v>0</v>
  </rv>
  <rv s="0">
    <fb>62.95</fb>
    <v>1</v>
  </rv>
  <rv s="0">
    <fb>43097</fb>
    <v>0</v>
  </rv>
  <rv s="0">
    <fb>43098</fb>
    <v>0</v>
  </rv>
  <rv s="0">
    <fb>43102</fb>
    <v>0</v>
  </rv>
  <rv s="0">
    <fb>63.49</fb>
    <v>1</v>
  </rv>
  <rv s="0">
    <fb>43103</fb>
    <v>0</v>
  </rv>
  <rv s="0">
    <fb>63.48</fb>
    <v>1</v>
  </rv>
  <rv s="0">
    <fb>43104</fb>
    <v>0</v>
  </rv>
  <rv s="0">
    <fb>63.44</fb>
    <v>1</v>
  </rv>
  <rv s="0">
    <fb>43105</fb>
    <v>0</v>
  </rv>
  <rv s="0">
    <fb>63.98</fb>
    <v>1</v>
  </rv>
  <rv s="0">
    <fb>43108</fb>
    <v>0</v>
  </rv>
  <rv s="0">
    <fb>64.55</fb>
    <v>1</v>
  </rv>
  <rv s="0">
    <fb>43109</fb>
    <v>0</v>
  </rv>
  <rv s="0">
    <fb>64.09</fb>
    <v>1</v>
  </rv>
  <rv s="0">
    <fb>43110</fb>
    <v>0</v>
  </rv>
  <rv s="0">
    <fb>64.22</fb>
    <v>1</v>
  </rv>
  <rv s="0">
    <fb>43111</fb>
    <v>0</v>
  </rv>
  <rv s="0">
    <fb>64.290000000000006</fb>
    <v>1</v>
  </rv>
  <rv s="0">
    <fb>43112</fb>
    <v>0</v>
  </rv>
  <rv s="0">
    <fb>64.67</fb>
    <v>1</v>
  </rv>
  <rv s="0">
    <fb>43116</fb>
    <v>0</v>
  </rv>
  <rv s="0">
    <fb>63.42</fb>
    <v>1</v>
  </rv>
  <rv s="0">
    <fb>43117</fb>
    <v>0</v>
  </rv>
  <rv s="0">
    <fb>43118</fb>
    <v>0</v>
  </rv>
  <rv s="0">
    <fb>64.11</fb>
    <v>1</v>
  </rv>
  <rv s="0">
    <fb>43119</fb>
    <v>0</v>
  </rv>
  <rv s="0">
    <fb>67.209999999999994</fb>
    <v>1</v>
  </rv>
  <rv s="0">
    <fb>43122</fb>
    <v>0</v>
  </rv>
  <rv s="0">
    <fb>66.39</fb>
    <v>1</v>
  </rv>
  <rv s="0">
    <fb>43123</fb>
    <v>0</v>
  </rv>
  <rv s="0">
    <fb>67.14</fb>
    <v>1</v>
  </rv>
  <rv s="0">
    <fb>43124</fb>
    <v>0</v>
  </rv>
  <rv s="0">
    <fb>68</fb>
    <v>1</v>
  </rv>
  <rv s="0">
    <fb>43125</fb>
    <v>0</v>
  </rv>
  <rv s="0">
    <fb>67.709999999999994</fb>
    <v>1</v>
  </rv>
  <rv s="0">
    <fb>43126</fb>
    <v>0</v>
  </rv>
  <rv s="0">
    <fb>68.040000000000006</fb>
    <v>1</v>
  </rv>
  <rv s="0">
    <fb>43129</fb>
    <v>0</v>
  </rv>
  <rv s="0">
    <fb>67.58</fb>
    <v>1</v>
  </rv>
  <rv s="0">
    <fb>43130</fb>
    <v>0</v>
  </rv>
  <rv s="0">
    <fb>67.33</fb>
    <v>1</v>
  </rv>
  <rv s="0">
    <fb>43131</fb>
    <v>0</v>
  </rv>
  <rv s="0">
    <fb>68.22</fb>
    <v>1</v>
  </rv>
  <rv s="0">
    <fb>43132</fb>
    <v>0</v>
  </rv>
  <rv s="0">
    <fb>67.650000000000006</fb>
    <v>1</v>
  </rv>
  <rv s="0">
    <fb>43133</fb>
    <v>0</v>
  </rv>
  <rv s="0">
    <fb>67.22</fb>
    <v>1</v>
  </rv>
  <rv s="0">
    <fb>43136</fb>
    <v>0</v>
  </rv>
  <rv s="0">
    <fb>64.39</fb>
    <v>1</v>
  </rv>
  <rv s="0">
    <fb>43137</fb>
    <v>0</v>
  </rv>
  <rv s="0">
    <fb>65.22</fb>
    <v>1</v>
  </rv>
  <rv s="0">
    <fb>43138</fb>
    <v>0</v>
  </rv>
  <rv s="0">
    <fb>65.63</fb>
    <v>1</v>
  </rv>
  <rv s="0">
    <fb>43139</fb>
    <v>0</v>
  </rv>
  <rv s="0">
    <fb>43140</fb>
    <v>0</v>
  </rv>
  <rv s="0">
    <fb>65.489999999999995</fb>
    <v>1</v>
  </rv>
  <rv s="0">
    <fb>43143</fb>
    <v>0</v>
  </rv>
  <rv s="0">
    <fb>65.98</fb>
    <v>1</v>
  </rv>
  <rv s="0">
    <fb>43144</fb>
    <v>0</v>
  </rv>
  <rv s="0">
    <fb>65.87</fb>
    <v>1</v>
  </rv>
  <rv s="0">
    <fb>43145</fb>
    <v>0</v>
  </rv>
  <rv s="0">
    <fb>67.959999999999994</fb>
    <v>1</v>
  </rv>
  <rv s="0">
    <fb>43146</fb>
    <v>0</v>
  </rv>
  <rv s="0">
    <fb>68.290000000000006</fb>
    <v>1</v>
  </rv>
  <rv s="0">
    <fb>43147</fb>
    <v>0</v>
  </rv>
  <rv s="0">
    <fb>68.3</fb>
    <v>1</v>
  </rv>
  <rv s="0">
    <fb>43151</fb>
    <v>0</v>
  </rv>
  <rv s="0">
    <fb>67.489999999999995</fb>
    <v>1</v>
  </rv>
  <rv s="0">
    <fb>43152</fb>
    <v>0</v>
  </rv>
  <rv s="0">
    <fb>67.05</fb>
    <v>1</v>
  </rv>
  <rv s="0">
    <fb>43153</fb>
    <v>0</v>
  </rv>
  <rv s="0">
    <fb>67.13</fb>
    <v>1</v>
  </rv>
  <rv s="0">
    <fb>43154</fb>
    <v>0</v>
  </rv>
  <rv s="0">
    <fb>68.16</fb>
    <v>1</v>
  </rv>
  <rv s="0">
    <fb>43157</fb>
    <v>0</v>
  </rv>
  <rv s="0">
    <fb>69.650000000000006</fb>
    <v>1</v>
  </rv>
  <rv s="0">
    <fb>43158</fb>
    <v>0</v>
  </rv>
  <rv s="0">
    <fb>68.03</fb>
    <v>1</v>
  </rv>
  <rv s="0">
    <fb>43159</fb>
    <v>0</v>
  </rv>
  <rv s="0">
    <fb>67.03</fb>
    <v>1</v>
  </rv>
  <rv s="0">
    <fb>43160</fb>
    <v>0</v>
  </rv>
  <rv s="0">
    <fb>66.319999999999993</fb>
    <v>1</v>
  </rv>
  <rv s="0">
    <fb>43161</fb>
    <v>0</v>
  </rv>
  <rv s="0">
    <fb>43164</fb>
    <v>0</v>
  </rv>
  <rv s="0">
    <fb>65.05</fb>
    <v>1</v>
  </rv>
  <rv s="0">
    <fb>43165</fb>
    <v>0</v>
  </rv>
  <rv s="0">
    <fb>43166</fb>
    <v>0</v>
  </rv>
  <rv s="0">
    <fb>64.17</fb>
    <v>1</v>
  </rv>
  <rv s="0">
    <fb>43167</fb>
    <v>0</v>
  </rv>
  <rv s="0">
    <fb>43168</fb>
    <v>0</v>
  </rv>
  <rv s="0">
    <fb>66.3</fb>
    <v>1</v>
  </rv>
  <rv s="0">
    <fb>43171</fb>
    <v>0</v>
  </rv>
  <rv s="0">
    <fb>66.819999999999993</fb>
    <v>1</v>
  </rv>
  <rv s="0">
    <fb>43172</fb>
    <v>0</v>
  </rv>
  <rv s="0">
    <fb>66.17</fb>
    <v>1</v>
  </rv>
  <rv s="0">
    <fb>43173</fb>
    <v>0</v>
  </rv>
  <rv s="0">
    <fb>66.2</fb>
    <v>1</v>
  </rv>
  <rv s="0">
    <fb>43174</fb>
    <v>0</v>
  </rv>
  <rv s="0">
    <fb>43175</fb>
    <v>0</v>
  </rv>
  <rv s="0">
    <fb>65.91</fb>
    <v>1</v>
  </rv>
  <rv s="0">
    <fb>43178</fb>
    <v>0</v>
  </rv>
  <rv s="0">
    <fb>65.709999999999994</fb>
    <v>1</v>
  </rv>
  <rv s="0">
    <fb>43179</fb>
    <v>0</v>
  </rv>
  <rv s="0">
    <fb>66.8</fb>
    <v>1</v>
  </rv>
  <rv s="0">
    <fb>43180</fb>
    <v>0</v>
  </rv>
  <rv s="0">
    <fb>66.349999999999994</fb>
    <v>1</v>
  </rv>
  <rv s="0">
    <fb>43181</fb>
    <v>0</v>
  </rv>
  <rv s="0">
    <fb>43182</fb>
    <v>0</v>
  </rv>
  <rv s="0">
    <fb>64.63</fb>
    <v>1</v>
  </rv>
  <rv s="0">
    <fb>43185</fb>
    <v>0</v>
  </rv>
  <rv s="0">
    <fb>65.900000000000006</fb>
    <v>1</v>
  </rv>
  <rv s="0">
    <fb>43186</fb>
    <v>0</v>
  </rv>
  <rv s="0">
    <fb>43187</fb>
    <v>0</v>
  </rv>
  <rv s="0">
    <fb>65.44</fb>
    <v>1</v>
  </rv>
  <rv s="0">
    <fb>43188</fb>
    <v>0</v>
  </rv>
  <rv s="0">
    <fb>66.44</fb>
    <v>1</v>
  </rv>
  <rv s="0">
    <fb>43192</fb>
    <v>0</v>
  </rv>
  <rv s="0">
    <fb>64.12</fb>
    <v>1</v>
  </rv>
  <rv s="0">
    <fb>43193</fb>
    <v>0</v>
  </rv>
  <rv s="0">
    <fb>66.7</fb>
    <v>1</v>
  </rv>
  <rv s="0">
    <fb>43194</fb>
    <v>0</v>
  </rv>
  <rv s="0">
    <fb>68.42</fb>
    <v>1</v>
  </rv>
  <rv s="0">
    <fb>43195</fb>
    <v>0</v>
  </rv>
  <rv s="0">
    <fb>69.59</fb>
    <v>1</v>
  </rv>
  <rv s="0">
    <fb>43196</fb>
    <v>0</v>
  </rv>
  <rv s="0">
    <fb>67.55</fb>
    <v>1</v>
  </rv>
  <rv s="0">
    <fb>43199</fb>
    <v>0</v>
  </rv>
  <rv s="0">
    <fb>67.180000000000007</fb>
    <v>1</v>
  </rv>
  <rv s="0">
    <fb>43200</fb>
    <v>0</v>
  </rv>
  <rv s="0">
    <fb>67</fb>
    <v>1</v>
  </rv>
  <rv s="0">
    <fb>43201</fb>
    <v>0</v>
  </rv>
  <rv s="0">
    <fb>66.83</fb>
    <v>1</v>
  </rv>
  <rv s="0">
    <fb>43202</fb>
    <v>0</v>
  </rv>
  <rv s="0">
    <fb>67.77</fb>
    <v>1</v>
  </rv>
  <rv s="0">
    <fb>43203</fb>
    <v>0</v>
  </rv>
  <rv s="0">
    <fb>67.25</fb>
    <v>1</v>
  </rv>
  <rv s="0">
    <fb>43206</fb>
    <v>0</v>
  </rv>
  <rv s="0">
    <fb>67.06</fb>
    <v>1</v>
  </rv>
  <rv s="0">
    <fb>43207</fb>
    <v>0</v>
  </rv>
  <rv s="0">
    <fb>67.510000000000005</fb>
    <v>1</v>
  </rv>
  <rv s="0">
    <fb>43208</fb>
    <v>0</v>
  </rv>
  <rv s="0">
    <fb>43209</fb>
    <v>0</v>
  </rv>
  <rv s="0">
    <fb>65.73</fb>
    <v>1</v>
  </rv>
  <rv s="0">
    <fb>43210</fb>
    <v>0</v>
  </rv>
  <rv s="0">
    <fb>66.09</fb>
    <v>1</v>
  </rv>
  <rv s="0">
    <fb>43213</fb>
    <v>0</v>
  </rv>
  <rv s="0">
    <fb>66.88</fb>
    <v>1</v>
  </rv>
  <rv s="0">
    <fb>43214</fb>
    <v>0</v>
  </rv>
  <rv s="0">
    <fb>66.97</fb>
    <v>1</v>
  </rv>
  <rv s="0">
    <fb>43215</fb>
    <v>0</v>
  </rv>
  <rv s="0">
    <fb>66.67</fb>
    <v>1</v>
  </rv>
  <rv s="0">
    <fb>43216</fb>
    <v>0</v>
  </rv>
  <rv s="0">
    <fb>68.05</fb>
    <v>1</v>
  </rv>
  <rv s="0">
    <fb>43217</fb>
    <v>0</v>
  </rv>
  <rv s="0">
    <fb>69.56</fb>
    <v>1</v>
  </rv>
  <rv s="0">
    <fb>43220</fb>
    <v>0</v>
  </rv>
  <rv s="0">
    <fb>68.39</fb>
    <v>1</v>
  </rv>
  <rv s="0">
    <fb>43221</fb>
    <v>0</v>
  </rv>
  <rv s="0">
    <fb>68.099999999999994</fb>
    <v>1</v>
  </rv>
  <rv s="0">
    <fb>43222</fb>
    <v>0</v>
  </rv>
  <rv s="0">
    <fb>68.260000000000005</fb>
    <v>1</v>
  </rv>
  <rv s="0">
    <fb>43223</fb>
    <v>0</v>
  </rv>
  <rv s="0">
    <fb>66.900000000000006</fb>
    <v>1</v>
  </rv>
  <rv s="0">
    <fb>43224</fb>
    <v>0</v>
  </rv>
  <rv s="0">
    <fb>43227</fb>
    <v>0</v>
  </rv>
  <rv s="0">
    <fb>69.34</fb>
    <v>1</v>
  </rv>
  <rv s="0">
    <fb>43228</fb>
    <v>0</v>
  </rv>
  <rv s="0">
    <fb>68.459999999999994</fb>
    <v>1</v>
  </rv>
  <rv s="0">
    <fb>43229</fb>
    <v>0</v>
  </rv>
  <rv s="0">
    <fb>67.95</fb>
    <v>1</v>
  </rv>
  <rv s="0">
    <fb>43230</fb>
    <v>0</v>
  </rv>
  <rv s="0">
    <fb>67.92</fb>
    <v>1</v>
  </rv>
  <rv s="0">
    <fb>43231</fb>
    <v>0</v>
  </rv>
  <rv s="0">
    <fb>68.430000000000007</fb>
    <v>1</v>
  </rv>
  <rv s="0">
    <fb>43234</fb>
    <v>0</v>
  </rv>
  <rv s="0">
    <fb>68.84</fb>
    <v>1</v>
  </rv>
  <rv s="0">
    <fb>43235</fb>
    <v>0</v>
  </rv>
  <rv s="0">
    <fb>69.5</fb>
    <v>1</v>
  </rv>
  <rv s="0">
    <fb>43236</fb>
    <v>0</v>
  </rv>
  <rv s="0">
    <fb>71.34</fb>
    <v>1</v>
  </rv>
  <rv s="0">
    <fb>43237</fb>
    <v>0</v>
  </rv>
  <rv s="0">
    <fb>70.94</fb>
    <v>1</v>
  </rv>
  <rv s="0">
    <fb>43238</fb>
    <v>0</v>
  </rv>
  <rv s="0">
    <fb>71.319999999999993</fb>
    <v>1</v>
  </rv>
  <rv s="0">
    <fb>43241</fb>
    <v>0</v>
  </rv>
  <rv s="0">
    <fb>71.38</fb>
    <v>1</v>
  </rv>
  <rv s="0">
    <fb>43242</fb>
    <v>0</v>
  </rv>
  <rv s="0">
    <fb>71.31</fb>
    <v>1</v>
  </rv>
  <rv s="0">
    <fb>43243</fb>
    <v>0</v>
  </rv>
  <rv s="0">
    <fb>43244</fb>
    <v>0</v>
  </rv>
  <rv s="0">
    <fb>72.180000000000007</fb>
    <v>1</v>
  </rv>
  <rv s="0">
    <fb>43245</fb>
    <v>0</v>
  </rv>
  <rv s="0">
    <fb>72.25</fb>
    <v>1</v>
  </rv>
  <rv s="0">
    <fb>43249</fb>
    <v>0</v>
  </rv>
  <rv s="0">
    <fb>70.92</fb>
    <v>1</v>
  </rv>
  <rv s="0">
    <fb>43250</fb>
    <v>0</v>
  </rv>
  <rv s="0">
    <fb>72.23</fb>
    <v>1</v>
  </rv>
  <rv s="0">
    <fb>43251</fb>
    <v>0</v>
  </rv>
  <rv s="0">
    <fb>71.8</fb>
    <v>1</v>
  </rv>
  <rv s="0">
    <fb>43252</fb>
    <v>0</v>
  </rv>
  <rv s="0">
    <fb>72.760000000000005</fb>
    <v>1</v>
  </rv>
  <rv s="0">
    <fb>43255</fb>
    <v>0</v>
  </rv>
  <rv s="0">
    <fb>73.83</fb>
    <v>1</v>
  </rv>
  <rv s="0">
    <fb>43256</fb>
    <v>0</v>
  </rv>
  <rv s="0">
    <fb>74.05</fb>
    <v>1</v>
  </rv>
  <rv s="0">
    <fb>43257</fb>
    <v>0</v>
  </rv>
  <rv s="0">
    <fb>74.75</fb>
    <v>1</v>
  </rv>
  <rv s="0">
    <fb>43258</fb>
    <v>0</v>
  </rv>
  <rv s="0">
    <fb>74.760000000000005</fb>
    <v>1</v>
  </rv>
  <rv s="0">
    <fb>43259</fb>
    <v>0</v>
  </rv>
  <rv s="0">
    <fb>74.900000000000006</fb>
    <v>1</v>
  </rv>
  <rv s="0">
    <fb>43262</fb>
    <v>0</v>
  </rv>
  <rv s="0">
    <fb>74.59</fb>
    <v>1</v>
  </rv>
  <rv s="0">
    <fb>43263</fb>
    <v>0</v>
  </rv>
  <rv s="0">
    <fb>74.290000000000006</fb>
    <v>1</v>
  </rv>
  <rv s="0">
    <fb>43264</fb>
    <v>0</v>
  </rv>
  <rv s="0">
    <fb>74.11</fb>
    <v>1</v>
  </rv>
  <rv s="0">
    <fb>43265</fb>
    <v>0</v>
  </rv>
  <rv s="0">
    <fb>74.7</fb>
    <v>1</v>
  </rv>
  <rv s="0">
    <fb>43266</fb>
    <v>0</v>
  </rv>
  <rv s="0">
    <fb>75.84</fb>
    <v>1</v>
  </rv>
  <rv s="0">
    <fb>43269</fb>
    <v>0</v>
  </rv>
  <rv s="0">
    <fb>75.61</fb>
    <v>1</v>
  </rv>
  <rv s="0">
    <fb>43270</fb>
    <v>0</v>
  </rv>
  <rv s="0">
    <fb>74.260000000000005</fb>
    <v>1</v>
  </rv>
  <rv s="0">
    <fb>43271</fb>
    <v>0</v>
  </rv>
  <rv s="0">
    <fb>74.72</fb>
    <v>1</v>
  </rv>
  <rv s="0">
    <fb>43272</fb>
    <v>0</v>
  </rv>
  <rv s="0">
    <fb>73.94</fb>
    <v>1</v>
  </rv>
  <rv s="0">
    <fb>43273</fb>
    <v>0</v>
  </rv>
  <rv s="0">
    <fb>73.430000000000007</fb>
    <v>1</v>
  </rv>
  <rv s="0">
    <fb>43276</fb>
    <v>0</v>
  </rv>
  <rv s="0">
    <fb>72.349999999999994</fb>
    <v>1</v>
  </rv>
  <rv s="0">
    <fb>43277</fb>
    <v>0</v>
  </rv>
  <rv s="0">
    <fb>72.56</fb>
    <v>1</v>
  </rv>
  <rv s="0">
    <fb>43278</fb>
    <v>0</v>
  </rv>
  <rv s="0">
    <fb>71.349999999999994</fb>
    <v>1</v>
  </rv>
  <rv s="0">
    <fb>43279</fb>
    <v>0</v>
  </rv>
  <rv s="0">
    <fb>71.7</fb>
    <v>1</v>
  </rv>
  <rv s="0">
    <fb>43280</fb>
    <v>0</v>
  </rv>
  <rv s="0">
    <fb>79.680000000000007</fb>
    <v>1</v>
  </rv>
  <rv s="0">
    <fb>43283</fb>
    <v>0</v>
  </rv>
  <rv s="0">
    <fb>78.349999999999994</fb>
    <v>1</v>
  </rv>
  <rv s="0">
    <fb>43284</fb>
    <v>0</v>
  </rv>
  <rv s="0">
    <fb>76.28</fb>
    <v>1</v>
  </rv>
  <rv s="0">
    <fb>43286</fb>
    <v>0</v>
  </rv>
  <rv s="0">
    <fb>76.55</fb>
    <v>1</v>
  </rv>
  <rv s="0">
    <fb>43287</fb>
    <v>0</v>
  </rv>
  <rv s="0">
    <fb>76.48</fb>
    <v>1</v>
  </rv>
  <rv s="0">
    <fb>43290</fb>
    <v>0</v>
  </rv>
  <rv s="0">
    <fb>77.28</fb>
    <v>1</v>
  </rv>
  <rv s="0">
    <fb>43291</fb>
    <v>0</v>
  </rv>
  <rv s="0">
    <fb>77.569999999999993</fb>
    <v>1</v>
  </rv>
  <rv s="0">
    <fb>43292</fb>
    <v>0</v>
  </rv>
  <rv s="0">
    <fb>77.36</fb>
    <v>1</v>
  </rv>
  <rv s="0">
    <fb>43293</fb>
    <v>0</v>
  </rv>
  <rv s="0">
    <fb>77.37</fb>
    <v>1</v>
  </rv>
  <rv s="0">
    <fb>43294</fb>
    <v>0</v>
  </rv>
  <rv s="0">
    <fb>77.38</fb>
    <v>1</v>
  </rv>
  <rv s="0">
    <fb>43297</fb>
    <v>0</v>
  </rv>
  <rv s="0">
    <fb>77.75</fb>
    <v>1</v>
  </rv>
  <rv s="0">
    <fb>43298</fb>
    <v>0</v>
  </rv>
  <rv s="0">
    <fb>77.47</fb>
    <v>1</v>
  </rv>
  <rv s="0">
    <fb>43299</fb>
    <v>0</v>
  </rv>
  <rv s="0">
    <fb>76.59</fb>
    <v>1</v>
  </rv>
  <rv s="0">
    <fb>43300</fb>
    <v>0</v>
  </rv>
  <rv s="0">
    <fb>76.95</fb>
    <v>1</v>
  </rv>
  <rv s="0">
    <fb>43301</fb>
    <v>0</v>
  </rv>
  <rv s="0">
    <fb>76.959999999999994</fb>
    <v>1</v>
  </rv>
  <rv s="0">
    <fb>43304</fb>
    <v>0</v>
  </rv>
  <rv s="0">
    <fb>43305</fb>
    <v>0</v>
  </rv>
  <rv s="0">
    <fb>75.53</fb>
    <v>1</v>
  </rv>
  <rv s="0">
    <fb>43306</fb>
    <v>0</v>
  </rv>
  <rv s="0">
    <fb>77.16</fb>
    <v>1</v>
  </rv>
  <rv s="0">
    <fb>43307</fb>
    <v>0</v>
  </rv>
  <rv s="0">
    <fb>78.150000000000006</fb>
    <v>1</v>
  </rv>
  <rv s="0">
    <fb>43308</fb>
    <v>0</v>
  </rv>
  <rv s="0">
    <fb>76.89</fb>
    <v>1</v>
  </rv>
  <rv s="0">
    <fb>43311</fb>
    <v>0</v>
  </rv>
  <rv s="0">
    <fb>75.959999999999994</fb>
    <v>1</v>
  </rv>
  <rv s="0">
    <fb>43312</fb>
    <v>0</v>
  </rv>
  <rv s="0">
    <fb>76.91</fb>
    <v>1</v>
  </rv>
  <rv s="0">
    <fb>43313</fb>
    <v>0</v>
  </rv>
  <rv s="0">
    <fb>77.540000000000006</fb>
    <v>1</v>
  </rv>
  <rv s="0">
    <fb>43314</fb>
    <v>0</v>
  </rv>
  <rv s="0">
    <fb>78.650000000000006</fb>
    <v>1</v>
  </rv>
  <rv s="0">
    <fb>43315</fb>
    <v>0</v>
  </rv>
  <rv s="0">
    <fb>78.739999999999995</fb>
    <v>1</v>
  </rv>
  <rv s="0">
    <fb>43318</fb>
    <v>0</v>
  </rv>
  <rv s="0">
    <fb>79.510000000000005</fb>
    <v>1</v>
  </rv>
  <rv s="0">
    <fb>43319</fb>
    <v>0</v>
  </rv>
  <rv s="0">
    <fb>80.53</fb>
    <v>1</v>
  </rv>
  <rv s="0">
    <fb>43320</fb>
    <v>0</v>
  </rv>
  <rv s="0">
    <fb>80.5</fb>
    <v>1</v>
  </rv>
  <rv s="0">
    <fb>43321</fb>
    <v>0</v>
  </rv>
  <rv s="0">
    <fb>81.260000000000005</fb>
    <v>1</v>
  </rv>
  <rv s="0">
    <fb>43322</fb>
    <v>0</v>
  </rv>
  <rv s="0">
    <fb>80.73</fb>
    <v>1</v>
  </rv>
  <rv s="0">
    <fb>43325</fb>
    <v>0</v>
  </rv>
  <rv s="0">
    <fb>80.150000000000006</fb>
    <v>1</v>
  </rv>
  <rv s="0">
    <fb>43326</fb>
    <v>0</v>
  </rv>
  <rv s="0">
    <fb>80.14</fb>
    <v>1</v>
  </rv>
  <rv s="0">
    <fb>43327</fb>
    <v>0</v>
  </rv>
  <rv s="0">
    <fb>79.569999999999993</fb>
    <v>1</v>
  </rv>
  <rv s="0">
    <fb>43328</fb>
    <v>0</v>
  </rv>
  <rv s="0">
    <fb>80.05</fb>
    <v>1</v>
  </rv>
  <rv s="0">
    <fb>43329</fb>
    <v>0</v>
  </rv>
  <rv s="0">
    <fb>79.75</fb>
    <v>1</v>
  </rv>
  <rv s="0">
    <fb>43332</fb>
    <v>0</v>
  </rv>
  <rv s="0">
    <fb>82.18</fb>
    <v>1</v>
  </rv>
  <rv s="0">
    <fb>43333</fb>
    <v>0</v>
  </rv>
  <rv s="0">
    <fb>82.95</fb>
    <v>1</v>
  </rv>
  <rv s="0">
    <fb>43334</fb>
    <v>0</v>
  </rv>
  <rv s="0">
    <fb>82.64</fb>
    <v>1</v>
  </rv>
  <rv s="0">
    <fb>43335</fb>
    <v>0</v>
  </rv>
  <rv s="0">
    <fb>82.91</fb>
    <v>1</v>
  </rv>
  <rv s="0">
    <fb>43336</fb>
    <v>0</v>
  </rv>
  <rv s="0">
    <fb>82.45</fb>
    <v>1</v>
  </rv>
  <rv s="0">
    <fb>43339</fb>
    <v>0</v>
  </rv>
  <rv s="0">
    <fb>82.65</fb>
    <v>1</v>
  </rv>
  <rv s="0">
    <fb>43340</fb>
    <v>0</v>
  </rv>
  <rv s="0">
    <fb>82.58</fb>
    <v>1</v>
  </rv>
  <rv s="0">
    <fb>43341</fb>
    <v>0</v>
  </rv>
  <rv s="0">
    <fb>82.79</fb>
    <v>1</v>
  </rv>
  <rv s="0">
    <fb>43342</fb>
    <v>0</v>
  </rv>
  <rv s="0">
    <fb>81.400000000000006</fb>
    <v>1</v>
  </rv>
  <rv s="0">
    <fb>43343</fb>
    <v>0</v>
  </rv>
  <rv s="0">
    <fb>82.2</fb>
    <v>1</v>
  </rv>
  <rv s="0">
    <fb>43347</fb>
    <v>0</v>
  </rv>
  <rv s="0">
    <fb>79.599999999999994</fb>
    <v>1</v>
  </rv>
  <rv s="0">
    <fb>43348</fb>
    <v>0</v>
  </rv>
  <rv s="0">
    <fb>79.92</fb>
    <v>1</v>
  </rv>
  <rv s="0">
    <fb>43349</fb>
    <v>0</v>
  </rv>
  <rv s="0">
    <fb>80.400000000000006</fb>
    <v>1</v>
  </rv>
  <rv s="0">
    <fb>43350</fb>
    <v>0</v>
  </rv>
  <rv s="0">
    <fb>80.3</fb>
    <v>1</v>
  </rv>
  <rv s="0">
    <fb>43353</fb>
    <v>0</v>
  </rv>
  <rv s="0">
    <fb>82.1</fb>
    <v>1</v>
  </rv>
  <rv s="0">
    <fb>43354</fb>
    <v>0</v>
  </rv>
  <rv s="0">
    <fb>82.63</fb>
    <v>1</v>
  </rv>
  <rv s="0">
    <fb>43355</fb>
    <v>0</v>
  </rv>
  <rv s="0">
    <fb>83</fb>
    <v>1</v>
  </rv>
  <rv s="0">
    <fb>43356</fb>
    <v>0</v>
  </rv>
  <rv s="0">
    <fb>83.47</fb>
    <v>1</v>
  </rv>
  <rv s="0">
    <fb>43357</fb>
    <v>0</v>
  </rv>
  <rv s="0">
    <fb>83.49</fb>
    <v>1</v>
  </rv>
  <rv s="0">
    <fb>43360</fb>
    <v>0</v>
  </rv>
  <rv s="0">
    <fb>83.26</fb>
    <v>1</v>
  </rv>
  <rv s="0">
    <fb>43361</fb>
    <v>0</v>
  </rv>
  <rv s="0">
    <fb>85.26</fb>
    <v>1</v>
  </rv>
  <rv s="0">
    <fb>43362</fb>
    <v>0</v>
  </rv>
  <rv s="0">
    <fb>84.43</fb>
    <v>1</v>
  </rv>
  <rv s="0">
    <fb>43363</fb>
    <v>0</v>
  </rv>
  <rv s="0">
    <fb>85.37</fb>
    <v>1</v>
  </rv>
  <rv s="0">
    <fb>43364</fb>
    <v>0</v>
  </rv>
  <rv s="0">
    <fb>85.55</fb>
    <v>1</v>
  </rv>
  <rv s="0">
    <fb>43367</fb>
    <v>0</v>
  </rv>
  <rv s="0">
    <fb>84.27</fb>
    <v>1</v>
  </rv>
  <rv s="0">
    <fb>43368</fb>
    <v>0</v>
  </rv>
  <rv s="0">
    <fb>84.79</fb>
    <v>1</v>
  </rv>
  <rv s="0">
    <fb>43369</fb>
    <v>0</v>
  </rv>
  <rv s="0">
    <fb>83.7</fb>
    <v>1</v>
  </rv>
  <rv s="0">
    <fb>43370</fb>
    <v>0</v>
  </rv>
  <rv s="0">
    <fb>84.54</fb>
    <v>1</v>
  </rv>
  <rv s="0">
    <fb>43371</fb>
    <v>0</v>
  </rv>
  <rv s="0">
    <fb>84.72</fb>
    <v>1</v>
  </rv>
  <rv s="0">
    <fb>43374</fb>
    <v>0</v>
  </rv>
  <rv s="0">
    <fb>84.46</fb>
    <v>1</v>
  </rv>
  <rv s="0">
    <fb>43375</fb>
    <v>0</v>
  </rv>
  <rv s="0">
    <fb>82.77</fb>
    <v>1</v>
  </rv>
  <rv s="0">
    <fb>43376</fb>
    <v>0</v>
  </rv>
  <rv s="0">
    <fb>82.5</fb>
    <v>1</v>
  </rv>
  <rv s="0">
    <fb>43377</fb>
    <v>0</v>
  </rv>
  <rv s="0">
    <fb>80.180000000000007</fb>
    <v>1</v>
  </rv>
  <rv s="0">
    <fb>43378</fb>
    <v>0</v>
  </rv>
  <rv s="0">
    <fb>80.12</fb>
    <v>1</v>
  </rv>
  <rv s="0">
    <fb>43381</fb>
    <v>0</v>
  </rv>
  <rv s="0">
    <fb>80.23</fb>
    <v>1</v>
  </rv>
  <rv s="0">
    <fb>43382</fb>
    <v>0</v>
  </rv>
  <rv s="0">
    <fb>80.42</fb>
    <v>1</v>
  </rv>
  <rv s="0">
    <fb>43383</fb>
    <v>0</v>
  </rv>
  <rv s="0">
    <fb>74.94</fb>
    <v>1</v>
  </rv>
  <rv s="0">
    <fb>43384</fb>
    <v>0</v>
  </rv>
  <rv s="0">
    <fb>74.510000000000005</fb>
    <v>1</v>
  </rv>
  <rv s="0">
    <fb>43385</fb>
    <v>0</v>
  </rv>
  <rv s="0">
    <fb>75.91</fb>
    <v>1</v>
  </rv>
  <rv s="0">
    <fb>43388</fb>
    <v>0</v>
  </rv>
  <rv s="0">
    <fb>74.989999999999995</fb>
    <v>1</v>
  </rv>
  <rv s="0">
    <fb>43389</fb>
    <v>0</v>
  </rv>
  <rv s="0">
    <fb>77.48</fb>
    <v>1</v>
  </rv>
  <rv s="0">
    <fb>43390</fb>
    <v>0</v>
  </rv>
  <rv s="0">
    <fb>43391</fb>
    <v>0</v>
  </rv>
  <rv s="0">
    <fb>75.599999999999994</fb>
    <v>1</v>
  </rv>
  <rv s="0">
    <fb>43392</fb>
    <v>0</v>
  </rv>
  <rv s="0">
    <fb>74.209999999999994</fb>
    <v>1</v>
  </rv>
  <rv s="0">
    <fb>43395</fb>
    <v>0</v>
  </rv>
  <rv s="0">
    <fb>43396</fb>
    <v>0</v>
  </rv>
  <rv s="0">
    <fb>73.349999999999994</fb>
    <v>1</v>
  </rv>
  <rv s="0">
    <fb>43397</fb>
    <v>0</v>
  </rv>
  <rv s="0">
    <fb>72.12</fb>
    <v>1</v>
  </rv>
  <rv s="0">
    <fb>43398</fb>
    <v>0</v>
  </rv>
  <rv s="0">
    <fb>73.099999999999994</fb>
    <v>1</v>
  </rv>
  <rv s="0">
    <fb>43399</fb>
    <v>0</v>
  </rv>
  <rv s="0">
    <fb>72.069999999999993</fb>
    <v>1</v>
  </rv>
  <rv s="0">
    <fb>43402</fb>
    <v>0</v>
  </rv>
  <rv s="0">
    <fb>72.19</fb>
    <v>1</v>
  </rv>
  <rv s="0">
    <fb>43403</fb>
    <v>0</v>
  </rv>
  <rv s="0">
    <fb>43404</fb>
    <v>0</v>
  </rv>
  <rv s="0">
    <fb>75.040000000000006</fb>
    <v>1</v>
  </rv>
  <rv s="0">
    <fb>43405</fb>
    <v>0</v>
  </rv>
  <rv s="0">
    <fb>76.790000000000006</fb>
    <v>1</v>
  </rv>
  <rv s="0">
    <fb>43406</fb>
    <v>0</v>
  </rv>
  <rv s="0">
    <fb>76.58</fb>
    <v>1</v>
  </rv>
  <rv s="0">
    <fb>43409</fb>
    <v>0</v>
  </rv>
  <rv s="0">
    <fb>77.53</fb>
    <v>1</v>
  </rv>
  <rv s="0">
    <fb>43410</fb>
    <v>0</v>
  </rv>
  <rv s="0">
    <fb>76.569999999999993</fb>
    <v>1</v>
  </rv>
  <rv s="0">
    <fb>43411</fb>
    <v>0</v>
  </rv>
  <rv s="0">
    <fb>77.97</fb>
    <v>1</v>
  </rv>
  <rv s="0">
    <fb>43412</fb>
    <v>0</v>
  </rv>
  <rv s="0">
    <fb>77.78</fb>
    <v>1</v>
  </rv>
  <rv s="0">
    <fb>43413</fb>
    <v>0</v>
  </rv>
  <rv s="0">
    <fb>76.36</fb>
    <v>1</v>
  </rv>
  <rv s="0">
    <fb>43416</fb>
    <v>0</v>
  </rv>
  <rv s="0">
    <fb>75.099999999999994</fb>
    <v>1</v>
  </rv>
  <rv s="0">
    <fb>43417</fb>
    <v>0</v>
  </rv>
  <rv s="0">
    <fb>75.2</fb>
    <v>1</v>
  </rv>
  <rv s="0">
    <fb>43418</fb>
    <v>0</v>
  </rv>
  <rv s="0">
    <fb>43419</fb>
    <v>0</v>
  </rv>
  <rv s="0">
    <fb>74.33</fb>
    <v>1</v>
  </rv>
  <rv s="0">
    <fb>43420</fb>
    <v>0</v>
  </rv>
  <rv s="0">
    <fb>74.739999999999995</fb>
    <v>1</v>
  </rv>
  <rv s="0">
    <fb>43423</fb>
    <v>0</v>
  </rv>
  <rv s="0">
    <fb>72.52</fb>
    <v>1</v>
  </rv>
  <rv s="0">
    <fb>43424</fb>
    <v>0</v>
  </rv>
  <rv s="0">
    <fb>71.12</fb>
    <v>1</v>
  </rv>
  <rv s="0">
    <fb>43425</fb>
    <v>0</v>
  </rv>
  <rv s="0">
    <fb>72.37</fb>
    <v>1</v>
  </rv>
  <rv s="0">
    <fb>43427</fb>
    <v>0</v>
  </rv>
  <rv s="0">
    <fb>71.489999999999995</fb>
    <v>1</v>
  </rv>
  <rv s="0">
    <fb>43430</fb>
    <v>0</v>
  </rv>
  <rv s="0">
    <fb>72.709999999999994</fb>
    <v>1</v>
  </rv>
  <rv s="0">
    <fb>43431</fb>
    <v>0</v>
  </rv>
  <rv s="0">
    <fb>72.09</fb>
    <v>1</v>
  </rv>
  <rv s="0">
    <fb>43432</fb>
    <v>0</v>
  </rv>
  <rv s="0">
    <fb>74.66</fb>
    <v>1</v>
  </rv>
  <rv s="0">
    <fb>43433</fb>
    <v>0</v>
  </rv>
  <rv s="0">
    <fb>74.34</fb>
    <v>1</v>
  </rv>
  <rv s="0">
    <fb>43434</fb>
    <v>0</v>
  </rv>
  <rv s="0">
    <fb>75.12</fb>
    <v>1</v>
  </rv>
  <rv s="0">
    <fb>43437</fb>
    <v>0</v>
  </rv>
  <rv s="0">
    <fb>77.94</fb>
    <v>1</v>
  </rv>
  <rv s="0">
    <fb>43438</fb>
    <v>0</v>
  </rv>
  <rv s="0">
    <fb>75.790000000000006</fb>
    <v>1</v>
  </rv>
  <rv s="0">
    <fb>43440</fb>
    <v>0</v>
  </rv>
  <rv s="0">
    <fb>75.540000000000006</fb>
    <v>1</v>
  </rv>
  <rv s="0">
    <fb>43441</fb>
    <v>0</v>
  </rv>
  <rv s="0">
    <fb>73.34</fb>
    <v>1</v>
  </rv>
  <rv s="0">
    <fb>43444</fb>
    <v>0</v>
  </rv>
  <rv s="0">
    <fb>72.510000000000005</fb>
    <v>1</v>
  </rv>
  <rv s="0">
    <fb>43445</fb>
    <v>0</v>
  </rv>
  <rv s="0">
    <fb>73.569999999999993</fb>
    <v>1</v>
  </rv>
  <rv s="0">
    <fb>43446</fb>
    <v>0</v>
  </rv>
  <rv s="0">
    <fb>74.319999999999993</fb>
    <v>1</v>
  </rv>
  <rv s="0">
    <fb>43447</fb>
    <v>0</v>
  </rv>
  <rv s="0">
    <fb>72.930000000000007</fb>
    <v>1</v>
  </rv>
  <rv s="0">
    <fb>43448</fb>
    <v>0</v>
  </rv>
  <rv s="0">
    <fb>72.53</fb>
    <v>1</v>
  </rv>
  <rv s="0">
    <fb>43451</fb>
    <v>0</v>
  </rv>
  <rv s="0">
    <fb>69.900000000000006</fb>
    <v>1</v>
  </rv>
  <rv s="0">
    <fb>43452</fb>
    <v>0</v>
  </rv>
  <rv s="0">
    <fb>71.150000000000006</fb>
    <v>1</v>
  </rv>
  <rv s="0">
    <fb>43453</fb>
    <v>0</v>
  </rv>
  <rv s="0">
    <fb>68.97</fb>
    <v>1</v>
  </rv>
  <rv s="0">
    <fb>43454</fb>
    <v>0</v>
  </rv>
  <rv s="0">
    <fb>67.53</fb>
    <v>1</v>
  </rv>
  <rv s="0">
    <fb>43455</fb>
    <v>0</v>
  </rv>
  <rv s="0">
    <fb>43458</fb>
    <v>0</v>
  </rv>
  <rv s="0">
    <fb>43460</fb>
    <v>0</v>
  </rv>
  <rv s="0">
    <fb>73.010000000000005</fb>
    <v>1</v>
  </rv>
  <rv s="0">
    <fb>43461</fb>
    <v>0</v>
  </rv>
  <rv s="0">
    <fb>73.67</fb>
    <v>1</v>
  </rv>
  <rv s="0">
    <fb>43462</fb>
    <v>0</v>
  </rv>
  <rv s="0">
    <fb>43465</fb>
    <v>0</v>
  </rv>
  <rv s="0">
    <fb>74.14</fb>
    <v>1</v>
  </rv>
  <rv s="0">
    <fb>43467</fb>
    <v>0</v>
  </rv>
  <rv s="0">
    <fb>74.06</fb>
    <v>1</v>
  </rv>
  <rv s="0">
    <fb>43468</fb>
    <v>0</v>
  </rv>
  <rv s="0">
    <fb>72.75</fb>
    <v>1</v>
  </rv>
  <rv s="0">
    <fb>43469</fb>
    <v>0</v>
  </rv>
  <rv s="0">
    <fb>74.650000000000006</fb>
    <v>1</v>
  </rv>
  <rv s="0">
    <fb>43472</fb>
    <v>0</v>
  </rv>
  <rv s="0">
    <fb>75.72</fb>
    <v>1</v>
  </rv>
  <rv s="0">
    <fb>43473</fb>
    <v>0</v>
  </rv>
  <rv s="0">
    <fb>76.73</fb>
    <v>1</v>
  </rv>
  <rv s="0">
    <fb>43474</fb>
    <v>0</v>
  </rv>
  <rv s="0">
    <fb>43475</fb>
    <v>0</v>
  </rv>
  <rv s="0">
    <fb>76.42</fb>
    <v>1</v>
  </rv>
  <rv s="0">
    <fb>43476</fb>
    <v>0</v>
  </rv>
  <rv s="0">
    <fb>76.040000000000006</fb>
    <v>1</v>
  </rv>
  <rv s="0">
    <fb>43479</fb>
    <v>0</v>
  </rv>
  <rv s="0">
    <fb>76.09</fb>
    <v>1</v>
  </rv>
  <rv s="0">
    <fb>43480</fb>
    <v>0</v>
  </rv>
  <rv s="0">
    <fb>77.88</fb>
    <v>1</v>
  </rv>
  <rv s="0">
    <fb>43481</fb>
    <v>0</v>
  </rv>
  <rv s="0">
    <fb>77.680000000000007</fb>
    <v>1</v>
  </rv>
  <rv s="0">
    <fb>43482</fb>
    <v>0</v>
  </rv>
  <rv s="0">
    <fb>79.13</fb>
    <v>1</v>
  </rv>
  <rv s="0">
    <fb>43483</fb>
    <v>0</v>
  </rv>
  <rv s="0">
    <fb>80.45</fb>
    <v>1</v>
  </rv>
  <rv s="0">
    <fb>43487</fb>
    <v>0</v>
  </rv>
  <rv s="0">
    <fb>80.75</fb>
    <v>1</v>
  </rv>
  <rv s="0">
    <fb>43488</fb>
    <v>0</v>
  </rv>
  <rv s="0">
    <fb>43489</fb>
    <v>0</v>
  </rv>
  <rv s="0">
    <fb>80.44</fb>
    <v>1</v>
  </rv>
  <rv s="0">
    <fb>43490</fb>
    <v>0</v>
  </rv>
  <rv s="0">
    <fb>80.61</fb>
    <v>1</v>
  </rv>
  <rv s="0">
    <fb>43493</fb>
    <v>0</v>
  </rv>
  <rv s="0">
    <fb>80.319999999999993</fb>
    <v>1</v>
  </rv>
  <rv s="0">
    <fb>43494</fb>
    <v>0</v>
  </rv>
  <rv s="0">
    <fb>80.22</fb>
    <v>1</v>
  </rv>
  <rv s="0">
    <fb>43495</fb>
    <v>0</v>
  </rv>
  <rv s="0">
    <fb>81.28</fb>
    <v>1</v>
  </rv>
  <rv s="0">
    <fb>43496</fb>
    <v>0</v>
  </rv>
  <rv s="0">
    <fb>81.88</fb>
    <v>1</v>
  </rv>
  <rv s="0">
    <fb>43497</fb>
    <v>0</v>
  </rv>
  <rv s="0">
    <fb>81.510000000000005</fb>
    <v>1</v>
  </rv>
  <rv s="0">
    <fb>43500</fb>
    <v>0</v>
  </rv>
  <rv s="0">
    <fb>81.99</fb>
    <v>1</v>
  </rv>
  <rv s="0">
    <fb>43501</fb>
    <v>0</v>
  </rv>
  <rv s="0">
    <fb>82.86</fb>
    <v>1</v>
  </rv>
  <rv s="0">
    <fb>43502</fb>
    <v>0</v>
  </rv>
  <rv s="0">
    <fb>82.71</fb>
    <v>1</v>
  </rv>
  <rv s="0">
    <fb>43503</fb>
    <v>0</v>
  </rv>
  <rv s="0">
    <fb>82.39</fb>
    <v>1</v>
  </rv>
  <rv s="0">
    <fb>43504</fb>
    <v>0</v>
  </rv>
  <rv s="0">
    <fb>82.36</fb>
    <v>1</v>
  </rv>
  <rv s="0">
    <fb>43507</fb>
    <v>0</v>
  </rv>
  <rv s="0">
    <fb>83.68</fb>
    <v>1</v>
  </rv>
  <rv s="0">
    <fb>43508</fb>
    <v>0</v>
  </rv>
  <rv s="0">
    <fb>84.71</fb>
    <v>1</v>
  </rv>
  <rv s="0">
    <fb>43509</fb>
    <v>0</v>
  </rv>
  <rv s="0">
    <fb>85.4</fb>
    <v>1</v>
  </rv>
  <rv s="0">
    <fb>43510</fb>
    <v>0</v>
  </rv>
  <rv s="0">
    <fb>84.68</fb>
    <v>1</v>
  </rv>
  <rv s="0">
    <fb>43511</fb>
    <v>0</v>
  </rv>
  <rv s="0">
    <fb>85.38</fb>
    <v>1</v>
  </rv>
  <rv s="0">
    <fb>43515</fb>
    <v>0</v>
  </rv>
  <rv s="0">
    <fb>84.57</fb>
    <v>1</v>
  </rv>
  <rv s="0">
    <fb>43516</fb>
    <v>0</v>
  </rv>
  <rv s="0">
    <fb>84.84</fb>
    <v>1</v>
  </rv>
  <rv s="0">
    <fb>43517</fb>
    <v>0</v>
  </rv>
  <rv s="0">
    <fb>83.95</fb>
    <v>1</v>
  </rv>
  <rv s="0">
    <fb>43518</fb>
    <v>0</v>
  </rv>
  <rv s="0">
    <fb>84.76</fb>
    <v>1</v>
  </rv>
  <rv s="0">
    <fb>43521</fb>
    <v>0</v>
  </rv>
  <rv s="0">
    <fb>85.17</fb>
    <v>1</v>
  </rv>
  <rv s="0">
    <fb>43522</fb>
    <v>0</v>
  </rv>
  <rv s="0">
    <fb>85.8</fb>
    <v>1</v>
  </rv>
  <rv s="0">
    <fb>43523</fb>
    <v>0</v>
  </rv>
  <rv s="0">
    <fb>86.17</fb>
    <v>1</v>
  </rv>
  <rv s="0">
    <fb>43524</fb>
    <v>0</v>
  </rv>
  <rv s="0">
    <fb>85.73</fb>
    <v>1</v>
  </rv>
  <rv s="0">
    <fb>43525</fb>
    <v>0</v>
  </rv>
  <rv s="0">
    <fb>87.16</fb>
    <v>1</v>
  </rv>
  <rv s="0">
    <fb>43528</fb>
    <v>0</v>
  </rv>
  <rv s="0">
    <fb>85.64</fb>
    <v>1</v>
  </rv>
  <rv s="0">
    <fb>43529</fb>
    <v>0</v>
  </rv>
  <rv s="0">
    <fb>85.44</fb>
    <v>1</v>
  </rv>
  <rv s="0">
    <fb>43530</fb>
    <v>0</v>
  </rv>
  <rv s="0">
    <fb>85.13</fb>
    <v>1</v>
  </rv>
  <rv s="0">
    <fb>43531</fb>
    <v>0</v>
  </rv>
  <rv s="0">
    <fb>43532</fb>
    <v>0</v>
  </rv>
  <rv s="0">
    <fb>84.8</fb>
    <v>1</v>
  </rv>
  <rv s="0">
    <fb>43535</fb>
    <v>0</v>
  </rv>
  <rv s="0">
    <fb>85.82</fb>
    <v>1</v>
  </rv>
  <rv s="0">
    <fb>43536</fb>
    <v>0</v>
  </rv>
  <rv s="0">
    <fb>85.43</fb>
    <v>1</v>
  </rv>
  <rv s="0">
    <fb>43537</fb>
    <v>0</v>
  </rv>
  <rv s="0">
    <fb>85.93</fb>
    <v>1</v>
  </rv>
  <rv s="0">
    <fb>43538</fb>
    <v>0</v>
  </rv>
  <rv s="0">
    <fb>86.87</fb>
    <v>1</v>
  </rv>
  <rv s="0">
    <fb>43539</fb>
    <v>0</v>
  </rv>
  <rv s="0">
    <fb>86.8</fb>
    <v>1</v>
  </rv>
  <rv s="0">
    <fb>43542</fb>
    <v>0</v>
  </rv>
  <rv s="0">
    <fb>87.82</fb>
    <v>1</v>
  </rv>
  <rv s="0">
    <fb>43543</fb>
    <v>0</v>
  </rv>
  <rv s="0">
    <fb>87.69</fb>
    <v>1</v>
  </rv>
  <rv s="0">
    <fb>43544</fb>
    <v>0</v>
  </rv>
  <rv s="0">
    <fb>86.69</fb>
    <v>1</v>
  </rv>
  <rv s="0">
    <fb>43545</fb>
    <v>0</v>
  </rv>
  <rv s="0">
    <fb>88.01</fb>
    <v>1</v>
  </rv>
  <rv s="0">
    <fb>43546</fb>
    <v>0</v>
  </rv>
  <rv s="0">
    <fb>82.19</fb>
    <v>1</v>
  </rv>
  <rv s="0">
    <fb>43549</fb>
    <v>0</v>
  </rv>
  <rv s="0">
    <fb>82.33</fb>
    <v>1</v>
  </rv>
  <rv s="0">
    <fb>43550</fb>
    <v>0</v>
  </rv>
  <rv s="0">
    <fb>83.38</fb>
    <v>1</v>
  </rv>
  <rv s="0">
    <fb>43551</fb>
    <v>0</v>
  </rv>
  <rv s="0">
    <fb>83.09</fb>
    <v>1</v>
  </rv>
  <rv s="0">
    <fb>43552</fb>
    <v>0</v>
  </rv>
  <rv s="0">
    <fb>84.04</fb>
    <v>1</v>
  </rv>
  <rv s="0">
    <fb>43553</fb>
    <v>0</v>
  </rv>
  <rv s="0">
    <fb>84.21</fb>
    <v>1</v>
  </rv>
  <rv s="0">
    <fb>43556</fb>
    <v>0</v>
  </rv>
  <rv s="0">
    <fb>85.23</fb>
    <v>1</v>
  </rv>
  <rv s="0">
    <fb>43557</fb>
    <v>0</v>
  </rv>
  <rv s="0">
    <fb>84.37</fb>
    <v>1</v>
  </rv>
  <rv s="0">
    <fb>43558</fb>
    <v>0</v>
  </rv>
  <rv s="0">
    <fb>84.47</fb>
    <v>1</v>
  </rv>
  <rv s="0">
    <fb>43559</fb>
    <v>0</v>
  </rv>
  <rv s="0">
    <fb>85.28</fb>
    <v>1</v>
  </rv>
  <rv s="0">
    <fb>43560</fb>
    <v>0</v>
  </rv>
  <rv s="0">
    <fb>43563</fb>
    <v>0</v>
  </rv>
  <rv s="0">
    <fb>84.73</fb>
    <v>1</v>
  </rv>
  <rv s="0">
    <fb>43564</fb>
    <v>0</v>
  </rv>
  <rv s="0">
    <fb>84.28</fb>
    <v>1</v>
  </rv>
  <rv s="0">
    <fb>43565</fb>
    <v>0</v>
  </rv>
  <rv s="0">
    <fb>84.88</fb>
    <v>1</v>
  </rv>
  <rv s="0">
    <fb>43566</fb>
    <v>0</v>
  </rv>
  <rv s="0">
    <fb>85</fb>
    <v>1</v>
  </rv>
  <rv s="0">
    <fb>43567</fb>
    <v>0</v>
  </rv>
  <rv s="0">
    <fb>86.24</fb>
    <v>1</v>
  </rv>
  <rv s="0">
    <fb>43570</fb>
    <v>0</v>
  </rv>
  <rv s="0">
    <fb>86.83</fb>
    <v>1</v>
  </rv>
  <rv s="0">
    <fb>43571</fb>
    <v>0</v>
  </rv>
  <rv s="0">
    <fb>87.8</fb>
    <v>1</v>
  </rv>
  <rv s="0">
    <fb>43572</fb>
    <v>0</v>
  </rv>
  <rv s="0">
    <fb>88.73</fb>
    <v>1</v>
  </rv>
  <rv s="0">
    <fb>43573</fb>
    <v>0</v>
  </rv>
  <rv s="0">
    <fb>89.2</fb>
    <v>1</v>
  </rv>
  <rv s="0">
    <fb>43577</fb>
    <v>0</v>
  </rv>
  <rv s="0">
    <fb>87.36</fb>
    <v>1</v>
  </rv>
  <rv s="0">
    <fb>43578</fb>
    <v>0</v>
  </rv>
  <rv s="0">
    <fb>87.43</fb>
    <v>1</v>
  </rv>
  <rv s="0">
    <fb>43579</fb>
    <v>0</v>
  </rv>
  <rv s="0">
    <fb>88.39</fb>
    <v>1</v>
  </rv>
  <rv s="0">
    <fb>43580</fb>
    <v>0</v>
  </rv>
  <rv s="0">
    <fb>87.56</fb>
    <v>1</v>
  </rv>
  <rv s="0">
    <fb>43581</fb>
    <v>0</v>
  </rv>
  <rv s="0">
    <fb>88.31</fb>
    <v>1</v>
  </rv>
  <rv s="0">
    <fb>43584</fb>
    <v>0</v>
  </rv>
  <rv s="0">
    <fb>88.26</fb>
    <v>1</v>
  </rv>
  <rv s="0">
    <fb>43585</fb>
    <v>0</v>
  </rv>
  <rv s="0">
    <fb>87.83</fb>
    <v>1</v>
  </rv>
  <rv s="0">
    <fb>43586</fb>
    <v>0</v>
  </rv>
  <rv s="0">
    <fb>85.9</fb>
    <v>1</v>
  </rv>
  <rv s="0">
    <fb>43587</fb>
    <v>0</v>
  </rv>
  <rv s="0">
    <fb>85.27</fb>
    <v>1</v>
  </rv>
  <rv s="0">
    <fb>43588</fb>
    <v>0</v>
  </rv>
  <rv s="0">
    <fb>85.7</fb>
    <v>1</v>
  </rv>
  <rv s="0">
    <fb>43591</fb>
    <v>0</v>
  </rv>
  <rv s="0">
    <fb>83.57</fb>
    <v>1</v>
  </rv>
  <rv s="0">
    <fb>43592</fb>
    <v>0</v>
  </rv>
  <rv s="0">
    <fb>82.54</fb>
    <v>1</v>
  </rv>
  <rv s="0">
    <fb>43593</fb>
    <v>0</v>
  </rv>
  <rv s="0">
    <fb>43594</fb>
    <v>0</v>
  </rv>
  <rv s="0">
    <fb>82.98</fb>
    <v>1</v>
  </rv>
  <rv s="0">
    <fb>43595</fb>
    <v>0</v>
  </rv>
  <rv s="0">
    <fb>43598</fb>
    <v>0</v>
  </rv>
  <rv s="0">
    <fb>82.53</fb>
    <v>1</v>
  </rv>
  <rv s="0">
    <fb>43599</fb>
    <v>0</v>
  </rv>
  <rv s="0">
    <fb>83.67</fb>
    <v>1</v>
  </rv>
  <rv s="0">
    <fb>43600</fb>
    <v>0</v>
  </rv>
  <rv s="0">
    <fb>84.01</fb>
    <v>1</v>
  </rv>
  <rv s="0">
    <fb>43601</fb>
    <v>0</v>
  </rv>
  <rv s="0">
    <fb>43602</fb>
    <v>0</v>
  </rv>
  <rv s="0">
    <fb>43605</fb>
    <v>0</v>
  </rv>
  <rv s="0">
    <fb>82.85</fb>
    <v>1</v>
  </rv>
  <rv s="0">
    <fb>43606</fb>
    <v>0</v>
  </rv>
  <rv s="0">
    <fb>83.64</fb>
    <v>1</v>
  </rv>
  <rv s="0">
    <fb>43607</fb>
    <v>0</v>
  </rv>
  <rv s="0">
    <fb>83.2</fb>
    <v>1</v>
  </rv>
  <rv s="0">
    <fb>43608</fb>
    <v>0</v>
  </rv>
  <rv s="0">
    <fb>43609</fb>
    <v>0</v>
  </rv>
  <rv s="0">
    <fb>82.16</fb>
    <v>1</v>
  </rv>
  <rv s="0">
    <fb>43613</fb>
    <v>0</v>
  </rv>
  <rv s="0">
    <fb>81.2</fb>
    <v>1</v>
  </rv>
  <rv s="0">
    <fb>43614</fb>
    <v>0</v>
  </rv>
  <rv s="0">
    <fb>78.87</fb>
    <v>1</v>
  </rv>
  <rv s="0">
    <fb>43615</fb>
    <v>0</v>
  </rv>
  <rv s="0">
    <fb>79.260000000000005</fb>
    <v>1</v>
  </rv>
  <rv s="0">
    <fb>43616</fb>
    <v>0</v>
  </rv>
  <rv s="0">
    <fb>77.14</fb>
    <v>1</v>
  </rv>
  <rv s="0">
    <fb>43619</fb>
    <v>0</v>
  </rv>
  <rv s="0">
    <fb>77.959999999999994</fb>
    <v>1</v>
  </rv>
  <rv s="0">
    <fb>43620</fb>
    <v>0</v>
  </rv>
  <rv s="0">
    <fb>81.62</fb>
    <v>1</v>
  </rv>
  <rv s="0">
    <fb>43621</fb>
    <v>0</v>
  </rv>
  <rv s="0">
    <fb>82.72</fb>
    <v>1</v>
  </rv>
  <rv s="0">
    <fb>43622</fb>
    <v>0</v>
  </rv>
  <rv s="0">
    <fb>43623</fb>
    <v>0</v>
  </rv>
  <rv s="0">
    <fb>83.41</fb>
    <v>1</v>
  </rv>
  <rv s="0">
    <fb>43626</fb>
    <v>0</v>
  </rv>
  <rv s="0">
    <fb>43627</fb>
    <v>0</v>
  </rv>
  <rv s="0">
    <fb>43628</fb>
    <v>0</v>
  </rv>
  <rv s="0">
    <fb>43629</fb>
    <v>0</v>
  </rv>
  <rv s="0">
    <fb>83.61</fb>
    <v>1</v>
  </rv>
  <rv s="0">
    <fb>43630</fb>
    <v>0</v>
  </rv>
  <rv s="0">
    <fb>83.44</fb>
    <v>1</v>
  </rv>
  <rv s="0">
    <fb>43633</fb>
    <v>0</v>
  </rv>
  <rv s="0">
    <fb>82.11</fb>
    <v>1</v>
  </rv>
  <rv s="0">
    <fb>43634</fb>
    <v>0</v>
  </rv>
  <rv s="0">
    <fb>84.3</fb>
    <v>1</v>
  </rv>
  <rv s="0">
    <fb>43635</fb>
    <v>0</v>
  </rv>
  <rv s="0">
    <fb>83.55</fb>
    <v>1</v>
  </rv>
  <rv s="0">
    <fb>43636</fb>
    <v>0</v>
  </rv>
  <rv s="0">
    <fb>85.24</fb>
    <v>1</v>
  </rv>
  <rv s="0">
    <fb>43637</fb>
    <v>0</v>
  </rv>
  <rv s="0">
    <fb>85.75</fb>
    <v>1</v>
  </rv>
  <rv s="0">
    <fb>43640</fb>
    <v>0</v>
  </rv>
  <rv s="0">
    <fb>84.5</fb>
    <v>1</v>
  </rv>
  <rv s="0">
    <fb>43641</fb>
    <v>0</v>
  </rv>
  <rv s="0">
    <fb>82.62</fb>
    <v>1</v>
  </rv>
  <rv s="0">
    <fb>43642</fb>
    <v>0</v>
  </rv>
  <rv s="0">
    <fb>82.55</fb>
    <v>1</v>
  </rv>
  <rv s="0">
    <fb>43643</fb>
    <v>0</v>
  </rv>
  <rv s="0">
    <fb>83.66</fb>
    <v>1</v>
  </rv>
  <rv s="0">
    <fb>43644</fb>
    <v>0</v>
  </rv>
  <rv s="0">
    <fb>43647</fb>
    <v>0</v>
  </rv>
  <rv s="0">
    <fb>85.41</fb>
    <v>1</v>
  </rv>
  <rv s="0">
    <fb>43648</fb>
    <v>0</v>
  </rv>
  <rv s="0">
    <fb>84.96</fb>
    <v>1</v>
  </rv>
  <rv s="0">
    <fb>43649</fb>
    <v>0</v>
  </rv>
  <rv s="0">
    <fb>86.2</fb>
    <v>1</v>
  </rv>
  <rv s="0">
    <fb>43651</fb>
    <v>0</v>
  </rv>
  <rv s="0">
    <fb>86.82</fb>
    <v>1</v>
  </rv>
  <rv s="0">
    <fb>43654</fb>
    <v>0</v>
  </rv>
  <rv s="0">
    <fb>88.48</fb>
    <v>1</v>
  </rv>
  <rv s="0">
    <fb>43655</fb>
    <v>0</v>
  </rv>
  <rv s="0">
    <fb>88.04</fb>
    <v>1</v>
  </rv>
  <rv s="0">
    <fb>43656</fb>
    <v>0</v>
  </rv>
  <rv s="0">
    <fb>87.44</fb>
    <v>1</v>
  </rv>
  <rv s="0">
    <fb>43657</fb>
    <v>0</v>
  </rv>
  <rv s="0">
    <fb>88.29</fb>
    <v>1</v>
  </rv>
  <rv s="0">
    <fb>43658</fb>
    <v>0</v>
  </rv>
  <rv s="0">
    <fb>89.12</fb>
    <v>1</v>
  </rv>
  <rv s="0">
    <fb>43661</fb>
    <v>0</v>
  </rv>
  <rv s="0">
    <fb>89.48</fb>
    <v>1</v>
  </rv>
  <rv s="0">
    <fb>43662</fb>
    <v>0</v>
  </rv>
  <rv s="0">
    <fb>88.6</fb>
    <v>1</v>
  </rv>
  <rv s="0">
    <fb>43663</fb>
    <v>0</v>
  </rv>
  <rv s="0">
    <fb>87.5</fb>
    <v>1</v>
  </rv>
  <rv s="0">
    <fb>43664</fb>
    <v>0</v>
  </rv>
  <rv s="0">
    <fb>43665</fb>
    <v>0</v>
  </rv>
  <rv s="0">
    <fb>86.55</fb>
    <v>1</v>
  </rv>
  <rv s="0">
    <fb>43668</fb>
    <v>0</v>
  </rv>
  <rv s="0">
    <fb>85.97</fb>
    <v>1</v>
  </rv>
  <rv s="0">
    <fb>43669</fb>
    <v>0</v>
  </rv>
  <rv s="0">
    <fb>86.7</fb>
    <v>1</v>
  </rv>
  <rv s="0">
    <fb>43670</fb>
    <v>0</v>
  </rv>
  <rv s="0">
    <fb>43671</fb>
    <v>0</v>
  </rv>
  <rv s="0">
    <fb>87.28</fb>
    <v>1</v>
  </rv>
  <rv s="0">
    <fb>43672</fb>
    <v>0</v>
  </rv>
  <rv s="0">
    <fb>87.54</fb>
    <v>1</v>
  </rv>
  <rv s="0">
    <fb>43675</fb>
    <v>0</v>
  </rv>
  <rv s="0">
    <fb>87.62</fb>
    <v>1</v>
  </rv>
  <rv s="0">
    <fb>43676</fb>
    <v>0</v>
  </rv>
  <rv s="0">
    <fb>87.2</fb>
    <v>1</v>
  </rv>
  <rv s="0">
    <fb>43677</fb>
    <v>0</v>
  </rv>
  <rv s="0">
    <fb>86.03</fb>
    <v>1</v>
  </rv>
  <rv s="0">
    <fb>43678</fb>
    <v>0</v>
  </rv>
  <rv s="0">
    <fb>83.12</fb>
    <v>1</v>
  </rv>
  <rv s="0">
    <fb>43679</fb>
    <v>0</v>
  </rv>
  <rv s="0">
    <fb>81.14</fb>
    <v>1</v>
  </rv>
  <rv s="0">
    <fb>43682</fb>
    <v>0</v>
  </rv>
  <rv s="0">
    <fb>78.97</fb>
    <v>1</v>
  </rv>
  <rv s="0">
    <fb>43683</fb>
    <v>0</v>
  </rv>
  <rv s="0">
    <fb>81.3</fb>
    <v>1</v>
  </rv>
  <rv s="0">
    <fb>43684</fb>
    <v>0</v>
  </rv>
  <rv s="0">
    <fb>43685</fb>
    <v>0</v>
  </rv>
  <rv s="0">
    <fb>43686</fb>
    <v>0</v>
  </rv>
  <rv s="0">
    <fb>81.98</fb>
    <v>1</v>
  </rv>
  <rv s="0">
    <fb>43689</fb>
    <v>0</v>
  </rv>
  <rv s="0">
    <fb>81.650000000000006</fb>
    <v>1</v>
  </rv>
  <rv s="0">
    <fb>43690</fb>
    <v>0</v>
  </rv>
  <rv s="0">
    <fb>83.32</fb>
    <v>1</v>
  </rv>
  <rv s="0">
    <fb>43691</fb>
    <v>0</v>
  </rv>
  <rv s="0">
    <fb>81.03</fb>
    <v>1</v>
  </rv>
  <rv s="0">
    <fb>43692</fb>
    <v>0</v>
  </rv>
  <rv s="0">
    <fb>43693</fb>
    <v>0</v>
  </rv>
  <rv s="0">
    <fb>80.28</fb>
    <v>1</v>
  </rv>
  <rv s="0">
    <fb>43696</fb>
    <v>0</v>
  </rv>
  <rv s="0">
    <fb>81.13</fb>
    <v>1</v>
  </rv>
  <rv s="0">
    <fb>43697</fb>
    <v>0</v>
  </rv>
  <rv s="0">
    <fb>43698</fb>
    <v>0</v>
  </rv>
  <rv s="0">
    <fb>82.74</fb>
    <v>1</v>
  </rv>
  <rv s="0">
    <fb>43699</fb>
    <v>0</v>
  </rv>
  <rv s="0">
    <fb>83.31</fb>
    <v>1</v>
  </rv>
  <rv s="0">
    <fb>43700</fb>
    <v>0</v>
  </rv>
  <rv s="0">
    <fb>43703</fb>
    <v>0</v>
  </rv>
  <rv s="0">
    <fb>82.25</fb>
    <v>1</v>
  </rv>
  <rv s="0">
    <fb>43704</fb>
    <v>0</v>
  </rv>
  <rv s="0">
    <fb>82.03</fb>
    <v>1</v>
  </rv>
  <rv s="0">
    <fb>43705</fb>
    <v>0</v>
  </rv>
  <rv s="0">
    <fb>83.48</fb>
    <v>1</v>
  </rv>
  <rv s="0">
    <fb>43706</fb>
    <v>0</v>
  </rv>
  <rv s="0">
    <fb>43707</fb>
    <v>0</v>
  </rv>
  <rv s="0">
    <fb>43711</fb>
    <v>0</v>
  </rv>
  <rv s="0">
    <fb>84.67</fb>
    <v>1</v>
  </rv>
  <rv s="0">
    <fb>43712</fb>
    <v>0</v>
  </rv>
  <rv s="0">
    <fb>86.35</fb>
    <v>1</v>
  </rv>
  <rv s="0">
    <fb>43713</fb>
    <v>0</v>
  </rv>
  <rv s="0">
    <fb>88.42</fb>
    <v>1</v>
  </rv>
  <rv s="0">
    <fb>43714</fb>
    <v>0</v>
  </rv>
  <rv s="0">
    <fb>88.69</fb>
    <v>1</v>
  </rv>
  <rv s="0">
    <fb>43717</fb>
    <v>0</v>
  </rv>
  <rv s="0">
    <fb>88.67</fb>
    <v>1</v>
  </rv>
  <rv s="0">
    <fb>43718</fb>
    <v>0</v>
  </rv>
  <rv s="0">
    <fb>43719</fb>
    <v>0</v>
  </rv>
  <rv s="0">
    <fb>86.75</fb>
    <v>1</v>
  </rv>
  <rv s="0">
    <fb>43720</fb>
    <v>0</v>
  </rv>
  <rv s="0">
    <fb>87.67</fb>
    <v>1</v>
  </rv>
  <rv s="0">
    <fb>43721</fb>
    <v>0</v>
  </rv>
  <rv s="0">
    <fb>87.32</fb>
    <v>1</v>
  </rv>
  <rv s="0">
    <fb>43724</fb>
    <v>0</v>
  </rv>
  <rv s="0">
    <fb>87.27</fb>
    <v>1</v>
  </rv>
  <rv s="0">
    <fb>43725</fb>
    <v>0</v>
  </rv>
  <rv s="0">
    <fb>87.59</fb>
    <v>1</v>
  </rv>
  <rv s="0">
    <fb>43726</fb>
    <v>0</v>
  </rv>
  <rv s="0">
    <fb>88.08</fb>
    <v>1</v>
  </rv>
  <rv s="0">
    <fb>43727</fb>
    <v>0</v>
  </rv>
  <rv s="0">
    <fb>87.7</fb>
    <v>1</v>
  </rv>
  <rv s="0">
    <fb>43728</fb>
    <v>0</v>
  </rv>
  <rv s="0">
    <fb>86.68</fb>
    <v>1</v>
  </rv>
  <rv s="0">
    <fb>43731</fb>
    <v>0</v>
  </rv>
  <rv s="0">
    <fb>43732</fb>
    <v>0</v>
  </rv>
  <rv s="0">
    <fb>87.18</fb>
    <v>1</v>
  </rv>
  <rv s="0">
    <fb>43733</fb>
    <v>0</v>
  </rv>
  <rv s="0">
    <fb>90.81</fb>
    <v>1</v>
  </rv>
  <rv s="0">
    <fb>43734</fb>
    <v>0</v>
  </rv>
  <rv s="0">
    <fb>92.17</fb>
    <v>1</v>
  </rv>
  <rv s="0">
    <fb>43735</fb>
    <v>0</v>
  </rv>
  <rv s="0">
    <fb>92.31</fb>
    <v>1</v>
  </rv>
  <rv s="0">
    <fb>43738</fb>
    <v>0</v>
  </rv>
  <rv s="0">
    <fb>93.92</fb>
    <v>1</v>
  </rv>
  <rv s="0">
    <fb>43739</fb>
    <v>0</v>
  </rv>
  <rv s="0">
    <fb>92.28</fb>
    <v>1</v>
  </rv>
  <rv s="0">
    <fb>43740</fb>
    <v>0</v>
  </rv>
  <rv s="0">
    <fb>91.49</fb>
    <v>1</v>
  </rv>
  <rv s="0">
    <fb>43741</fb>
    <v>0</v>
  </rv>
  <rv s="0">
    <fb>92.22</fb>
    <v>1</v>
  </rv>
  <rv s="0">
    <fb>43742</fb>
    <v>0</v>
  </rv>
  <rv s="0">
    <fb>93.07</fb>
    <v>1</v>
  </rv>
  <rv s="0">
    <fb>43745</fb>
    <v>0</v>
  </rv>
  <rv s="0">
    <fb>93.17</fb>
    <v>1</v>
  </rv>
  <rv s="0">
    <fb>43746</fb>
    <v>0</v>
  </rv>
  <rv s="0">
    <fb>91.75</fb>
    <v>1</v>
  </rv>
  <rv s="0">
    <fb>43747</fb>
    <v>0</v>
  </rv>
  <rv s="0">
    <fb>92.52</fb>
    <v>1</v>
  </rv>
  <rv s="0">
    <fb>43748</fb>
    <v>0</v>
  </rv>
  <rv s="0">
    <fb>93</fb>
    <v>1</v>
  </rv>
  <rv s="0">
    <fb>43749</fb>
    <v>0</v>
  </rv>
  <rv s="0">
    <fb>93.88</fb>
    <v>1</v>
  </rv>
  <rv s="0">
    <fb>43752</fb>
    <v>0</v>
  </rv>
  <rv s="0">
    <fb>94.88</fb>
    <v>1</v>
  </rv>
  <rv s="0">
    <fb>43753</fb>
    <v>0</v>
  </rv>
  <rv s="0">
    <fb>94.79</fb>
    <v>1</v>
  </rv>
  <rv s="0">
    <fb>43754</fb>
    <v>0</v>
  </rv>
  <rv s="0">
    <fb>43755</fb>
    <v>0</v>
  </rv>
  <rv s="0">
    <fb>95.56</fb>
    <v>1</v>
  </rv>
  <rv s="0">
    <fb>43756</fb>
    <v>0</v>
  </rv>
  <rv s="0">
    <fb>96.1</fb>
    <v>1</v>
  </rv>
  <rv s="0">
    <fb>43759</fb>
    <v>0</v>
  </rv>
  <rv s="0">
    <fb>96.22</fb>
    <v>1</v>
  </rv>
  <rv s="0">
    <fb>43760</fb>
    <v>0</v>
  </rv>
  <rv s="0">
    <fb>95.6</fb>
    <v>1</v>
  </rv>
  <rv s="0">
    <fb>43761</fb>
    <v>0</v>
  </rv>
  <rv s="0">
    <fb>92.32</fb>
    <v>1</v>
  </rv>
  <rv s="0">
    <fb>43762</fb>
    <v>0</v>
  </rv>
  <rv s="0">
    <fb>91.5</fb>
    <v>1</v>
  </rv>
  <rv s="0">
    <fb>43763</fb>
    <v>0</v>
  </rv>
  <rv s="0">
    <fb>90.92</fb>
    <v>1</v>
  </rv>
  <rv s="0">
    <fb>43766</fb>
    <v>0</v>
  </rv>
  <rv s="0">
    <fb>90.85</fb>
    <v>1</v>
  </rv>
  <rv s="0">
    <fb>43767</fb>
    <v>0</v>
  </rv>
  <rv s="0">
    <fb>89.28</fb>
    <v>1</v>
  </rv>
  <rv s="0">
    <fb>43768</fb>
    <v>0</v>
  </rv>
  <rv s="0">
    <fb>90.19</fb>
    <v>1</v>
  </rv>
  <rv s="0">
    <fb>43769</fb>
    <v>0</v>
  </rv>
  <rv s="0">
    <fb>89.55</fb>
    <v>1</v>
  </rv>
  <rv s="0">
    <fb>43770</fb>
    <v>0</v>
  </rv>
  <rv s="0">
    <fb>89.18</fb>
    <v>1</v>
  </rv>
  <rv s="0">
    <fb>43773</fb>
    <v>0</v>
  </rv>
  <rv s="0">
    <fb>89.86</fb>
    <v>1</v>
  </rv>
  <rv s="0">
    <fb>43774</fb>
    <v>0</v>
  </rv>
  <rv s="0">
    <fb>89.88</fb>
    <v>1</v>
  </rv>
  <rv s="0">
    <fb>43775</fb>
    <v>0</v>
  </rv>
  <rv s="0">
    <fb>43776</fb>
    <v>0</v>
  </rv>
  <rv s="0">
    <fb>90.4</fb>
    <v>1</v>
  </rv>
  <rv s="0">
    <fb>43777</fb>
    <v>0</v>
  </rv>
  <rv s="0">
    <fb>89.81</fb>
    <v>1</v>
  </rv>
  <rv s="0">
    <fb>43780</fb>
    <v>0</v>
  </rv>
  <rv s="0">
    <fb>90.05</fb>
    <v>1</v>
  </rv>
  <rv s="0">
    <fb>43781</fb>
    <v>0</v>
  </rv>
  <rv s="0">
    <fb>89.5</fb>
    <v>1</v>
  </rv>
  <rv s="0">
    <fb>43782</fb>
    <v>0</v>
  </rv>
  <rv s="0">
    <fb>91.29</fb>
    <v>1</v>
  </rv>
  <rv s="0">
    <fb>43783</fb>
    <v>0</v>
  </rv>
  <rv s="0">
    <fb>91.27</fb>
    <v>1</v>
  </rv>
  <rv s="0">
    <fb>43784</fb>
    <v>0</v>
  </rv>
  <rv s="0">
    <fb>93.04</fb>
    <v>1</v>
  </rv>
  <rv s="0">
    <fb>43787</fb>
    <v>0</v>
  </rv>
  <rv s="0">
    <fb>94.18</fb>
    <v>1</v>
  </rv>
  <rv s="0">
    <fb>43788</fb>
    <v>0</v>
  </rv>
  <rv s="0">
    <fb>93.61</fb>
    <v>1</v>
  </rv>
  <rv s="0">
    <fb>43789</fb>
    <v>0</v>
  </rv>
  <rv s="0">
    <fb>93.05</fb>
    <v>1</v>
  </rv>
  <rv s="0">
    <fb>43790</fb>
    <v>0</v>
  </rv>
  <rv s="0">
    <fb>92.16</fb>
    <v>1</v>
  </rv>
  <rv s="0">
    <fb>43791</fb>
    <v>0</v>
  </rv>
  <rv s="0">
    <fb>93.34</fb>
    <v>1</v>
  </rv>
  <rv s="0">
    <fb>43794</fb>
    <v>0</v>
  </rv>
  <rv s="0">
    <fb>92.9</fb>
    <v>1</v>
  </rv>
  <rv s="0">
    <fb>43795</fb>
    <v>0</v>
  </rv>
  <rv s="0">
    <fb>93.33</fb>
    <v>1</v>
  </rv>
  <rv s="0">
    <fb>43796</fb>
    <v>0</v>
  </rv>
  <rv s="0">
    <fb>94.14</fb>
    <v>1</v>
  </rv>
  <rv s="0">
    <fb>43798</fb>
    <v>0</v>
  </rv>
  <rv s="0">
    <fb>93.49</fb>
    <v>1</v>
  </rv>
  <rv s="0">
    <fb>43801</fb>
    <v>0</v>
  </rv>
  <rv s="0">
    <fb>93.56</fb>
    <v>1</v>
  </rv>
  <rv s="0">
    <fb>43802</fb>
    <v>0</v>
  </rv>
  <rv s="0">
    <fb>92.46</fb>
    <v>1</v>
  </rv>
  <rv s="0">
    <fb>43803</fb>
    <v>0</v>
  </rv>
  <rv s="0">
    <fb>93.72</fb>
    <v>1</v>
  </rv>
  <rv s="0">
    <fb>43804</fb>
    <v>0</v>
  </rv>
  <rv s="0">
    <fb>95.79</fb>
    <v>1</v>
  </rv>
  <rv s="0">
    <fb>43805</fb>
    <v>0</v>
  </rv>
  <rv s="0">
    <fb>97</fb>
    <v>1</v>
  </rv>
  <rv s="0">
    <fb>43808</fb>
    <v>0</v>
  </rv>
  <rv s="0">
    <fb>96.63</fb>
    <v>1</v>
  </rv>
  <rv s="0">
    <fb>43809</fb>
    <v>0</v>
  </rv>
  <rv s="0">
    <fb>97.01</fb>
    <v>1</v>
  </rv>
  <rv s="0">
    <fb>43810</fb>
    <v>0</v>
  </rv>
  <rv s="0">
    <fb>97.18</fb>
    <v>1</v>
  </rv>
  <rv s="0">
    <fb>43811</fb>
    <v>0</v>
  </rv>
  <rv s="0">
    <fb>97.72</fb>
    <v>1</v>
  </rv>
  <rv s="0">
    <fb>43812</fb>
    <v>0</v>
  </rv>
  <rv s="0">
    <fb>97.77</fb>
    <v>1</v>
  </rv>
  <rv s="0">
    <fb>43815</fb>
    <v>0</v>
  </rv>
  <rv s="0">
    <fb>98.81</fb>
    <v>1</v>
  </rv>
  <rv s="0">
    <fb>43816</fb>
    <v>0</v>
  </rv>
  <rv s="0">
    <fb>99.65</fb>
    <v>1</v>
  </rv>
  <rv s="0">
    <fb>43817</fb>
    <v>0</v>
  </rv>
  <rv s="0">
    <fb>100.57</fb>
    <v>1</v>
  </rv>
  <rv s="0">
    <fb>43818</fb>
    <v>0</v>
  </rv>
  <rv s="0">
    <fb>101.15</fb>
    <v>1</v>
  </rv>
  <rv s="0">
    <fb>43819</fb>
    <v>0</v>
  </rv>
  <rv s="0">
    <fb>99.96</fb>
    <v>1</v>
  </rv>
  <rv s="0">
    <fb>43822</fb>
    <v>0</v>
  </rv>
  <rv s="0">
    <fb>100.04</fb>
    <v>1</v>
  </rv>
  <rv s="0">
    <fb>43823</fb>
    <v>0</v>
  </rv>
  <rv s="0">
    <fb>100.14</fb>
    <v>1</v>
  </rv>
  <rv s="0">
    <fb>43825</fb>
    <v>0</v>
  </rv>
  <rv s="0">
    <fb>100.71</fb>
    <v>1</v>
  </rv>
  <rv s="0">
    <fb>43826</fb>
    <v>0</v>
  </rv>
  <rv s="0">
    <fb>101.57</fb>
    <v>1</v>
  </rv>
  <rv s="0">
    <fb>43829</fb>
    <v>0</v>
  </rv>
  <rv s="0">
    <fb>100.8</fb>
    <v>1</v>
  </rv>
  <rv s="0">
    <fb>43830</fb>
    <v>0</v>
  </rv>
  <rv s="0">
    <fb>101.31</fb>
    <v>1</v>
  </rv>
  <rv s="0">
    <fb>43832</fb>
    <v>0</v>
  </rv>
  <rv s="0">
    <fb>102.2</fb>
    <v>1</v>
  </rv>
  <rv s="0">
    <fb>43833</fb>
    <v>0</v>
  </rv>
  <rv s="0">
    <fb>101.92</fb>
    <v>1</v>
  </rv>
  <rv s="0">
    <fb>43836</fb>
    <v>0</v>
  </rv>
  <rv s="0">
    <fb>101.83</fb>
    <v>1</v>
  </rv>
  <rv s="0">
    <fb>43837</fb>
    <v>0</v>
  </rv>
  <rv s="0">
    <fb>101.78</fb>
    <v>1</v>
  </rv>
  <rv s="0">
    <fb>43838</fb>
    <v>0</v>
  </rv>
  <rv s="0">
    <fb>101.55</fb>
    <v>1</v>
  </rv>
  <rv s="0">
    <fb>43839</fb>
    <v>0</v>
  </rv>
  <rv s="0">
    <fb>101.48</fb>
    <v>1</v>
  </rv>
  <rv s="0">
    <fb>43840</fb>
    <v>0</v>
  </rv>
  <rv s="0">
    <fb>100.9</fb>
    <v>1</v>
  </rv>
  <rv s="0">
    <fb>43843</fb>
    <v>0</v>
  </rv>
  <rv s="0">
    <fb>102.16</fb>
    <v>1</v>
  </rv>
  <rv s="0">
    <fb>43844</fb>
    <v>0</v>
  </rv>
  <rv s="0">
    <fb>102.92</fb>
    <v>1</v>
  </rv>
  <rv s="0">
    <fb>43845</fb>
    <v>0</v>
  </rv>
  <rv s="0">
    <fb>102.79</fb>
    <v>1</v>
  </rv>
  <rv s="0">
    <fb>43846</fb>
    <v>0</v>
  </rv>
  <rv s="0">
    <fb>103.37</fb>
    <v>1</v>
  </rv>
  <rv s="0">
    <fb>43847</fb>
    <v>0</v>
  </rv>
  <rv s="0">
    <fb>104.53</fb>
    <v>1</v>
  </rv>
  <rv s="0">
    <fb>43851</fb>
    <v>0</v>
  </rv>
  <rv s="0">
    <fb>104.58</fb>
    <v>1</v>
  </rv>
  <rv s="0">
    <fb>43852</fb>
    <v>0</v>
  </rv>
  <rv s="0">
    <fb>104.49</fb>
    <v>1</v>
  </rv>
  <rv s="0">
    <fb>43853</fb>
    <v>0</v>
  </rv>
  <rv s="0">
    <fb>103.02</fb>
    <v>1</v>
  </rv>
  <rv s="0">
    <fb>43854</fb>
    <v>0</v>
  </rv>
  <rv s="0">
    <fb>102.03</fb>
    <v>1</v>
  </rv>
  <rv s="0">
    <fb>43857</fb>
    <v>0</v>
  </rv>
  <rv s="0">
    <fb>100.24</fb>
    <v>1</v>
  </rv>
  <rv s="0">
    <fb>43858</fb>
    <v>0</v>
  </rv>
  <rv s="0">
    <fb>100.41</fb>
    <v>1</v>
  </rv>
  <rv s="0">
    <fb>43859</fb>
    <v>0</v>
  </rv>
  <rv s="0">
    <fb>99.84</fb>
    <v>1</v>
  </rv>
  <rv s="0">
    <fb>43860</fb>
    <v>0</v>
  </rv>
  <rv s="0">
    <fb>98.19</fb>
    <v>1</v>
  </rv>
  <rv s="0">
    <fb>43861</fb>
    <v>0</v>
  </rv>
  <rv s="0">
    <fb>96.3</fb>
    <v>1</v>
  </rv>
  <rv s="0">
    <fb>43864</fb>
    <v>0</v>
  </rv>
  <rv s="0">
    <fb>99.27</fb>
    <v>1</v>
  </rv>
  <rv s="0">
    <fb>43865</fb>
    <v>0</v>
  </rv>
  <rv s="0">
    <fb>101.38</fb>
    <v>1</v>
  </rv>
  <rv s="0">
    <fb>43866</fb>
    <v>0</v>
  </rv>
  <rv s="0">
    <fb>100.54</fb>
    <v>1</v>
  </rv>
  <rv s="0">
    <fb>43867</fb>
    <v>0</v>
  </rv>
  <rv s="0">
    <fb>100.27</fb>
    <v>1</v>
  </rv>
  <rv s="0">
    <fb>43868</fb>
    <v>0</v>
  </rv>
  <rv s="0">
    <fb>99.44</fb>
    <v>1</v>
  </rv>
  <rv s="0">
    <fb>43871</fb>
    <v>0</v>
  </rv>
  <rv s="0">
    <fb>100.02</fb>
    <v>1</v>
  </rv>
  <rv s="0">
    <fb>43872</fb>
    <v>0</v>
  </rv>
  <rv s="0">
    <fb>43873</fb>
    <v>0</v>
  </rv>
  <rv s="0">
    <fb>103</fb>
    <v>1</v>
  </rv>
  <rv s="0">
    <fb>43874</fb>
    <v>0</v>
  </rv>
  <rv s="0">
    <fb>43875</fb>
    <v>0</v>
  </rv>
  <rv s="0">
    <fb>103.54</fb>
    <v>1</v>
  </rv>
  <rv s="0">
    <fb>43879</fb>
    <v>0</v>
  </rv>
  <rv s="0">
    <fb>102</fb>
    <v>1</v>
  </rv>
  <rv s="0">
    <fb>43880</fb>
    <v>0</v>
  </rv>
  <rv s="0">
    <fb>102.46</fb>
    <v>1</v>
  </rv>
  <rv s="0">
    <fb>43881</fb>
    <v>0</v>
  </rv>
  <rv s="0">
    <fb>102.53</fb>
    <v>1</v>
  </rv>
  <rv s="0">
    <fb>43882</fb>
    <v>0</v>
  </rv>
  <rv s="0">
    <fb>100.25</fb>
    <v>1</v>
  </rv>
  <rv s="0">
    <fb>43885</fb>
    <v>0</v>
  </rv>
  <rv s="0">
    <fb>95.91</fb>
    <v>1</v>
  </rv>
  <rv s="0">
    <fb>43886</fb>
    <v>0</v>
  </rv>
  <rv s="0">
    <fb>43887</fb>
    <v>0</v>
  </rv>
  <rv s="0">
    <fb>92</fb>
    <v>1</v>
  </rv>
  <rv s="0">
    <fb>43888</fb>
    <v>0</v>
  </rv>
  <rv s="0">
    <fb>88.55</fb>
    <v>1</v>
  </rv>
  <rv s="0">
    <fb>43889</fb>
    <v>0</v>
  </rv>
  <rv s="0">
    <fb>89.38</fb>
    <v>1</v>
  </rv>
  <rv s="0">
    <fb>43892</fb>
    <v>0</v>
  </rv>
  <rv s="0">
    <fb>92.68</fb>
    <v>1</v>
  </rv>
  <rv s="0">
    <fb>43893</fb>
    <v>0</v>
  </rv>
  <rv s="0">
    <fb>90.93</fb>
    <v>1</v>
  </rv>
  <rv s="0">
    <fb>43894</fb>
    <v>0</v>
  </rv>
  <rv s="0">
    <fb>93.79</fb>
    <v>1</v>
  </rv>
  <rv s="0">
    <fb>43895</fb>
    <v>0</v>
  </rv>
  <rv s="0">
    <fb>90.58</fb>
    <v>1</v>
  </rv>
  <rv s="0">
    <fb>43896</fb>
    <v>0</v>
  </rv>
  <rv s="0">
    <fb>88.36</fb>
    <v>1</v>
  </rv>
  <rv s="0">
    <fb>43899</fb>
    <v>0</v>
  </rv>
  <rv s="0">
    <fb>84.11</fb>
    <v>1</v>
  </rv>
  <rv s="0">
    <fb>43900</fb>
    <v>0</v>
  </rv>
  <rv s="0">
    <fb>88.3</fb>
    <v>1</v>
  </rv>
  <rv s="0">
    <fb>43901</fb>
    <v>0</v>
  </rv>
  <rv s="0">
    <fb>84</fb>
    <v>1</v>
  </rv>
  <rv s="0">
    <fb>43902</fb>
    <v>0</v>
  </rv>
  <rv s="0">
    <fb>74.2</fb>
    <v>1</v>
  </rv>
  <rv s="0">
    <fb>43903</fb>
    <v>0</v>
  </rv>
  <rv s="0">
    <fb>75.58</fb>
    <v>1</v>
  </rv>
  <rv s="0">
    <fb>43906</fb>
    <v>0</v>
  </rv>
  <rv s="0">
    <fb>66.790000000000006</fb>
    <v>1</v>
  </rv>
  <rv s="0">
    <fb>43907</fb>
    <v>0</v>
  </rv>
  <rv s="0">
    <fb>69.84</fb>
    <v>1</v>
  </rv>
  <rv s="0">
    <fb>43908</fb>
    <v>0</v>
  </rv>
  <rv s="0">
    <fb>43909</fb>
    <v>0</v>
  </rv>
  <rv s="0">
    <fb>70.34</fb>
    <v>1</v>
  </rv>
  <rv s="0">
    <fb>43910</fb>
    <v>0</v>
  </rv>
  <rv s="0">
    <fb>67.45</fb>
    <v>1</v>
  </rv>
  <rv s="0">
    <fb>43913</fb>
    <v>0</v>
  </rv>
  <rv s="0">
    <fb>62.8</fb>
    <v>1</v>
  </rv>
  <rv s="0">
    <fb>43914</fb>
    <v>0</v>
  </rv>
  <rv s="0">
    <fb>72.33</fb>
    <v>1</v>
  </rv>
  <rv s="0">
    <fb>43915</fb>
    <v>0</v>
  </rv>
  <rv s="0">
    <fb>79.010000000000005</fb>
    <v>1</v>
  </rv>
  <rv s="0">
    <fb>43916</fb>
    <v>0</v>
  </rv>
  <rv s="0">
    <fb>43917</fb>
    <v>0</v>
  </rv>
  <rv s="0">
    <fb>83.23</fb>
    <v>1</v>
  </rv>
  <rv s="0">
    <fb>43920</fb>
    <v>0</v>
  </rv>
  <rv s="0">
    <fb>43921</fb>
    <v>0</v>
  </rv>
  <rv s="0">
    <fb>43922</fb>
    <v>0</v>
  </rv>
  <rv s="0">
    <fb>79.23</fb>
    <v>1</v>
  </rv>
  <rv s="0">
    <fb>43923</fb>
    <v>0</v>
  </rv>
  <rv s="0">
    <fb>43924</fb>
    <v>0</v>
  </rv>
  <rv s="0">
    <fb>78.86</fb>
    <v>1</v>
  </rv>
  <rv s="0">
    <fb>43927</fb>
    <v>0</v>
  </rv>
  <rv s="0">
    <fb>84.63</fb>
    <v>1</v>
  </rv>
  <rv s="0">
    <fb>43928</fb>
    <v>0</v>
  </rv>
  <rv s="0">
    <fb>84.16</fb>
    <v>1</v>
  </rv>
  <rv s="0">
    <fb>43929</fb>
    <v>0</v>
  </rv>
  <rv s="0">
    <fb>85.3</fb>
    <v>1</v>
  </rv>
  <rv s="0">
    <fb>43930</fb>
    <v>0</v>
  </rv>
  <rv s="0">
    <fb>86.79</fb>
    <v>1</v>
  </rv>
  <rv s="0">
    <fb>43934</fb>
    <v>0</v>
  </rv>
  <rv s="0">
    <fb>43935</fb>
    <v>0</v>
  </rv>
  <rv s="0">
    <fb>87.47</fb>
    <v>1</v>
  </rv>
  <rv s="0">
    <fb>43936</fb>
    <v>0</v>
  </rv>
  <rv s="0">
    <fb>85.04</fb>
    <v>1</v>
  </rv>
  <rv s="0">
    <fb>43937</fb>
    <v>0</v>
  </rv>
  <rv s="0">
    <fb>86.3</fb>
    <v>1</v>
  </rv>
  <rv s="0">
    <fb>43938</fb>
    <v>0</v>
  </rv>
  <rv s="0">
    <fb>89.91</fb>
    <v>1</v>
  </rv>
  <rv s="0">
    <fb>43941</fb>
    <v>0</v>
  </rv>
  <rv s="0">
    <fb>87.9</fb>
    <v>1</v>
  </rv>
  <rv s="0">
    <fb>43942</fb>
    <v>0</v>
  </rv>
  <rv s="0">
    <fb>85.2</fb>
    <v>1</v>
  </rv>
  <rv s="0">
    <fb>43943</fb>
    <v>0</v>
  </rv>
  <rv s="0">
    <fb>88.77</fb>
    <v>1</v>
  </rv>
  <rv s="0">
    <fb>43944</fb>
    <v>0</v>
  </rv>
  <rv s="0">
    <fb>87.35</fb>
    <v>1</v>
  </rv>
  <rv s="0">
    <fb>43945</fb>
    <v>0</v>
  </rv>
  <rv s="0">
    <fb>88.37</fb>
    <v>1</v>
  </rv>
  <rv s="0">
    <fb>43948</fb>
    <v>0</v>
  </rv>
  <rv s="0">
    <fb>89.37</fb>
    <v>1</v>
  </rv>
  <rv s="0">
    <fb>43949</fb>
    <v>0</v>
  </rv>
  <rv s="0">
    <fb>88.8</fb>
    <v>1</v>
  </rv>
  <rv s="0">
    <fb>43950</fb>
    <v>0</v>
  </rv>
  <rv s="0">
    <fb>88.07</fb>
    <v>1</v>
  </rv>
  <rv s="0">
    <fb>43951</fb>
    <v>0</v>
  </rv>
  <rv s="0">
    <fb>43952</fb>
    <v>0</v>
  </rv>
  <rv s="0">
    <fb>85.54</fb>
    <v>1</v>
  </rv>
  <rv s="0">
    <fb>43955</fb>
    <v>0</v>
  </rv>
  <rv s="0">
    <fb>43956</fb>
    <v>0</v>
  </rv>
  <rv s="0">
    <fb>43957</fb>
    <v>0</v>
  </rv>
  <rv s="0">
    <fb>88.44</fb>
    <v>1</v>
  </rv>
  <rv s="0">
    <fb>43958</fb>
    <v>0</v>
  </rv>
  <rv s="0">
    <fb>88.56</fb>
    <v>1</v>
  </rv>
  <rv s="0">
    <fb>43959</fb>
    <v>0</v>
  </rv>
  <rv s="0">
    <fb>90.46</fb>
    <v>1</v>
  </rv>
  <rv s="0">
    <fb>43962</fb>
    <v>0</v>
  </rv>
  <rv s="0">
    <fb>43963</fb>
    <v>0</v>
  </rv>
  <rv s="0">
    <fb>43964</fb>
    <v>0</v>
  </rv>
  <rv s="0">
    <fb>86.02</fb>
    <v>1</v>
  </rv>
  <rv s="0">
    <fb>43965</fb>
    <v>0</v>
  </rv>
  <rv s="0">
    <fb>43966</fb>
    <v>0</v>
  </rv>
  <rv s="0">
    <fb>86.99</fb>
    <v>1</v>
  </rv>
  <rv s="0">
    <fb>43969</fb>
    <v>0</v>
  </rv>
  <rv s="0">
    <fb>91.04</fb>
    <v>1</v>
  </rv>
  <rv s="0">
    <fb>43970</fb>
    <v>0</v>
  </rv>
  <rv s="0">
    <fb>91.51</fb>
    <v>1</v>
  </rv>
  <rv s="0">
    <fb>43971</fb>
    <v>0</v>
  </rv>
  <rv s="0">
    <fb>92.95</fb>
    <v>1</v>
  </rv>
  <rv s="0">
    <fb>43972</fb>
    <v>0</v>
  </rv>
  <rv s="0">
    <fb>94.26</fb>
    <v>1</v>
  </rv>
  <rv s="0">
    <fb>43973</fb>
    <v>0</v>
  </rv>
  <rv s="0">
    <fb>93.75</fb>
    <v>1</v>
  </rv>
  <rv s="0">
    <fb>43977</fb>
    <v>0</v>
  </rv>
  <rv s="0">
    <fb>96.62</fb>
    <v>1</v>
  </rv>
  <rv s="0">
    <fb>43978</fb>
    <v>0</v>
  </rv>
  <rv s="0">
    <fb>99.87</fb>
    <v>1</v>
  </rv>
  <rv s="0">
    <fb>43979</fb>
    <v>0</v>
  </rv>
  <rv s="0">
    <fb>98.46</fb>
    <v>1</v>
  </rv>
  <rv s="0">
    <fb>43980</fb>
    <v>0</v>
  </rv>
  <rv s="0">
    <fb>98.58</fb>
    <v>1</v>
  </rv>
  <rv s="0">
    <fb>43983</fb>
    <v>0</v>
  </rv>
  <rv s="0">
    <fb>99.54</fb>
    <v>1</v>
  </rv>
  <rv s="0">
    <fb>43984</fb>
    <v>0</v>
  </rv>
  <rv s="0">
    <fb>100.74</fb>
    <v>1</v>
  </rv>
  <rv s="0">
    <fb>43985</fb>
    <v>0</v>
  </rv>
  <rv s="0">
    <fb>104.11</fb>
    <v>1</v>
  </rv>
  <rv s="0">
    <fb>43986</fb>
    <v>0</v>
  </rv>
  <rv s="0">
    <fb>101.28</fb>
    <v>1</v>
  </rv>
  <rv s="0">
    <fb>43987</fb>
    <v>0</v>
  </rv>
  <rv s="0">
    <fb>102.71</fb>
    <v>1</v>
  </rv>
  <rv s="0">
    <fb>43990</fb>
    <v>0</v>
  </rv>
  <rv s="0">
    <fb>104.29</fb>
    <v>1</v>
  </rv>
  <rv s="0">
    <fb>43991</fb>
    <v>0</v>
  </rv>
  <rv s="0">
    <fb>102.63</fb>
    <v>1</v>
  </rv>
  <rv s="0">
    <fb>43992</fb>
    <v>0</v>
  </rv>
  <rv s="0">
    <fb>102.12</fb>
    <v>1</v>
  </rv>
  <rv s="0">
    <fb>43993</fb>
    <v>0</v>
  </rv>
  <rv s="0">
    <fb>95.17</fb>
    <v>1</v>
  </rv>
  <rv s="0">
    <fb>43994</fb>
    <v>0</v>
  </rv>
  <rv s="0">
    <fb>96.43</fb>
    <v>1</v>
  </rv>
  <rv s="0">
    <fb>43997</fb>
    <v>0</v>
  </rv>
  <rv s="0">
    <fb>97.84</fb>
    <v>1</v>
  </rv>
  <rv s="0">
    <fb>43998</fb>
    <v>0</v>
  </rv>
  <rv s="0">
    <fb>99.04</fb>
    <v>1</v>
  </rv>
  <rv s="0">
    <fb>43999</fb>
    <v>0</v>
  </rv>
  <rv s="0">
    <fb>99.21</fb>
    <v>1</v>
  </rv>
  <rv s="0">
    <fb>44000</fb>
    <v>0</v>
  </rv>
  <rv s="0">
    <fb>98.45</fb>
    <v>1</v>
  </rv>
  <rv s="0">
    <fb>44001</fb>
    <v>0</v>
  </rv>
  <rv s="0">
    <fb>95.78</fb>
    <v>1</v>
  </rv>
  <rv s="0">
    <fb>44004</fb>
    <v>0</v>
  </rv>
  <rv s="0">
    <fb>99.51</fb>
    <v>1</v>
  </rv>
  <rv s="0">
    <fb>44005</fb>
    <v>0</v>
  </rv>
  <rv s="0">
    <fb>44006</fb>
    <v>0</v>
  </rv>
  <rv s="0">
    <fb>100.08</fb>
    <v>1</v>
  </rv>
  <rv s="0">
    <fb>44007</fb>
    <v>0</v>
  </rv>
  <rv s="0">
    <fb>101.4</fb>
    <v>1</v>
  </rv>
  <rv s="0">
    <fb>44008</fb>
    <v>0</v>
  </rv>
  <rv s="0">
    <fb>93.67</fb>
    <v>1</v>
  </rv>
  <rv s="0">
    <fb>44011</fb>
    <v>0</v>
  </rv>
  <rv s="0">
    <fb>95.87</fb>
    <v>1</v>
  </rv>
  <rv s="0">
    <fb>44012</fb>
    <v>0</v>
  </rv>
  <rv s="0">
    <fb>98.05</fb>
    <v>1</v>
  </rv>
  <rv s="0">
    <fb>44013</fb>
    <v>0</v>
  </rv>
  <rv s="0">
    <fb>97.4</fb>
    <v>1</v>
  </rv>
  <rv s="0">
    <fb>44014</fb>
    <v>0</v>
  </rv>
  <rv s="0">
    <fb>98.43</fb>
    <v>1</v>
  </rv>
  <rv s="0">
    <fb>44018</fb>
    <v>0</v>
  </rv>
  <rv s="0">
    <fb>99.95</fb>
    <v>1</v>
  </rv>
  <rv s="0">
    <fb>44019</fb>
    <v>0</v>
  </rv>
  <rv s="0">
    <fb>97.07</fb>
    <v>1</v>
  </rv>
  <rv s="0">
    <fb>44020</fb>
    <v>0</v>
  </rv>
  <rv s="0">
    <fb>98.84</fb>
    <v>1</v>
  </rv>
  <rv s="0">
    <fb>44021</fb>
    <v>0</v>
  </rv>
  <rv s="0">
    <fb>96.99</fb>
    <v>1</v>
  </rv>
  <rv s="0">
    <fb>44022</fb>
    <v>0</v>
  </rv>
  <rv s="0">
    <fb>97.99</fb>
    <v>1</v>
  </rv>
  <rv s="0">
    <fb>44025</fb>
    <v>0</v>
  </rv>
  <rv s="0">
    <fb>96.46</fb>
    <v>1</v>
  </rv>
  <rv s="0">
    <fb>44026</fb>
    <v>0</v>
  </rv>
  <rv s="0">
    <fb>96.76</fb>
    <v>1</v>
  </rv>
  <rv s="0">
    <fb>44027</fb>
    <v>0</v>
  </rv>
  <rv s="0">
    <fb>98.54</fb>
    <v>1</v>
  </rv>
  <rv s="0">
    <fb>44028</fb>
    <v>0</v>
  </rv>
  <rv s="0">
    <fb>97.26</fb>
    <v>1</v>
  </rv>
  <rv s="0">
    <fb>44029</fb>
    <v>0</v>
  </rv>
  <rv s="0">
    <fb>96.28</fb>
    <v>1</v>
  </rv>
  <rv s="0">
    <fb>44032</fb>
    <v>0</v>
  </rv>
  <rv s="0">
    <fb>95.65</fb>
    <v>1</v>
  </rv>
  <rv s="0">
    <fb>44033</fb>
    <v>0</v>
  </rv>
  <rv s="0">
    <fb>98.36</fb>
    <v>1</v>
  </rv>
  <rv s="0">
    <fb>44034</fb>
    <v>0</v>
  </rv>
  <rv s="0">
    <fb>98.91</fb>
    <v>1</v>
  </rv>
  <rv s="0">
    <fb>44035</fb>
    <v>0</v>
  </rv>
  <rv s="0">
    <fb>98.3</fb>
    <v>1</v>
  </rv>
  <rv s="0">
    <fb>44036</fb>
    <v>0</v>
  </rv>
  <rv s="0">
    <fb>44039</fb>
    <v>0</v>
  </rv>
  <rv s="0">
    <fb>97.21</fb>
    <v>1</v>
  </rv>
  <rv s="0">
    <fb>44040</fb>
    <v>0</v>
  </rv>
  <rv s="0">
    <fb>96.27</fb>
    <v>1</v>
  </rv>
  <rv s="0">
    <fb>44041</fb>
    <v>0</v>
  </rv>
  <rv s="0">
    <fb>96.97</fb>
    <v>1</v>
  </rv>
  <rv s="0">
    <fb>44042</fb>
    <v>0</v>
  </rv>
  <rv s="0">
    <fb>96.82</fb>
    <v>1</v>
  </rv>
  <rv s="0">
    <fb>44043</fb>
    <v>0</v>
  </rv>
  <rv s="0">
    <fb>97.61</fb>
    <v>1</v>
  </rv>
  <rv s="0">
    <fb>44046</fb>
    <v>0</v>
  </rv>
  <rv s="0">
    <fb>98.33</fb>
    <v>1</v>
  </rv>
  <rv s="0">
    <fb>44047</fb>
    <v>0</v>
  </rv>
  <rv s="0">
    <fb>97.33</fb>
    <v>1</v>
  </rv>
  <rv s="0">
    <fb>44048</fb>
    <v>0</v>
  </rv>
  <rv s="0">
    <fb>100.94</fb>
    <v>1</v>
  </rv>
  <rv s="0">
    <fb>44049</fb>
    <v>0</v>
  </rv>
  <rv s="0">
    <fb>100.45</fb>
    <v>1</v>
  </rv>
  <rv s="0">
    <fb>44050</fb>
    <v>0</v>
  </rv>
  <rv s="0">
    <fb>101.86</fb>
    <v>1</v>
  </rv>
  <rv s="0">
    <fb>44053</fb>
    <v>0</v>
  </rv>
  <rv s="0">
    <fb>105.41</fb>
    <v>1</v>
  </rv>
  <rv s="0">
    <fb>44054</fb>
    <v>0</v>
  </rv>
  <rv s="0">
    <fb>105.12</fb>
    <v>1</v>
  </rv>
  <rv s="0">
    <fb>44055</fb>
    <v>0</v>
  </rv>
  <rv s="0">
    <fb>105.22</fb>
    <v>1</v>
  </rv>
  <rv s="0">
    <fb>44056</fb>
    <v>0</v>
  </rv>
  <rv s="0">
    <fb>106.52</fb>
    <v>1</v>
  </rv>
  <rv s="0">
    <fb>44057</fb>
    <v>0</v>
  </rv>
  <rv s="0">
    <fb>106.43</fb>
    <v>1</v>
  </rv>
  <rv s="0">
    <fb>44060</fb>
    <v>0</v>
  </rv>
  <rv s="0">
    <fb>105.66</fb>
    <v>1</v>
  </rv>
  <rv s="0">
    <fb>44061</fb>
    <v>0</v>
  </rv>
  <rv s="0">
    <fb>106.97</fb>
    <v>1</v>
  </rv>
  <rv s="0">
    <fb>44062</fb>
    <v>0</v>
  </rv>
  <rv s="0">
    <fb>108.39</fb>
    <v>1</v>
  </rv>
  <rv s="0">
    <fb>44063</fb>
    <v>0</v>
  </rv>
  <rv s="0">
    <fb>108.01</fb>
    <v>1</v>
  </rv>
  <rv s="0">
    <fb>44064</fb>
    <v>0</v>
  </rv>
  <rv s="0">
    <fb>109.75</fb>
    <v>1</v>
  </rv>
  <rv s="0">
    <fb>44067</fb>
    <v>0</v>
  </rv>
  <rv s="0">
    <fb>111.83</fb>
    <v>1</v>
  </rv>
  <rv s="0">
    <fb>44068</fb>
    <v>0</v>
  </rv>
  <rv s="0">
    <fb>111.51</fb>
    <v>1</v>
  </rv>
  <rv s="0">
    <fb>44069</fb>
    <v>0</v>
  </rv>
  <rv s="0">
    <fb>111.53</fb>
    <v>1</v>
  </rv>
  <rv s="0">
    <fb>44070</fb>
    <v>0</v>
  </rv>
  <rv s="0">
    <fb>110.84</fb>
    <v>1</v>
  </rv>
  <rv s="0">
    <fb>44071</fb>
    <v>0</v>
  </rv>
  <rv s="0">
    <fb>112.29</fb>
    <v>1</v>
  </rv>
  <rv s="0">
    <fb>44074</fb>
    <v>0</v>
  </rv>
  <rv s="0">
    <fb>111.89</fb>
    <v>1</v>
  </rv>
  <rv s="0">
    <fb>44075</fb>
    <v>0</v>
  </rv>
  <rv s="0">
    <fb>114.84</fb>
    <v>1</v>
  </rv>
  <rv s="0">
    <fb>44076</fb>
    <v>0</v>
  </rv>
  <rv s="0">
    <fb>116.8</fb>
    <v>1</v>
  </rv>
  <rv s="0">
    <fb>44077</fb>
    <v>0</v>
  </rv>
  <rv s="0">
    <fb>112.85</fb>
    <v>1</v>
  </rv>
  <rv s="0">
    <fb>44078</fb>
    <v>0</v>
  </rv>
  <rv s="0">
    <fb>112.4</fb>
    <v>1</v>
  </rv>
  <rv s="0">
    <fb>44082</fb>
    <v>0</v>
  </rv>
  <rv s="0">
    <fb>112.72</fb>
    <v>1</v>
  </rv>
  <rv s="0">
    <fb>44083</fb>
    <v>0</v>
  </rv>
  <rv s="0">
    <fb>114.9</fb>
    <v>1</v>
  </rv>
  <rv s="0">
    <fb>44084</fb>
    <v>0</v>
  </rv>
  <rv s="0">
    <fb>114.79</fb>
    <v>1</v>
  </rv>
  <rv s="0">
    <fb>44085</fb>
    <v>0</v>
  </rv>
  <rv s="0">
    <fb>118</fb>
    <v>1</v>
  </rv>
  <rv s="0">
    <fb>44088</fb>
    <v>0</v>
  </rv>
  <rv s="0">
    <fb>119.28</fb>
    <v>1</v>
  </rv>
  <rv s="0">
    <fb>44089</fb>
    <v>0</v>
  </rv>
  <rv s="0">
    <fb>119.27</fb>
    <v>1</v>
  </rv>
  <rv s="0">
    <fb>44090</fb>
    <v>0</v>
  </rv>
  <rv s="0">
    <fb>118.59</fb>
    <v>1</v>
  </rv>
  <rv s="0">
    <fb>44091</fb>
    <v>0</v>
  </rv>
  <rv s="0">
    <fb>116.36</fb>
    <v>1</v>
  </rv>
  <rv s="0">
    <fb>44092</fb>
    <v>0</v>
  </rv>
  <rv s="0">
    <fb>114.66</fb>
    <v>1</v>
  </rv>
  <rv s="0">
    <fb>44095</fb>
    <v>0</v>
  </rv>
  <rv s="0">
    <fb>113.37</fb>
    <v>1</v>
  </rv>
  <rv s="0">
    <fb>44096</fb>
    <v>0</v>
  </rv>
  <rv s="0">
    <fb>116.87</fb>
    <v>1</v>
  </rv>
  <rv s="0">
    <fb>44097</fb>
    <v>0</v>
  </rv>
  <rv s="0">
    <fb>127.11</fb>
    <v>1</v>
  </rv>
  <rv s="0">
    <fb>44098</fb>
    <v>0</v>
  </rv>
  <rv s="0">
    <fb>124.75</fb>
    <v>1</v>
  </rv>
  <rv s="0">
    <fb>44099</fb>
    <v>0</v>
  </rv>
  <rv s="0">
    <fb>124.23</fb>
    <v>1</v>
  </rv>
  <rv s="0">
    <fb>44102</fb>
    <v>0</v>
  </rv>
  <rv s="0">
    <fb>124.32</fb>
    <v>1</v>
  </rv>
  <rv s="0">
    <fb>44103</fb>
    <v>0</v>
  </rv>
  <rv s="0">
    <fb>126.35</fb>
    <v>1</v>
  </rv>
  <rv s="0">
    <fb>44104</fb>
    <v>0</v>
  </rv>
  <rv s="0">
    <fb>125.54</fb>
    <v>1</v>
  </rv>
  <rv s="0">
    <fb>44105</fb>
    <v>0</v>
  </rv>
  <rv s="0">
    <fb>126.64</fb>
    <v>1</v>
  </rv>
  <rv s="0">
    <fb>44106</fb>
    <v>0</v>
  </rv>
  <rv s="0">
    <fb>44109</fb>
    <v>0</v>
  </rv>
  <rv s="0">
    <fb>127.91</fb>
    <v>1</v>
  </rv>
  <rv s="0">
    <fb>44110</fb>
    <v>0</v>
  </rv>
  <rv s="0">
    <fb>127.65</fb>
    <v>1</v>
  </rv>
  <rv s="0">
    <fb>44111</fb>
    <v>0</v>
  </rv>
  <rv s="0">
    <fb>130.06</fb>
    <v>1</v>
  </rv>
  <rv s="0">
    <fb>44112</fb>
    <v>0</v>
  </rv>
  <rv s="0">
    <fb>129.71</fb>
    <v>1</v>
  </rv>
  <rv s="0">
    <fb>44113</fb>
    <v>0</v>
  </rv>
  <rv s="0">
    <fb>130.97999999999999</fb>
    <v>1</v>
  </rv>
  <rv s="0">
    <fb>44116</fb>
    <v>0</v>
  </rv>
  <rv s="0">
    <fb>129.46</fb>
    <v>1</v>
  </rv>
  <rv s="0">
    <fb>44117</fb>
    <v>0</v>
  </rv>
  <rv s="0">
    <fb>129.19999999999999</fb>
    <v>1</v>
  </rv>
  <rv s="0">
    <fb>44118</fb>
    <v>0</v>
  </rv>
  <rv s="0">
    <fb>127.66</fb>
    <v>1</v>
  </rv>
  <rv s="0">
    <fb>44119</fb>
    <v>0</v>
  </rv>
  <rv s="0">
    <fb>129</fb>
    <v>1</v>
  </rv>
  <rv s="0">
    <fb>44120</fb>
    <v>0</v>
  </rv>
  <rv s="0">
    <fb>128</fb>
    <v>1</v>
  </rv>
  <rv s="0">
    <fb>44123</fb>
    <v>0</v>
  </rv>
  <rv s="0">
    <fb>127.43</fb>
    <v>1</v>
  </rv>
  <rv s="0">
    <fb>44124</fb>
    <v>0</v>
  </rv>
  <rv s="0">
    <fb>128.49</fb>
    <v>1</v>
  </rv>
  <rv s="0">
    <fb>44125</fb>
    <v>0</v>
  </rv>
  <rv s="0">
    <fb>129.43</fb>
    <v>1</v>
  </rv>
  <rv s="0">
    <fb>44126</fb>
    <v>0</v>
  </rv>
  <rv s="0">
    <fb>130.02000000000001</fb>
    <v>1</v>
  </rv>
  <rv s="0">
    <fb>44127</fb>
    <v>0</v>
  </rv>
  <rv s="0">
    <fb>129.99</fb>
    <v>1</v>
  </rv>
  <rv s="0">
    <fb>44130</fb>
    <v>0</v>
  </rv>
  <rv s="0">
    <fb>128.37</fb>
    <v>1</v>
  </rv>
  <rv s="0">
    <fb>44131</fb>
    <v>0</v>
  </rv>
  <rv s="0">
    <fb>127.99</fb>
    <v>1</v>
  </rv>
  <rv s="0">
    <fb>44132</fb>
    <v>0</v>
  </rv>
  <rv s="0">
    <fb>122.08</fb>
    <v>1</v>
  </rv>
  <rv s="0">
    <fb>44133</fb>
    <v>0</v>
  </rv>
  <rv s="0">
    <fb>122.86</fb>
    <v>1</v>
  </rv>
  <rv s="0">
    <fb>44134</fb>
    <v>0</v>
  </rv>
  <rv s="0">
    <fb>120.08</fb>
    <v>1</v>
  </rv>
  <rv s="0">
    <fb>44137</fb>
    <v>0</v>
  </rv>
  <rv s="0">
    <fb>122.39</fb>
    <v>1</v>
  </rv>
  <rv s="0">
    <fb>44138</fb>
    <v>0</v>
  </rv>
  <rv s="0">
    <fb>124.59</fb>
    <v>1</v>
  </rv>
  <rv s="0">
    <fb>44139</fb>
    <v>0</v>
  </rv>
  <rv s="0">
    <fb>127.34</fb>
    <v>1</v>
  </rv>
  <rv s="0">
    <fb>44140</fb>
    <v>0</v>
  </rv>
  <rv s="0">
    <fb>129.69999999999999</fb>
    <v>1</v>
  </rv>
  <rv s="0">
    <fb>44141</fb>
    <v>0</v>
  </rv>
  <rv s="0">
    <fb>128.9</fb>
    <v>1</v>
  </rv>
  <rv s="0">
    <fb>44144</fb>
    <v>0</v>
  </rv>
  <rv s="0">
    <fb>128.94999999999999</fb>
    <v>1</v>
  </rv>
  <rv s="0">
    <fb>44145</fb>
    <v>0</v>
  </rv>
  <rv s="0">
    <fb>127.71</fb>
    <v>1</v>
  </rv>
  <rv s="0">
    <fb>44146</fb>
    <v>0</v>
  </rv>
  <rv s="0">
    <fb>44147</fb>
    <v>0</v>
  </rv>
  <rv s="0">
    <fb>44148</fb>
    <v>0</v>
  </rv>
  <rv s="0">
    <fb>128.28</fb>
    <v>1</v>
  </rv>
  <rv s="0">
    <fb>44151</fb>
    <v>0</v>
  </rv>
  <rv s="0">
    <fb>130.11000000000001</fb>
    <v>1</v>
  </rv>
  <rv s="0">
    <fb>44152</fb>
    <v>0</v>
  </rv>
  <rv s="0">
    <fb>132.21</fb>
    <v>1</v>
  </rv>
  <rv s="0">
    <fb>44153</fb>
    <v>0</v>
  </rv>
  <rv s="0">
    <fb>131.63</fb>
    <v>1</v>
  </rv>
  <rv s="0">
    <fb>44154</fb>
    <v>0</v>
  </rv>
  <rv s="0">
    <fb>131.91</fb>
    <v>1</v>
  </rv>
  <rv s="0">
    <fb>44155</fb>
    <v>0</v>
  </rv>
  <rv s="0">
    <fb>132.97999999999999</fb>
    <v>1</v>
  </rv>
  <rv s="0">
    <fb>44158</fb>
    <v>0</v>
  </rv>
  <rv s="0">
    <fb>134.13</fb>
    <v>1</v>
  </rv>
  <rv s="0">
    <fb>44159</fb>
    <v>0</v>
  </rv>
  <rv s="0">
    <fb>134.69999999999999</fb>
    <v>1</v>
  </rv>
  <rv s="0">
    <fb>44160</fb>
    <v>0</v>
  </rv>
  <rv s="0">
    <fb>135.54</fb>
    <v>1</v>
  </rv>
  <rv s="0">
    <fb>44162</fb>
    <v>0</v>
  </rv>
  <rv s="0">
    <fb>134.25</fb>
    <v>1</v>
  </rv>
  <rv s="0">
    <fb>44165</fb>
    <v>0</v>
  </rv>
  <rv s="0">
    <fb>44166</fb>
    <v>0</v>
  </rv>
  <rv s="0">
    <fb>135.44</fb>
    <v>1</v>
  </rv>
  <rv s="0">
    <fb>44167</fb>
    <v>0</v>
  </rv>
  <rv s="0">
    <fb>135.58000000000001</fb>
    <v>1</v>
  </rv>
  <rv s="0">
    <fb>44168</fb>
    <v>0</v>
  </rv>
  <rv s="0">
    <fb>136.96</fb>
    <v>1</v>
  </rv>
  <rv s="0">
    <fb>44169</fb>
    <v>0</v>
  </rv>
  <rv s="0">
    <fb>137.19</fb>
    <v>1</v>
  </rv>
  <rv s="0">
    <fb>44172</fb>
    <v>0</v>
  </rv>
  <rv s="0">
    <fb>138.75</fb>
    <v>1</v>
  </rv>
  <rv s="0">
    <fb>44173</fb>
    <v>0</v>
  </rv>
  <rv s="0">
    <fb>139.12</fb>
    <v>1</v>
  </rv>
  <rv s="0">
    <fb>44174</fb>
    <v>0</v>
  </rv>
  <rv s="0">
    <fb>138.79</fb>
    <v>1</v>
  </rv>
  <rv s="0">
    <fb>44175</fb>
    <v>0</v>
  </rv>
  <rv s="0">
    <fb>137.58000000000001</fb>
    <v>1</v>
  </rv>
  <rv s="0">
    <fb>44176</fb>
    <v>0</v>
  </rv>
  <rv s="0">
    <fb>137.41</fb>
    <v>1</v>
  </rv>
  <rv s="0">
    <fb>44179</fb>
    <v>0</v>
  </rv>
  <rv s="0">
    <fb>136.28</fb>
    <v>1</v>
  </rv>
  <rv s="0">
    <fb>44180</fb>
    <v>0</v>
  </rv>
  <rv s="0">
    <fb>139.38999999999999</fb>
    <v>1</v>
  </rv>
  <rv s="0">
    <fb>44181</fb>
    <v>0</v>
  </rv>
  <rv s="0">
    <fb>138.34</fb>
    <v>1</v>
  </rv>
  <rv s="0">
    <fb>44182</fb>
    <v>0</v>
  </rv>
  <rv s="0">
    <fb>140.5</fb>
    <v>1</v>
  </rv>
  <rv s="0">
    <fb>44183</fb>
    <v>0</v>
  </rv>
  <rv s="0">
    <fb>137.28</fb>
    <v>1</v>
  </rv>
  <rv s="0">
    <fb>44186</fb>
    <v>0</v>
  </rv>
  <rv s="0">
    <fb>144.02000000000001</fb>
    <v>1</v>
  </rv>
  <rv s="0">
    <fb>44187</fb>
    <v>0</v>
  </rv>
  <rv s="0">
    <fb>142.44999999999999</fb>
    <v>1</v>
  </rv>
  <rv s="0">
    <fb>44188</fb>
    <v>0</v>
  </rv>
  <rv s="0">
    <fb>141.76</fb>
    <v>1</v>
  </rv>
  <rv s="0">
    <fb>44189</fb>
    <v>0</v>
  </rv>
  <rv s="0">
    <fb>141.6</fb>
    <v>1</v>
  </rv>
  <rv s="0">
    <fb>44193</fb>
    <v>0</v>
  </rv>
  <rv s="0">
    <fb>142.43</fb>
    <v>1</v>
  </rv>
  <rv s="0">
    <fb>44194</fb>
    <v>0</v>
  </rv>
  <rv s="0">
    <fb>141.57</fb>
    <v>1</v>
  </rv>
  <rv s="0">
    <fb>44195</fb>
    <v>0</v>
  </rv>
  <rv s="0">
    <fb>141.58000000000001</fb>
    <v>1</v>
  </rv>
  <rv s="0">
    <fb>44196</fb>
    <v>0</v>
  </rv>
  <rv s="0">
    <fb>141.47</fb>
    <v>1</v>
  </rv>
  <rv s="0">
    <fb>44200</fb>
    <v>0</v>
  </rv>
  <rv s="0">
    <fb>140.1</fb>
    <v>1</v>
  </rv>
  <rv s="0">
    <fb>44201</fb>
    <v>0</v>
  </rv>
  <rv s="0">
    <fb>141.22999999999999</fb>
    <v>1</v>
  </rv>
  <rv s="0">
    <fb>44202</fb>
    <v>0</v>
  </rv>
  <rv s="0">
    <fb>142.35</fb>
    <v>1</v>
  </rv>
  <rv s="0">
    <fb>44203</fb>
    <v>0</v>
  </rv>
  <rv s="0">
    <fb>144.94999999999999</fb>
    <v>1</v>
  </rv>
  <rv s="0">
    <fb>44204</fb>
    <v>0</v>
  </rv>
  <rv s="0">
    <fb>146.35</fb>
    <v>1</v>
  </rv>
  <rv s="0">
    <fb>44207</fb>
    <v>0</v>
  </rv>
  <rv s="0">
    <fb>147.05000000000001</fb>
    <v>1</v>
  </rv>
  <rv s="0">
    <fb>44208</fb>
    <v>0</v>
  </rv>
  <rv s="0">
    <fb>145.05000000000001</fb>
    <v>1</v>
  </rv>
  <rv s="0">
    <fb>44209</fb>
    <v>0</v>
  </rv>
  <rv s="0">
    <fb>143.04</fb>
    <v>1</v>
  </rv>
  <rv s="0">
    <fb>44210</fb>
    <v>0</v>
  </rv>
  <rv s="0">
    <fb>141.30000000000001</fb>
    <v>1</v>
  </rv>
  <rv s="0">
    <fb>44211</fb>
    <v>0</v>
  </rv>
  <rv s="0">
    <fb>140.72</fb>
    <v>1</v>
  </rv>
  <rv s="0">
    <fb>44215</fb>
    <v>0</v>
  </rv>
  <rv s="0">
    <fb>139.27000000000001</fb>
    <v>1</v>
  </rv>
  <rv s="0">
    <fb>44216</fb>
    <v>0</v>
  </rv>
  <rv s="0">
    <fb>142.80000000000001</fb>
    <v>1</v>
  </rv>
  <rv s="0">
    <fb>44217</fb>
    <v>0</v>
  </rv>
  <rv s="0">
    <fb>141.61000000000001</fb>
    <v>1</v>
  </rv>
  <rv s="0">
    <fb>44218</fb>
    <v>0</v>
  </rv>
  <rv s="0">
    <fb>139.35</fb>
    <v>1</v>
  </rv>
  <rv s="0">
    <fb>44221</fb>
    <v>0</v>
  </rv>
  <rv s="0">
    <fb>137.55000000000001</fb>
    <v>1</v>
  </rv>
  <rv s="0">
    <fb>44222</fb>
    <v>0</v>
  </rv>
  <rv s="0">
    <fb>135.1</fb>
    <v>1</v>
  </rv>
  <rv s="0">
    <fb>44223</fb>
    <v>0</v>
  </rv>
  <rv s="0">
    <fb>131.02000000000001</fb>
    <v>1</v>
  </rv>
  <rv s="0">
    <fb>44224</fb>
    <v>0</v>
  </rv>
  <rv s="0">
    <fb>134.72</fb>
    <v>1</v>
  </rv>
  <rv s="0">
    <fb>44225</fb>
    <v>0</v>
  </rv>
  <rv s="0">
    <fb>133.59</fb>
    <v>1</v>
  </rv>
  <rv s="0">
    <fb>44228</fb>
    <v>0</v>
  </rv>
  <rv s="0">
    <fb>135.71</fb>
    <v>1</v>
  </rv>
  <rv s="0">
    <fb>44229</fb>
    <v>0</v>
  </rv>
  <rv s="0">
    <fb>139.59</fb>
    <v>1</v>
  </rv>
  <rv s="0">
    <fb>44230</fb>
    <v>0</v>
  </rv>
  <rv s="0">
    <fb>138.63</fb>
    <v>1</v>
  </rv>
  <rv s="0">
    <fb>44231</fb>
    <v>0</v>
  </rv>
  <rv s="0">
    <fb>140.63</fb>
    <v>1</v>
  </rv>
  <rv s="0">
    <fb>44232</fb>
    <v>0</v>
  </rv>
  <rv s="0">
    <fb>145.11000000000001</fb>
    <v>1</v>
  </rv>
  <rv s="0">
    <fb>44235</fb>
    <v>0</v>
  </rv>
  <rv s="0">
    <fb>143.41</fb>
    <v>1</v>
  </rv>
  <rv s="0">
    <fb>44236</fb>
    <v>0</v>
  </rv>
  <rv s="0">
    <fb>141.79</fb>
    <v>1</v>
  </rv>
  <rv s="0">
    <fb>44237</fb>
    <v>0</v>
  </rv>
  <rv s="0">
    <fb>142.46</fb>
    <v>1</v>
  </rv>
  <rv s="0">
    <fb>44238</fb>
    <v>0</v>
  </rv>
  <rv s="0">
    <fb>143.54</fb>
    <v>1</v>
  </rv>
  <rv s="0">
    <fb>44239</fb>
    <v>0</v>
  </rv>
  <rv s="0">
    <fb>142.12</fb>
    <v>1</v>
  </rv>
  <rv s="0">
    <fb>44243</fb>
    <v>0</v>
  </rv>
  <rv s="0">
    <fb>141.71</fb>
    <v>1</v>
  </rv>
  <rv s="0">
    <fb>44244</fb>
    <v>0</v>
  </rv>
  <rv s="0">
    <fb>143.99</fb>
    <v>1</v>
  </rv>
  <rv s="0">
    <fb>44245</fb>
    <v>0</v>
  </rv>
  <rv s="0">
    <fb>145.09</fb>
    <v>1</v>
  </rv>
  <rv s="0">
    <fb>44246</fb>
    <v>0</v>
  </rv>
  <rv s="0">
    <fb>142.02000000000001</fb>
    <v>1</v>
  </rv>
  <rv s="0">
    <fb>44249</fb>
    <v>0</v>
  </rv>
  <rv s="0">
    <fb>136.66999999999999</fb>
    <v>1</v>
  </rv>
  <rv s="0">
    <fb>44250</fb>
    <v>0</v>
  </rv>
  <rv s="0">
    <fb>136.13</fb>
    <v>1</v>
  </rv>
  <rv s="0">
    <fb>44251</fb>
    <v>0</v>
  </rv>
  <rv s="0">
    <fb>135.65</fb>
    <v>1</v>
  </rv>
  <rv s="0">
    <fb>44252</fb>
    <v>0</v>
  </rv>
  <rv s="0">
    <fb>44253</fb>
    <v>0</v>
  </rv>
  <rv s="0">
    <fb>134.78</fb>
    <v>1</v>
  </rv>
  <rv s="0">
    <fb>44256</fb>
    <v>0</v>
  </rv>
  <rv s="0">
    <fb>137.65</fb>
    <v>1</v>
  </rv>
  <rv s="0">
    <fb>44257</fb>
    <v>0</v>
  </rv>
  <rv s="0">
    <fb>137.02000000000001</fb>
    <v>1</v>
  </rv>
  <rv s="0">
    <fb>44258</fb>
    <v>0</v>
  </rv>
  <rv s="0">
    <fb>134.26</fb>
    <v>1</v>
  </rv>
  <rv s="0">
    <fb>44259</fb>
    <v>0</v>
  </rv>
  <rv s="0">
    <fb>132.04</fb>
    <v>1</v>
  </rv>
  <rv s="0">
    <fb>44260</fb>
    <v>0</v>
  </rv>
  <rv s="0">
    <fb>133.35</fb>
    <v>1</v>
  </rv>
  <rv s="0">
    <fb>44263</fb>
    <v>0</v>
  </rv>
  <rv s="0">
    <fb>134.56</fb>
    <v>1</v>
  </rv>
  <rv s="0">
    <fb>44264</fb>
    <v>0</v>
  </rv>
  <rv s="0">
    <fb>135.94999999999999</fb>
    <v>1</v>
  </rv>
  <rv s="0">
    <fb>44265</fb>
    <v>0</v>
  </rv>
  <rv s="0">
    <fb>137.59</fb>
    <v>1</v>
  </rv>
  <rv s="0">
    <fb>44266</fb>
    <v>0</v>
  </rv>
  <rv s="0">
    <fb>141.19</fb>
    <v>1</v>
  </rv>
  <rv s="0">
    <fb>44267</fb>
    <v>0</v>
  </rv>
  <rv s="0">
    <fb>140.44999999999999</fb>
    <v>1</v>
  </rv>
  <rv s="0">
    <fb>44270</fb>
    <v>0</v>
  </rv>
  <rv s="0">
    <fb>144.94</fb>
    <v>1</v>
  </rv>
  <rv s="0">
    <fb>44271</fb>
    <v>0</v>
  </rv>
  <rv s="0">
    <fb>144.65</fb>
    <v>1</v>
  </rv>
  <rv s="0">
    <fb>44272</fb>
    <v>0</v>
  </rv>
  <rv s="0">
    <fb>144.82</fb>
    <v>1</v>
  </rv>
  <rv s="0">
    <fb>44273</fb>
    <v>0</v>
  </rv>
  <rv s="0">
    <fb>143.16999999999999</fb>
    <v>1</v>
  </rv>
  <rv s="0">
    <fb>44274</fb>
    <v>0</v>
  </rv>
  <rv s="0">
    <fb>137.49</fb>
    <v>1</v>
  </rv>
  <rv s="0">
    <fb>44277</fb>
    <v>0</v>
  </rv>
  <rv s="0">
    <fb>138.27000000000001</fb>
    <v>1</v>
  </rv>
  <rv s="0">
    <fb>44278</fb>
    <v>0</v>
  </rv>
  <rv s="0">
    <fb>137.12</fb>
    <v>1</v>
  </rv>
  <rv s="0">
    <fb>44279</fb>
    <v>0</v>
  </rv>
  <rv s="0">
    <fb>133.16</fb>
    <v>1</v>
  </rv>
  <rv s="0">
    <fb>44280</fb>
    <v>0</v>
  </rv>
  <rv s="0">
    <fb>128.63999999999999</fb>
    <v>1</v>
  </rv>
  <rv s="0">
    <fb>44281</fb>
    <v>0</v>
  </rv>
  <rv s="0">
    <fb>132.99</fb>
    <v>1</v>
  </rv>
  <rv s="0">
    <fb>44284</fb>
    <v>0</v>
  </rv>
  <rv s="0">
    <fb>133.49</fb>
    <v>1</v>
  </rv>
  <rv s="0">
    <fb>44285</fb>
    <v>0</v>
  </rv>
  <rv s="0">
    <fb>132.94999999999999</fb>
    <v>1</v>
  </rv>
  <rv s="0">
    <fb>44286</fb>
    <v>0</v>
  </rv>
  <rv s="0">
    <fb>132.88999999999999</fb>
    <v>1</v>
  </rv>
  <rv s="0">
    <fb>44287</fb>
    <v>0</v>
  </rv>
  <rv s="0">
    <fb>132.53</fb>
    <v>1</v>
  </rv>
  <rv s="0">
    <fb>44291</fb>
    <v>0</v>
  </rv>
  <rv s="0">
    <fb>135.12</fb>
    <v>1</v>
  </rv>
  <rv s="0">
    <fb>44292</fb>
    <v>0</v>
  </rv>
  <rv s="0">
    <fb>137.16</fb>
    <v>1</v>
  </rv>
  <rv s="0">
    <fb>44293</fb>
    <v>0</v>
  </rv>
  <rv s="0">
    <fb>136.54</fb>
    <v>1</v>
  </rv>
  <rv s="0">
    <fb>44294</fb>
    <v>0</v>
  </rv>
  <rv s="0">
    <fb>133.68</fb>
    <v>1</v>
  </rv>
  <rv s="0">
    <fb>44295</fb>
    <v>0</v>
  </rv>
  <rv s="0">
    <fb>135.44999999999999</fb>
    <v>1</v>
  </rv>
  <rv s="0">
    <fb>44298</fb>
    <v>0</v>
  </rv>
  <rv s="0">
    <fb>136.63999999999999</fb>
    <v>1</v>
  </rv>
  <rv s="0">
    <fb>44299</fb>
    <v>0</v>
  </rv>
  <rv s="0">
    <fb>133.54</fb>
    <v>1</v>
  </rv>
  <rv s="0">
    <fb>44300</fb>
    <v>0</v>
  </rv>
  <rv s="0">
    <fb>132.26</fb>
    <v>1</v>
  </rv>
  <rv s="0">
    <fb>44301</fb>
    <v>0</v>
  </rv>
  <rv s="0">
    <fb>133.66999999999999</fb>
    <v>1</v>
  </rv>
  <rv s="0">
    <fb>44302</fb>
    <v>0</v>
  </rv>
  <rv s="0">
    <fb>134.31</fb>
    <v>1</v>
  </rv>
  <rv s="0">
    <fb>44305</fb>
    <v>0</v>
  </rv>
  <rv s="0">
    <fb>132.57</fb>
    <v>1</v>
  </rv>
  <rv s="0">
    <fb>44306</fb>
    <v>0</v>
  </rv>
  <rv s="0">
    <fb>44307</fb>
    <v>0</v>
  </rv>
  <rv s="0">
    <fb>129.9</fb>
    <v>1</v>
  </rv>
  <rv s="0">
    <fb>44308</fb>
    <v>0</v>
  </rv>
  <rv s="0">
    <fb>129.18</fb>
    <v>1</v>
  </rv>
  <rv s="0">
    <fb>44309</fb>
    <v>0</v>
  </rv>
  <rv s="0">
    <fb>130.19</fb>
    <v>1</v>
  </rv>
  <rv s="0">
    <fb>44312</fb>
    <v>0</v>
  </rv>
  <rv s="0">
    <fb>131.6</fb>
    <v>1</v>
  </rv>
  <rv s="0">
    <fb>44313</fb>
    <v>0</v>
  </rv>
  <rv s="0">
    <fb>132.11000000000001</fb>
    <v>1</v>
  </rv>
  <rv s="0">
    <fb>44314</fb>
    <v>0</v>
  </rv>
  <rv s="0">
    <fb>130.71</fb>
    <v>1</v>
  </rv>
  <rv s="0">
    <fb>44315</fb>
    <v>0</v>
  </rv>
  <rv s="0">
    <fb>133.26</fb>
    <v>1</v>
  </rv>
  <rv s="0">
    <fb>44316</fb>
    <v>0</v>
  </rv>
  <rv s="0">
    <fb>132.62</fb>
    <v>1</v>
  </rv>
  <rv s="0">
    <fb>44319</fb>
    <v>0</v>
  </rv>
  <rv s="0">
    <fb>133.03</fb>
    <v>1</v>
  </rv>
  <rv s="0">
    <fb>44320</fb>
    <v>0</v>
  </rv>
  <rv s="0">
    <fb>131.55000000000001</fb>
    <v>1</v>
  </rv>
  <rv s="0">
    <fb>44321</fb>
    <v>0</v>
  </rv>
  <rv s="0">
    <fb>44322</fb>
    <v>0</v>
  </rv>
  <rv s="0">
    <fb>44323</fb>
    <v>0</v>
  </rv>
  <rv s="0">
    <fb>137.81</fb>
    <v>1</v>
  </rv>
  <rv s="0">
    <fb>44326</fb>
    <v>0</v>
  </rv>
  <rv s="0">
    <fb>136.4</fb>
    <v>1</v>
  </rv>
  <rv s="0">
    <fb>44327</fb>
    <v>0</v>
  </rv>
  <rv s="0">
    <fb>44328</fb>
    <v>0</v>
  </rv>
  <rv s="0">
    <fb>133.38999999999999</fb>
    <v>1</v>
  </rv>
  <rv s="0">
    <fb>44329</fb>
    <v>0</v>
  </rv>
  <rv s="0">
    <fb>133.61000000000001</fb>
    <v>1</v>
  </rv>
  <rv s="0">
    <fb>44330</fb>
    <v>0</v>
  </rv>
  <rv s="0">
    <fb>135.93</fb>
    <v>1</v>
  </rv>
  <rv s="0">
    <fb>44333</fb>
    <v>0</v>
  </rv>
  <rv s="0">
    <fb>136.41</fb>
    <v>1</v>
  </rv>
  <rv s="0">
    <fb>44334</fb>
    <v>0</v>
  </rv>
  <rv s="0">
    <fb>135.56</fb>
    <v>1</v>
  </rv>
  <rv s="0">
    <fb>44335</fb>
    <v>0</v>
  </rv>
  <rv s="0">
    <fb>132.96</fb>
    <v>1</v>
  </rv>
  <rv s="0">
    <fb>44336</fb>
    <v>0</v>
  </rv>
  <rv s="0">
    <fb>133.27000000000001</fb>
    <v>1</v>
  </rv>
  <rv s="0">
    <fb>44337</fb>
    <v>0</v>
  </rv>
  <rv s="0">
    <fb>132.66</fb>
    <v>1</v>
  </rv>
  <rv s="0">
    <fb>44340</fb>
    <v>0</v>
  </rv>
  <rv s="0">
    <fb>134.06</fb>
    <v>1</v>
  </rv>
  <rv s="0">
    <fb>44341</fb>
    <v>0</v>
  </rv>
  <rv s="0">
    <fb>134.32</fb>
    <v>1</v>
  </rv>
  <rv s="0">
    <fb>44342</fb>
    <v>0</v>
  </rv>
  <rv s="0">
    <fb>136.88999999999999</fb>
    <v>1</v>
  </rv>
  <rv s="0">
    <fb>44343</fb>
    <v>0</v>
  </rv>
  <rv s="0">
    <fb>136.56</fb>
    <v>1</v>
  </rv>
  <rv s="0">
    <fb>44344</fb>
    <v>0</v>
  </rv>
  <rv s="0">
    <fb>136.46</fb>
    <v>1</v>
  </rv>
  <rv s="0">
    <fb>44348</fb>
    <v>0</v>
  </rv>
  <rv s="0">
    <fb>134.51</fb>
    <v>1</v>
  </rv>
  <rv s="0">
    <fb>44349</fb>
    <v>0</v>
  </rv>
  <rv s="0">
    <fb>134.16999999999999</fb>
    <v>1</v>
  </rv>
  <rv s="0">
    <fb>44350</fb>
    <v>0</v>
  </rv>
  <rv s="0">
    <fb>44351</fb>
    <v>0</v>
  </rv>
  <rv s="0">
    <fb>133.74</fb>
    <v>1</v>
  </rv>
  <rv s="0">
    <fb>44354</fb>
    <v>0</v>
  </rv>
  <rv s="0">
    <fb>133.94999999999999</fb>
    <v>1</v>
  </rv>
  <rv s="0">
    <fb>44355</fb>
    <v>0</v>
  </rv>
  <rv s="0">
    <fb>44356</fb>
    <v>0</v>
  </rv>
  <rv s="0">
    <fb>131.84</fb>
    <v>1</v>
  </rv>
  <rv s="0">
    <fb>44357</fb>
    <v>0</v>
  </rv>
  <rv s="0">
    <fb>44358</fb>
    <v>0</v>
  </rv>
  <rv s="0">
    <fb>131.94</fb>
    <v>1</v>
  </rv>
  <rv s="0">
    <fb>44361</fb>
    <v>0</v>
  </rv>
  <rv s="0">
    <fb>131.36000000000001</fb>
    <v>1</v>
  </rv>
  <rv s="0">
    <fb>44362</fb>
    <v>0</v>
  </rv>
  <rv s="0">
    <fb>130.29</fb>
    <v>1</v>
  </rv>
  <rv s="0">
    <fb>44363</fb>
    <v>0</v>
  </rv>
  <rv s="0">
    <fb>130.4</fb>
    <v>1</v>
  </rv>
  <rv s="0">
    <fb>44364</fb>
    <v>0</v>
  </rv>
  <rv s="0">
    <fb>128.91999999999999</fb>
    <v>1</v>
  </rv>
  <rv s="0">
    <fb>44365</fb>
    <v>0</v>
  </rv>
  <rv s="0">
    <fb>128.41</fb>
    <v>1</v>
  </rv>
  <rv s="0">
    <fb>44368</fb>
    <v>0</v>
  </rv>
  <rv s="0">
    <fb>130.08000000000001</fb>
    <v>1</v>
  </rv>
  <rv s="0">
    <fb>44369</fb>
    <v>0</v>
  </rv>
  <rv s="0">
    <fb>132.47999999999999</fb>
    <v>1</v>
  </rv>
  <rv s="0">
    <fb>44370</fb>
    <v>0</v>
  </rv>
  <rv s="0">
    <fb>133.1</fb>
    <v>1</v>
  </rv>
  <rv s="0">
    <fb>44371</fb>
    <v>0</v>
  </rv>
  <rv s="0">
    <fb>133.6</fb>
    <v>1</v>
  </rv>
  <rv s="0">
    <fb>44372</fb>
    <v>0</v>
  </rv>
  <rv s="0">
    <fb>154.35</fb>
    <v>1</v>
  </rv>
  <rv s="0">
    <fb>44375</fb>
    <v>0</v>
  </rv>
  <rv s="0">
    <fb>152.36000000000001</fb>
    <v>1</v>
  </rv>
  <rv s="0">
    <fb>44376</fb>
    <v>0</v>
  </rv>
  <rv s="0">
    <fb>155.94999999999999</fb>
    <v>1</v>
  </rv>
  <rv s="0">
    <fb>44377</fb>
    <v>0</v>
  </rv>
  <rv s="0">
    <fb>154.49</fb>
    <v>1</v>
  </rv>
  <rv s="0">
    <fb>44378</fb>
    <v>0</v>
  </rv>
  <rv s="0">
    <fb>158</fb>
    <v>1</v>
  </rv>
  <rv s="0">
    <fb>44379</fb>
    <v>0</v>
  </rv>
  <rv s="0">
    <fb>159.74</fb>
    <v>1</v>
  </rv>
  <rv s="0">
    <fb>44383</fb>
    <v>0</v>
  </rv>
  <rv s="0">
    <fb>160.11000000000001</fb>
    <v>1</v>
  </rv>
  <rv s="0">
    <fb>44384</fb>
    <v>0</v>
  </rv>
  <rv s="0">
    <fb>160.16</fb>
    <v>1</v>
  </rv>
  <rv s="0">
    <fb>44385</fb>
    <v>0</v>
  </rv>
  <rv s="0">
    <fb>160.63</fb>
    <v>1</v>
  </rv>
  <rv s="0">
    <fb>44386</fb>
    <v>0</v>
  </rv>
  <rv s="0">
    <fb>161</fb>
    <v>1</v>
  </rv>
  <rv s="0">
    <fb>44389</fb>
    <v>0</v>
  </rv>
  <rv s="0">
    <fb>161.82</fb>
    <v>1</v>
  </rv>
  <rv s="0">
    <fb>44390</fb>
    <v>0</v>
  </rv>
  <rv s="0">
    <fb>161.59</fb>
    <v>1</v>
  </rv>
  <rv s="0">
    <fb>44391</fb>
    <v>0</v>
  </rv>
  <rv s="0">
    <fb>161.54</fb>
    <v>1</v>
  </rv>
  <rv s="0">
    <fb>44392</fb>
    <v>0</v>
  </rv>
  <rv s="0">
    <fb>161.69</fb>
    <v>1</v>
  </rv>
  <rv s="0">
    <fb>44393</fb>
    <v>0</v>
  </rv>
  <rv s="0">
    <fb>159.85</fb>
    <v>1</v>
  </rv>
  <rv s="0">
    <fb>44396</fb>
    <v>0</v>
  </rv>
  <rv s="0">
    <fb>157.87</fb>
    <v>1</v>
  </rv>
  <rv s="0">
    <fb>44397</fb>
    <v>0</v>
  </rv>
  <rv s="0">
    <fb>44398</fb>
    <v>0</v>
  </rv>
  <rv s="0">
    <fb>161.08000000000001</fb>
    <v>1</v>
  </rv>
  <rv s="0">
    <fb>44399</fb>
    <v>0</v>
  </rv>
  <rv s="0">
    <fb>163.68</fb>
    <v>1</v>
  </rv>
  <rv s="0">
    <fb>44400</fb>
    <v>0</v>
  </rv>
  <rv s="0">
    <fb>166.36</fb>
    <v>1</v>
  </rv>
  <rv s="0">
    <fb>44403</fb>
    <v>0</v>
  </rv>
  <rv s="0">
    <fb>165.09</fb>
    <v>1</v>
  </rv>
  <rv s="0">
    <fb>44404</fb>
    <v>0</v>
  </rv>
  <rv s="0">
    <fb>164.57</fb>
    <v>1</v>
  </rv>
  <rv s="0">
    <fb>44405</fb>
    <v>0</v>
  </rv>
  <rv s="0">
    <fb>165.46</fb>
    <v>1</v>
  </rv>
  <rv s="0">
    <fb>44406</fb>
    <v>0</v>
  </rv>
  <rv s="0">
    <fb>166.99</fb>
    <v>1</v>
  </rv>
  <rv s="0">
    <fb>44407</fb>
    <v>0</v>
  </rv>
  <rv s="0">
    <fb>167.51</fb>
    <v>1</v>
  </rv>
  <rv s="0">
    <fb>44410</fb>
    <v>0</v>
  </rv>
  <rv s="0">
    <fb>168.75</fb>
    <v>1</v>
  </rv>
  <rv s="0">
    <fb>44411</fb>
    <v>0</v>
  </rv>
  <rv s="0">
    <fb>171.23</fb>
    <v>1</v>
  </rv>
  <rv s="0">
    <fb>44412</fb>
    <v>0</v>
  </rv>
  <rv s="0">
    <fb>171.91</fb>
    <v>1</v>
  </rv>
  <rv s="0">
    <fb>44413</fb>
    <v>0</v>
  </rv>
  <rv s="0">
    <fb>173.85</fb>
    <v>1</v>
  </rv>
  <rv s="0">
    <fb>44414</fb>
    <v>0</v>
  </rv>
  <rv s="0">
    <fb>172.8</fb>
    <v>1</v>
  </rv>
  <rv s="0">
    <fb>44417</fb>
    <v>0</v>
  </rv>
  <rv s="0">
    <fb>171.77</fb>
    <v>1</v>
  </rv>
  <rv s="0">
    <fb>44418</fb>
    <v>0</v>
  </rv>
  <rv s="0">
    <fb>172.27</fb>
    <v>1</v>
  </rv>
  <rv s="0">
    <fb>44419</fb>
    <v>0</v>
  </rv>
  <rv s="0">
    <fb>171.27</fb>
    <v>1</v>
  </rv>
  <rv s="0">
    <fb>44420</fb>
    <v>0</v>
  </rv>
  <rv s="0">
    <fb>170.64</fb>
    <v>1</v>
  </rv>
  <rv s="0">
    <fb>44421</fb>
    <v>0</v>
  </rv>
  <rv s="0">
    <fb>171.69</fb>
    <v>1</v>
  </rv>
  <rv s="0">
    <fb>44424</fb>
    <v>0</v>
  </rv>
  <rv s="0">
    <fb>172.36</fb>
    <v>1</v>
  </rv>
  <rv s="0">
    <fb>44425</fb>
    <v>0</v>
  </rv>
  <rv s="0">
    <fb>170.66</fb>
    <v>1</v>
  </rv>
  <rv s="0">
    <fb>44426</fb>
    <v>0</v>
  </rv>
  <rv s="0">
    <fb>168.81</fb>
    <v>1</v>
  </rv>
  <rv s="0">
    <fb>44427</fb>
    <v>0</v>
  </rv>
  <rv s="0">
    <fb>165.59</fb>
    <v>1</v>
  </rv>
  <rv s="0">
    <fb>44428</fb>
    <v>0</v>
  </rv>
  <rv s="0">
    <fb>167.79</fb>
    <v>1</v>
  </rv>
  <rv s="0">
    <fb>44431</fb>
    <v>0</v>
  </rv>
  <rv s="0">
    <fb>169.72</fb>
    <v>1</v>
  </rv>
  <rv s="0">
    <fb>44432</fb>
    <v>0</v>
  </rv>
  <rv s="0">
    <fb>169.98</fb>
    <v>1</v>
  </rv>
  <rv s="0">
    <fb>44433</fb>
    <v>0</v>
  </rv>
  <rv s="0">
    <fb>169.84</fb>
    <v>1</v>
  </rv>
  <rv s="0">
    <fb>44434</fb>
    <v>0</v>
  </rv>
  <rv s="0">
    <fb>166.92</fb>
    <v>1</v>
  </rv>
  <rv s="0">
    <fb>44435</fb>
    <v>0</v>
  </rv>
  <rv s="0">
    <fb>167.58</fb>
    <v>1</v>
  </rv>
  <rv s="0">
    <fb>44438</fb>
    <v>0</v>
  </rv>
  <rv s="0">
    <fb>168.03</fb>
    <v>1</v>
  </rv>
  <rv s="0">
    <fb>44439</fb>
    <v>0</v>
  </rv>
  <rv s="0">
    <fb>164.74</fb>
    <v>1</v>
  </rv>
  <rv s="0">
    <fb>44440</fb>
    <v>0</v>
  </rv>
  <rv s="0">
    <fb>164.56</fb>
    <v>1</v>
  </rv>
  <rv s="0">
    <fb>44441</fb>
    <v>0</v>
  </rv>
  <rv s="0">
    <fb>163.66999999999999</fb>
    <v>1</v>
  </rv>
  <rv s="0">
    <fb>44442</fb>
    <v>0</v>
  </rv>
  <rv s="0">
    <fb>163.29</fb>
    <v>1</v>
  </rv>
  <rv s="0">
    <fb>44446</fb>
    <v>0</v>
  </rv>
  <rv s="0">
    <fb>162.63999999999999</fb>
    <v>1</v>
  </rv>
  <rv s="0">
    <fb>44447</fb>
    <v>0</v>
  </rv>
  <rv s="0">
    <fb>160.71</fb>
    <v>1</v>
  </rv>
  <rv s="0">
    <fb>44448</fb>
    <v>0</v>
  </rv>
  <rv s="0">
    <fb>163.34</fb>
    <v>1</v>
  </rv>
  <rv s="0">
    <fb>44449</fb>
    <v>0</v>
  </rv>
  <rv s="0">
    <fb>163.59</fb>
    <v>1</v>
  </rv>
  <rv s="0">
    <fb>44452</fb>
    <v>0</v>
  </rv>
  <rv s="0">
    <fb>159.52000000000001</fb>
    <v>1</v>
  </rv>
  <rv s="0">
    <fb>44453</fb>
    <v>0</v>
  </rv>
  <rv s="0">
    <fb>158.76</fb>
    <v>1</v>
  </rv>
  <rv s="0">
    <fb>44454</fb>
    <v>0</v>
  </rv>
  <rv s="0">
    <fb>157.91</fb>
    <v>1</v>
  </rv>
  <rv s="0">
    <fb>44455</fb>
    <v>0</v>
  </rv>
  <rv s="0">
    <fb>157.6</fb>
    <v>1</v>
  </rv>
  <rv s="0">
    <fb>44456</fb>
    <v>0</v>
  </rv>
  <rv s="0">
    <fb>156.41999999999999</fb>
    <v>1</v>
  </rv>
  <rv s="0">
    <fb>44459</fb>
    <v>0</v>
  </rv>
  <rv s="0">
    <fb>154.25</fb>
    <v>1</v>
  </rv>
  <rv s="0">
    <fb>44460</fb>
    <v>0</v>
  </rv>
  <rv s="0">
    <fb>155.02000000000001</fb>
    <v>1</v>
  </rv>
  <rv s="0">
    <fb>44461</fb>
    <v>0</v>
  </rv>
  <rv s="0">
    <fb>157.44</fb>
    <v>1</v>
  </rv>
  <rv s="0">
    <fb>44462</fb>
    <v>0</v>
  </rv>
  <rv s="0">
    <fb>159.58000000000001</fb>
    <v>1</v>
  </rv>
  <rv s="0">
    <fb>44463</fb>
    <v>0</v>
  </rv>
  <rv s="0">
    <fb>149.59</fb>
    <v>1</v>
  </rv>
  <rv s="0">
    <fb>44466</fb>
    <v>0</v>
  </rv>
  <rv s="0">
    <fb>148.04</fb>
    <v>1</v>
  </rv>
  <rv s="0">
    <fb>44467</fb>
    <v>0</v>
  </rv>
  <rv s="0">
    <fb>145.30000000000001</fb>
    <v>1</v>
  </rv>
  <rv s="0">
    <fb>44468</fb>
    <v>0</v>
  </rv>
  <rv s="0">
    <fb>146.02000000000001</fb>
    <v>1</v>
  </rv>
  <rv s="0">
    <fb>44469</fb>
    <v>0</v>
  </rv>
  <rv s="0">
    <fb>145.22999999999999</fb>
    <v>1</v>
  </rv>
  <rv s="0">
    <fb>44470</fb>
    <v>0</v>
  </rv>
  <rv s="0">
    <fb>147.06</fb>
    <v>1</v>
  </rv>
  <rv s="0">
    <fb>44473</fb>
    <v>0</v>
  </rv>
  <rv s="0">
    <fb>147.13999999999999</fb>
    <v>1</v>
  </rv>
  <rv s="0">
    <fb>44474</fb>
    <v>0</v>
  </rv>
  <rv s="0">
    <fb>149.46</fb>
    <v>1</v>
  </rv>
  <rv s="0">
    <fb>44475</fb>
    <v>0</v>
  </rv>
  <rv s="0">
    <fb>148.80000000000001</fb>
    <v>1</v>
  </rv>
  <rv s="0">
    <fb>44476</fb>
    <v>0</v>
  </rv>
  <rv s="0">
    <fb>151.85</fb>
    <v>1</v>
  </rv>
  <rv s="0">
    <fb>44477</fb>
    <v>0</v>
  </rv>
  <rv s="0">
    <fb>152.47999999999999</fb>
    <v>1</v>
  </rv>
  <rv s="0">
    <fb>44480</fb>
    <v>0</v>
  </rv>
  <rv s="0">
    <fb>150.28</fb>
    <v>1</v>
  </rv>
  <rv s="0">
    <fb>44481</fb>
    <v>0</v>
  </rv>
  <rv s="0">
    <fb>153.35</fb>
    <v>1</v>
  </rv>
  <rv s="0">
    <fb>44482</fb>
    <v>0</v>
  </rv>
  <rv s="0">
    <fb>156.30000000000001</fb>
    <v>1</v>
  </rv>
  <rv s="0">
    <fb>44483</fb>
    <v>0</v>
  </rv>
  <rv s="0">
    <fb>157.13999999999999</fb>
    <v>1</v>
  </rv>
  <rv s="0">
    <fb>44484</fb>
    <v>0</v>
  </rv>
  <rv s="0">
    <fb>158.01</fb>
    <v>1</v>
  </rv>
  <rv s="0">
    <fb>44487</fb>
    <v>0</v>
  </rv>
  <rv s="0">
    <fb>159.43</fb>
    <v>1</v>
  </rv>
  <rv s="0">
    <fb>44488</fb>
    <v>0</v>
  </rv>
  <rv s="0">
    <fb>157.82</fb>
    <v>1</v>
  </rv>
  <rv s="0">
    <fb>44489</fb>
    <v>0</v>
  </rv>
  <rv s="0">
    <fb>158.44999999999999</fb>
    <v>1</v>
  </rv>
  <rv s="0">
    <fb>44490</fb>
    <v>0</v>
  </rv>
  <rv s="0">
    <fb>162.18</fb>
    <v>1</v>
  </rv>
  <rv s="0">
    <fb>44491</fb>
    <v>0</v>
  </rv>
  <rv s="0">
    <fb>163.47999999999999</fb>
    <v>1</v>
  </rv>
  <rv s="0">
    <fb>44494</fb>
    <v>0</v>
  </rv>
  <rv s="0">
    <fb>164.22</fb>
    <v>1</v>
  </rv>
  <rv s="0">
    <fb>44495</fb>
    <v>0</v>
  </rv>
  <rv s="0">
    <fb>163.79</fb>
    <v>1</v>
  </rv>
  <rv s="0">
    <fb>44496</fb>
    <v>0</v>
  </rv>
  <rv s="0">
    <fb>162.35</fb>
    <v>1</v>
  </rv>
  <rv s="0">
    <fb>44497</fb>
    <v>0</v>
  </rv>
  <rv s="0">
    <fb>164.46</fb>
    <v>1</v>
  </rv>
  <rv s="0">
    <fb>44498</fb>
    <v>0</v>
  </rv>
  <rv s="0">
    <fb>167.29</fb>
    <v>1</v>
  </rv>
  <rv s="0">
    <fb>44501</fb>
    <v>0</v>
  </rv>
  <rv s="0">
    <fb>166.33</fb>
    <v>1</v>
  </rv>
  <rv s="0">
    <fb>44502</fb>
    <v>0</v>
  </rv>
  <rv s="0">
    <fb>167.83</fb>
    <v>1</v>
  </rv>
  <rv s="0">
    <fb>44503</fb>
    <v>0</v>
  </rv>
  <rv s="0">
    <fb>172.5</fb>
    <v>1</v>
  </rv>
  <rv s="0">
    <fb>44504</fb>
    <v>0</v>
  </rv>
  <rv s="0">
    <fb>175.44</fb>
    <v>1</v>
  </rv>
  <rv s="0">
    <fb>44505</fb>
    <v>0</v>
  </rv>
  <rv s="0">
    <fb>177.51</fb>
    <v>1</v>
  </rv>
  <rv s="0">
    <fb>44508</fb>
    <v>0</v>
  </rv>
  <rv s="0">
    <fb>171.85</fb>
    <v>1</v>
  </rv>
  <rv s="0">
    <fb>44509</fb>
    <v>0</v>
  </rv>
  <rv s="0">
    <fb>173.82</fb>
    <v>1</v>
  </rv>
  <rv s="0">
    <fb>44510</fb>
    <v>0</v>
  </rv>
  <rv s="0">
    <fb>168.26</fb>
    <v>1</v>
  </rv>
  <rv s="0">
    <fb>44511</fb>
    <v>0</v>
  </rv>
  <rv s="0">
    <fb>166.97</fb>
    <v>1</v>
  </rv>
  <rv s="0">
    <fb>44512</fb>
    <v>0</v>
  </rv>
  <rv s="0">
    <fb>169.09</fb>
    <v>1</v>
  </rv>
  <rv s="0">
    <fb>44515</fb>
    <v>0</v>
  </rv>
  <rv s="0">
    <fb>168.85</fb>
    <v>1</v>
  </rv>
  <rv s="0">
    <fb>44516</fb>
    <v>0</v>
  </rv>
  <rv s="0">
    <fb>171.83</fb>
    <v>1</v>
  </rv>
  <rv s="0">
    <fb>44517</fb>
    <v>0</v>
  </rv>
  <rv s="0">
    <fb>171.74</fb>
    <v>1</v>
  </rv>
  <rv s="0">
    <fb>44518</fb>
    <v>0</v>
  </rv>
  <rv s="0">
    <fb>171.35</fb>
    <v>1</v>
  </rv>
  <rv s="0">
    <fb>44519</fb>
    <v>0</v>
  </rv>
  <rv s="0">
    <fb>174.88</fb>
    <v>1</v>
  </rv>
  <rv s="0">
    <fb>44522</fb>
    <v>0</v>
  </rv>
  <rv s="0">
    <fb>174.24</fb>
    <v>1</v>
  </rv>
  <rv s="0">
    <fb>44523</fb>
    <v>0</v>
  </rv>
  <rv s="0">
    <fb>172.15</fb>
    <v>1</v>
  </rv>
  <rv s="0">
    <fb>44524</fb>
    <v>0</v>
  </rv>
  <rv s="0">
    <fb>172.03</fb>
    <v>1</v>
  </rv>
  <rv s="0">
    <fb>44526</fb>
    <v>0</v>
  </rv>
  <rv s="0">
    <fb>168.02</fb>
    <v>1</v>
  </rv>
  <rv s="0">
    <fb>44529</fb>
    <v>0</v>
  </rv>
  <rv s="0">
    <fb>169.87</fb>
    <v>1</v>
  </rv>
  <rv s="0">
    <fb>44530</fb>
    <v>0</v>
  </rv>
  <rv s="0">
    <fb>169.24</fb>
    <v>1</v>
  </rv>
  <rv s="0">
    <fb>44531</fb>
    <v>0</v>
  </rv>
  <rv s="0">
    <fb>166.7</fb>
    <v>1</v>
  </rv>
  <rv s="0">
    <fb>44532</fb>
    <v>0</v>
  </rv>
  <rv s="0">
    <fb>170</fb>
    <v>1</v>
  </rv>
  <rv s="0">
    <fb>44533</fb>
    <v>0</v>
  </rv>
  <rv s="0">
    <fb>170.24</fb>
    <v>1</v>
  </rv>
  <rv s="0">
    <fb>44536</fb>
    <v>0</v>
  </rv>
  <rv s="0">
    <fb>168.91</fb>
    <v>1</v>
  </rv>
  <rv s="0">
    <fb>44537</fb>
    <v>0</v>
  </rv>
  <rv s="0">
    <fb>171.29</fb>
    <v>1</v>
  </rv>
  <rv s="0">
    <fb>44538</fb>
    <v>0</v>
  </rv>
  <rv s="0">
    <fb>170.25</fb>
    <v>1</v>
  </rv>
  <rv s="0">
    <fb>44539</fb>
    <v>0</v>
  </rv>
  <rv s="0">
    <fb>168.1</fb>
    <v>1</v>
  </rv>
  <rv s="0">
    <fb>44540</fb>
    <v>0</v>
  </rv>
  <rv s="0">
    <fb>169.06</fb>
    <v>1</v>
  </rv>
  <rv s="0">
    <fb>44543</fb>
    <v>0</v>
  </rv>
  <rv s="0">
    <fb>166.84</fb>
    <v>1</v>
  </rv>
  <rv s="0">
    <fb>44544</fb>
    <v>0</v>
  </rv>
  <rv s="0">
    <fb>165.4</fb>
    <v>1</v>
  </rv>
  <rv s="0">
    <fb>44545</fb>
    <v>0</v>
  </rv>
  <rv s="0">
    <fb>163.9</fb>
    <v>1</v>
  </rv>
  <rv s="0">
    <fb>44546</fb>
    <v>0</v>
  </rv>
  <rv s="0">
    <fb>162.72</fb>
    <v>1</v>
  </rv>
  <rv s="0">
    <fb>44547</fb>
    <v>0</v>
  </rv>
  <rv s="0">
    <fb>161.36000000000001</fb>
    <v>1</v>
  </rv>
  <rv s="0">
    <fb>44550</fb>
    <v>0</v>
  </rv>
  <rv s="0">
    <fb>156.97999999999999</fb>
    <v>1</v>
  </rv>
  <rv s="0">
    <fb>44551</fb>
    <v>0</v>
  </rv>
  <rv s="0">
    <fb>166.63</fb>
    <v>1</v>
  </rv>
  <rv s="0">
    <fb>44552</fb>
    <v>0</v>
  </rv>
  <rv s="0">
    <fb>165.44</fb>
    <v>1</v>
  </rv>
  <rv s="0">
    <fb>44553</fb>
    <v>0</v>
  </rv>
  <rv s="0">
    <fb>165.67</fb>
    <v>1</v>
  </rv>
  <rv s="0">
    <fb>44557</fb>
    <v>0</v>
  </rv>
  <rv s="0">
    <fb>44558</fb>
    <v>0</v>
  </rv>
  <rv s="0">
    <fb>166.42</fb>
    <v>1</v>
  </rv>
  <rv s="0">
    <fb>44559</fb>
    <v>0</v>
  </rv>
  <rv s="0">
    <fb>168.78</fb>
    <v>1</v>
  </rv>
  <rv s="0">
    <fb>44560</fb>
    <v>0</v>
  </rv>
  <rv s="0">
    <fb>167.49</fb>
    <v>1</v>
  </rv>
  <rv s="0">
    <fb>44561</fb>
    <v>0</v>
  </rv>
  <rv s="0">
    <fb>166.67</fb>
    <v>1</v>
  </rv>
  <rv s="0">
    <fb>44564</fb>
    <v>0</v>
  </rv>
  <rv s="0">
    <fb>164.67</fb>
    <v>1</v>
  </rv>
  <rv s="0">
    <fb>44565</fb>
    <v>0</v>
  </rv>
  <rv s="0">
    <fb>166.39</fb>
    <v>1</v>
  </rv>
  <rv s="0">
    <fb>44566</fb>
    <v>0</v>
  </rv>
  <rv s="0">
    <fb>162.25</fb>
    <v>1</v>
  </rv>
  <rv s="0">
    <fb>44567</fb>
    <v>0</v>
  </rv>
  <rv s="0">
    <fb>161.04</fb>
    <v>1</v>
  </rv>
  <rv s="0">
    <fb>44568</fb>
    <v>0</v>
  </rv>
  <rv s="0">
    <fb>156.97</fb>
    <v>1</v>
  </rv>
  <rv s="0">
    <fb>44571</fb>
    <v>0</v>
  </rv>
  <rv s="0">
    <fb>150.44</fb>
    <v>1</v>
  </rv>
  <rv s="0">
    <fb>44572</fb>
    <v>0</v>
  </rv>
  <rv s="0">
    <fb>150.30000000000001</fb>
    <v>1</v>
  </rv>
  <rv s="0">
    <fb>44573</fb>
    <v>0</v>
  </rv>
  <rv s="0">
    <fb>152.21</fb>
    <v>1</v>
  </rv>
  <rv s="0">
    <fb>44574</fb>
    <v>0</v>
  </rv>
  <rv s="0">
    <fb>44575</fb>
    <v>0</v>
  </rv>
  <rv s="0">
    <fb>148.18</fb>
    <v>1</v>
  </rv>
  <rv s="0">
    <fb>44579</fb>
    <v>0</v>
  </rv>
  <rv s="0">
    <fb>146.94999999999999</fb>
    <v>1</v>
  </rv>
  <rv s="0">
    <fb>44580</fb>
    <v>0</v>
  </rv>
  <rv s="0">
    <fb>44581</fb>
    <v>0</v>
  </rv>
  <rv s="0">
    <fb>142.72999999999999</fb>
    <v>1</v>
  </rv>
  <rv s="0">
    <fb>44582</fb>
    <v>0</v>
  </rv>
  <rv s="0">
    <fb>142.94999999999999</fb>
    <v>1</v>
  </rv>
  <rv s="0">
    <fb>44585</fb>
    <v>0</v>
  </rv>
  <rv s="0">
    <fb>146</fb>
    <v>1</v>
  </rv>
  <rv s="0">
    <fb>44586</fb>
    <v>0</v>
  </rv>
  <rv s="0">
    <fb>145.47999999999999</fb>
    <v>1</v>
  </rv>
  <rv s="0">
    <fb>44587</fb>
    <v>0</v>
  </rv>
  <rv s="0">
    <fb>44588</fb>
    <v>0</v>
  </rv>
  <rv s="0">
    <fb>144.63999999999999</fb>
    <v>1</v>
  </rv>
  <rv s="0">
    <fb>44589</fb>
    <v>0</v>
  </rv>
  <rv s="0">
    <fb>145.91</fb>
    <v>1</v>
  </rv>
  <rv s="0">
    <fb>44592</fb>
    <v>0</v>
  </rv>
  <rv s="0">
    <fb>148.07</fb>
    <v>1</v>
  </rv>
  <rv s="0">
    <fb>44593</fb>
    <v>0</v>
  </rv>
  <rv s="0">
    <fb>148.22</fb>
    <v>1</v>
  </rv>
  <rv s="0">
    <fb>44594</fb>
    <v>0</v>
  </rv>
  <rv s="0">
    <fb>148.71</fb>
    <v>1</v>
  </rv>
  <rv s="0">
    <fb>44595</fb>
    <v>0</v>
  </rv>
  <rv s="0">
    <fb>145.31</fb>
    <v>1</v>
  </rv>
  <rv s="0">
    <fb>44596</fb>
    <v>0</v>
  </rv>
  <rv s="0">
    <fb>145.38999999999999</fb>
    <v>1</v>
  </rv>
  <rv s="0">
    <fb>44599</fb>
    <v>0</v>
  </rv>
  <rv s="0">
    <fb>145.13999999999999</fb>
    <v>1</v>
  </rv>
  <rv s="0">
    <fb>44600</fb>
    <v>0</v>
  </rv>
  <rv s="0">
    <fb>143.53</fb>
    <v>1</v>
  </rv>
  <rv s="0">
    <fb>44601</fb>
    <v>0</v>
  </rv>
  <rv s="0">
    <fb>146.26</fb>
    <v>1</v>
  </rv>
  <rv s="0">
    <fb>44602</fb>
    <v>0</v>
  </rv>
  <rv s="0">
    <fb>44603</fb>
    <v>0</v>
  </rv>
  <rv s="0">
    <fb>140.18</fb>
    <v>1</v>
  </rv>
  <rv s="0">
    <fb>44606</fb>
    <v>0</v>
  </rv>
  <rv s="0">
    <fb>141.59</fb>
    <v>1</v>
  </rv>
  <rv s="0">
    <fb>44607</fb>
    <v>0</v>
  </rv>
  <rv s="0">
    <fb>145.58000000000001</fb>
    <v>1</v>
  </rv>
  <rv s="0">
    <fb>44608</fb>
    <v>0</v>
  </rv>
  <rv s="0">
    <fb>146.49</fb>
    <v>1</v>
  </rv>
  <rv s="0">
    <fb>44609</fb>
    <v>0</v>
  </rv>
  <rv s="0">
    <fb>44610</fb>
    <v>0</v>
  </rv>
  <rv s="0">
    <fb>44614</fb>
    <v>0</v>
  </rv>
  <rv s="0">
    <fb>138.19</fb>
    <v>1</v>
  </rv>
  <rv s="0">
    <fb>44615</fb>
    <v>0</v>
  </rv>
  <rv s="0">
    <fb>136.83000000000001</fb>
    <v>1</v>
  </rv>
  <rv s="0">
    <fb>44616</fb>
    <v>0</v>
  </rv>
  <rv s="0">
    <fb>137.16999999999999</fb>
    <v>1</v>
  </rv>
  <rv s="0">
    <fb>44617</fb>
    <v>0</v>
  </rv>
  <rv s="0">
    <fb>138.80000000000001</fb>
    <v>1</v>
  </rv>
  <rv s="0">
    <fb>44620</fb>
    <v>0</v>
  </rv>
  <rv s="0">
    <fb>136.55000000000001</fb>
    <v>1</v>
  </rv>
  <rv s="0">
    <fb>44621</fb>
    <v>0</v>
  </rv>
  <rv s="0">
    <fb>132.22</fb>
    <v>1</v>
  </rv>
  <rv s="0">
    <fb>44622</fb>
    <v>0</v>
  </rv>
  <rv s="0">
    <fb>135.68</fb>
    <v>1</v>
  </rv>
  <rv s="0">
    <fb>44623</fb>
    <v>0</v>
  </rv>
  <rv s="0">
    <fb>133.97</fb>
    <v>1</v>
  </rv>
  <rv s="0">
    <fb>44624</fb>
    <v>0</v>
  </rv>
  <rv s="0">
    <fb>131.18</fb>
    <v>1</v>
  </rv>
  <rv s="0">
    <fb>44627</fb>
    <v>0</v>
  </rv>
  <rv s="0">
    <fb>124.44</fb>
    <v>1</v>
  </rv>
  <rv s="0">
    <fb>44628</fb>
    <v>0</v>
  </rv>
  <rv s="0">
    <fb>121.21</fb>
    <v>1</v>
  </rv>
  <rv s="0">
    <fb>44629</fb>
    <v>0</v>
  </rv>
  <rv s="0">
    <fb>126.95</fb>
    <v>1</v>
  </rv>
  <rv s="0">
    <fb>44630</fb>
    <v>0</v>
  </rv>
  <rv s="0">
    <fb>126.03</fb>
    <v>1</v>
  </rv>
  <rv s="0">
    <fb>44631</fb>
    <v>0</v>
  </rv>
  <rv s="0">
    <fb>122.63</fb>
    <v>1</v>
  </rv>
  <rv s="0">
    <fb>44634</fb>
    <v>0</v>
  </rv>
  <rv s="0">
    <fb>117.57</fb>
    <v>1</v>
  </rv>
  <rv s="0">
    <fb>44635</fb>
    <v>0</v>
  </rv>
  <rv s="0">
    <fb>119.4</fb>
    <v>1</v>
  </rv>
  <rv s="0">
    <fb>44636</fb>
    <v>0</v>
  </rv>
  <rv s="0">
    <fb>125.19</fb>
    <v>1</v>
  </rv>
  <rv s="0">
    <fb>44637</fb>
    <v>0</v>
  </rv>
  <rv s="0">
    <fb>127.41</fb>
    <v>1</v>
  </rv>
  <rv s="0">
    <fb>44638</fb>
    <v>0</v>
  </rv>
  <rv s="0">
    <fb>131.24</fb>
    <v>1</v>
  </rv>
  <rv s="0">
    <fb>44641</fb>
    <v>0</v>
  </rv>
  <rv s="0">
    <fb>44642</fb>
    <v>0</v>
  </rv>
  <rv s="0">
    <fb>133.09</fb>
    <v>1</v>
  </rv>
  <rv s="0">
    <fb>44643</fb>
    <v>0</v>
  </rv>
  <rv s="0">
    <fb>133</fb>
    <v>1</v>
  </rv>
  <rv s="0">
    <fb>44644</fb>
    <v>0</v>
  </rv>
  <rv s="0">
    <fb>132.08000000000001</fb>
    <v>1</v>
  </rv>
  <rv s="0">
    <fb>44645</fb>
    <v>0</v>
  </rv>
  <rv s="0">
    <fb>133.69999999999999</fb>
    <v>1</v>
  </rv>
  <rv s="0">
    <fb>44648</fb>
    <v>0</v>
  </rv>
  <rv s="0">
    <fb>134.81</fb>
    <v>1</v>
  </rv>
  <rv s="0">
    <fb>44649</fb>
    <v>0</v>
  </rv>
  <rv s="0">
    <fb>139.13999999999999</fb>
    <v>1</v>
  </rv>
  <rv s="0">
    <fb>44650</fb>
    <v>0</v>
  </rv>
  <rv s="0">
    <fb>138.54</fb>
    <v>1</v>
  </rv>
  <rv s="0">
    <fb>44651</fb>
    <v>0</v>
  </rv>
  <rv s="0">
    <fb>44652</fb>
    <v>0</v>
  </rv>
  <rv s="0">
    <fb>133.52000000000001</fb>
    <v>1</v>
  </rv>
  <rv s="0">
    <fb>44655</fb>
    <v>0</v>
  </rv>
  <rv s="0">
    <fb>134.34</fb>
    <v>1</v>
  </rv>
  <rv s="0">
    <fb>44656</fb>
    <v>0</v>
  </rv>
  <rv s="0">
    <fb>132.30000000000001</fb>
    <v>1</v>
  </rv>
  <rv s="0">
    <fb>44657</fb>
    <v>0</v>
  </rv>
  <rv s="0">
    <fb>128.36000000000001</fb>
    <v>1</v>
  </rv>
  <rv s="0">
    <fb>44658</fb>
    <v>0</v>
  </rv>
  <rv s="0">
    <fb>129.38</fb>
    <v>1</v>
  </rv>
  <rv s="0">
    <fb>44659</fb>
    <v>0</v>
  </rv>
  <rv s="0">
    <fb>128.15</fb>
    <v>1</v>
  </rv>
  <rv s="0">
    <fb>44662</fb>
    <v>0</v>
  </rv>
  <rv s="0">
    <fb>124.98</fb>
    <v>1</v>
  </rv>
  <rv s="0">
    <fb>44663</fb>
    <v>0</v>
  </rv>
  <rv s="0">
    <fb>125.04</fb>
    <v>1</v>
  </rv>
  <rv s="0">
    <fb>44664</fb>
    <v>0</v>
  </rv>
  <rv s="0">
    <fb>127.49</fb>
    <v>1</v>
  </rv>
  <rv s="0">
    <fb>44665</fb>
    <v>0</v>
  </rv>
  <rv s="0">
    <fb>133.46</fb>
    <v>1</v>
  </rv>
  <rv s="0">
    <fb>44669</fb>
    <v>0</v>
  </rv>
  <rv s="0">
    <fb>44670</fb>
    <v>0</v>
  </rv>
  <rv s="0">
    <fb>137.05000000000001</fb>
    <v>1</v>
  </rv>
  <rv s="0">
    <fb>44671</fb>
    <v>0</v>
  </rv>
  <rv s="0">
    <fb>135.87</fb>
    <v>1</v>
  </rv>
  <rv s="0">
    <fb>44672</fb>
    <v>0</v>
  </rv>
  <rv s="0">
    <fb>135.46</fb>
    <v>1</v>
  </rv>
  <rv s="0">
    <fb>44673</fb>
    <v>0</v>
  </rv>
  <rv s="0">
    <fb>129.07</fb>
    <v>1</v>
  </rv>
  <rv s="0">
    <fb>44676</fb>
    <v>0</v>
  </rv>
  <rv s="0">
    <fb>127.94</fb>
    <v>1</v>
  </rv>
  <rv s="0">
    <fb>44677</fb>
    <v>0</v>
  </rv>
  <rv s="0">
    <fb>120.52</fb>
    <v>1</v>
  </rv>
  <rv s="0">
    <fb>44678</fb>
    <v>0</v>
  </rv>
  <rv s="0">
    <fb>121.24</fb>
    <v>1</v>
  </rv>
  <rv s="0">
    <fb>44679</fb>
    <v>0</v>
  </rv>
  <rv s="0">
    <fb>127.05</fb>
    <v>1</v>
  </rv>
  <rv s="0">
    <fb>44680</fb>
    <v>0</v>
  </rv>
  <rv s="0">
    <fb>124.7</fb>
    <v>1</v>
  </rv>
  <rv s="0">
    <fb>44683</fb>
    <v>0</v>
  </rv>
  <rv s="0">
    <fb>126.08</fb>
    <v>1</v>
  </rv>
  <rv s="0">
    <fb>44684</fb>
    <v>0</v>
  </rv>
  <rv s="0">
    <fb>44685</fb>
    <v>0</v>
  </rv>
  <rv s="0">
    <fb>126.06</fb>
    <v>1</v>
  </rv>
  <rv s="0">
    <fb>44686</fb>
    <v>0</v>
  </rv>
  <rv s="0">
    <fb>118.63</fb>
    <v>1</v>
  </rv>
  <rv s="0">
    <fb>44687</fb>
    <v>0</v>
  </rv>
  <rv s="0">
    <fb>114.49</fb>
    <v>1</v>
  </rv>
  <rv s="0">
    <fb>44690</fb>
    <v>0</v>
  </rv>
  <rv s="0">
    <fb>111.21</fb>
    <v>1</v>
  </rv>
  <rv s="0">
    <fb>44691</fb>
    <v>0</v>
  </rv>
  <rv s="0">
    <fb>109.49</fb>
    <v>1</v>
  </rv>
  <rv s="0">
    <fb>44692</fb>
    <v>0</v>
  </rv>
  <rv s="0">
    <fb>107.92</fb>
    <v>1</v>
  </rv>
  <rv s="0">
    <fb>44693</fb>
    <v>0</v>
  </rv>
  <rv s="0">
    <fb>107.9</fb>
    <v>1</v>
  </rv>
  <rv s="0">
    <fb>44694</fb>
    <v>0</v>
  </rv>
  <rv s="0">
    <fb>113.01</fb>
    <v>1</v>
  </rv>
  <rv s="0">
    <fb>44697</fb>
    <v>0</v>
  </rv>
  <rv s="0">
    <fb>112.6</fb>
    <v>1</v>
  </rv>
  <rv s="0">
    <fb>44698</fb>
    <v>0</v>
  </rv>
  <rv s="0">
    <fb>115.9</fb>
    <v>1</v>
  </rv>
  <rv s="0">
    <fb>44699</fb>
    <v>0</v>
  </rv>
  <rv s="0">
    <fb>109.37</fb>
    <v>1</v>
  </rv>
  <rv s="0">
    <fb>44700</fb>
    <v>0</v>
  </rv>
  <rv s="0">
    <fb>106.44</fb>
    <v>1</v>
  </rv>
  <rv s="0">
    <fb>44701</fb>
    <v>0</v>
  </rv>
  <rv s="0">
    <fb>108</fb>
    <v>1</v>
  </rv>
  <rv s="0">
    <fb>44704</fb>
    <v>0</v>
  </rv>
  <rv s="0">
    <fb>108.63</fb>
    <v>1</v>
  </rv>
  <rv s="0">
    <fb>44705</fb>
    <v>0</v>
  </rv>
  <rv s="0">
    <fb>107.29</fb>
    <v>1</v>
  </rv>
  <rv s="0">
    <fb>44706</fb>
    <v>0</v>
  </rv>
  <rv s="0">
    <fb>108.2</fb>
    <v>1</v>
  </rv>
  <rv s="0">
    <fb>44707</fb>
    <v>0</v>
  </rv>
  <rv s="0">
    <fb>112.94</fb>
    <v>1</v>
  </rv>
  <rv s="0">
    <fb>44708</fb>
    <v>0</v>
  </rv>
  <rv s="0">
    <fb>115.99</fb>
    <v>1</v>
  </rv>
  <rv s="0">
    <fb>44712</fb>
    <v>0</v>
  </rv>
  <rv s="0">
    <fb>118.85</fb>
    <v>1</v>
  </rv>
  <rv s="0">
    <fb>44713</fb>
    <v>0</v>
  </rv>
  <rv s="0">
    <fb>118.68</fb>
    <v>1</v>
  </rv>
  <rv s="0">
    <fb>44714</fb>
    <v>0</v>
  </rv>
  <rv s="0">
    <fb>123.41</fb>
    <v>1</v>
  </rv>
  <rv s="0">
    <fb>44715</fb>
    <v>0</v>
  </rv>
  <rv s="0">
    <fb>120.95</fb>
    <v>1</v>
  </rv>
  <rv s="0">
    <fb>44718</fb>
    <v>0</v>
  </rv>
  <rv s="0">
    <fb>120.23</fb>
    <v>1</v>
  </rv>
  <rv s="0">
    <fb>44719</fb>
    <v>0</v>
  </rv>
  <rv s="0">
    <fb>121.67</fb>
    <v>1</v>
  </rv>
  <rv s="0">
    <fb>44720</fb>
    <v>0</v>
  </rv>
  <rv s="0">
    <fb>122.4</fb>
    <v>1</v>
  </rv>
  <rv s="0">
    <fb>44721</fb>
    <v>0</v>
  </rv>
  <rv s="0">
    <fb>118.6</fb>
    <v>1</v>
  </rv>
  <rv s="0">
    <fb>44722</fb>
    <v>0</v>
  </rv>
  <rv s="0">
    <fb>114.73</fb>
    <v>1</v>
  </rv>
  <rv s="0">
    <fb>44725</fb>
    <v>0</v>
  </rv>
  <rv s="0">
    <fb>110.44</fb>
    <v>1</v>
  </rv>
  <rv s="0">
    <fb>44726</fb>
    <v>0</v>
  </rv>
  <rv s="0">
    <fb>110.72</fb>
    <v>1</v>
  </rv>
  <rv s="0">
    <fb>44727</fb>
    <v>0</v>
  </rv>
  <rv s="0">
    <fb>113.44</fb>
    <v>1</v>
  </rv>
  <rv s="0">
    <fb>44728</fb>
    <v>0</v>
  </rv>
  <rv s="0">
    <fb>107.12</fb>
    <v>1</v>
  </rv>
  <rv s="0">
    <fb>44729</fb>
    <v>0</v>
  </rv>
  <rv s="0">
    <fb>107.34</fb>
    <v>1</v>
  </rv>
  <rv s="0">
    <fb>44733</fb>
    <v>0</v>
  </rv>
  <rv s="0">
    <fb>108.68</fb>
    <v>1</v>
  </rv>
  <rv s="0">
    <fb>44734</fb>
    <v>0</v>
  </rv>
  <rv s="0">
    <fb>104.92</fb>
    <v>1</v>
  </rv>
  <rv s="0">
    <fb>44735</fb>
    <v>0</v>
  </rv>
  <rv s="0">
    <fb>44736</fb>
    <v>0</v>
  </rv>
  <rv s="0">
    <fb>112.91</fb>
    <v>1</v>
  </rv>
  <rv s="0">
    <fb>44739</fb>
    <v>0</v>
  </rv>
  <rv s="0">
    <fb>110.5</fb>
    <v>1</v>
  </rv>
  <rv s="0">
    <fb>44740</fb>
    <v>0</v>
  </rv>
  <rv s="0">
    <fb>102.78</fb>
    <v>1</v>
  </rv>
  <rv s="0">
    <fb>44741</fb>
    <v>0</v>
  </rv>
  <rv s="0">
    <fb>103.25</fb>
    <v>1</v>
  </rv>
  <rv s="0">
    <fb>44742</fb>
    <v>0</v>
  </rv>
  <rv s="0">
    <fb>44743</fb>
    <v>0</v>
  </rv>
  <rv s="0">
    <fb>101.18</fb>
    <v>1</v>
  </rv>
  <rv s="0">
    <fb>44747</fb>
    <v>0</v>
  </rv>
  <rv s="0">
    <fb>104.32</fb>
    <v>1</v>
  </rv>
  <rv s="0">
    <fb>44748</fb>
    <v>0</v>
  </rv>
  <rv s="0">
    <fb>104.23</fb>
    <v>1</v>
  </rv>
  <rv s="0">
    <fb>44749</fb>
    <v>0</v>
  </rv>
  <rv s="0">
    <fb>108.13</fb>
    <v>1</v>
  </rv>
  <rv s="0">
    <fb>44750</fb>
    <v>0</v>
  </rv>
  <rv s="0">
    <fb>107.93</fb>
    <v>1</v>
  </rv>
  <rv s="0">
    <fb>44753</fb>
    <v>0</v>
  </rv>
  <rv s="0">
    <fb>105.11</fb>
    <v>1</v>
  </rv>
  <rv s="0">
    <fb>44754</fb>
    <v>0</v>
  </rv>
  <rv s="0">
    <fb>103.76</fb>
    <v>1</v>
  </rv>
  <rv s="0">
    <fb>44755</fb>
    <v>0</v>
  </rv>
  <rv s="0">
    <fb>44756</fb>
    <v>0</v>
  </rv>
  <rv s="0">
    <fb>103.22</fb>
    <v>1</v>
  </rv>
  <rv s="0">
    <fb>44757</fb>
    <v>0</v>
  </rv>
  <rv s="0">
    <fb>104.7</fb>
    <v>1</v>
  </rv>
  <rv s="0">
    <fb>44760</fb>
    <v>0</v>
  </rv>
  <rv s="0">
    <fb>103.94</fb>
    <v>1</v>
  </rv>
  <rv s="0">
    <fb>44761</fb>
    <v>0</v>
  </rv>
  <rv s="0">
    <fb>109.19</fb>
    <v>1</v>
  </rv>
  <rv s="0">
    <fb>44762</fb>
    <v>0</v>
  </rv>
  <rv s="0">
    <fb>111.11</fb>
    <v>1</v>
  </rv>
  <rv s="0">
    <fb>44763</fb>
    <v>0</v>
  </rv>
  <rv s="0">
    <fb>111.62</fb>
    <v>1</v>
  </rv>
  <rv s="0">
    <fb>44764</fb>
    <v>0</v>
  </rv>
  <rv s="0">
    <fb>109.12</fb>
    <v>1</v>
  </rv>
  <rv s="0">
    <fb>44767</fb>
    <v>0</v>
  </rv>
  <rv s="0">
    <fb>109.28</fb>
    <v>1</v>
  </rv>
  <rv s="0">
    <fb>44768</fb>
    <v>0</v>
  </rv>
  <rv s="0">
    <fb>105.2</fb>
    <v>1</v>
  </rv>
  <rv s="0">
    <fb>44769</fb>
    <v>0</v>
  </rv>
  <rv s="0">
    <fb>107.86</fb>
    <v>1</v>
  </rv>
  <rv s="0">
    <fb>44770</fb>
    <v>0</v>
  </rv>
  <rv s="0">
    <fb>112.23</fb>
    <v>1</v>
  </rv>
  <rv s="0">
    <fb>44771</fb>
    <v>0</v>
  </rv>
  <rv s="0">
    <fb>114.92</fb>
    <v>1</v>
  </rv>
  <rv s="0">
    <fb>44774</fb>
    <v>0</v>
  </rv>
  <rv s="0">
    <fb>114.3</fb>
    <v>1</v>
  </rv>
  <rv s="0">
    <fb>44775</fb>
    <v>0</v>
  </rv>
  <rv s="0">
    <fb>111.77</fb>
    <v>1</v>
  </rv>
  <rv s="0">
    <fb>44776</fb>
    <v>0</v>
  </rv>
  <rv s="0">
    <fb>114.28</fb>
    <v>1</v>
  </rv>
  <rv s="0">
    <fb>44777</fb>
    <v>0</v>
  </rv>
  <rv s="0">
    <fb>114.48</fb>
    <v>1</v>
  </rv>
  <rv s="0">
    <fb>44778</fb>
    <v>0</v>
  </rv>
  <rv s="0">
    <fb>113.87</fb>
    <v>1</v>
  </rv>
  <rv s="0">
    <fb>44781</fb>
    <v>0</v>
  </rv>
  <rv s="0">
    <fb>114</fb>
    <v>1</v>
  </rv>
  <rv s="0">
    <fb>44782</fb>
    <v>0</v>
  </rv>
  <rv s="0">
    <fb>110.11</fb>
    <v>1</v>
  </rv>
  <rv s="0">
    <fb>44783</fb>
    <v>0</v>
  </rv>
  <rv s="0">
    <fb>113.14</fb>
    <v>1</v>
  </rv>
  <rv s="0">
    <fb>44784</fb>
    <v>0</v>
  </rv>
  <rv s="0">
    <fb>114.1</fb>
    <v>1</v>
  </rv>
  <rv s="0">
    <fb>44785</fb>
    <v>0</v>
  </rv>
  <rv s="0">
    <fb>116.07</fb>
    <v>1</v>
  </rv>
  <rv s="0">
    <fb>44788</fb>
    <v>0</v>
  </rv>
  <rv s="0">
    <fb>116.32</fb>
    <v>1</v>
  </rv>
  <rv s="0">
    <fb>44789</fb>
    <v>0</v>
  </rv>
  <rv s="0">
    <fb>118.06</fb>
    <v>1</v>
  </rv>
  <rv s="0">
    <fb>44790</fb>
    <v>0</v>
  </rv>
  <rv s="0">
    <fb>117.04</fb>
    <v>1</v>
  </rv>
  <rv s="0">
    <fb>44791</fb>
    <v>0</v>
  </rv>
  <rv s="0">
    <fb>116.01</fb>
    <v>1</v>
  </rv>
  <rv s="0">
    <fb>44792</fb>
    <v>0</v>
  </rv>
  <rv s="0">
    <fb>113.16</fb>
    <v>1</v>
  </rv>
  <rv s="0">
    <fb>44795</fb>
    <v>0</v>
  </rv>
  <rv s="0">
    <fb>110.34</fb>
    <v>1</v>
  </rv>
  <rv s="0">
    <fb>44796</fb>
    <v>0</v>
  </rv>
  <rv s="0">
    <fb>110.68</fb>
    <v>1</v>
  </rv>
  <rv s="0">
    <fb>44797</fb>
    <v>0</v>
  </rv>
  <rv s="0">
    <fb>111.41</fb>
    <v>1</v>
  </rv>
  <rv s="0">
    <fb>44798</fb>
    <v>0</v>
  </rv>
  <rv s="0">
    <fb>113.22</fb>
    <v>1</v>
  </rv>
  <rv s="0">
    <fb>44799</fb>
    <v>0</v>
  </rv>
  <rv s="0">
    <fb>108.28</fb>
    <v>1</v>
  </rv>
  <rv s="0">
    <fb>44802</fb>
    <v>0</v>
  </rv>
  <rv s="0">
    <fb>107.88</fb>
    <v>1</v>
  </rv>
  <rv s="0">
    <fb>44803</fb>
    <v>0</v>
  </rv>
  <rv s="0">
    <fb>44804</fb>
    <v>0</v>
  </rv>
  <rv s="0">
    <fb>106.45</fb>
    <v>1</v>
  </rv>
  <rv s="0">
    <fb>44805</fb>
    <v>0</v>
  </rv>
  <rv s="0">
    <fb>106.49</fb>
    <v>1</v>
  </rv>
  <rv s="0">
    <fb>44806</fb>
    <v>0</v>
  </rv>
  <rv s="0">
    <fb>105.74</fb>
    <v>1</v>
  </rv>
  <rv s="0">
    <fb>44810</fb>
    <v>0</v>
  </rv>
  <rv s="0">
    <fb>105.15</fb>
    <v>1</v>
  </rv>
  <rv s="0">
    <fb>44811</fb>
    <v>0</v>
  </rv>
  <rv s="0">
    <fb>108.48</fb>
    <v>1</v>
  </rv>
  <rv s="0">
    <fb>44812</fb>
    <v>0</v>
  </rv>
  <rv s="0">
    <fb>108.73</fb>
    <v>1</v>
  </rv>
  <rv s="0">
    <fb>44813</fb>
    <v>0</v>
  </rv>
  <rv s="0">
    <fb>110.97</fb>
    <v>1</v>
  </rv>
  <rv s="0">
    <fb>44816</fb>
    <v>0</v>
  </rv>
  <rv s="0">
    <fb>112.38</fb>
    <v>1</v>
  </rv>
  <rv s="0">
    <fb>44817</fb>
    <v>0</v>
  </rv>
  <rv s="0">
    <fb>105.72</fb>
    <v>1</v>
  </rv>
  <rv s="0">
    <fb>44818</fb>
    <v>0</v>
  </rv>
  <rv s="0">
    <fb>107</fb>
    <v>1</v>
  </rv>
  <rv s="0">
    <fb>44819</fb>
    <v>0</v>
  </rv>
  <rv s="0">
    <fb>105.5</fb>
    <v>1</v>
  </rv>
  <rv s="0">
    <fb>44820</fb>
    <v>0</v>
  </rv>
  <rv s="0">
    <fb>104.12</fb>
    <v>1</v>
  </rv>
  <rv s="0">
    <fb>44823</fb>
    <v>0</v>
  </rv>
  <rv s="0">
    <fb>107.21</fb>
    <v>1</v>
  </rv>
  <rv s="0">
    <fb>44824</fb>
    <v>0</v>
  </rv>
  <rv s="0">
    <fb>102.42</fb>
    <v>1</v>
  </rv>
  <rv s="0">
    <fb>44825</fb>
    <v>0</v>
  </rv>
  <rv s="0">
    <fb>99.79</fb>
    <v>1</v>
  </rv>
  <rv s="0">
    <fb>44826</fb>
    <v>0</v>
  </rv>
  <rv s="0">
    <fb>98.55</fb>
    <v>1</v>
  </rv>
  <rv s="0">
    <fb>44827</fb>
    <v>0</v>
  </rv>
  <rv s="0">
    <fb>97.02</fb>
    <v>1</v>
  </rv>
  <rv s="0">
    <fb>44830</fb>
    <v>0</v>
  </rv>
  <rv s="0">
    <fb>96.06</fb>
    <v>1</v>
  </rv>
  <rv s="0">
    <fb>44831</fb>
    <v>0</v>
  </rv>
  <rv s="0">
    <fb>96.29</fb>
    <v>1</v>
  </rv>
  <rv s="0">
    <fb>44832</fb>
    <v>0</v>
  </rv>
  <rv s="0">
    <fb>98.7</fb>
    <v>1</v>
  </rv>
  <rv s="0">
    <fb>44833</fb>
    <v>0</v>
  </rv>
  <rv s="0">
    <fb>95.33</fb>
    <v>1</v>
  </rv>
  <rv s="0">
    <fb>44834</fb>
    <v>0</v>
  </rv>
  <rv s="0">
    <fb>44837</fb>
    <v>0</v>
  </rv>
  <rv s="0">
    <fb>44838</fb>
    <v>0</v>
  </rv>
  <rv s="0">
    <fb>88.64</fb>
    <v>1</v>
  </rv>
  <rv s="0">
    <fb>44839</fb>
    <v>0</v>
  </rv>
  <rv s="0">
    <fb>91.1</fb>
    <v>1</v>
  </rv>
  <rv s="0">
    <fb>44840</fb>
    <v>0</v>
  </rv>
  <rv s="0">
    <fb>90.17</fb>
    <v>1</v>
  </rv>
  <rv s="0">
    <fb>44841</fb>
    <v>0</v>
  </rv>
  <rv s="0">
    <fb>44844</fb>
    <v>0</v>
  </rv>
  <rv s="0">
    <fb>44845</fb>
    <v>0</v>
  </rv>
  <rv s="0">
    <fb>87.99</fb>
    <v>1</v>
  </rv>
  <rv s="0">
    <fb>44846</fb>
    <v>0</v>
  </rv>
  <rv s="0">
    <fb>88.51</fb>
    <v>1</v>
  </rv>
  <rv s="0">
    <fb>44847</fb>
    <v>0</v>
  </rv>
  <rv s="0">
    <fb>89.56</fb>
    <v>1</v>
  </rv>
  <rv s="0">
    <fb>44848</fb>
    <v>0</v>
  </rv>
  <rv s="0">
    <fb>87.55</fb>
    <v>1</v>
  </rv>
  <rv s="0">
    <fb>44851</fb>
    <v>0</v>
  </rv>
  <rv s="0">
    <fb>89.97</fb>
    <v>1</v>
  </rv>
  <rv s="0">
    <fb>44852</fb>
    <v>0</v>
  </rv>
  <rv s="0">
    <fb>89.68</fb>
    <v>1</v>
  </rv>
  <rv s="0">
    <fb>44853</fb>
    <v>0</v>
  </rv>
  <rv s="0">
    <fb>88.57</fb>
    <v>1</v>
  </rv>
  <rv s="0">
    <fb>44854</fb>
    <v>0</v>
  </rv>
  <rv s="0">
    <fb>44855</fb>
    <v>0</v>
  </rv>
  <rv s="0">
    <fb>88.5</fb>
    <v>1</v>
  </rv>
  <rv s="0">
    <fb>44858</fb>
    <v>0</v>
  </rv>
  <rv s="0">
    <fb>44859</fb>
    <v>0</v>
  </rv>
  <rv s="0">
    <fb>91.72</fb>
    <v>1</v>
  </rv>
  <rv s="0">
    <fb>44860</fb>
    <v>0</v>
  </rv>
  <rv s="0">
    <fb>92.39</fb>
    <v>1</v>
  </rv>
  <rv s="0">
    <fb>44861</fb>
    <v>0</v>
  </rv>
  <rv s="0">
    <fb>90.54</fb>
    <v>1</v>
  </rv>
  <rv s="0">
    <fb>44862</fb>
    <v>0</v>
  </rv>
  <rv s="0">
    <fb>93.83</fb>
    <v>1</v>
  </rv>
  <rv s="0">
    <fb>44865</fb>
    <v>0</v>
  </rv>
  <rv s="0">
    <fb>44866</fb>
    <v>0</v>
  </rv>
  <rv s="0">
    <fb>93.77</fb>
    <v>1</v>
  </rv>
  <rv s="0">
    <fb>44867</fb>
    <v>0</v>
  </rv>
  <rv s="0">
    <fb>90.3</fb>
    <v>1</v>
  </rv>
  <rv s="0">
    <fb>44868</fb>
    <v>0</v>
  </rv>
  <rv s="0">
    <fb>44869</fb>
    <v>0</v>
  </rv>
  <rv s="0">
    <fb>44872</fb>
    <v>0</v>
  </rv>
  <rv s="0">
    <fb>93.44</fb>
    <v>1</v>
  </rv>
  <rv s="0">
    <fb>44873</fb>
    <v>0</v>
  </rv>
  <rv s="0">
    <fb>44874</fb>
    <v>0</v>
  </rv>
  <rv s="0">
    <fb>92.1</fb>
    <v>1</v>
  </rv>
  <rv s="0">
    <fb>44875</fb>
    <v>0</v>
  </rv>
  <rv s="0">
    <fb>99.49</fb>
    <v>1</v>
  </rv>
  <rv s="0">
    <fb>44876</fb>
    <v>0</v>
  </rv>
  <rv s="0">
    <fb>106.09</fb>
    <v>1</v>
  </rv>
  <rv s="0">
    <fb>44879</fb>
    <v>0</v>
  </rv>
  <rv s="0">
    <fb>104.39</fb>
    <v>1</v>
  </rv>
  <rv s="0">
    <fb>44880</fb>
    <v>0</v>
  </rv>
  <rv s="0">
    <fb>106.71</fb>
    <v>1</v>
  </rv>
  <rv s="0">
    <fb>44881</fb>
    <v>0</v>
  </rv>
  <rv s="0">
    <fb>105.23</fb>
    <v>1</v>
  </rv>
  <rv s="0">
    <fb>44882</fb>
    <v>0</v>
  </rv>
  <rv s="0">
    <fb>105.36</fb>
    <v>1</v>
  </rv>
  <rv s="0">
    <fb>44883</fb>
    <v>0</v>
  </rv>
  <rv s="0">
    <fb>105.42</fb>
    <v>1</v>
  </rv>
  <rv s="0">
    <fb>44886</fb>
    <v>0</v>
  </rv>
  <rv s="0">
    <fb>103.83</fb>
    <v>1</v>
  </rv>
  <rv s="0">
    <fb>44887</fb>
    <v>0</v>
  </rv>
  <rv s="0">
    <fb>105.97</fb>
    <v>1</v>
  </rv>
  <rv s="0">
    <fb>44888</fb>
    <v>0</v>
  </rv>
  <rv s="0">
    <fb>106.65</fb>
    <v>1</v>
  </rv>
  <rv s="0">
    <fb>44890</fb>
    <v>0</v>
  </rv>
  <rv s="0">
    <fb>105.96</fb>
    <v>1</v>
  </rv>
  <rv s="0">
    <fb>44893</fb>
    <v>0</v>
  </rv>
  <rv s="0">
    <fb>104.96</fb>
    <v>1</v>
  </rv>
  <rv s="0">
    <fb>44894</fb>
    <v>0</v>
  </rv>
  <rv s="0">
    <fb>106.25</fb>
    <v>1</v>
  </rv>
  <rv s="0">
    <fb>44895</fb>
    <v>0</v>
  </rv>
  <rv s="0">
    <fb>109.69</fb>
    <v>1</v>
  </rv>
  <rv s="0">
    <fb>44896</fb>
    <v>0</v>
  </rv>
  <rv s="0">
    <fb>44897</fb>
    <v>0</v>
  </rv>
  <rv s="0">
    <fb>112.2</fb>
    <v>1</v>
  </rv>
  <rv s="0">
    <fb>44900</fb>
    <v>0</v>
  </rv>
  <rv s="0">
    <fb>109.62</fb>
    <v>1</v>
  </rv>
  <rv s="0">
    <fb>44901</fb>
    <v>0</v>
  </rv>
  <rv s="0">
    <fb>44902</fb>
    <v>0</v>
  </rv>
  <rv s="0">
    <fb>108.33</fb>
    <v>1</v>
  </rv>
  <rv s="0">
    <fb>44903</fb>
    <v>0</v>
  </rv>
  <rv s="0">
    <fb>111.36</fb>
    <v>1</v>
  </rv>
  <rv s="0">
    <fb>44904</fb>
    <v>0</v>
  </rv>
  <rv s="0">
    <fb>109.42</fb>
    <v>1</v>
  </rv>
  <rv s="0">
    <fb>44907</fb>
    <v>0</v>
  </rv>
  <rv s="0">
    <fb>112.07</fb>
    <v>1</v>
  </rv>
  <rv s="0">
    <fb>44908</fb>
    <v>0</v>
  </rv>
  <rv s="0">
    <fb>44909</fb>
    <v>0</v>
  </rv>
  <rv s="0">
    <fb>111.45</fb>
    <v>1</v>
  </rv>
  <rv s="0">
    <fb>44910</fb>
    <v>0</v>
  </rv>
  <rv s="0">
    <fb>108.51</fb>
    <v>1</v>
  </rv>
  <rv s="0">
    <fb>44911</fb>
    <v>0</v>
  </rv>
  <rv s="0">
    <fb>105.95</fb>
    <v>1</v>
  </rv>
  <rv s="0">
    <fb>44914</fb>
    <v>0</v>
  </rv>
  <rv s="0">
    <fb>103.05</fb>
    <v>1</v>
  </rv>
  <rv s="0">
    <fb>44915</fb>
    <v>0</v>
  </rv>
  <rv s="0">
    <fb>103.21</fb>
    <v>1</v>
  </rv>
  <rv s="0">
    <fb>44916</fb>
    <v>0</v>
  </rv>
  <rv s="0">
    <fb>115.78</fb>
    <v>1</v>
  </rv>
  <rv s="0">
    <fb>44917</fb>
    <v>0</v>
  </rv>
  <rv s="0">
    <fb>116.71</fb>
    <v>1</v>
  </rv>
  <rv s="0">
    <fb>44918</fb>
    <v>0</v>
  </rv>
  <rv s="0">
    <fb>116.25</fb>
    <v>1</v>
  </rv>
  <rv s="0">
    <fb>44922</fb>
    <v>0</v>
  </rv>
  <rv s="0">
    <fb>117.56</fb>
    <v>1</v>
  </rv>
  <rv s="0">
    <fb>44923</fb>
    <v>0</v>
  </rv>
  <rv s="0">
    <fb>114.98</fb>
    <v>1</v>
  </rv>
  <rv s="0">
    <fb>44924</fb>
    <v>0</v>
  </rv>
  <rv s="0">
    <fb>117.35</fb>
    <v>1</v>
  </rv>
  <rv s="0">
    <fb>44925</fb>
    <v>0</v>
  </rv>
  <rv s="0">
    <fb>117.01</fb>
    <v>1</v>
  </rv>
  <rv s="1">
    <v>2</v>
    <v>NKE</v>
    <v>Daily</v>
    <v>42005</v>
    <v>44926</v>
    <v>0</v>
    <v>1</v>
    <v>638079552000000000,638301416074932335,0</v>
    <v>0</v>
    <v>a1yjxm</v>
    <v>XNYS:NKE</v>
    <v>1</v>
  </rv>
</rvData>
</file>

<file path=xl/richData/rdrichvaluestructure.xml><?xml version="1.0" encoding="utf-8"?>
<rvStructures xmlns="http://schemas.microsoft.com/office/spreadsheetml/2017/richdata" count="2">
  <s t="_formattednumber">
    <k n="_Format" t="spb"/>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Data count="3">
    <spb s="0">
      <v>1</v>
    </spb>
    <spb s="0">
      <v>2</v>
    </spb>
    <spb s="1">
      <v>1</v>
      <v>2</v>
    </spb>
  </spbData>
</supportingPropertyBags>
</file>

<file path=xl/richData/rdsupportingpropertybagstructure.xml><?xml version="1.0" encoding="utf-8"?>
<spbStructures xmlns="http://schemas.microsoft.com/office/spreadsheetml/2017/richdata2" count="2">
  <s>
    <k n="_Self" t="i"/>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19" formatCode="dd/mm/yyyy"/>
    </x:dxf>
    <x:dxf>
      <x:numFmt numFmtId="0" formatCode="General"/>
    </x:dxf>
  </dxfs>
  <richProperties>
    <rPr n="NumberFormat" t="s"/>
  </richProperties>
  <richStyles>
    <rSty dxfid="0"/>
    <rSty dxfid="1">
      <rpv i="0">_([$$-en-US]* #,##0.00_);_([$$-en-US]* (#,##0.00);_([$$-en-US]* "-"??_);_(@_)</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s1.q4cdn.com/806093406/files/doc_financials/2023/q4/NIKE-Inc-Q4FY23-OFFICIAL-Transcrip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easury.gov/resource-center/data-chart-center/interest-rates/Pages/TextView.aspx?data=longtermr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5" sqref="A5"/>
    </sheetView>
  </sheetViews>
  <sheetFormatPr defaultColWidth="9.08984375" defaultRowHeight="14.5" x14ac:dyDescent="0.35"/>
  <cols>
    <col min="1" max="1" width="176.08984375" style="19" customWidth="1"/>
  </cols>
  <sheetData>
    <row r="1" spans="1:1" ht="23.5" x14ac:dyDescent="0.55000000000000004">
      <c r="A1" s="18" t="s">
        <v>252</v>
      </c>
    </row>
    <row r="2" spans="1:1" x14ac:dyDescent="0.35">
      <c r="A2" s="91" t="s">
        <v>253</v>
      </c>
    </row>
    <row r="3" spans="1:1" x14ac:dyDescent="0.35">
      <c r="A3" s="92"/>
    </row>
    <row r="4" spans="1:1" ht="23.5" x14ac:dyDescent="0.55000000000000004">
      <c r="A4" s="18" t="s">
        <v>20</v>
      </c>
    </row>
    <row r="5" spans="1:1" x14ac:dyDescent="0.35">
      <c r="A5" s="93" t="s">
        <v>254</v>
      </c>
    </row>
    <row r="6" spans="1:1" x14ac:dyDescent="0.35">
      <c r="A6" s="93" t="s">
        <v>255</v>
      </c>
    </row>
    <row r="7" spans="1:1" x14ac:dyDescent="0.35">
      <c r="A7" s="94" t="s">
        <v>256</v>
      </c>
    </row>
    <row r="8" spans="1:1" x14ac:dyDescent="0.35">
      <c r="A8" s="93" t="s">
        <v>257</v>
      </c>
    </row>
    <row r="9" spans="1:1" x14ac:dyDescent="0.35">
      <c r="A9" s="19" t="s">
        <v>258</v>
      </c>
    </row>
    <row r="10" spans="1:1" x14ac:dyDescent="0.35">
      <c r="A10" s="92"/>
    </row>
    <row r="11" spans="1:1" x14ac:dyDescent="0.35">
      <c r="A11" s="92"/>
    </row>
    <row r="12" spans="1:1" x14ac:dyDescent="0.35">
      <c r="A12" s="92"/>
    </row>
  </sheetData>
  <hyperlinks>
    <hyperlink ref="A7" r:id="rId1" xr:uid="{8C312917-722C-4667-8D40-19AF058BDC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5"/>
  <sheetViews>
    <sheetView workbookViewId="0">
      <pane ySplit="1" topLeftCell="A2" activePane="bottomLeft" state="frozen"/>
      <selection pane="bottomLeft" activeCell="B58" sqref="B58"/>
    </sheetView>
  </sheetViews>
  <sheetFormatPr defaultRowHeight="14.5" x14ac:dyDescent="0.35"/>
  <cols>
    <col min="1" max="1" width="78.1796875" customWidth="1"/>
    <col min="2" max="7" width="9" bestFit="1" customWidth="1"/>
    <col min="8" max="8" width="10.453125" bestFit="1" customWidth="1"/>
    <col min="9" max="10" width="10.6328125" bestFit="1" customWidth="1"/>
  </cols>
  <sheetData>
    <row r="1" spans="1:10" ht="60" customHeight="1" x14ac:dyDescent="0.3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35">
      <c r="A2" t="s">
        <v>27</v>
      </c>
      <c r="B2" s="3">
        <v>30601</v>
      </c>
      <c r="C2" s="3">
        <v>32376</v>
      </c>
      <c r="D2" s="3">
        <v>34350</v>
      </c>
      <c r="E2" s="3">
        <v>36397</v>
      </c>
      <c r="F2" s="3">
        <v>39117</v>
      </c>
      <c r="G2" s="3">
        <v>37403</v>
      </c>
      <c r="H2" s="3">
        <v>44538</v>
      </c>
      <c r="I2" s="3">
        <v>46710</v>
      </c>
      <c r="J2" s="3">
        <v>51217</v>
      </c>
    </row>
    <row r="3" spans="1:10" x14ac:dyDescent="0.35">
      <c r="A3" s="22" t="s">
        <v>28</v>
      </c>
      <c r="B3" s="23">
        <v>16534</v>
      </c>
      <c r="C3" s="23">
        <v>17405</v>
      </c>
      <c r="D3" s="23">
        <v>19038</v>
      </c>
      <c r="E3" s="23">
        <v>20441</v>
      </c>
      <c r="F3" s="23">
        <v>21643</v>
      </c>
      <c r="G3" s="23">
        <v>21162</v>
      </c>
      <c r="H3" s="23">
        <v>24576</v>
      </c>
      <c r="I3" s="23">
        <v>25231</v>
      </c>
      <c r="J3" s="23">
        <v>28925</v>
      </c>
    </row>
    <row r="4" spans="1:10"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v>22292</v>
      </c>
    </row>
    <row r="5" spans="1:10" x14ac:dyDescent="0.35">
      <c r="A5" s="11" t="s">
        <v>21</v>
      </c>
      <c r="B5" s="8">
        <v>3213</v>
      </c>
      <c r="C5" s="8">
        <v>3278</v>
      </c>
      <c r="D5" s="8">
        <v>3341</v>
      </c>
      <c r="E5" s="8">
        <v>3577</v>
      </c>
      <c r="F5" s="8">
        <v>3753</v>
      </c>
      <c r="G5" s="8">
        <v>3592</v>
      </c>
      <c r="H5" s="3">
        <v>3114</v>
      </c>
      <c r="I5" s="3">
        <v>3850</v>
      </c>
      <c r="J5" s="3">
        <v>4060</v>
      </c>
    </row>
    <row r="6" spans="1:10" x14ac:dyDescent="0.35">
      <c r="A6" s="11" t="s">
        <v>22</v>
      </c>
      <c r="B6" s="8">
        <v>6679</v>
      </c>
      <c r="C6" s="8">
        <v>7191</v>
      </c>
      <c r="D6" s="3">
        <v>7222</v>
      </c>
      <c r="E6" s="8">
        <v>7934</v>
      </c>
      <c r="F6" s="8">
        <v>8949</v>
      </c>
      <c r="G6" s="3">
        <v>9534</v>
      </c>
      <c r="H6" s="3">
        <v>9911</v>
      </c>
      <c r="I6" s="3">
        <v>10954</v>
      </c>
      <c r="J6" s="3">
        <v>12317</v>
      </c>
    </row>
    <row r="7" spans="1:10" x14ac:dyDescent="0.3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c r="J7" s="20">
        <f>+J5+J6</f>
        <v>16377</v>
      </c>
    </row>
    <row r="8" spans="1:10" x14ac:dyDescent="0.35">
      <c r="A8" s="2" t="s">
        <v>24</v>
      </c>
      <c r="B8" s="3">
        <v>28</v>
      </c>
      <c r="C8">
        <v>19</v>
      </c>
      <c r="D8">
        <v>59</v>
      </c>
      <c r="E8">
        <v>54</v>
      </c>
      <c r="F8">
        <v>49</v>
      </c>
      <c r="G8" s="3">
        <v>89</v>
      </c>
      <c r="H8" s="3">
        <v>262</v>
      </c>
      <c r="I8" s="3">
        <v>205</v>
      </c>
      <c r="J8" s="3">
        <v>-6</v>
      </c>
    </row>
    <row r="9" spans="1:10" x14ac:dyDescent="0.35">
      <c r="A9" s="2" t="s">
        <v>5</v>
      </c>
      <c r="B9" s="3">
        <v>-58</v>
      </c>
      <c r="C9" s="3">
        <v>-140</v>
      </c>
      <c r="D9" s="3">
        <v>-196</v>
      </c>
      <c r="E9" s="3">
        <v>66</v>
      </c>
      <c r="F9" s="3">
        <v>-78</v>
      </c>
      <c r="G9" s="3">
        <v>139</v>
      </c>
      <c r="H9" s="3">
        <v>14</v>
      </c>
      <c r="I9" s="3">
        <v>-181</v>
      </c>
      <c r="J9" s="3">
        <v>-280</v>
      </c>
    </row>
    <row r="10" spans="1:10"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J10" s="5">
        <f>+J4-J7-J8-J9</f>
        <v>6201</v>
      </c>
    </row>
    <row r="11" spans="1:10" x14ac:dyDescent="0.35">
      <c r="A11" s="2" t="s">
        <v>26</v>
      </c>
      <c r="B11" s="3">
        <v>932</v>
      </c>
      <c r="C11" s="3">
        <v>863</v>
      </c>
      <c r="D11" s="3">
        <v>646</v>
      </c>
      <c r="E11" s="3">
        <v>2392</v>
      </c>
      <c r="F11" s="3">
        <v>772</v>
      </c>
      <c r="G11" s="3">
        <v>348</v>
      </c>
      <c r="H11" s="3">
        <v>934</v>
      </c>
      <c r="I11" s="3">
        <v>605</v>
      </c>
      <c r="J11" s="3">
        <v>1131</v>
      </c>
    </row>
    <row r="12" spans="1:10"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J12" s="7">
        <f>+J10-J11</f>
        <v>5070</v>
      </c>
    </row>
    <row r="13" spans="1:10" ht="15" thickTop="1" x14ac:dyDescent="0.35">
      <c r="A13" s="1" t="s">
        <v>8</v>
      </c>
    </row>
    <row r="14" spans="1:10" x14ac:dyDescent="0.35">
      <c r="A14" s="2" t="s">
        <v>6</v>
      </c>
      <c r="B14" s="54">
        <v>1.9</v>
      </c>
      <c r="C14">
        <v>2.21</v>
      </c>
      <c r="D14">
        <v>2.56</v>
      </c>
      <c r="E14">
        <v>1.19</v>
      </c>
      <c r="F14">
        <v>2.5499999999999998</v>
      </c>
      <c r="G14">
        <v>1.63</v>
      </c>
      <c r="H14">
        <v>3.64</v>
      </c>
      <c r="I14">
        <v>3.83</v>
      </c>
      <c r="J14">
        <v>3.27</v>
      </c>
    </row>
    <row r="15" spans="1:10" x14ac:dyDescent="0.35">
      <c r="A15" s="2" t="s">
        <v>7</v>
      </c>
      <c r="B15">
        <v>1.85</v>
      </c>
      <c r="C15">
        <v>2.16</v>
      </c>
      <c r="D15">
        <v>2.5099999999999998</v>
      </c>
      <c r="E15">
        <v>1.17</v>
      </c>
      <c r="F15">
        <v>2.4900000000000002</v>
      </c>
      <c r="G15" s="54">
        <v>1.6</v>
      </c>
      <c r="H15">
        <v>3.56</v>
      </c>
      <c r="I15">
        <v>3.75</v>
      </c>
      <c r="J15">
        <v>3.23</v>
      </c>
    </row>
    <row r="16" spans="1:10" x14ac:dyDescent="0.35">
      <c r="A16" s="1" t="s">
        <v>9</v>
      </c>
    </row>
    <row r="17" spans="1:10" x14ac:dyDescent="0.35">
      <c r="A17" s="2" t="s">
        <v>6</v>
      </c>
      <c r="B17" s="8">
        <v>1723.5</v>
      </c>
      <c r="C17" s="8">
        <v>1697.9</v>
      </c>
      <c r="D17" s="8">
        <v>1657.8</v>
      </c>
      <c r="E17" s="8">
        <v>1623.8</v>
      </c>
      <c r="F17" s="8">
        <v>1579.7</v>
      </c>
      <c r="G17" s="8">
        <v>1558.8</v>
      </c>
      <c r="H17" s="8">
        <v>1573</v>
      </c>
      <c r="I17" s="8">
        <v>1578.8</v>
      </c>
      <c r="J17" s="8">
        <v>1551.6</v>
      </c>
    </row>
    <row r="18" spans="1:10" x14ac:dyDescent="0.35">
      <c r="A18" s="2" t="s">
        <v>7</v>
      </c>
      <c r="B18" s="8">
        <v>1768.8</v>
      </c>
      <c r="C18" s="8">
        <v>1742.5</v>
      </c>
      <c r="D18" s="8">
        <v>1692</v>
      </c>
      <c r="E18" s="8">
        <v>1659.1</v>
      </c>
      <c r="F18" s="8">
        <v>1618.4</v>
      </c>
      <c r="G18" s="8">
        <v>1591.6</v>
      </c>
      <c r="H18" s="8">
        <v>1609.4</v>
      </c>
      <c r="I18" s="8">
        <v>1610.8</v>
      </c>
      <c r="J18" s="8">
        <v>1569.8</v>
      </c>
    </row>
    <row r="20" spans="1:10"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c r="J20" s="13">
        <f>+ROUND(((J12/J18)-J15),2)</f>
        <v>0</v>
      </c>
    </row>
    <row r="22" spans="1:10" x14ac:dyDescent="0.35">
      <c r="A22" s="14" t="s">
        <v>0</v>
      </c>
      <c r="B22" s="14"/>
      <c r="C22" s="14"/>
      <c r="D22" s="14"/>
      <c r="E22" s="14"/>
      <c r="F22" s="14"/>
      <c r="G22" s="14"/>
      <c r="H22" s="14"/>
      <c r="I22" s="14"/>
      <c r="J22" s="14"/>
    </row>
    <row r="23" spans="1:10" x14ac:dyDescent="0.35">
      <c r="A23" s="1" t="s">
        <v>30</v>
      </c>
    </row>
    <row r="24" spans="1:10" x14ac:dyDescent="0.35">
      <c r="A24" s="10" t="s">
        <v>31</v>
      </c>
      <c r="B24" s="3"/>
      <c r="C24" s="3"/>
      <c r="D24" s="3"/>
      <c r="E24" s="3"/>
      <c r="F24" s="3"/>
      <c r="G24" s="3"/>
      <c r="H24" s="3"/>
      <c r="I24" s="3"/>
      <c r="J24" s="3"/>
    </row>
    <row r="25" spans="1:10" x14ac:dyDescent="0.35">
      <c r="A25" s="11" t="s">
        <v>32</v>
      </c>
      <c r="B25" s="3">
        <v>3852</v>
      </c>
      <c r="C25" s="3">
        <v>3138</v>
      </c>
      <c r="D25" s="3">
        <v>3808</v>
      </c>
      <c r="E25" s="8">
        <v>4249</v>
      </c>
      <c r="F25" s="8">
        <v>4466</v>
      </c>
      <c r="G25" s="8">
        <v>8348</v>
      </c>
      <c r="H25" s="3">
        <v>9889</v>
      </c>
      <c r="I25" s="3">
        <v>8574</v>
      </c>
      <c r="J25" s="3">
        <v>7441</v>
      </c>
    </row>
    <row r="26" spans="1:10" x14ac:dyDescent="0.35">
      <c r="A26" s="11" t="s">
        <v>33</v>
      </c>
      <c r="B26" s="3">
        <v>2072</v>
      </c>
      <c r="C26" s="3">
        <v>2319</v>
      </c>
      <c r="D26" s="3">
        <v>2371</v>
      </c>
      <c r="E26">
        <v>996</v>
      </c>
      <c r="F26">
        <v>197</v>
      </c>
      <c r="G26" s="3">
        <v>439</v>
      </c>
      <c r="H26" s="3">
        <v>3587</v>
      </c>
      <c r="I26" s="3">
        <v>4423</v>
      </c>
      <c r="J26" s="3">
        <v>3234</v>
      </c>
    </row>
    <row r="27" spans="1:10" x14ac:dyDescent="0.35">
      <c r="A27" s="11" t="s">
        <v>34</v>
      </c>
      <c r="B27" s="3">
        <v>3358</v>
      </c>
      <c r="C27" s="3">
        <v>3241</v>
      </c>
      <c r="D27" s="3">
        <v>3677</v>
      </c>
      <c r="E27" s="8">
        <v>3498</v>
      </c>
      <c r="F27" s="8">
        <v>4272</v>
      </c>
      <c r="G27" s="8">
        <v>2749</v>
      </c>
      <c r="H27" s="3">
        <v>4463</v>
      </c>
      <c r="I27" s="3">
        <v>4667</v>
      </c>
      <c r="J27" s="3">
        <v>4131</v>
      </c>
    </row>
    <row r="28" spans="1:10" x14ac:dyDescent="0.35">
      <c r="A28" s="11" t="s">
        <v>35</v>
      </c>
      <c r="B28" s="3">
        <v>4337</v>
      </c>
      <c r="C28" s="3">
        <v>4838</v>
      </c>
      <c r="D28" s="3">
        <v>5055</v>
      </c>
      <c r="E28" s="8">
        <v>5261</v>
      </c>
      <c r="F28" s="8">
        <v>5622</v>
      </c>
      <c r="G28" s="8">
        <v>7367</v>
      </c>
      <c r="H28" s="3">
        <v>6854</v>
      </c>
      <c r="I28" s="3">
        <v>8420</v>
      </c>
      <c r="J28" s="3">
        <v>8454</v>
      </c>
    </row>
    <row r="29" spans="1:10" x14ac:dyDescent="0.35">
      <c r="A29" s="11" t="s">
        <v>36</v>
      </c>
      <c r="B29" s="3">
        <v>1968</v>
      </c>
      <c r="C29" s="3">
        <v>1489</v>
      </c>
      <c r="D29" s="3">
        <v>1150</v>
      </c>
      <c r="E29" s="8">
        <v>1130</v>
      </c>
      <c r="F29" s="8">
        <v>1968</v>
      </c>
      <c r="G29" s="8">
        <v>1653</v>
      </c>
      <c r="H29" s="3">
        <v>1498</v>
      </c>
      <c r="I29" s="3">
        <v>2129</v>
      </c>
      <c r="J29" s="3">
        <v>1942</v>
      </c>
    </row>
    <row r="30" spans="1:10"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c r="J30" s="5">
        <f>+SUM(J25:J29)</f>
        <v>25202</v>
      </c>
    </row>
    <row r="31" spans="1:10" x14ac:dyDescent="0.35">
      <c r="A31" s="2" t="s">
        <v>37</v>
      </c>
      <c r="B31" s="3">
        <v>3011</v>
      </c>
      <c r="C31" s="3">
        <v>3520</v>
      </c>
      <c r="D31" s="3">
        <v>3989</v>
      </c>
      <c r="E31" s="8">
        <v>4454</v>
      </c>
      <c r="F31" s="8">
        <v>4744</v>
      </c>
      <c r="G31" s="8">
        <v>4866</v>
      </c>
      <c r="H31" s="3">
        <v>4904</v>
      </c>
      <c r="I31" s="3">
        <v>4791</v>
      </c>
      <c r="J31" s="3">
        <v>5081</v>
      </c>
    </row>
    <row r="32" spans="1:10" x14ac:dyDescent="0.35">
      <c r="A32" s="2" t="s">
        <v>38</v>
      </c>
      <c r="B32" s="3">
        <v>0</v>
      </c>
      <c r="C32" s="3">
        <v>0</v>
      </c>
      <c r="D32" s="3">
        <v>0</v>
      </c>
      <c r="E32" s="3">
        <v>0</v>
      </c>
      <c r="F32" s="3">
        <v>0</v>
      </c>
      <c r="G32" s="8">
        <v>3097</v>
      </c>
      <c r="H32" s="3">
        <v>3113</v>
      </c>
      <c r="I32" s="3">
        <v>2926</v>
      </c>
      <c r="J32" s="3">
        <v>2923</v>
      </c>
    </row>
    <row r="33" spans="1:10" x14ac:dyDescent="0.35">
      <c r="A33" s="2" t="s">
        <v>39</v>
      </c>
      <c r="B33" s="3">
        <v>281</v>
      </c>
      <c r="C33" s="3">
        <v>281</v>
      </c>
      <c r="D33" s="3">
        <v>283</v>
      </c>
      <c r="E33">
        <v>285</v>
      </c>
      <c r="F33" s="3">
        <v>283</v>
      </c>
      <c r="G33" s="3">
        <v>274</v>
      </c>
      <c r="H33" s="3">
        <v>269</v>
      </c>
      <c r="I33" s="3">
        <v>286</v>
      </c>
      <c r="J33" s="3">
        <v>274</v>
      </c>
    </row>
    <row r="34" spans="1:10" x14ac:dyDescent="0.35">
      <c r="A34" s="2" t="s">
        <v>40</v>
      </c>
      <c r="B34" s="3">
        <v>131</v>
      </c>
      <c r="C34" s="3">
        <v>131</v>
      </c>
      <c r="D34" s="3">
        <v>139</v>
      </c>
      <c r="E34">
        <v>154</v>
      </c>
      <c r="F34" s="3">
        <v>154</v>
      </c>
      <c r="G34" s="3">
        <v>223</v>
      </c>
      <c r="H34" s="3">
        <v>242</v>
      </c>
      <c r="I34" s="3">
        <v>284</v>
      </c>
      <c r="J34" s="3">
        <v>281</v>
      </c>
    </row>
    <row r="35" spans="1:10" x14ac:dyDescent="0.35">
      <c r="A35" s="2" t="s">
        <v>41</v>
      </c>
      <c r="B35" s="3">
        <v>2587</v>
      </c>
      <c r="C35" s="3">
        <v>2439</v>
      </c>
      <c r="D35" s="3">
        <v>2787</v>
      </c>
      <c r="E35" s="8">
        <v>2509</v>
      </c>
      <c r="F35" s="3">
        <v>2011</v>
      </c>
      <c r="G35" s="3">
        <v>2326</v>
      </c>
      <c r="H35" s="3">
        <v>2921</v>
      </c>
      <c r="I35" s="3">
        <v>3821</v>
      </c>
      <c r="J35" s="3">
        <v>3770</v>
      </c>
    </row>
    <row r="36" spans="1:10"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c r="J36" s="7">
        <f>+SUM(J30:J35)</f>
        <v>37531</v>
      </c>
    </row>
    <row r="37" spans="1:10" ht="15" thickTop="1" x14ac:dyDescent="0.35">
      <c r="A37" s="1" t="s">
        <v>43</v>
      </c>
      <c r="B37" s="3"/>
      <c r="C37" s="3"/>
      <c r="D37" s="3"/>
      <c r="E37" s="3"/>
      <c r="F37" s="3"/>
      <c r="G37" s="3"/>
      <c r="H37" s="3"/>
      <c r="I37" s="3"/>
      <c r="J37" s="3"/>
    </row>
    <row r="38" spans="1:10" x14ac:dyDescent="0.35">
      <c r="A38" s="2" t="s">
        <v>44</v>
      </c>
      <c r="B38" s="3"/>
      <c r="C38" s="3"/>
      <c r="D38" s="3"/>
      <c r="E38" s="3"/>
      <c r="F38" s="3"/>
      <c r="G38" s="3"/>
      <c r="H38" s="3"/>
      <c r="I38" s="3"/>
      <c r="J38" s="3"/>
    </row>
    <row r="39" spans="1:10" x14ac:dyDescent="0.35">
      <c r="A39" s="11" t="s">
        <v>45</v>
      </c>
      <c r="B39" s="3">
        <v>107</v>
      </c>
      <c r="C39" s="3">
        <v>44</v>
      </c>
      <c r="D39" s="3">
        <v>6</v>
      </c>
      <c r="E39" s="3">
        <v>6</v>
      </c>
      <c r="F39" s="3">
        <v>6</v>
      </c>
      <c r="G39" s="3">
        <v>3</v>
      </c>
      <c r="H39" s="3">
        <v>0</v>
      </c>
      <c r="I39" s="3">
        <v>500</v>
      </c>
      <c r="J39" s="3">
        <v>0</v>
      </c>
    </row>
    <row r="40" spans="1:10" x14ac:dyDescent="0.35">
      <c r="A40" s="11" t="s">
        <v>46</v>
      </c>
      <c r="B40" s="3">
        <v>74</v>
      </c>
      <c r="C40" s="3">
        <v>1</v>
      </c>
      <c r="D40" s="3">
        <v>325</v>
      </c>
      <c r="E40" s="3">
        <v>336</v>
      </c>
      <c r="F40" s="3">
        <v>9</v>
      </c>
      <c r="G40" s="3">
        <v>248</v>
      </c>
      <c r="H40" s="3">
        <v>2</v>
      </c>
      <c r="I40" s="3">
        <v>10</v>
      </c>
      <c r="J40" s="3">
        <v>6</v>
      </c>
    </row>
    <row r="41" spans="1:10" x14ac:dyDescent="0.35">
      <c r="A41" s="11" t="s">
        <v>11</v>
      </c>
      <c r="B41" s="3">
        <v>2131</v>
      </c>
      <c r="C41" s="3">
        <v>2191</v>
      </c>
      <c r="D41" s="3">
        <v>2048</v>
      </c>
      <c r="E41" s="3">
        <v>2279</v>
      </c>
      <c r="F41" s="3">
        <v>2612</v>
      </c>
      <c r="G41" s="3">
        <v>2248</v>
      </c>
      <c r="H41" s="3">
        <v>2836</v>
      </c>
      <c r="I41" s="3">
        <v>3358</v>
      </c>
      <c r="J41" s="3">
        <v>2862</v>
      </c>
    </row>
    <row r="42" spans="1:10" x14ac:dyDescent="0.35">
      <c r="A42" s="11" t="s">
        <v>47</v>
      </c>
      <c r="B42" s="3">
        <v>0</v>
      </c>
      <c r="C42" s="3">
        <v>0</v>
      </c>
      <c r="D42" s="3">
        <v>0</v>
      </c>
      <c r="E42" s="3">
        <v>0</v>
      </c>
      <c r="F42" s="3">
        <v>0</v>
      </c>
      <c r="G42" s="3">
        <v>445</v>
      </c>
      <c r="H42" s="3">
        <v>467</v>
      </c>
      <c r="I42" s="3">
        <v>420</v>
      </c>
      <c r="J42" s="3">
        <v>425</v>
      </c>
    </row>
    <row r="43" spans="1:10" x14ac:dyDescent="0.35">
      <c r="A43" s="11" t="s">
        <v>12</v>
      </c>
      <c r="B43" s="3">
        <v>3949</v>
      </c>
      <c r="C43" s="3">
        <v>3037</v>
      </c>
      <c r="D43" s="3">
        <v>3011</v>
      </c>
      <c r="E43" s="3">
        <v>3269</v>
      </c>
      <c r="F43" s="3">
        <v>5010</v>
      </c>
      <c r="G43" s="3">
        <v>5184</v>
      </c>
      <c r="H43" s="3">
        <v>6063</v>
      </c>
      <c r="I43" s="3">
        <v>6220</v>
      </c>
      <c r="J43" s="3">
        <v>5723</v>
      </c>
    </row>
    <row r="44" spans="1:10" x14ac:dyDescent="0.35">
      <c r="A44" s="11" t="s">
        <v>48</v>
      </c>
      <c r="B44" s="3">
        <v>71</v>
      </c>
      <c r="C44" s="3">
        <v>85</v>
      </c>
      <c r="D44" s="3">
        <v>84</v>
      </c>
      <c r="E44" s="3">
        <v>150</v>
      </c>
      <c r="F44" s="3">
        <v>229</v>
      </c>
      <c r="G44" s="3">
        <v>156</v>
      </c>
      <c r="H44" s="3">
        <v>306</v>
      </c>
      <c r="I44" s="3">
        <v>222</v>
      </c>
      <c r="J44" s="3">
        <v>240</v>
      </c>
    </row>
    <row r="45" spans="1:10"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c r="J45" s="5">
        <f>+SUM(J39:J44)</f>
        <v>9256</v>
      </c>
    </row>
    <row r="46" spans="1:10" x14ac:dyDescent="0.35">
      <c r="A46" s="2" t="s">
        <v>49</v>
      </c>
      <c r="B46" s="3">
        <v>1079</v>
      </c>
      <c r="C46" s="3">
        <v>2010</v>
      </c>
      <c r="D46" s="3">
        <v>3471</v>
      </c>
      <c r="E46" s="3">
        <v>3468</v>
      </c>
      <c r="F46" s="3">
        <v>3464</v>
      </c>
      <c r="G46" s="3">
        <v>9406</v>
      </c>
      <c r="H46" s="3">
        <v>9413</v>
      </c>
      <c r="I46" s="3">
        <v>8920</v>
      </c>
      <c r="J46" s="3">
        <v>8927</v>
      </c>
    </row>
    <row r="47" spans="1:10" x14ac:dyDescent="0.35">
      <c r="A47" s="2" t="s">
        <v>50</v>
      </c>
      <c r="B47" s="3">
        <v>0</v>
      </c>
      <c r="C47" s="3">
        <v>0</v>
      </c>
      <c r="D47" s="3">
        <v>0</v>
      </c>
      <c r="E47" s="3">
        <v>0</v>
      </c>
      <c r="F47" s="3">
        <v>0</v>
      </c>
      <c r="G47" s="3">
        <v>2913</v>
      </c>
      <c r="H47" s="3">
        <v>2931</v>
      </c>
      <c r="I47" s="3">
        <v>2777</v>
      </c>
      <c r="J47" s="3">
        <v>2786</v>
      </c>
    </row>
    <row r="48" spans="1:10" x14ac:dyDescent="0.35">
      <c r="A48" s="2" t="s">
        <v>51</v>
      </c>
      <c r="B48" s="3">
        <v>1479</v>
      </c>
      <c r="C48" s="3">
        <v>1770</v>
      </c>
      <c r="D48" s="3">
        <v>1907</v>
      </c>
      <c r="E48" s="3">
        <v>3216</v>
      </c>
      <c r="F48" s="3">
        <v>3347</v>
      </c>
      <c r="G48" s="3">
        <v>2684</v>
      </c>
      <c r="H48" s="3">
        <v>2955</v>
      </c>
      <c r="I48" s="3">
        <v>2613</v>
      </c>
      <c r="J48" s="3">
        <v>2558</v>
      </c>
    </row>
    <row r="49" spans="1:10" x14ac:dyDescent="0.35">
      <c r="A49" s="2" t="s">
        <v>52</v>
      </c>
      <c r="B49" s="3"/>
      <c r="C49" s="3"/>
      <c r="D49" s="3"/>
      <c r="E49" s="3"/>
      <c r="F49" s="3"/>
      <c r="G49" s="3"/>
      <c r="H49" s="3"/>
      <c r="I49" s="3"/>
      <c r="J49" s="3"/>
    </row>
    <row r="50" spans="1:10" x14ac:dyDescent="0.35">
      <c r="A50" s="11" t="s">
        <v>53</v>
      </c>
      <c r="B50" s="3">
        <v>0</v>
      </c>
      <c r="C50" s="3">
        <v>0</v>
      </c>
      <c r="D50" s="3">
        <v>0</v>
      </c>
      <c r="E50" s="3">
        <v>0</v>
      </c>
      <c r="F50" s="3">
        <v>0</v>
      </c>
      <c r="G50" s="3">
        <v>0</v>
      </c>
      <c r="H50" s="3">
        <v>0</v>
      </c>
      <c r="I50" s="3">
        <v>0</v>
      </c>
      <c r="J50" s="3">
        <v>0</v>
      </c>
    </row>
    <row r="51" spans="1:10" x14ac:dyDescent="0.35">
      <c r="A51" s="2" t="s">
        <v>54</v>
      </c>
      <c r="B51" s="3"/>
      <c r="C51" s="3"/>
      <c r="D51" s="3"/>
      <c r="E51" s="3"/>
      <c r="F51" s="3"/>
      <c r="G51" s="3"/>
      <c r="H51" s="3"/>
      <c r="I51" s="3"/>
      <c r="J51" s="3"/>
    </row>
    <row r="52" spans="1:10" x14ac:dyDescent="0.35">
      <c r="A52" s="11" t="s">
        <v>55</v>
      </c>
      <c r="B52" s="3"/>
      <c r="C52" s="3"/>
      <c r="D52" s="3"/>
      <c r="E52" s="3"/>
      <c r="F52" s="3"/>
      <c r="G52" s="3"/>
      <c r="H52" s="3"/>
      <c r="I52" s="3"/>
      <c r="J52" s="3"/>
    </row>
    <row r="53" spans="1:10" x14ac:dyDescent="0.35">
      <c r="A53" s="17" t="s">
        <v>56</v>
      </c>
      <c r="B53" s="3"/>
      <c r="C53" s="3"/>
      <c r="D53" s="3"/>
      <c r="E53" s="3"/>
      <c r="F53" s="3"/>
      <c r="G53" s="3"/>
      <c r="H53" s="3"/>
      <c r="I53" s="3"/>
      <c r="J53" s="3"/>
    </row>
    <row r="54" spans="1:10" x14ac:dyDescent="0.35">
      <c r="A54" s="17" t="s">
        <v>57</v>
      </c>
      <c r="B54" s="3">
        <v>3</v>
      </c>
      <c r="C54" s="3">
        <v>3</v>
      </c>
      <c r="D54" s="3">
        <v>3</v>
      </c>
      <c r="E54" s="3">
        <v>3</v>
      </c>
      <c r="F54" s="3">
        <v>3</v>
      </c>
      <c r="G54" s="3">
        <v>3</v>
      </c>
      <c r="H54" s="3">
        <v>3</v>
      </c>
      <c r="I54" s="3">
        <v>3</v>
      </c>
      <c r="J54" s="3">
        <v>3</v>
      </c>
    </row>
    <row r="55" spans="1:10" x14ac:dyDescent="0.35">
      <c r="A55" s="17" t="s">
        <v>58</v>
      </c>
      <c r="B55" s="3">
        <v>6773</v>
      </c>
      <c r="C55" s="3">
        <v>7786</v>
      </c>
      <c r="D55" s="3">
        <v>5710</v>
      </c>
      <c r="E55" s="3">
        <v>6384</v>
      </c>
      <c r="F55" s="3">
        <v>7163</v>
      </c>
      <c r="G55" s="3">
        <v>8299</v>
      </c>
      <c r="H55" s="3">
        <v>9965</v>
      </c>
      <c r="I55" s="3">
        <v>11484</v>
      </c>
      <c r="J55" s="3">
        <v>12412</v>
      </c>
    </row>
    <row r="56" spans="1:10" x14ac:dyDescent="0.35">
      <c r="A56" s="17" t="s">
        <v>59</v>
      </c>
      <c r="B56" s="3">
        <v>1246</v>
      </c>
      <c r="C56" s="3">
        <v>318</v>
      </c>
      <c r="D56" s="3">
        <v>-213</v>
      </c>
      <c r="E56" s="3">
        <v>-92</v>
      </c>
      <c r="F56" s="3">
        <v>231</v>
      </c>
      <c r="G56" s="3">
        <v>-56</v>
      </c>
      <c r="H56" s="3">
        <v>-380</v>
      </c>
      <c r="I56" s="3">
        <v>318</v>
      </c>
      <c r="J56" s="3">
        <v>231</v>
      </c>
    </row>
    <row r="57" spans="1:10" x14ac:dyDescent="0.35">
      <c r="A57" s="17" t="s">
        <v>60</v>
      </c>
      <c r="B57" s="3">
        <v>4685</v>
      </c>
      <c r="C57" s="3">
        <v>4151</v>
      </c>
      <c r="D57" s="3">
        <v>6907</v>
      </c>
      <c r="E57" s="3">
        <v>3517</v>
      </c>
      <c r="F57" s="3">
        <v>1643</v>
      </c>
      <c r="G57" s="3">
        <v>-191</v>
      </c>
      <c r="H57" s="3">
        <v>3179</v>
      </c>
      <c r="I57" s="3">
        <v>3476</v>
      </c>
      <c r="J57" s="3">
        <v>1358</v>
      </c>
    </row>
    <row r="58" spans="1:10" x14ac:dyDescent="0.35">
      <c r="A58" s="4" t="s">
        <v>61</v>
      </c>
      <c r="B58" s="5">
        <f>+SUM(B53:B57)</f>
        <v>12707</v>
      </c>
      <c r="C58" s="5">
        <f t="shared" ref="C58:H58" si="9">+SUM(C53:C57)</f>
        <v>12258</v>
      </c>
      <c r="D58" s="5">
        <f t="shared" si="9"/>
        <v>12407</v>
      </c>
      <c r="E58" s="5">
        <f t="shared" si="9"/>
        <v>9812</v>
      </c>
      <c r="F58" s="5">
        <f t="shared" si="9"/>
        <v>9040</v>
      </c>
      <c r="G58" s="5">
        <f t="shared" si="9"/>
        <v>8055</v>
      </c>
      <c r="H58" s="5">
        <f t="shared" si="9"/>
        <v>12767</v>
      </c>
      <c r="I58" s="5">
        <f>+SUM(I53:I57)</f>
        <v>15281</v>
      </c>
      <c r="J58" s="5">
        <f>+SUM(J53:J57)</f>
        <v>14004</v>
      </c>
    </row>
    <row r="59" spans="1:10"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c r="J59" s="7">
        <f>+SUM(J45:J50)+J58</f>
        <v>37531</v>
      </c>
    </row>
    <row r="60" spans="1:10"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c r="J60" s="13">
        <f>+J59-J36</f>
        <v>0</v>
      </c>
    </row>
    <row r="61" spans="1:10" x14ac:dyDescent="0.35">
      <c r="A61" s="14" t="s">
        <v>1</v>
      </c>
      <c r="B61" s="14"/>
      <c r="C61" s="14"/>
      <c r="D61" s="14"/>
      <c r="E61" s="14"/>
      <c r="F61" s="14"/>
      <c r="G61" s="14"/>
      <c r="H61" s="14"/>
      <c r="I61" s="14"/>
      <c r="J61" s="14"/>
    </row>
    <row r="62" spans="1:10" x14ac:dyDescent="0.35">
      <c r="A62" t="s">
        <v>15</v>
      </c>
    </row>
    <row r="63" spans="1:10" x14ac:dyDescent="0.35">
      <c r="A63" s="1" t="s">
        <v>63</v>
      </c>
    </row>
    <row r="64" spans="1:10" s="1" customFormat="1" x14ac:dyDescent="0.35">
      <c r="A64" s="10" t="s">
        <v>64</v>
      </c>
      <c r="B64" s="55">
        <f t="shared" ref="B64:H64" si="12">+B12</f>
        <v>3273</v>
      </c>
      <c r="C64" s="55">
        <f t="shared" si="12"/>
        <v>3760</v>
      </c>
      <c r="D64" s="55">
        <f t="shared" si="12"/>
        <v>4240</v>
      </c>
      <c r="E64" s="55">
        <f t="shared" si="12"/>
        <v>1933</v>
      </c>
      <c r="F64" s="55">
        <f t="shared" si="12"/>
        <v>4029</v>
      </c>
      <c r="G64" s="55">
        <f t="shared" si="12"/>
        <v>2539</v>
      </c>
      <c r="H64" s="55">
        <f t="shared" si="12"/>
        <v>5727</v>
      </c>
      <c r="I64" s="55">
        <f>+I12</f>
        <v>6046</v>
      </c>
      <c r="J64" s="55">
        <v>5070</v>
      </c>
    </row>
    <row r="65" spans="1:10" s="1" customFormat="1" x14ac:dyDescent="0.35">
      <c r="A65" s="2" t="s">
        <v>65</v>
      </c>
      <c r="B65" s="56"/>
      <c r="C65" s="56"/>
      <c r="D65" s="56"/>
      <c r="E65" s="56"/>
      <c r="F65" s="56"/>
      <c r="G65" s="56"/>
      <c r="H65" s="56"/>
      <c r="I65" s="56"/>
      <c r="J65" s="56"/>
    </row>
    <row r="66" spans="1:10" x14ac:dyDescent="0.35">
      <c r="A66" s="11" t="s">
        <v>66</v>
      </c>
      <c r="B66" s="56">
        <v>606</v>
      </c>
      <c r="C66" s="56">
        <v>649</v>
      </c>
      <c r="D66" s="56">
        <v>706</v>
      </c>
      <c r="E66" s="56">
        <v>747</v>
      </c>
      <c r="F66" s="56">
        <v>705</v>
      </c>
      <c r="G66" s="56">
        <v>721</v>
      </c>
      <c r="H66" s="56">
        <v>744</v>
      </c>
      <c r="I66" s="56">
        <v>717</v>
      </c>
      <c r="J66" s="56">
        <v>703</v>
      </c>
    </row>
    <row r="67" spans="1:10" x14ac:dyDescent="0.35">
      <c r="A67" s="11" t="s">
        <v>67</v>
      </c>
      <c r="B67" s="56">
        <v>-113</v>
      </c>
      <c r="C67" s="56">
        <v>-80</v>
      </c>
      <c r="D67" s="56">
        <v>-273</v>
      </c>
      <c r="E67" s="56">
        <v>647</v>
      </c>
      <c r="F67" s="56">
        <v>34</v>
      </c>
      <c r="G67" s="56">
        <v>-380</v>
      </c>
      <c r="H67" s="56">
        <v>-385</v>
      </c>
      <c r="I67" s="56">
        <v>-650</v>
      </c>
      <c r="J67" s="56">
        <v>-117</v>
      </c>
    </row>
    <row r="68" spans="1:10" x14ac:dyDescent="0.35">
      <c r="A68" s="11" t="s">
        <v>68</v>
      </c>
      <c r="B68" s="56">
        <v>191</v>
      </c>
      <c r="C68" s="56">
        <v>236</v>
      </c>
      <c r="D68" s="56">
        <v>215</v>
      </c>
      <c r="E68" s="56">
        <v>218</v>
      </c>
      <c r="F68" s="56">
        <v>325</v>
      </c>
      <c r="G68" s="56">
        <v>429</v>
      </c>
      <c r="H68" s="56">
        <v>611</v>
      </c>
      <c r="I68" s="56">
        <v>638</v>
      </c>
      <c r="J68" s="56">
        <v>755</v>
      </c>
    </row>
    <row r="69" spans="1:10" x14ac:dyDescent="0.35">
      <c r="A69" s="11" t="s">
        <v>69</v>
      </c>
      <c r="B69" s="56">
        <v>43</v>
      </c>
      <c r="C69" s="56">
        <v>13</v>
      </c>
      <c r="D69" s="56">
        <v>10</v>
      </c>
      <c r="E69" s="56">
        <v>27</v>
      </c>
      <c r="F69" s="56">
        <v>15</v>
      </c>
      <c r="G69" s="56">
        <v>398</v>
      </c>
      <c r="H69" s="56">
        <v>53</v>
      </c>
      <c r="I69" s="56">
        <v>123</v>
      </c>
      <c r="J69" s="56">
        <v>156</v>
      </c>
    </row>
    <row r="70" spans="1:10" x14ac:dyDescent="0.35">
      <c r="A70" s="11" t="s">
        <v>70</v>
      </c>
      <c r="B70" s="56">
        <v>424</v>
      </c>
      <c r="C70" s="56">
        <v>98</v>
      </c>
      <c r="D70" s="56">
        <v>-117</v>
      </c>
      <c r="E70" s="56">
        <v>-99</v>
      </c>
      <c r="F70" s="56">
        <v>233</v>
      </c>
      <c r="G70" s="56">
        <v>23</v>
      </c>
      <c r="H70" s="56">
        <v>-138</v>
      </c>
      <c r="I70" s="56">
        <v>-26</v>
      </c>
      <c r="J70" s="56">
        <v>-213</v>
      </c>
    </row>
    <row r="71" spans="1:10" x14ac:dyDescent="0.35">
      <c r="A71" s="2" t="s">
        <v>71</v>
      </c>
      <c r="B71" s="56"/>
      <c r="C71" s="56"/>
      <c r="D71" s="56"/>
      <c r="E71" s="56"/>
      <c r="F71" s="56"/>
      <c r="G71" s="56"/>
      <c r="H71" s="56"/>
      <c r="I71" s="56"/>
      <c r="J71" s="56"/>
    </row>
    <row r="72" spans="1:10" x14ac:dyDescent="0.35">
      <c r="A72" s="11" t="s">
        <v>72</v>
      </c>
      <c r="B72" s="56">
        <v>-216</v>
      </c>
      <c r="C72" s="56">
        <v>60</v>
      </c>
      <c r="D72" s="56">
        <v>-426</v>
      </c>
      <c r="E72" s="56">
        <v>187</v>
      </c>
      <c r="F72" s="56">
        <v>-270</v>
      </c>
      <c r="G72" s="56">
        <v>1239</v>
      </c>
      <c r="H72" s="56">
        <v>-1606</v>
      </c>
      <c r="I72" s="56">
        <v>-504</v>
      </c>
      <c r="J72" s="56">
        <v>489</v>
      </c>
    </row>
    <row r="73" spans="1:10" x14ac:dyDescent="0.35">
      <c r="A73" s="11" t="s">
        <v>73</v>
      </c>
      <c r="B73" s="56">
        <v>-621</v>
      </c>
      <c r="C73" s="56">
        <v>-590</v>
      </c>
      <c r="D73" s="56">
        <v>-231</v>
      </c>
      <c r="E73" s="56">
        <v>-255</v>
      </c>
      <c r="F73" s="56">
        <v>-490</v>
      </c>
      <c r="G73" s="56">
        <v>-1854</v>
      </c>
      <c r="H73" s="56">
        <v>507</v>
      </c>
      <c r="I73" s="56">
        <v>-1676</v>
      </c>
      <c r="J73" s="56">
        <v>-133</v>
      </c>
    </row>
    <row r="74" spans="1:10" x14ac:dyDescent="0.35">
      <c r="A74" s="11" t="s">
        <v>97</v>
      </c>
      <c r="B74" s="56">
        <v>-144</v>
      </c>
      <c r="C74" s="56">
        <v>-161</v>
      </c>
      <c r="D74" s="56">
        <v>-120</v>
      </c>
      <c r="E74" s="56">
        <v>35</v>
      </c>
      <c r="F74" s="56">
        <v>-203</v>
      </c>
      <c r="G74" s="56">
        <v>-654</v>
      </c>
      <c r="H74" s="56">
        <v>-182</v>
      </c>
      <c r="I74" s="56">
        <v>-845</v>
      </c>
      <c r="J74" s="56">
        <v>-644</v>
      </c>
    </row>
    <row r="75" spans="1:10" x14ac:dyDescent="0.35">
      <c r="A75" s="11" t="s">
        <v>96</v>
      </c>
      <c r="B75" s="56">
        <v>1237</v>
      </c>
      <c r="C75" s="56">
        <v>-586</v>
      </c>
      <c r="D75" s="56">
        <v>-158</v>
      </c>
      <c r="E75" s="56">
        <v>1515</v>
      </c>
      <c r="F75" s="56">
        <v>1525</v>
      </c>
      <c r="G75" s="56">
        <v>24</v>
      </c>
      <c r="H75" s="56">
        <v>1326</v>
      </c>
      <c r="I75" s="56">
        <v>1365</v>
      </c>
      <c r="J75" s="56">
        <v>-225</v>
      </c>
    </row>
    <row r="76" spans="1:10" x14ac:dyDescent="0.35">
      <c r="A76" s="24" t="s">
        <v>74</v>
      </c>
      <c r="B76" s="57">
        <f>+SUM(B64:B75)</f>
        <v>4680</v>
      </c>
      <c r="C76" s="57">
        <f t="shared" ref="C76:H76" si="13">+SUM(C64:C75)</f>
        <v>3399</v>
      </c>
      <c r="D76" s="57">
        <f t="shared" si="13"/>
        <v>3846</v>
      </c>
      <c r="E76" s="57">
        <f t="shared" si="13"/>
        <v>4955</v>
      </c>
      <c r="F76" s="57">
        <f t="shared" si="13"/>
        <v>5903</v>
      </c>
      <c r="G76" s="57">
        <f t="shared" si="13"/>
        <v>2485</v>
      </c>
      <c r="H76" s="57">
        <f t="shared" si="13"/>
        <v>6657</v>
      </c>
      <c r="I76" s="57">
        <f>+SUM(I64:I75)</f>
        <v>5188</v>
      </c>
      <c r="J76" s="57">
        <f>+SUM(J64:J75)</f>
        <v>5841</v>
      </c>
    </row>
    <row r="77" spans="1:10" x14ac:dyDescent="0.35">
      <c r="A77" s="1" t="s">
        <v>75</v>
      </c>
      <c r="B77" s="56"/>
      <c r="C77" s="56"/>
      <c r="D77" s="56"/>
      <c r="E77" s="56"/>
      <c r="F77" s="56"/>
      <c r="G77" s="56"/>
      <c r="H77" s="56"/>
      <c r="I77" s="56"/>
      <c r="J77" s="56"/>
    </row>
    <row r="78" spans="1:10" x14ac:dyDescent="0.35">
      <c r="A78" s="2" t="s">
        <v>76</v>
      </c>
      <c r="B78" s="56">
        <v>-4936</v>
      </c>
      <c r="C78" s="56">
        <v>-5367</v>
      </c>
      <c r="D78" s="56">
        <v>-5928</v>
      </c>
      <c r="E78" s="56">
        <v>-4783</v>
      </c>
      <c r="F78" s="56">
        <v>-2937</v>
      </c>
      <c r="G78" s="56">
        <v>-2426</v>
      </c>
      <c r="H78" s="56">
        <v>-9961</v>
      </c>
      <c r="I78" s="56">
        <v>-12913</v>
      </c>
      <c r="J78" s="56">
        <v>-6059</v>
      </c>
    </row>
    <row r="79" spans="1:10" x14ac:dyDescent="0.35">
      <c r="A79" s="2" t="s">
        <v>77</v>
      </c>
      <c r="B79" s="56">
        <v>3655</v>
      </c>
      <c r="C79" s="56">
        <v>2924</v>
      </c>
      <c r="D79" s="56">
        <v>3623</v>
      </c>
      <c r="E79" s="56">
        <v>3613</v>
      </c>
      <c r="F79" s="56">
        <v>1715</v>
      </c>
      <c r="G79" s="56">
        <v>74</v>
      </c>
      <c r="H79" s="56">
        <v>4236</v>
      </c>
      <c r="I79" s="56">
        <v>8199</v>
      </c>
      <c r="J79" s="56">
        <v>3356</v>
      </c>
    </row>
    <row r="80" spans="1:10" x14ac:dyDescent="0.35">
      <c r="A80" s="2" t="s">
        <v>78</v>
      </c>
      <c r="B80" s="56">
        <v>2216</v>
      </c>
      <c r="C80" s="56">
        <v>2386</v>
      </c>
      <c r="D80" s="56">
        <v>2423</v>
      </c>
      <c r="E80" s="56">
        <v>2496</v>
      </c>
      <c r="F80" s="56">
        <v>2072</v>
      </c>
      <c r="G80" s="56">
        <v>2379</v>
      </c>
      <c r="H80" s="56">
        <v>2449</v>
      </c>
      <c r="I80" s="56">
        <v>3967</v>
      </c>
      <c r="J80" s="56">
        <v>4184</v>
      </c>
    </row>
    <row r="81" spans="1:10" x14ac:dyDescent="0.35">
      <c r="A81" s="2" t="s">
        <v>189</v>
      </c>
      <c r="B81" s="56">
        <v>-150</v>
      </c>
      <c r="C81" s="56">
        <v>150</v>
      </c>
      <c r="D81" s="56">
        <v>0</v>
      </c>
      <c r="E81" s="56">
        <v>0</v>
      </c>
      <c r="F81" s="56">
        <v>0</v>
      </c>
      <c r="G81" s="56">
        <v>0</v>
      </c>
      <c r="H81" s="56">
        <v>0</v>
      </c>
      <c r="I81" s="56">
        <v>0</v>
      </c>
      <c r="J81" s="56"/>
    </row>
    <row r="82" spans="1:10" x14ac:dyDescent="0.35">
      <c r="A82" s="2" t="s">
        <v>14</v>
      </c>
      <c r="B82" s="56">
        <v>-963</v>
      </c>
      <c r="C82" s="56">
        <v>-1143</v>
      </c>
      <c r="D82" s="56">
        <v>-1105</v>
      </c>
      <c r="E82" s="56">
        <v>-1028</v>
      </c>
      <c r="F82" s="56">
        <v>-1119</v>
      </c>
      <c r="G82" s="56">
        <v>-1086</v>
      </c>
      <c r="H82" s="56">
        <v>-695</v>
      </c>
      <c r="I82" s="56">
        <v>-758</v>
      </c>
      <c r="J82" s="56">
        <v>-969</v>
      </c>
    </row>
    <row r="83" spans="1:10" x14ac:dyDescent="0.35">
      <c r="A83" s="2" t="s">
        <v>190</v>
      </c>
      <c r="B83" s="56">
        <v>3</v>
      </c>
      <c r="C83" s="56">
        <v>10</v>
      </c>
      <c r="D83" s="56">
        <v>13</v>
      </c>
      <c r="E83" s="56">
        <v>3</v>
      </c>
      <c r="F83" s="56">
        <v>0</v>
      </c>
      <c r="G83" s="56">
        <v>0</v>
      </c>
      <c r="H83" s="56">
        <v>0</v>
      </c>
      <c r="I83" s="56">
        <v>0</v>
      </c>
      <c r="J83" s="56"/>
    </row>
    <row r="84" spans="1:10" x14ac:dyDescent="0.35">
      <c r="A84" s="2" t="s">
        <v>79</v>
      </c>
      <c r="B84" s="56">
        <v>0</v>
      </c>
      <c r="C84" s="56">
        <v>6</v>
      </c>
      <c r="D84" s="56">
        <v>-34</v>
      </c>
      <c r="E84" s="56">
        <v>-25</v>
      </c>
      <c r="F84" s="56">
        <v>5</v>
      </c>
      <c r="G84" s="56">
        <v>31</v>
      </c>
      <c r="H84" s="56">
        <v>171</v>
      </c>
      <c r="I84" s="56">
        <v>-19</v>
      </c>
      <c r="J84" s="56">
        <v>52</v>
      </c>
    </row>
    <row r="85" spans="1:10" x14ac:dyDescent="0.35">
      <c r="A85" s="25" t="s">
        <v>80</v>
      </c>
      <c r="B85" s="57">
        <f t="shared" ref="B85:H85" si="14">+SUM(B78:B84)</f>
        <v>-175</v>
      </c>
      <c r="C85" s="57">
        <f t="shared" si="14"/>
        <v>-1034</v>
      </c>
      <c r="D85" s="57">
        <f t="shared" si="14"/>
        <v>-1008</v>
      </c>
      <c r="E85" s="57">
        <f t="shared" si="14"/>
        <v>276</v>
      </c>
      <c r="F85" s="57">
        <f t="shared" si="14"/>
        <v>-264</v>
      </c>
      <c r="G85" s="57">
        <f t="shared" si="14"/>
        <v>-1028</v>
      </c>
      <c r="H85" s="57">
        <f t="shared" si="14"/>
        <v>-3800</v>
      </c>
      <c r="I85" s="57">
        <f>+SUM(I78:I84)</f>
        <v>-1524</v>
      </c>
      <c r="J85" s="57">
        <f>+SUM(J78:J84)</f>
        <v>564</v>
      </c>
    </row>
    <row r="86" spans="1:10" x14ac:dyDescent="0.35">
      <c r="A86" s="1" t="s">
        <v>81</v>
      </c>
      <c r="B86" s="56"/>
      <c r="C86" s="56"/>
      <c r="D86" s="56"/>
      <c r="E86" s="56"/>
      <c r="F86" s="56"/>
      <c r="G86" s="56"/>
      <c r="H86" s="56"/>
      <c r="I86" s="56"/>
      <c r="J86" s="56"/>
    </row>
    <row r="87" spans="1:10" x14ac:dyDescent="0.35">
      <c r="A87" s="2" t="s">
        <v>82</v>
      </c>
      <c r="B87" s="56">
        <v>0</v>
      </c>
      <c r="C87" s="56">
        <v>981</v>
      </c>
      <c r="D87" s="56">
        <v>1482</v>
      </c>
      <c r="E87" s="56">
        <v>0</v>
      </c>
      <c r="F87" s="56">
        <v>0</v>
      </c>
      <c r="G87" s="56">
        <v>6134</v>
      </c>
      <c r="H87" s="56">
        <v>0</v>
      </c>
      <c r="I87" s="56">
        <v>0</v>
      </c>
      <c r="J87" s="56"/>
    </row>
    <row r="88" spans="1:10" x14ac:dyDescent="0.35">
      <c r="A88" s="2" t="s">
        <v>83</v>
      </c>
      <c r="B88" s="56">
        <v>-63</v>
      </c>
      <c r="C88" s="56">
        <v>-67</v>
      </c>
      <c r="D88" s="56">
        <v>327</v>
      </c>
      <c r="E88" s="56">
        <v>13</v>
      </c>
      <c r="F88" s="56">
        <v>-325</v>
      </c>
      <c r="G88" s="56">
        <v>49</v>
      </c>
      <c r="H88" s="56">
        <v>-52</v>
      </c>
      <c r="I88" s="56">
        <v>15</v>
      </c>
      <c r="J88" s="56">
        <v>-4</v>
      </c>
    </row>
    <row r="89" spans="1:10" x14ac:dyDescent="0.35">
      <c r="A89" s="2" t="s">
        <v>84</v>
      </c>
      <c r="B89" s="56">
        <v>0</v>
      </c>
      <c r="C89" s="56">
        <v>0</v>
      </c>
      <c r="D89" s="56">
        <v>0</v>
      </c>
      <c r="E89" s="56">
        <v>0</v>
      </c>
      <c r="F89" s="56">
        <v>0</v>
      </c>
      <c r="G89" s="56">
        <v>0</v>
      </c>
      <c r="H89" s="56">
        <v>-197</v>
      </c>
      <c r="I89" s="56">
        <v>0</v>
      </c>
      <c r="J89" s="56">
        <v>-500</v>
      </c>
    </row>
    <row r="90" spans="1:10" x14ac:dyDescent="0.35">
      <c r="A90" s="2" t="s">
        <v>85</v>
      </c>
      <c r="B90" s="56">
        <v>514</v>
      </c>
      <c r="C90" s="56">
        <v>507</v>
      </c>
      <c r="D90" s="56">
        <v>489</v>
      </c>
      <c r="E90" s="56">
        <v>733</v>
      </c>
      <c r="F90" s="56">
        <v>700</v>
      </c>
      <c r="G90" s="56">
        <v>885</v>
      </c>
      <c r="H90" s="56">
        <v>1172</v>
      </c>
      <c r="I90" s="56">
        <v>1151</v>
      </c>
      <c r="J90" s="56">
        <v>651</v>
      </c>
    </row>
    <row r="91" spans="1:10" x14ac:dyDescent="0.35">
      <c r="A91" s="2" t="s">
        <v>16</v>
      </c>
      <c r="B91" s="56">
        <v>-2534</v>
      </c>
      <c r="C91" s="56">
        <v>-3238</v>
      </c>
      <c r="D91" s="56">
        <v>-3223</v>
      </c>
      <c r="E91" s="56">
        <v>-4254</v>
      </c>
      <c r="F91" s="56">
        <v>-4286</v>
      </c>
      <c r="G91" s="56">
        <v>-3067</v>
      </c>
      <c r="H91" s="56">
        <v>-608</v>
      </c>
      <c r="I91" s="56">
        <v>-4014</v>
      </c>
      <c r="J91" s="56">
        <v>-5480</v>
      </c>
    </row>
    <row r="92" spans="1:10" x14ac:dyDescent="0.35">
      <c r="A92" s="2" t="s">
        <v>86</v>
      </c>
      <c r="B92" s="56">
        <v>-899</v>
      </c>
      <c r="C92" s="56">
        <v>-1022</v>
      </c>
      <c r="D92" s="56">
        <v>-1133</v>
      </c>
      <c r="E92" s="56">
        <v>-1243</v>
      </c>
      <c r="F92" s="56">
        <v>-1332</v>
      </c>
      <c r="G92" s="56">
        <v>-1452</v>
      </c>
      <c r="H92" s="56">
        <v>-1638</v>
      </c>
      <c r="I92" s="56">
        <v>-1837</v>
      </c>
      <c r="J92" s="56">
        <v>-2012</v>
      </c>
    </row>
    <row r="93" spans="1:10" x14ac:dyDescent="0.35">
      <c r="A93" s="2" t="s">
        <v>191</v>
      </c>
      <c r="B93" s="56">
        <f>-7-19+218</f>
        <v>192</v>
      </c>
      <c r="C93" s="56">
        <f>-106-7-22</f>
        <v>-135</v>
      </c>
      <c r="D93" s="56">
        <f>-44-17-29</f>
        <v>-90</v>
      </c>
      <c r="E93" s="56">
        <v>-84</v>
      </c>
      <c r="F93" s="56">
        <v>-50</v>
      </c>
      <c r="G93" s="56">
        <v>-58</v>
      </c>
      <c r="H93" s="56">
        <v>-136</v>
      </c>
      <c r="I93" s="56">
        <v>-151</v>
      </c>
      <c r="J93" s="56">
        <v>-102</v>
      </c>
    </row>
    <row r="94" spans="1:10" x14ac:dyDescent="0.35">
      <c r="A94" s="25" t="s">
        <v>87</v>
      </c>
      <c r="B94" s="57">
        <f t="shared" ref="B94:H94" si="15">+SUM(B87:B93)</f>
        <v>-2790</v>
      </c>
      <c r="C94" s="57">
        <f t="shared" si="15"/>
        <v>-2974</v>
      </c>
      <c r="D94" s="57">
        <f t="shared" si="15"/>
        <v>-2148</v>
      </c>
      <c r="E94" s="57">
        <f t="shared" si="15"/>
        <v>-4835</v>
      </c>
      <c r="F94" s="57">
        <f t="shared" si="15"/>
        <v>-5293</v>
      </c>
      <c r="G94" s="57">
        <f t="shared" si="15"/>
        <v>2491</v>
      </c>
      <c r="H94" s="57">
        <f t="shared" si="15"/>
        <v>-1459</v>
      </c>
      <c r="I94" s="57">
        <f>+SUM(I87:I93)</f>
        <v>-4836</v>
      </c>
      <c r="J94" s="57">
        <f>+SUM(J87:J93)</f>
        <v>-7447</v>
      </c>
    </row>
    <row r="95" spans="1:10" x14ac:dyDescent="0.35">
      <c r="A95" s="2" t="s">
        <v>88</v>
      </c>
      <c r="B95" s="56">
        <v>-83</v>
      </c>
      <c r="C95" s="56">
        <v>-105</v>
      </c>
      <c r="D95" s="56">
        <v>-20</v>
      </c>
      <c r="E95" s="56">
        <v>45</v>
      </c>
      <c r="F95" s="56">
        <v>-129</v>
      </c>
      <c r="G95" s="56">
        <v>-66</v>
      </c>
      <c r="H95" s="56">
        <v>143</v>
      </c>
      <c r="I95" s="56">
        <v>-143</v>
      </c>
      <c r="J95" s="56">
        <v>-91</v>
      </c>
    </row>
    <row r="96" spans="1:10" x14ac:dyDescent="0.35">
      <c r="A96" s="25" t="s">
        <v>89</v>
      </c>
      <c r="B96" s="57">
        <f>+B76+B85+B94+B95</f>
        <v>1632</v>
      </c>
      <c r="C96" s="57">
        <f t="shared" ref="C96:H96" si="16">+C76+C85+C94+C95</f>
        <v>-714</v>
      </c>
      <c r="D96" s="57">
        <f t="shared" si="16"/>
        <v>670</v>
      </c>
      <c r="E96" s="57">
        <f t="shared" si="16"/>
        <v>441</v>
      </c>
      <c r="F96" s="57">
        <f t="shared" si="16"/>
        <v>217</v>
      </c>
      <c r="G96" s="57">
        <f t="shared" si="16"/>
        <v>3882</v>
      </c>
      <c r="H96" s="57">
        <f t="shared" si="16"/>
        <v>1541</v>
      </c>
      <c r="I96" s="57">
        <f>+I76+I85+I94+I95</f>
        <v>-1315</v>
      </c>
      <c r="J96" s="57">
        <f>+J76+J85+J94+J95</f>
        <v>-1133</v>
      </c>
    </row>
    <row r="97" spans="1:10" s="12" customFormat="1" x14ac:dyDescent="0.35">
      <c r="A97" t="s">
        <v>90</v>
      </c>
      <c r="B97" s="56">
        <v>2220</v>
      </c>
      <c r="C97" s="56">
        <v>3852</v>
      </c>
      <c r="D97" s="56">
        <v>3138</v>
      </c>
      <c r="E97" s="56">
        <v>3808</v>
      </c>
      <c r="F97" s="56">
        <v>4249</v>
      </c>
      <c r="G97" s="56">
        <v>4466</v>
      </c>
      <c r="H97" s="56">
        <f>+G98</f>
        <v>8348</v>
      </c>
      <c r="I97" s="56">
        <f>+H98</f>
        <v>9889</v>
      </c>
      <c r="J97" s="56">
        <f>+I98</f>
        <v>8574</v>
      </c>
    </row>
    <row r="98" spans="1:10" ht="15" thickBot="1" x14ac:dyDescent="0.4">
      <c r="A98" s="6" t="s">
        <v>91</v>
      </c>
      <c r="B98" s="58">
        <f>+B96+B97</f>
        <v>3852</v>
      </c>
      <c r="C98" s="58">
        <f>+C96+C97</f>
        <v>3138</v>
      </c>
      <c r="D98" s="58">
        <f t="shared" ref="D98:G98" si="17">+D96+D97</f>
        <v>3808</v>
      </c>
      <c r="E98" s="58">
        <f t="shared" si="17"/>
        <v>4249</v>
      </c>
      <c r="F98" s="58">
        <f t="shared" si="17"/>
        <v>4466</v>
      </c>
      <c r="G98" s="58">
        <f t="shared" si="17"/>
        <v>8348</v>
      </c>
      <c r="H98" s="58">
        <f>+H96+H97</f>
        <v>9889</v>
      </c>
      <c r="I98" s="58">
        <f>+I96+I97</f>
        <v>8574</v>
      </c>
      <c r="J98" s="58">
        <f>+J96+J97</f>
        <v>7441</v>
      </c>
    </row>
    <row r="99" spans="1:10" ht="15" thickTop="1" x14ac:dyDescent="0.35">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c r="J99" s="13">
        <f>+J98-J25</f>
        <v>0</v>
      </c>
    </row>
    <row r="100" spans="1:10" x14ac:dyDescent="0.35">
      <c r="A100" t="s">
        <v>92</v>
      </c>
      <c r="B100" s="3"/>
      <c r="C100" s="3"/>
      <c r="D100" s="3"/>
      <c r="E100" s="3"/>
      <c r="F100" s="3"/>
      <c r="G100" s="3"/>
      <c r="H100" s="3"/>
      <c r="I100" s="3"/>
      <c r="J100" s="3"/>
    </row>
    <row r="101" spans="1:10" x14ac:dyDescent="0.35">
      <c r="A101" s="2" t="s">
        <v>17</v>
      </c>
      <c r="B101" s="3"/>
      <c r="C101" s="3"/>
      <c r="D101" s="3"/>
      <c r="E101" s="3"/>
      <c r="F101" s="3"/>
      <c r="G101" s="3"/>
      <c r="H101" s="3"/>
      <c r="I101" s="3"/>
      <c r="J101" s="3"/>
    </row>
    <row r="102" spans="1:10" x14ac:dyDescent="0.35">
      <c r="A102" s="11" t="s">
        <v>93</v>
      </c>
      <c r="B102" s="3">
        <v>53</v>
      </c>
      <c r="C102" s="3">
        <v>70</v>
      </c>
      <c r="D102" s="3">
        <v>98</v>
      </c>
      <c r="E102" s="3">
        <v>125</v>
      </c>
      <c r="F102" s="3">
        <v>153</v>
      </c>
      <c r="G102" s="3">
        <v>140</v>
      </c>
      <c r="H102" s="3">
        <v>293</v>
      </c>
      <c r="I102" s="3">
        <v>290</v>
      </c>
      <c r="J102" s="3">
        <v>374</v>
      </c>
    </row>
    <row r="103" spans="1:10" x14ac:dyDescent="0.35">
      <c r="A103" s="11" t="s">
        <v>18</v>
      </c>
      <c r="B103" s="3">
        <v>703</v>
      </c>
      <c r="C103" s="3">
        <v>748</v>
      </c>
      <c r="D103" s="3">
        <v>1262</v>
      </c>
      <c r="E103" s="3">
        <v>529</v>
      </c>
      <c r="F103" s="3">
        <v>757</v>
      </c>
      <c r="G103" s="3">
        <v>1028</v>
      </c>
      <c r="H103" s="3">
        <v>1177</v>
      </c>
      <c r="I103" s="3">
        <v>1231</v>
      </c>
      <c r="J103" s="3">
        <v>1517</v>
      </c>
    </row>
    <row r="104" spans="1:10" x14ac:dyDescent="0.35">
      <c r="A104" s="11" t="s">
        <v>94</v>
      </c>
      <c r="B104" s="3">
        <v>206</v>
      </c>
      <c r="C104" s="3">
        <v>252</v>
      </c>
      <c r="D104" s="3">
        <v>266</v>
      </c>
      <c r="E104" s="3">
        <v>294</v>
      </c>
      <c r="F104" s="3">
        <v>160</v>
      </c>
      <c r="G104" s="3">
        <v>121</v>
      </c>
      <c r="H104" s="3">
        <v>179</v>
      </c>
      <c r="I104" s="3">
        <v>160</v>
      </c>
      <c r="J104" s="3">
        <v>211</v>
      </c>
    </row>
    <row r="105" spans="1:10" x14ac:dyDescent="0.35">
      <c r="A105" s="11" t="s">
        <v>95</v>
      </c>
      <c r="B105" s="3">
        <v>240</v>
      </c>
      <c r="C105" s="3">
        <v>271</v>
      </c>
      <c r="D105" s="3">
        <v>300</v>
      </c>
      <c r="E105" s="3">
        <v>320</v>
      </c>
      <c r="F105" s="3">
        <v>347</v>
      </c>
      <c r="G105" s="3">
        <v>385</v>
      </c>
      <c r="H105" s="3">
        <v>438</v>
      </c>
      <c r="I105" s="3">
        <v>480</v>
      </c>
      <c r="J105" s="3">
        <v>524</v>
      </c>
    </row>
    <row r="107" spans="1:10" x14ac:dyDescent="0.35">
      <c r="A107" s="14" t="s">
        <v>98</v>
      </c>
      <c r="B107" s="14"/>
      <c r="C107" s="14"/>
      <c r="D107" s="14"/>
      <c r="E107" s="14"/>
      <c r="F107" s="14"/>
      <c r="G107" s="14"/>
      <c r="H107" s="14"/>
      <c r="I107" s="14"/>
      <c r="J107" s="14"/>
    </row>
    <row r="108" spans="1:10" x14ac:dyDescent="0.35">
      <c r="A108" s="26" t="s">
        <v>108</v>
      </c>
      <c r="B108" s="3"/>
      <c r="C108" s="3"/>
      <c r="D108" s="3"/>
      <c r="E108" s="3"/>
      <c r="F108" s="3"/>
      <c r="G108" s="3"/>
      <c r="H108" s="3"/>
      <c r="I108" s="3"/>
      <c r="J108" s="3"/>
    </row>
    <row r="109" spans="1:10" x14ac:dyDescent="0.35">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c r="J109" s="3"/>
    </row>
    <row r="110" spans="1:10" x14ac:dyDescent="0.35">
      <c r="A110" s="11" t="s">
        <v>112</v>
      </c>
      <c r="B110" s="8">
        <v>8506</v>
      </c>
      <c r="C110" s="8">
        <v>9299</v>
      </c>
      <c r="D110" s="8">
        <v>9684</v>
      </c>
      <c r="E110" s="8">
        <v>9322</v>
      </c>
      <c r="F110" s="8">
        <v>10045</v>
      </c>
      <c r="G110" s="8">
        <v>9329</v>
      </c>
      <c r="H110" s="8">
        <v>11644</v>
      </c>
      <c r="I110" s="8">
        <v>12228</v>
      </c>
      <c r="J110" s="8"/>
    </row>
    <row r="111" spans="1:10" x14ac:dyDescent="0.35">
      <c r="A111" s="11" t="s">
        <v>113</v>
      </c>
      <c r="B111" s="8">
        <v>4410</v>
      </c>
      <c r="C111" s="8">
        <v>4746</v>
      </c>
      <c r="D111" s="8">
        <v>4886</v>
      </c>
      <c r="E111" s="8">
        <v>4938</v>
      </c>
      <c r="F111" s="8">
        <v>5260</v>
      </c>
      <c r="G111" s="8">
        <v>4639</v>
      </c>
      <c r="H111" s="8">
        <v>5028</v>
      </c>
      <c r="I111" s="8">
        <v>5492</v>
      </c>
      <c r="J111" s="8"/>
    </row>
    <row r="112" spans="1:10" x14ac:dyDescent="0.35">
      <c r="A112" s="11" t="s">
        <v>114</v>
      </c>
      <c r="B112" s="8">
        <v>824</v>
      </c>
      <c r="C112" s="8">
        <v>719</v>
      </c>
      <c r="D112" s="8">
        <v>646</v>
      </c>
      <c r="E112">
        <v>595</v>
      </c>
      <c r="F112" s="8">
        <v>597</v>
      </c>
      <c r="G112" s="8">
        <v>516</v>
      </c>
      <c r="H112">
        <v>507</v>
      </c>
      <c r="I112">
        <v>633</v>
      </c>
    </row>
    <row r="113" spans="1:10" x14ac:dyDescent="0.35">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c r="J113" s="3"/>
    </row>
    <row r="114" spans="1:10" x14ac:dyDescent="0.35">
      <c r="A114" s="11" t="s">
        <v>112</v>
      </c>
      <c r="B114" s="8"/>
      <c r="C114" s="8"/>
      <c r="D114" s="8"/>
      <c r="E114" s="8">
        <v>5875</v>
      </c>
      <c r="F114" s="8">
        <v>6293</v>
      </c>
      <c r="G114" s="8">
        <v>5892</v>
      </c>
      <c r="H114" s="8">
        <v>6970</v>
      </c>
      <c r="I114" s="8">
        <v>7388</v>
      </c>
      <c r="J114" s="8"/>
    </row>
    <row r="115" spans="1:10" x14ac:dyDescent="0.35">
      <c r="A115" s="11" t="s">
        <v>113</v>
      </c>
      <c r="B115" s="8"/>
      <c r="C115" s="8"/>
      <c r="D115" s="8"/>
      <c r="E115" s="8">
        <v>2940</v>
      </c>
      <c r="F115" s="8">
        <v>3087</v>
      </c>
      <c r="G115" s="8">
        <v>3053</v>
      </c>
      <c r="H115" s="8">
        <v>3996</v>
      </c>
      <c r="I115" s="8">
        <v>4527</v>
      </c>
      <c r="J115" s="8"/>
    </row>
    <row r="116" spans="1:10" x14ac:dyDescent="0.35">
      <c r="A116" s="11" t="s">
        <v>114</v>
      </c>
      <c r="B116" s="8"/>
      <c r="C116" s="8"/>
      <c r="D116" s="8"/>
      <c r="E116" s="8">
        <v>427</v>
      </c>
      <c r="F116">
        <v>432</v>
      </c>
      <c r="G116">
        <v>402</v>
      </c>
      <c r="H116">
        <v>490</v>
      </c>
      <c r="I116">
        <v>564</v>
      </c>
    </row>
    <row r="117" spans="1:10" x14ac:dyDescent="0.35">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c r="J117" s="3"/>
    </row>
    <row r="118" spans="1:10" x14ac:dyDescent="0.35">
      <c r="A118" s="11" t="s">
        <v>112</v>
      </c>
      <c r="B118" s="8">
        <v>2016</v>
      </c>
      <c r="C118" s="8">
        <v>2599</v>
      </c>
      <c r="D118" s="8">
        <v>2920</v>
      </c>
      <c r="E118" s="8">
        <v>3496</v>
      </c>
      <c r="F118" s="8">
        <v>4262</v>
      </c>
      <c r="G118" s="8">
        <v>4635</v>
      </c>
      <c r="H118" s="8">
        <v>5748</v>
      </c>
      <c r="I118" s="8">
        <v>5416</v>
      </c>
      <c r="J118" s="8"/>
    </row>
    <row r="119" spans="1:10" x14ac:dyDescent="0.35">
      <c r="A119" s="11" t="s">
        <v>113</v>
      </c>
      <c r="B119" s="8">
        <v>925</v>
      </c>
      <c r="C119" s="8">
        <v>1055</v>
      </c>
      <c r="D119" s="8">
        <v>1188</v>
      </c>
      <c r="E119" s="8">
        <v>1508</v>
      </c>
      <c r="F119" s="8">
        <v>1808</v>
      </c>
      <c r="G119" s="8">
        <v>1896</v>
      </c>
      <c r="H119" s="8">
        <v>2347</v>
      </c>
      <c r="I119" s="8">
        <v>1938</v>
      </c>
      <c r="J119" s="8"/>
    </row>
    <row r="120" spans="1:10" x14ac:dyDescent="0.35">
      <c r="A120" s="11" t="s">
        <v>114</v>
      </c>
      <c r="B120" s="8">
        <v>126</v>
      </c>
      <c r="C120" s="8">
        <v>131</v>
      </c>
      <c r="D120" s="8">
        <v>129</v>
      </c>
      <c r="E120">
        <v>130</v>
      </c>
      <c r="F120">
        <v>138</v>
      </c>
      <c r="G120" s="8">
        <v>148</v>
      </c>
      <c r="H120">
        <v>195</v>
      </c>
      <c r="I120">
        <v>193</v>
      </c>
    </row>
    <row r="121" spans="1:10" x14ac:dyDescent="0.35">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c r="J121" s="3"/>
    </row>
    <row r="122" spans="1:10" x14ac:dyDescent="0.35">
      <c r="A122" s="11" t="s">
        <v>112</v>
      </c>
      <c r="E122" s="8">
        <v>3575</v>
      </c>
      <c r="F122" s="8">
        <v>3622</v>
      </c>
      <c r="G122" s="8">
        <v>3449</v>
      </c>
      <c r="H122" s="8">
        <v>3659</v>
      </c>
      <c r="I122" s="8">
        <v>4111</v>
      </c>
      <c r="J122" s="8"/>
    </row>
    <row r="123" spans="1:10" x14ac:dyDescent="0.35">
      <c r="A123" s="11" t="s">
        <v>113</v>
      </c>
      <c r="E123" s="8">
        <v>1347</v>
      </c>
      <c r="F123" s="8">
        <v>1395</v>
      </c>
      <c r="G123" s="8">
        <v>1365</v>
      </c>
      <c r="H123" s="8">
        <v>1494</v>
      </c>
      <c r="I123" s="8">
        <v>1610</v>
      </c>
      <c r="J123" s="8"/>
    </row>
    <row r="124" spans="1:10" x14ac:dyDescent="0.35">
      <c r="A124" s="11" t="s">
        <v>114</v>
      </c>
      <c r="E124" s="8">
        <v>244</v>
      </c>
      <c r="F124">
        <v>237</v>
      </c>
      <c r="G124">
        <v>214</v>
      </c>
      <c r="H124">
        <v>190</v>
      </c>
      <c r="I124">
        <v>234</v>
      </c>
    </row>
    <row r="125" spans="1:10" x14ac:dyDescent="0.35">
      <c r="A125" s="2" t="s">
        <v>192</v>
      </c>
      <c r="B125" s="3">
        <f t="shared" ref="B125:D125" si="23">+SUM(B126:B128)</f>
        <v>5705</v>
      </c>
      <c r="C125" s="3">
        <f t="shared" si="23"/>
        <v>5884</v>
      </c>
      <c r="D125" s="3">
        <f t="shared" si="23"/>
        <v>6211</v>
      </c>
      <c r="E125" s="3"/>
      <c r="F125" s="3"/>
      <c r="G125" s="3"/>
      <c r="H125" s="3"/>
      <c r="I125" s="3"/>
      <c r="J125" s="3"/>
    </row>
    <row r="126" spans="1:10" x14ac:dyDescent="0.35">
      <c r="A126" s="11" t="s">
        <v>112</v>
      </c>
      <c r="B126" s="8">
        <v>3876</v>
      </c>
      <c r="C126" s="8">
        <v>3985</v>
      </c>
      <c r="D126" s="8">
        <v>4068</v>
      </c>
      <c r="E126" s="8"/>
      <c r="F126" s="8"/>
      <c r="G126" s="8"/>
      <c r="H126" s="8"/>
      <c r="I126" s="8"/>
      <c r="J126" s="8"/>
    </row>
    <row r="127" spans="1:10" x14ac:dyDescent="0.35">
      <c r="A127" s="11" t="s">
        <v>113</v>
      </c>
      <c r="B127" s="8">
        <v>1552</v>
      </c>
      <c r="C127" s="8">
        <v>1628</v>
      </c>
      <c r="D127" s="8">
        <v>1868</v>
      </c>
      <c r="E127" s="8"/>
      <c r="F127" s="8"/>
      <c r="G127" s="8"/>
      <c r="H127" s="8"/>
      <c r="I127" s="8"/>
      <c r="J127" s="8"/>
    </row>
    <row r="128" spans="1:10" x14ac:dyDescent="0.35">
      <c r="A128" s="11" t="s">
        <v>114</v>
      </c>
      <c r="B128" s="8">
        <v>277</v>
      </c>
      <c r="C128" s="8">
        <v>271</v>
      </c>
      <c r="D128" s="8">
        <v>275</v>
      </c>
      <c r="E128" s="8"/>
    </row>
    <row r="129" spans="1:10" x14ac:dyDescent="0.35">
      <c r="A129" s="2" t="s">
        <v>193</v>
      </c>
      <c r="B129" s="3">
        <f t="shared" ref="B129:D129" si="24">+SUM(B130:B132)</f>
        <v>1421</v>
      </c>
      <c r="C129" s="3">
        <f t="shared" si="24"/>
        <v>1431</v>
      </c>
      <c r="D129" s="3">
        <f t="shared" si="24"/>
        <v>1487</v>
      </c>
      <c r="E129" s="3"/>
      <c r="F129" s="3"/>
      <c r="G129" s="3"/>
      <c r="H129" s="3"/>
      <c r="I129" s="3"/>
      <c r="J129" s="3"/>
    </row>
    <row r="130" spans="1:10" x14ac:dyDescent="0.35">
      <c r="A130" s="11" t="s">
        <v>112</v>
      </c>
      <c r="B130" s="8">
        <v>827</v>
      </c>
      <c r="C130" s="8">
        <v>882</v>
      </c>
      <c r="D130" s="8">
        <v>927</v>
      </c>
      <c r="E130" s="8"/>
      <c r="F130" s="8"/>
      <c r="G130" s="8"/>
      <c r="H130" s="8"/>
      <c r="I130" s="8"/>
      <c r="J130" s="8"/>
    </row>
    <row r="131" spans="1:10" x14ac:dyDescent="0.35">
      <c r="A131" s="11" t="s">
        <v>113</v>
      </c>
      <c r="B131" s="8">
        <v>499</v>
      </c>
      <c r="C131" s="8">
        <v>463</v>
      </c>
      <c r="D131" s="8">
        <v>471</v>
      </c>
      <c r="E131" s="8"/>
      <c r="F131" s="8"/>
      <c r="G131" s="8"/>
      <c r="H131" s="8"/>
      <c r="I131" s="8"/>
      <c r="J131" s="8"/>
    </row>
    <row r="132" spans="1:10" s="12" customFormat="1" x14ac:dyDescent="0.35">
      <c r="A132" s="11" t="s">
        <v>114</v>
      </c>
      <c r="B132" s="8">
        <v>95</v>
      </c>
      <c r="C132" s="8">
        <v>86</v>
      </c>
      <c r="D132" s="8">
        <v>89</v>
      </c>
      <c r="E132" s="8"/>
      <c r="F132"/>
      <c r="G132"/>
      <c r="H132"/>
      <c r="I132"/>
      <c r="J132"/>
    </row>
    <row r="133" spans="1:10" x14ac:dyDescent="0.35">
      <c r="A133" s="2" t="s">
        <v>194</v>
      </c>
      <c r="B133" s="3">
        <f t="shared" ref="B133:D133" si="25">+SUM(B134:B136)</f>
        <v>755</v>
      </c>
      <c r="C133" s="3">
        <f t="shared" si="25"/>
        <v>869</v>
      </c>
      <c r="D133" s="3">
        <f t="shared" si="25"/>
        <v>1014</v>
      </c>
      <c r="E133" s="3"/>
      <c r="F133" s="3"/>
      <c r="G133" s="3"/>
      <c r="H133" s="3"/>
      <c r="I133" s="3"/>
      <c r="J133" s="3"/>
    </row>
    <row r="134" spans="1:10" x14ac:dyDescent="0.35">
      <c r="A134" s="11" t="s">
        <v>112</v>
      </c>
      <c r="B134" s="8">
        <v>452</v>
      </c>
      <c r="C134" s="8">
        <v>570</v>
      </c>
      <c r="D134" s="8">
        <v>666</v>
      </c>
      <c r="E134" s="8"/>
      <c r="F134" s="8"/>
      <c r="G134" s="8"/>
      <c r="H134" s="8"/>
      <c r="I134" s="8"/>
      <c r="J134" s="8"/>
    </row>
    <row r="135" spans="1:10" x14ac:dyDescent="0.35">
      <c r="A135" s="11" t="s">
        <v>113</v>
      </c>
      <c r="B135" s="8">
        <v>230</v>
      </c>
      <c r="C135" s="8">
        <v>228</v>
      </c>
      <c r="D135" s="8">
        <v>275</v>
      </c>
      <c r="E135" s="8"/>
      <c r="F135" s="8"/>
      <c r="G135" s="8"/>
      <c r="H135" s="8"/>
      <c r="I135" s="8"/>
      <c r="J135" s="8"/>
    </row>
    <row r="136" spans="1:10" x14ac:dyDescent="0.35">
      <c r="A136" s="11" t="s">
        <v>114</v>
      </c>
      <c r="B136" s="8">
        <v>73</v>
      </c>
      <c r="C136" s="8">
        <v>71</v>
      </c>
      <c r="D136" s="8">
        <v>73</v>
      </c>
      <c r="E136" s="8"/>
    </row>
    <row r="137" spans="1:10" x14ac:dyDescent="0.35">
      <c r="A137" s="2" t="s">
        <v>195</v>
      </c>
      <c r="B137" s="3">
        <f t="shared" ref="B137:D137" si="26">+SUM(B138:B140)</f>
        <v>3898</v>
      </c>
      <c r="C137" s="3">
        <f t="shared" si="26"/>
        <v>3701</v>
      </c>
      <c r="D137" s="3">
        <f t="shared" si="26"/>
        <v>3995</v>
      </c>
      <c r="E137" s="3"/>
      <c r="F137" s="3"/>
      <c r="G137" s="3"/>
      <c r="H137" s="3"/>
      <c r="I137" s="3"/>
      <c r="J137" s="3"/>
    </row>
    <row r="138" spans="1:10" x14ac:dyDescent="0.35">
      <c r="A138" s="11" t="s">
        <v>112</v>
      </c>
      <c r="B138" s="8">
        <v>2641</v>
      </c>
      <c r="C138" s="8">
        <v>2536</v>
      </c>
      <c r="D138" s="8">
        <v>2816</v>
      </c>
      <c r="E138" s="8"/>
      <c r="F138" s="8"/>
      <c r="G138" s="8"/>
      <c r="H138" s="8"/>
      <c r="I138" s="8"/>
      <c r="J138" s="8"/>
    </row>
    <row r="139" spans="1:10" x14ac:dyDescent="0.35">
      <c r="A139" s="11" t="s">
        <v>113</v>
      </c>
      <c r="B139" s="8">
        <v>1021</v>
      </c>
      <c r="C139" s="8">
        <v>947</v>
      </c>
      <c r="D139" s="8">
        <v>966</v>
      </c>
      <c r="E139" s="8"/>
      <c r="F139" s="8"/>
      <c r="G139" s="8"/>
      <c r="H139" s="8"/>
      <c r="I139" s="8"/>
      <c r="J139" s="8"/>
    </row>
    <row r="140" spans="1:10" x14ac:dyDescent="0.35">
      <c r="A140" s="11" t="s">
        <v>114</v>
      </c>
      <c r="B140" s="8">
        <v>236</v>
      </c>
      <c r="C140" s="8">
        <v>218</v>
      </c>
      <c r="D140" s="8">
        <v>213</v>
      </c>
      <c r="E140" s="8"/>
    </row>
    <row r="141" spans="1:10" x14ac:dyDescent="0.35">
      <c r="A141" s="2" t="s">
        <v>106</v>
      </c>
      <c r="B141" s="3">
        <v>115</v>
      </c>
      <c r="C141" s="3">
        <v>73</v>
      </c>
      <c r="D141" s="3">
        <v>73</v>
      </c>
      <c r="E141" s="3">
        <v>88</v>
      </c>
      <c r="F141" s="3">
        <v>42</v>
      </c>
      <c r="G141" s="3">
        <v>30</v>
      </c>
      <c r="H141" s="3">
        <v>25</v>
      </c>
      <c r="I141" s="3">
        <v>102</v>
      </c>
      <c r="J141" s="3"/>
    </row>
    <row r="142" spans="1:10" x14ac:dyDescent="0.35">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c r="J142" s="5"/>
    </row>
    <row r="143" spans="1:10" s="12" customFormat="1" x14ac:dyDescent="0.35">
      <c r="A143" s="2" t="s">
        <v>103</v>
      </c>
      <c r="B143" s="3">
        <v>1982</v>
      </c>
      <c r="C143" s="3">
        <v>1955</v>
      </c>
      <c r="D143" s="3">
        <v>2042</v>
      </c>
      <c r="E143" s="8">
        <v>1886</v>
      </c>
      <c r="F143" s="3">
        <v>1906</v>
      </c>
      <c r="G143" s="3">
        <v>1846</v>
      </c>
      <c r="H143" s="3">
        <v>2205</v>
      </c>
      <c r="I143" s="3">
        <v>2346</v>
      </c>
      <c r="J143" s="3"/>
    </row>
    <row r="144" spans="1:10" x14ac:dyDescent="0.35">
      <c r="A144" s="11" t="s">
        <v>112</v>
      </c>
      <c r="B144" s="3"/>
      <c r="C144" s="3"/>
      <c r="D144" s="3"/>
      <c r="E144" s="3"/>
      <c r="F144" s="3"/>
      <c r="G144" s="3"/>
      <c r="H144" s="3">
        <v>1986</v>
      </c>
      <c r="I144" s="3">
        <v>2094</v>
      </c>
      <c r="J144" s="3"/>
    </row>
    <row r="145" spans="1:10" x14ac:dyDescent="0.35">
      <c r="A145" s="11" t="s">
        <v>113</v>
      </c>
      <c r="B145" s="3"/>
      <c r="C145" s="3"/>
      <c r="D145" s="3"/>
      <c r="E145" s="3"/>
      <c r="F145" s="3"/>
      <c r="G145" s="3"/>
      <c r="H145" s="3">
        <v>104</v>
      </c>
      <c r="I145" s="3">
        <v>103</v>
      </c>
      <c r="J145" s="3"/>
    </row>
    <row r="146" spans="1:10" x14ac:dyDescent="0.35">
      <c r="A146" s="11" t="s">
        <v>114</v>
      </c>
      <c r="B146" s="3"/>
      <c r="C146" s="3"/>
      <c r="D146" s="3"/>
      <c r="E146" s="3"/>
      <c r="F146" s="3"/>
      <c r="G146" s="3"/>
      <c r="H146" s="3">
        <v>29</v>
      </c>
      <c r="I146" s="3">
        <v>26</v>
      </c>
      <c r="J146" s="3"/>
    </row>
    <row r="147" spans="1:10" x14ac:dyDescent="0.35">
      <c r="A147" s="11" t="s">
        <v>120</v>
      </c>
      <c r="B147" s="3"/>
      <c r="C147" s="3"/>
      <c r="D147" s="3"/>
      <c r="E147" s="3"/>
      <c r="F147" s="3"/>
      <c r="G147" s="3"/>
      <c r="H147" s="3">
        <v>86</v>
      </c>
      <c r="I147" s="3">
        <v>123</v>
      </c>
      <c r="J147" s="3"/>
    </row>
    <row r="148" spans="1:10" x14ac:dyDescent="0.35">
      <c r="A148" s="2" t="s">
        <v>107</v>
      </c>
      <c r="B148" s="3">
        <v>-82</v>
      </c>
      <c r="C148" s="3">
        <v>-86</v>
      </c>
      <c r="D148" s="3">
        <v>75</v>
      </c>
      <c r="E148" s="3">
        <v>26</v>
      </c>
      <c r="F148" s="3">
        <v>-7</v>
      </c>
      <c r="G148" s="3">
        <v>-11</v>
      </c>
      <c r="H148" s="3">
        <v>40</v>
      </c>
      <c r="I148" s="3">
        <v>-72</v>
      </c>
      <c r="J148" s="3"/>
    </row>
    <row r="149" spans="1:10" ht="15" thickBot="1" x14ac:dyDescent="0.4">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c r="J149" s="7"/>
    </row>
    <row r="150" spans="1:10" ht="15" thickTop="1" x14ac:dyDescent="0.35">
      <c r="A150" s="12" t="s">
        <v>110</v>
      </c>
      <c r="B150" s="13">
        <f>+I149-I2</f>
        <v>0</v>
      </c>
      <c r="C150" s="13">
        <f t="shared" ref="C150:G150" si="30">+C149-C2</f>
        <v>0</v>
      </c>
      <c r="D150" s="13">
        <f t="shared" si="30"/>
        <v>0</v>
      </c>
      <c r="E150" s="13">
        <f t="shared" si="30"/>
        <v>0</v>
      </c>
      <c r="F150" s="13">
        <f t="shared" si="30"/>
        <v>0</v>
      </c>
      <c r="G150" s="13">
        <f t="shared" si="30"/>
        <v>0</v>
      </c>
      <c r="H150" s="13">
        <f>+H149-H2</f>
        <v>0</v>
      </c>
      <c r="I150" s="12"/>
      <c r="J150" s="12"/>
    </row>
    <row r="151" spans="1:10" x14ac:dyDescent="0.35">
      <c r="A151" s="1" t="s">
        <v>109</v>
      </c>
    </row>
    <row r="152" spans="1:10" x14ac:dyDescent="0.35">
      <c r="A152" s="2" t="s">
        <v>99</v>
      </c>
      <c r="B152" s="3">
        <v>3645</v>
      </c>
      <c r="C152" s="3">
        <v>3763</v>
      </c>
      <c r="D152" s="3">
        <v>3875</v>
      </c>
      <c r="E152" s="8">
        <v>3600</v>
      </c>
      <c r="F152" s="8">
        <v>3925</v>
      </c>
      <c r="G152" s="8">
        <v>2899</v>
      </c>
      <c r="H152" s="3">
        <v>5089</v>
      </c>
      <c r="I152" s="3">
        <v>5114</v>
      </c>
      <c r="J152" s="3"/>
    </row>
    <row r="153" spans="1:10" x14ac:dyDescent="0.35">
      <c r="A153" s="2" t="s">
        <v>100</v>
      </c>
      <c r="B153" s="3">
        <v>0</v>
      </c>
      <c r="C153" s="3">
        <v>0</v>
      </c>
      <c r="D153" s="3">
        <v>0</v>
      </c>
      <c r="E153" s="8">
        <v>1587</v>
      </c>
      <c r="F153" s="8">
        <v>1995</v>
      </c>
      <c r="G153" s="8">
        <v>1541</v>
      </c>
      <c r="H153" s="3">
        <v>2435</v>
      </c>
      <c r="I153" s="3">
        <v>3293</v>
      </c>
      <c r="J153" s="3"/>
    </row>
    <row r="154" spans="1:10" x14ac:dyDescent="0.35">
      <c r="A154" s="2" t="s">
        <v>101</v>
      </c>
      <c r="B154" s="3">
        <v>993</v>
      </c>
      <c r="C154" s="3">
        <v>1372</v>
      </c>
      <c r="D154" s="3">
        <v>1507</v>
      </c>
      <c r="E154" s="8">
        <v>1807</v>
      </c>
      <c r="F154" s="8">
        <v>2376</v>
      </c>
      <c r="G154" s="8">
        <v>2490</v>
      </c>
      <c r="H154" s="3">
        <v>3243</v>
      </c>
      <c r="I154" s="3">
        <v>2365</v>
      </c>
      <c r="J154" s="3"/>
    </row>
    <row r="155" spans="1:10" x14ac:dyDescent="0.35">
      <c r="A155" s="2" t="s">
        <v>105</v>
      </c>
      <c r="B155" s="3">
        <v>0</v>
      </c>
      <c r="C155" s="3">
        <v>0</v>
      </c>
      <c r="D155" s="3">
        <v>0</v>
      </c>
      <c r="E155" s="3">
        <v>1189</v>
      </c>
      <c r="F155" s="8">
        <v>1323</v>
      </c>
      <c r="G155" s="8">
        <v>1184</v>
      </c>
      <c r="H155" s="3">
        <v>1530</v>
      </c>
      <c r="I155" s="3">
        <v>1896</v>
      </c>
      <c r="J155" s="3"/>
    </row>
    <row r="156" spans="1:10" x14ac:dyDescent="0.35">
      <c r="A156" s="59" t="s">
        <v>192</v>
      </c>
      <c r="B156" s="3">
        <v>1275</v>
      </c>
      <c r="C156" s="3">
        <v>1434</v>
      </c>
      <c r="D156" s="3">
        <v>1203</v>
      </c>
      <c r="E156" s="3">
        <v>0</v>
      </c>
      <c r="F156" s="3">
        <v>0</v>
      </c>
      <c r="G156" s="3">
        <v>0</v>
      </c>
      <c r="H156" s="3">
        <v>0</v>
      </c>
      <c r="I156" s="3">
        <v>0</v>
      </c>
      <c r="J156" s="3"/>
    </row>
    <row r="157" spans="1:10" x14ac:dyDescent="0.35">
      <c r="A157" s="59" t="s">
        <v>193</v>
      </c>
      <c r="B157" s="3">
        <v>249</v>
      </c>
      <c r="C157" s="3">
        <v>289</v>
      </c>
      <c r="D157" s="3">
        <v>244</v>
      </c>
      <c r="E157" s="3">
        <v>0</v>
      </c>
      <c r="F157" s="3">
        <v>0</v>
      </c>
      <c r="G157" s="3">
        <v>0</v>
      </c>
      <c r="H157" s="3">
        <v>0</v>
      </c>
      <c r="I157" s="3">
        <v>0</v>
      </c>
      <c r="J157" s="3"/>
    </row>
    <row r="158" spans="1:10" x14ac:dyDescent="0.35">
      <c r="A158" s="59" t="s">
        <v>194</v>
      </c>
      <c r="B158" s="3">
        <v>100</v>
      </c>
      <c r="C158" s="3">
        <v>174</v>
      </c>
      <c r="D158" s="3">
        <v>224</v>
      </c>
      <c r="E158" s="3">
        <v>0</v>
      </c>
      <c r="F158" s="3">
        <v>0</v>
      </c>
      <c r="G158" s="3">
        <v>0</v>
      </c>
      <c r="H158" s="3">
        <v>0</v>
      </c>
      <c r="I158" s="3">
        <v>0</v>
      </c>
      <c r="J158" s="3"/>
    </row>
    <row r="159" spans="1:10" x14ac:dyDescent="0.35">
      <c r="A159" s="59" t="s">
        <v>195</v>
      </c>
      <c r="B159" s="3">
        <v>818</v>
      </c>
      <c r="C159" s="3">
        <v>892</v>
      </c>
      <c r="D159" s="3">
        <v>816</v>
      </c>
      <c r="E159" s="3">
        <v>0</v>
      </c>
      <c r="F159" s="3">
        <v>0</v>
      </c>
      <c r="G159" s="3">
        <v>0</v>
      </c>
      <c r="H159" s="3">
        <v>0</v>
      </c>
      <c r="I159" s="3">
        <v>0</v>
      </c>
      <c r="J159" s="3"/>
    </row>
    <row r="160" spans="1:10" x14ac:dyDescent="0.35">
      <c r="A160" s="2" t="s">
        <v>106</v>
      </c>
      <c r="B160" s="3">
        <v>-2267</v>
      </c>
      <c r="C160" s="3">
        <v>-2596</v>
      </c>
      <c r="D160" s="3">
        <v>-2677</v>
      </c>
      <c r="E160" s="3">
        <v>-2658</v>
      </c>
      <c r="F160" s="3">
        <v>-3262</v>
      </c>
      <c r="G160" s="3">
        <v>-3468</v>
      </c>
      <c r="H160" s="3">
        <v>-3656</v>
      </c>
      <c r="I160" s="3">
        <v>-4262</v>
      </c>
      <c r="J160" s="3"/>
    </row>
    <row r="161" spans="1:10" x14ac:dyDescent="0.35">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c r="J161" s="5"/>
    </row>
    <row r="162" spans="1:10" x14ac:dyDescent="0.35">
      <c r="A162" s="2" t="s">
        <v>103</v>
      </c>
      <c r="B162" s="3">
        <v>517</v>
      </c>
      <c r="C162" s="3">
        <v>487</v>
      </c>
      <c r="D162" s="3">
        <v>477</v>
      </c>
      <c r="E162" s="3">
        <v>310</v>
      </c>
      <c r="F162" s="3">
        <v>303</v>
      </c>
      <c r="G162" s="3">
        <v>297</v>
      </c>
      <c r="H162" s="3">
        <v>543</v>
      </c>
      <c r="I162" s="3">
        <v>669</v>
      </c>
      <c r="J162" s="3"/>
    </row>
    <row r="163" spans="1:10" x14ac:dyDescent="0.35">
      <c r="A163" s="2" t="s">
        <v>107</v>
      </c>
      <c r="B163" s="3">
        <v>-1097</v>
      </c>
      <c r="C163" s="3">
        <v>-1173</v>
      </c>
      <c r="D163" s="3">
        <v>-724</v>
      </c>
      <c r="E163" s="3">
        <v>-1456</v>
      </c>
      <c r="F163" s="3">
        <v>-1810</v>
      </c>
      <c r="G163" s="3">
        <v>-1967</v>
      </c>
      <c r="H163" s="3">
        <v>-2261</v>
      </c>
      <c r="I163" s="3">
        <v>-2219</v>
      </c>
      <c r="J163" s="3"/>
    </row>
    <row r="164" spans="1:10" ht="15" thickBot="1" x14ac:dyDescent="0.4">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c r="J164" s="7"/>
    </row>
    <row r="165" spans="1:10" ht="15" thickTop="1" x14ac:dyDescent="0.35">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c r="J165" s="13"/>
    </row>
    <row r="166" spans="1:10" x14ac:dyDescent="0.35">
      <c r="A166" s="1" t="s">
        <v>116</v>
      </c>
    </row>
    <row r="167" spans="1:10" x14ac:dyDescent="0.35">
      <c r="A167" s="2" t="s">
        <v>99</v>
      </c>
      <c r="B167" s="3">
        <v>632</v>
      </c>
      <c r="C167" s="3">
        <v>742</v>
      </c>
      <c r="D167" s="3">
        <v>819</v>
      </c>
      <c r="E167" s="3">
        <v>848</v>
      </c>
      <c r="F167" s="3">
        <v>814</v>
      </c>
      <c r="G167" s="3">
        <v>645</v>
      </c>
      <c r="H167" s="3">
        <v>617</v>
      </c>
      <c r="I167" s="3">
        <v>639</v>
      </c>
      <c r="J167" s="3"/>
    </row>
    <row r="168" spans="1:10" x14ac:dyDescent="0.35">
      <c r="A168" s="2" t="s">
        <v>100</v>
      </c>
      <c r="B168" s="3">
        <v>0</v>
      </c>
      <c r="C168" s="3">
        <v>0</v>
      </c>
      <c r="D168" s="3">
        <v>709</v>
      </c>
      <c r="E168" s="3">
        <v>849</v>
      </c>
      <c r="F168" s="3">
        <v>929</v>
      </c>
      <c r="G168" s="3">
        <v>885</v>
      </c>
      <c r="H168" s="3">
        <v>982</v>
      </c>
      <c r="I168" s="3">
        <v>920</v>
      </c>
      <c r="J168" s="3"/>
    </row>
    <row r="169" spans="1:10" x14ac:dyDescent="0.35">
      <c r="A169" s="2" t="s">
        <v>101</v>
      </c>
      <c r="B169" s="3">
        <v>254</v>
      </c>
      <c r="C169" s="3">
        <v>234</v>
      </c>
      <c r="D169" s="3">
        <v>225</v>
      </c>
      <c r="E169" s="3">
        <v>256</v>
      </c>
      <c r="F169" s="3">
        <v>237</v>
      </c>
      <c r="G169" s="3">
        <v>214</v>
      </c>
      <c r="H169" s="3">
        <v>288</v>
      </c>
      <c r="I169" s="3">
        <v>303</v>
      </c>
      <c r="J169" s="3"/>
    </row>
    <row r="170" spans="1:10" x14ac:dyDescent="0.35">
      <c r="A170" s="2" t="s">
        <v>117</v>
      </c>
      <c r="B170" s="3">
        <v>0</v>
      </c>
      <c r="C170" s="3">
        <v>0</v>
      </c>
      <c r="D170" s="3">
        <v>340</v>
      </c>
      <c r="E170" s="3">
        <v>339</v>
      </c>
      <c r="F170" s="3">
        <v>326</v>
      </c>
      <c r="G170" s="3">
        <v>296</v>
      </c>
      <c r="H170" s="3">
        <v>304</v>
      </c>
      <c r="I170" s="3">
        <v>274</v>
      </c>
      <c r="J170" s="3"/>
    </row>
    <row r="171" spans="1:10" x14ac:dyDescent="0.35">
      <c r="A171" s="59" t="s">
        <v>196</v>
      </c>
      <c r="B171" s="3">
        <f>451+47+205+103</f>
        <v>806</v>
      </c>
      <c r="C171" s="3">
        <f>589+50+223+109</f>
        <v>971</v>
      </c>
      <c r="D171" s="3">
        <v>0</v>
      </c>
      <c r="E171" s="3">
        <v>0</v>
      </c>
      <c r="F171" s="3">
        <v>0</v>
      </c>
      <c r="G171" s="3">
        <v>0</v>
      </c>
      <c r="H171" s="3">
        <v>0</v>
      </c>
      <c r="I171" s="3">
        <v>0</v>
      </c>
      <c r="J171" s="3"/>
    </row>
    <row r="172" spans="1:10" x14ac:dyDescent="0.35">
      <c r="A172" s="2" t="s">
        <v>106</v>
      </c>
      <c r="B172" s="3">
        <v>484</v>
      </c>
      <c r="C172" s="3">
        <v>511</v>
      </c>
      <c r="D172" s="3">
        <v>533</v>
      </c>
      <c r="E172" s="3">
        <v>597</v>
      </c>
      <c r="F172" s="3">
        <v>665</v>
      </c>
      <c r="G172" s="3">
        <v>830</v>
      </c>
      <c r="H172" s="3">
        <v>780</v>
      </c>
      <c r="I172" s="3">
        <v>789</v>
      </c>
      <c r="J172" s="3"/>
    </row>
    <row r="173" spans="1:10" x14ac:dyDescent="0.35">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c r="J173" s="5"/>
    </row>
    <row r="174" spans="1:10" x14ac:dyDescent="0.35">
      <c r="A174" s="2" t="s">
        <v>103</v>
      </c>
      <c r="B174" s="3">
        <v>122</v>
      </c>
      <c r="C174" s="3">
        <v>125</v>
      </c>
      <c r="D174" s="3">
        <v>125</v>
      </c>
      <c r="E174" s="3">
        <v>115</v>
      </c>
      <c r="F174" s="3">
        <v>100</v>
      </c>
      <c r="G174" s="3">
        <v>80</v>
      </c>
      <c r="H174" s="3">
        <v>63</v>
      </c>
      <c r="I174" s="3">
        <v>49</v>
      </c>
      <c r="J174" s="3"/>
    </row>
    <row r="175" spans="1:10" x14ac:dyDescent="0.35">
      <c r="A175" s="2" t="s">
        <v>107</v>
      </c>
      <c r="B175" s="3">
        <v>713</v>
      </c>
      <c r="C175" s="3">
        <v>937</v>
      </c>
      <c r="D175" s="3">
        <v>1238</v>
      </c>
      <c r="E175" s="3">
        <v>1450</v>
      </c>
      <c r="F175" s="3">
        <v>1673</v>
      </c>
      <c r="G175" s="3">
        <v>1916</v>
      </c>
      <c r="H175" s="3">
        <v>1870</v>
      </c>
      <c r="I175" s="3">
        <v>1817</v>
      </c>
      <c r="J175" s="3"/>
    </row>
    <row r="176" spans="1:10" ht="15" thickBot="1" x14ac:dyDescent="0.4">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c r="J176" s="7"/>
    </row>
    <row r="177" spans="1:10" ht="15" thickTop="1" x14ac:dyDescent="0.35">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c r="J177" s="13"/>
    </row>
    <row r="178" spans="1:10" x14ac:dyDescent="0.35">
      <c r="A178" s="1" t="s">
        <v>121</v>
      </c>
    </row>
    <row r="179" spans="1:10" x14ac:dyDescent="0.35">
      <c r="A179" s="2" t="s">
        <v>99</v>
      </c>
      <c r="B179" s="3">
        <v>208</v>
      </c>
      <c r="C179" s="3">
        <v>242</v>
      </c>
      <c r="D179" s="3">
        <v>223</v>
      </c>
      <c r="E179" s="3">
        <v>196</v>
      </c>
      <c r="F179" s="3">
        <v>117</v>
      </c>
      <c r="G179" s="3">
        <v>110</v>
      </c>
      <c r="H179" s="3">
        <v>98</v>
      </c>
      <c r="I179" s="3">
        <v>146</v>
      </c>
      <c r="J179" s="3"/>
    </row>
    <row r="180" spans="1:10" x14ac:dyDescent="0.35">
      <c r="A180" s="2" t="s">
        <v>100</v>
      </c>
      <c r="B180" s="3">
        <v>0</v>
      </c>
      <c r="C180" s="3">
        <v>234</v>
      </c>
      <c r="D180" s="3">
        <v>173</v>
      </c>
      <c r="E180" s="3">
        <v>240</v>
      </c>
      <c r="F180" s="3">
        <v>233</v>
      </c>
      <c r="G180" s="3">
        <v>139</v>
      </c>
      <c r="H180" s="3">
        <v>153</v>
      </c>
      <c r="I180" s="3">
        <v>197</v>
      </c>
      <c r="J180" s="3"/>
    </row>
    <row r="181" spans="1:10" x14ac:dyDescent="0.35">
      <c r="A181" s="2" t="s">
        <v>101</v>
      </c>
      <c r="B181" s="3">
        <v>69</v>
      </c>
      <c r="C181" s="3">
        <v>44</v>
      </c>
      <c r="D181" s="3">
        <v>51</v>
      </c>
      <c r="E181" s="3">
        <v>76</v>
      </c>
      <c r="F181" s="3">
        <v>49</v>
      </c>
      <c r="G181" s="3">
        <v>28</v>
      </c>
      <c r="H181" s="3">
        <v>94</v>
      </c>
      <c r="I181" s="3">
        <v>78</v>
      </c>
      <c r="J181" s="3"/>
    </row>
    <row r="182" spans="1:10" x14ac:dyDescent="0.35">
      <c r="A182" s="2" t="s">
        <v>117</v>
      </c>
      <c r="B182" s="3">
        <v>0</v>
      </c>
      <c r="C182" s="3">
        <v>62</v>
      </c>
      <c r="D182" s="3">
        <v>59</v>
      </c>
      <c r="E182" s="3">
        <v>49</v>
      </c>
      <c r="F182" s="3">
        <v>47</v>
      </c>
      <c r="G182" s="3">
        <v>41</v>
      </c>
      <c r="H182" s="3">
        <v>54</v>
      </c>
      <c r="I182" s="3">
        <v>56</v>
      </c>
      <c r="J182" s="3"/>
    </row>
    <row r="183" spans="1:10" x14ac:dyDescent="0.35">
      <c r="A183" s="59" t="s">
        <v>196</v>
      </c>
      <c r="B183" s="3">
        <f>216+20+15+37</f>
        <v>288</v>
      </c>
      <c r="C183" s="3">
        <v>0</v>
      </c>
      <c r="D183" s="3">
        <v>0</v>
      </c>
      <c r="E183" s="3">
        <v>0</v>
      </c>
      <c r="F183" s="3">
        <v>0</v>
      </c>
      <c r="G183" s="3">
        <v>0</v>
      </c>
      <c r="H183" s="3">
        <v>0</v>
      </c>
      <c r="I183" s="3">
        <v>0</v>
      </c>
      <c r="J183" s="3"/>
    </row>
    <row r="184" spans="1:10" x14ac:dyDescent="0.35">
      <c r="A184" s="2" t="s">
        <v>106</v>
      </c>
      <c r="B184" s="3">
        <v>225</v>
      </c>
      <c r="C184" s="3">
        <v>258</v>
      </c>
      <c r="D184" s="3">
        <v>278</v>
      </c>
      <c r="E184" s="3">
        <v>286</v>
      </c>
      <c r="F184" s="3">
        <v>278</v>
      </c>
      <c r="G184" s="3">
        <v>438</v>
      </c>
      <c r="H184" s="3">
        <v>278</v>
      </c>
      <c r="I184" s="3">
        <v>222</v>
      </c>
      <c r="J184" s="3"/>
    </row>
    <row r="185" spans="1:10" x14ac:dyDescent="0.35">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c r="J185" s="5"/>
    </row>
    <row r="186" spans="1:10" x14ac:dyDescent="0.35">
      <c r="A186" s="2" t="s">
        <v>103</v>
      </c>
      <c r="B186" s="3">
        <v>69</v>
      </c>
      <c r="C186" s="3">
        <v>39</v>
      </c>
      <c r="D186" s="3">
        <v>30</v>
      </c>
      <c r="E186" s="3">
        <v>22</v>
      </c>
      <c r="F186" s="3">
        <v>18</v>
      </c>
      <c r="G186" s="3">
        <v>12</v>
      </c>
      <c r="H186" s="3">
        <v>7</v>
      </c>
      <c r="I186" s="3">
        <v>9</v>
      </c>
      <c r="J186" s="3"/>
    </row>
    <row r="187" spans="1:10" x14ac:dyDescent="0.35">
      <c r="A187" s="2" t="s">
        <v>107</v>
      </c>
      <c r="B187" s="56">
        <f t="shared" ref="B187:H187" si="38">-(SUM(B185:B186)+B82)</f>
        <v>104</v>
      </c>
      <c r="C187" s="56">
        <f t="shared" si="38"/>
        <v>264</v>
      </c>
      <c r="D187" s="56">
        <f t="shared" si="38"/>
        <v>291</v>
      </c>
      <c r="E187" s="56">
        <f t="shared" si="38"/>
        <v>159</v>
      </c>
      <c r="F187" s="56">
        <f t="shared" si="38"/>
        <v>377</v>
      </c>
      <c r="G187" s="56">
        <f t="shared" si="38"/>
        <v>318</v>
      </c>
      <c r="H187" s="56">
        <f t="shared" si="38"/>
        <v>11</v>
      </c>
      <c r="I187" s="56">
        <f>-(SUM(I185:I186)+I82)</f>
        <v>50</v>
      </c>
      <c r="J187" s="56"/>
    </row>
    <row r="188" spans="1:10" ht="15" thickBot="1" x14ac:dyDescent="0.4">
      <c r="A188" s="6" t="s">
        <v>122</v>
      </c>
      <c r="B188" s="7">
        <f t="shared" ref="B188:H188" si="39">+SUM(B185:B187)</f>
        <v>963</v>
      </c>
      <c r="C188" s="7">
        <f t="shared" si="39"/>
        <v>1143</v>
      </c>
      <c r="D188" s="7">
        <f t="shared" si="39"/>
        <v>1105</v>
      </c>
      <c r="E188" s="7">
        <f t="shared" si="39"/>
        <v>1028</v>
      </c>
      <c r="F188" s="7">
        <f t="shared" si="39"/>
        <v>1119</v>
      </c>
      <c r="G188" s="7">
        <f t="shared" si="39"/>
        <v>1086</v>
      </c>
      <c r="H188" s="7">
        <f t="shared" si="39"/>
        <v>695</v>
      </c>
      <c r="I188" s="7">
        <f>+SUM(I185:I187)</f>
        <v>758</v>
      </c>
      <c r="J188" s="7"/>
    </row>
    <row r="189" spans="1:10" ht="15" thickTop="1" x14ac:dyDescent="0.35">
      <c r="A189" s="12" t="s">
        <v>110</v>
      </c>
      <c r="B189" s="13">
        <f t="shared" ref="B189:H189" si="40">+B188+B82</f>
        <v>0</v>
      </c>
      <c r="C189" s="13">
        <f t="shared" si="40"/>
        <v>0</v>
      </c>
      <c r="D189" s="13">
        <f t="shared" si="40"/>
        <v>0</v>
      </c>
      <c r="E189" s="13">
        <f t="shared" si="40"/>
        <v>0</v>
      </c>
      <c r="F189" s="13">
        <f t="shared" si="40"/>
        <v>0</v>
      </c>
      <c r="G189" s="13">
        <f t="shared" si="40"/>
        <v>0</v>
      </c>
      <c r="H189" s="13">
        <f t="shared" si="40"/>
        <v>0</v>
      </c>
      <c r="I189" s="13">
        <f>+I188+I82</f>
        <v>0</v>
      </c>
      <c r="J189" s="13"/>
    </row>
    <row r="190" spans="1:10" x14ac:dyDescent="0.35">
      <c r="A190" s="1" t="s">
        <v>123</v>
      </c>
    </row>
    <row r="191" spans="1:10" x14ac:dyDescent="0.35">
      <c r="A191" s="2" t="s">
        <v>99</v>
      </c>
      <c r="B191" s="3">
        <v>121</v>
      </c>
      <c r="C191" s="3">
        <v>133</v>
      </c>
      <c r="D191" s="3">
        <v>140</v>
      </c>
      <c r="E191" s="3">
        <v>160</v>
      </c>
      <c r="F191" s="3">
        <v>149</v>
      </c>
      <c r="G191" s="3">
        <v>148</v>
      </c>
      <c r="H191" s="3">
        <v>130</v>
      </c>
      <c r="I191" s="3">
        <v>124</v>
      </c>
      <c r="J191" s="3"/>
    </row>
    <row r="192" spans="1:10" x14ac:dyDescent="0.35">
      <c r="A192" s="2" t="s">
        <v>100</v>
      </c>
      <c r="B192" s="3">
        <v>0</v>
      </c>
      <c r="C192" s="3">
        <v>85</v>
      </c>
      <c r="D192" s="3">
        <v>106</v>
      </c>
      <c r="E192" s="3">
        <v>116</v>
      </c>
      <c r="F192" s="3">
        <v>111</v>
      </c>
      <c r="G192" s="3">
        <v>132</v>
      </c>
      <c r="H192" s="3">
        <v>136</v>
      </c>
      <c r="I192" s="3">
        <v>134</v>
      </c>
      <c r="J192" s="3"/>
    </row>
    <row r="193" spans="1:10" x14ac:dyDescent="0.35">
      <c r="A193" s="2" t="s">
        <v>101</v>
      </c>
      <c r="B193" s="3">
        <v>46</v>
      </c>
      <c r="C193" s="3">
        <v>48</v>
      </c>
      <c r="D193" s="3">
        <v>54</v>
      </c>
      <c r="E193" s="3">
        <v>56</v>
      </c>
      <c r="F193" s="3">
        <v>50</v>
      </c>
      <c r="G193" s="3">
        <v>44</v>
      </c>
      <c r="H193" s="3">
        <v>46</v>
      </c>
      <c r="I193" s="3">
        <v>41</v>
      </c>
      <c r="J193" s="3"/>
    </row>
    <row r="194" spans="1:10" x14ac:dyDescent="0.35">
      <c r="A194" s="2" t="s">
        <v>105</v>
      </c>
      <c r="B194" s="3">
        <v>0</v>
      </c>
      <c r="C194" s="3">
        <v>42</v>
      </c>
      <c r="D194" s="3">
        <v>54</v>
      </c>
      <c r="E194" s="3">
        <v>55</v>
      </c>
      <c r="F194" s="3">
        <v>53</v>
      </c>
      <c r="G194" s="3">
        <v>46</v>
      </c>
      <c r="H194" s="3">
        <v>43</v>
      </c>
      <c r="I194" s="3">
        <v>42</v>
      </c>
      <c r="J194" s="3"/>
    </row>
    <row r="195" spans="1:10" x14ac:dyDescent="0.35">
      <c r="A195" s="59" t="s">
        <v>196</v>
      </c>
      <c r="B195" s="3">
        <f>75+12+22+27</f>
        <v>136</v>
      </c>
      <c r="C195" s="3">
        <v>0</v>
      </c>
      <c r="D195" s="3">
        <v>0</v>
      </c>
      <c r="E195" s="3">
        <v>0</v>
      </c>
      <c r="F195" s="3">
        <v>0</v>
      </c>
      <c r="G195" s="3">
        <v>0</v>
      </c>
      <c r="H195" s="3">
        <v>0</v>
      </c>
      <c r="I195" s="3">
        <v>0</v>
      </c>
      <c r="J195" s="3"/>
    </row>
    <row r="196" spans="1:10" x14ac:dyDescent="0.35">
      <c r="A196" s="2" t="s">
        <v>106</v>
      </c>
      <c r="B196" s="3">
        <v>210</v>
      </c>
      <c r="C196" s="3">
        <v>230</v>
      </c>
      <c r="D196" s="3">
        <v>233</v>
      </c>
      <c r="E196" s="3">
        <v>217</v>
      </c>
      <c r="F196" s="3">
        <v>195</v>
      </c>
      <c r="G196" s="3">
        <v>214</v>
      </c>
      <c r="H196" s="3">
        <v>222</v>
      </c>
      <c r="I196" s="3">
        <v>220</v>
      </c>
      <c r="J196" s="3"/>
    </row>
    <row r="197" spans="1:10" x14ac:dyDescent="0.35">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c r="J197" s="5"/>
    </row>
    <row r="198" spans="1:10" x14ac:dyDescent="0.35">
      <c r="A198" s="2" t="s">
        <v>103</v>
      </c>
      <c r="B198" s="3">
        <v>18</v>
      </c>
      <c r="C198" s="3">
        <v>27</v>
      </c>
      <c r="D198" s="3">
        <v>28</v>
      </c>
      <c r="E198" s="3">
        <v>33</v>
      </c>
      <c r="F198" s="3">
        <v>31</v>
      </c>
      <c r="G198" s="3">
        <v>25</v>
      </c>
      <c r="H198" s="3">
        <v>26</v>
      </c>
      <c r="I198" s="3">
        <v>22</v>
      </c>
      <c r="J198" s="3"/>
    </row>
    <row r="199" spans="1:10" x14ac:dyDescent="0.35">
      <c r="A199" s="2" t="s">
        <v>107</v>
      </c>
      <c r="B199" s="3">
        <v>75</v>
      </c>
      <c r="C199" s="3">
        <v>84</v>
      </c>
      <c r="D199" s="3">
        <v>91</v>
      </c>
      <c r="E199" s="3">
        <v>110</v>
      </c>
      <c r="F199" s="3">
        <v>116</v>
      </c>
      <c r="G199" s="3">
        <v>112</v>
      </c>
      <c r="H199" s="3">
        <v>141</v>
      </c>
      <c r="I199" s="3">
        <v>134</v>
      </c>
      <c r="J199" s="3"/>
    </row>
    <row r="200" spans="1:10" ht="15" thickBot="1" x14ac:dyDescent="0.4">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c r="J200" s="7"/>
    </row>
    <row r="201" spans="1:10" ht="15" thickTop="1" x14ac:dyDescent="0.35">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c r="J201" s="13"/>
    </row>
    <row r="202" spans="1:10" x14ac:dyDescent="0.35">
      <c r="A202" s="14" t="s">
        <v>125</v>
      </c>
      <c r="B202" s="14"/>
      <c r="C202" s="14"/>
      <c r="D202" s="14"/>
      <c r="E202" s="14"/>
      <c r="F202" s="14"/>
      <c r="G202" s="14"/>
      <c r="H202" s="14"/>
      <c r="I202" s="14"/>
      <c r="J202" s="14"/>
    </row>
    <row r="203" spans="1:10" x14ac:dyDescent="0.35">
      <c r="A203" s="26" t="s">
        <v>126</v>
      </c>
    </row>
    <row r="204" spans="1:10" x14ac:dyDescent="0.35">
      <c r="A204" s="30" t="s">
        <v>99</v>
      </c>
      <c r="B204" s="60">
        <v>0.12</v>
      </c>
      <c r="C204" s="60">
        <v>0.08</v>
      </c>
      <c r="D204" s="60">
        <v>0.03</v>
      </c>
      <c r="E204" s="60">
        <v>-0.02</v>
      </c>
      <c r="F204" s="60">
        <v>7.0000000000000007E-2</v>
      </c>
      <c r="G204" s="60">
        <v>-0.09</v>
      </c>
      <c r="H204" s="60">
        <v>0.19</v>
      </c>
      <c r="I204" s="60">
        <v>7.0000000000000007E-2</v>
      </c>
      <c r="J204" s="60"/>
    </row>
    <row r="205" spans="1:10" x14ac:dyDescent="0.35">
      <c r="A205" s="28" t="s">
        <v>112</v>
      </c>
      <c r="B205" s="61">
        <v>0.14000000000000001</v>
      </c>
      <c r="C205" s="61">
        <v>0.1</v>
      </c>
      <c r="D205" s="61">
        <v>0.04</v>
      </c>
      <c r="E205" s="61">
        <v>-0.04</v>
      </c>
      <c r="F205" s="61">
        <v>0.08</v>
      </c>
      <c r="G205" s="61">
        <v>-7.0000000000000007E-2</v>
      </c>
      <c r="H205" s="61">
        <v>0.25</v>
      </c>
      <c r="I205" s="61">
        <v>0.05</v>
      </c>
      <c r="J205" s="61"/>
    </row>
    <row r="206" spans="1:10" x14ac:dyDescent="0.35">
      <c r="A206" s="28" t="s">
        <v>113</v>
      </c>
      <c r="B206" s="61">
        <v>0.12</v>
      </c>
      <c r="C206" s="61">
        <v>0.08</v>
      </c>
      <c r="D206" s="61">
        <v>0.03</v>
      </c>
      <c r="E206" s="61">
        <v>0.01</v>
      </c>
      <c r="F206" s="61">
        <v>7.0000000000000007E-2</v>
      </c>
      <c r="G206" s="61">
        <v>-0.12</v>
      </c>
      <c r="H206" s="61">
        <v>0.08</v>
      </c>
      <c r="I206" s="61">
        <v>0.09</v>
      </c>
      <c r="J206" s="61"/>
    </row>
    <row r="207" spans="1:10" x14ac:dyDescent="0.35">
      <c r="A207" s="28" t="s">
        <v>114</v>
      </c>
      <c r="B207" s="61">
        <v>-0.05</v>
      </c>
      <c r="C207" s="61">
        <v>-0.13</v>
      </c>
      <c r="D207" s="61">
        <v>-0.1</v>
      </c>
      <c r="E207" s="61">
        <v>-0.08</v>
      </c>
      <c r="F207" s="61">
        <v>0</v>
      </c>
      <c r="G207" s="61">
        <v>-0.14000000000000001</v>
      </c>
      <c r="H207" s="61">
        <v>-0.02</v>
      </c>
      <c r="I207" s="61">
        <v>0.25</v>
      </c>
      <c r="J207" s="61"/>
    </row>
    <row r="208" spans="1:10" x14ac:dyDescent="0.35">
      <c r="A208" s="30" t="s">
        <v>100</v>
      </c>
      <c r="B208" s="34"/>
      <c r="C208" s="34"/>
      <c r="D208" s="60">
        <v>0.1</v>
      </c>
      <c r="E208" s="60">
        <v>0.09</v>
      </c>
      <c r="F208" s="60">
        <v>0.11</v>
      </c>
      <c r="G208" s="60">
        <v>-0.01</v>
      </c>
      <c r="H208" s="60">
        <v>0.17</v>
      </c>
      <c r="I208" s="60">
        <v>0.12</v>
      </c>
      <c r="J208" s="60"/>
    </row>
    <row r="209" spans="1:10" x14ac:dyDescent="0.35">
      <c r="A209" s="28" t="s">
        <v>112</v>
      </c>
      <c r="B209" s="62"/>
      <c r="C209" s="62"/>
      <c r="D209" s="61">
        <v>0.08</v>
      </c>
      <c r="E209" s="61">
        <v>0.06</v>
      </c>
      <c r="F209" s="61">
        <v>0.12</v>
      </c>
      <c r="G209" s="61">
        <v>-0.03</v>
      </c>
      <c r="H209" s="61">
        <v>0.13</v>
      </c>
      <c r="I209" s="61">
        <v>0.09</v>
      </c>
      <c r="J209" s="61"/>
    </row>
    <row r="210" spans="1:10" x14ac:dyDescent="0.35">
      <c r="A210" s="28" t="s">
        <v>113</v>
      </c>
      <c r="B210" s="62"/>
      <c r="C210" s="62"/>
      <c r="D210" s="61">
        <v>0.17</v>
      </c>
      <c r="E210" s="61">
        <v>0.16</v>
      </c>
      <c r="F210" s="61">
        <v>0.09</v>
      </c>
      <c r="G210" s="61">
        <v>0.02</v>
      </c>
      <c r="H210" s="61">
        <v>0.25</v>
      </c>
      <c r="I210" s="61">
        <v>0.16</v>
      </c>
      <c r="J210" s="61"/>
    </row>
    <row r="211" spans="1:10" x14ac:dyDescent="0.35">
      <c r="A211" s="28" t="s">
        <v>114</v>
      </c>
      <c r="B211" s="62"/>
      <c r="C211" s="62"/>
      <c r="D211" s="61">
        <v>7.0000000000000007E-2</v>
      </c>
      <c r="E211" s="61">
        <v>0.06</v>
      </c>
      <c r="F211" s="61">
        <v>0.05</v>
      </c>
      <c r="G211" s="61">
        <v>-0.03</v>
      </c>
      <c r="H211" s="61">
        <v>0.19</v>
      </c>
      <c r="I211" s="61">
        <v>0.17</v>
      </c>
      <c r="J211" s="61"/>
    </row>
    <row r="212" spans="1:10" x14ac:dyDescent="0.35">
      <c r="A212" s="30" t="s">
        <v>101</v>
      </c>
      <c r="B212" s="60">
        <v>0.19</v>
      </c>
      <c r="C212" s="60">
        <v>0.27</v>
      </c>
      <c r="D212" s="60">
        <v>0.17</v>
      </c>
      <c r="E212" s="60">
        <v>0.18</v>
      </c>
      <c r="F212" s="60">
        <v>0.24</v>
      </c>
      <c r="G212" s="60">
        <v>0.11</v>
      </c>
      <c r="H212" s="60">
        <v>0.19</v>
      </c>
      <c r="I212" s="60">
        <v>-0.13</v>
      </c>
      <c r="J212" s="60"/>
    </row>
    <row r="213" spans="1:10" x14ac:dyDescent="0.35">
      <c r="A213" s="28" t="s">
        <v>112</v>
      </c>
      <c r="B213" s="61">
        <v>0.28000000000000003</v>
      </c>
      <c r="C213" s="61">
        <v>0.33</v>
      </c>
      <c r="D213" s="61">
        <v>0.18</v>
      </c>
      <c r="E213" s="61">
        <v>0.16</v>
      </c>
      <c r="F213" s="61">
        <v>0.25</v>
      </c>
      <c r="G213" s="61">
        <v>0.12</v>
      </c>
      <c r="H213" s="61">
        <v>0.19</v>
      </c>
      <c r="I213" s="61">
        <v>-0.1</v>
      </c>
      <c r="J213" s="61"/>
    </row>
    <row r="214" spans="1:10" x14ac:dyDescent="0.35">
      <c r="A214" s="28" t="s">
        <v>113</v>
      </c>
      <c r="B214" s="61">
        <v>7.0000000000000007E-2</v>
      </c>
      <c r="C214" s="61">
        <v>0.17</v>
      </c>
      <c r="D214" s="61">
        <v>0.18</v>
      </c>
      <c r="E214" s="61">
        <v>0.23</v>
      </c>
      <c r="F214" s="61">
        <v>0.23</v>
      </c>
      <c r="G214" s="61">
        <v>0.08</v>
      </c>
      <c r="H214" s="61">
        <v>0.19</v>
      </c>
      <c r="I214" s="61">
        <v>-0.21</v>
      </c>
      <c r="J214" s="61"/>
    </row>
    <row r="215" spans="1:10" x14ac:dyDescent="0.35">
      <c r="A215" s="28" t="s">
        <v>114</v>
      </c>
      <c r="B215" s="61">
        <v>0.01</v>
      </c>
      <c r="C215" s="61">
        <v>7.0000000000000007E-2</v>
      </c>
      <c r="D215" s="61">
        <v>0.03</v>
      </c>
      <c r="E215" s="61">
        <v>-0.01</v>
      </c>
      <c r="F215" s="61">
        <v>0.08</v>
      </c>
      <c r="G215" s="61">
        <v>0.11</v>
      </c>
      <c r="H215" s="61">
        <v>0.26</v>
      </c>
      <c r="I215" s="61">
        <v>-0.06</v>
      </c>
      <c r="J215" s="61"/>
    </row>
    <row r="216" spans="1:10" x14ac:dyDescent="0.35">
      <c r="A216" s="30" t="s">
        <v>105</v>
      </c>
      <c r="B216" s="34"/>
      <c r="C216" s="34"/>
      <c r="D216" s="60">
        <v>0.13</v>
      </c>
      <c r="E216" s="60">
        <v>0.1</v>
      </c>
      <c r="F216" s="60">
        <v>0.13</v>
      </c>
      <c r="G216" s="60">
        <v>0.01</v>
      </c>
      <c r="H216" s="60">
        <v>0.08</v>
      </c>
      <c r="I216" s="60">
        <v>0.16</v>
      </c>
      <c r="J216" s="60"/>
    </row>
    <row r="217" spans="1:10" x14ac:dyDescent="0.35">
      <c r="A217" s="28" t="s">
        <v>112</v>
      </c>
      <c r="B217" s="62"/>
      <c r="C217" s="62"/>
      <c r="D217" s="61">
        <v>0.16</v>
      </c>
      <c r="E217" s="61">
        <v>0.09</v>
      </c>
      <c r="F217" s="61">
        <v>0.12</v>
      </c>
      <c r="G217" s="61">
        <v>0</v>
      </c>
      <c r="H217" s="61">
        <v>0.08</v>
      </c>
      <c r="I217" s="61">
        <v>0.17</v>
      </c>
      <c r="J217" s="61"/>
    </row>
    <row r="218" spans="1:10" x14ac:dyDescent="0.35">
      <c r="A218" s="28" t="s">
        <v>113</v>
      </c>
      <c r="B218" s="62"/>
      <c r="C218" s="62"/>
      <c r="D218" s="61">
        <v>0.09</v>
      </c>
      <c r="E218" s="61">
        <v>0.15</v>
      </c>
      <c r="F218" s="61">
        <v>0.15</v>
      </c>
      <c r="G218" s="61">
        <v>0.03</v>
      </c>
      <c r="H218" s="61">
        <v>0.19</v>
      </c>
      <c r="I218" s="61">
        <v>0.12</v>
      </c>
      <c r="J218" s="61"/>
    </row>
    <row r="219" spans="1:10" x14ac:dyDescent="0.35">
      <c r="A219" s="28" t="s">
        <v>114</v>
      </c>
      <c r="B219" s="62"/>
      <c r="C219" s="62"/>
      <c r="D219" s="61">
        <v>-0.01</v>
      </c>
      <c r="E219" s="61">
        <v>-0.08</v>
      </c>
      <c r="F219" s="61">
        <v>0.08</v>
      </c>
      <c r="G219" s="61">
        <v>-0.04</v>
      </c>
      <c r="H219" s="61">
        <v>-0.09</v>
      </c>
      <c r="I219" s="61">
        <v>0.28000000000000003</v>
      </c>
      <c r="J219" s="61"/>
    </row>
    <row r="220" spans="1:10" x14ac:dyDescent="0.35">
      <c r="A220" s="30" t="s">
        <v>192</v>
      </c>
      <c r="B220" s="60">
        <v>0.21</v>
      </c>
      <c r="C220" s="60">
        <v>0.14000000000000001</v>
      </c>
      <c r="D220" s="60"/>
      <c r="E220" s="60"/>
      <c r="F220" s="60"/>
      <c r="G220" s="60"/>
      <c r="H220" s="60"/>
      <c r="I220" s="60"/>
      <c r="J220" s="60"/>
    </row>
    <row r="221" spans="1:10" x14ac:dyDescent="0.35">
      <c r="A221" s="28" t="s">
        <v>112</v>
      </c>
      <c r="B221" s="61">
        <v>0.25</v>
      </c>
      <c r="C221" s="61">
        <v>0.14000000000000001</v>
      </c>
      <c r="D221" s="61"/>
      <c r="E221" s="61"/>
      <c r="F221" s="61"/>
      <c r="G221" s="61"/>
      <c r="H221" s="61"/>
      <c r="I221" s="61"/>
      <c r="J221" s="61"/>
    </row>
    <row r="222" spans="1:10" x14ac:dyDescent="0.35">
      <c r="A222" s="28" t="s">
        <v>113</v>
      </c>
      <c r="B222" s="61">
        <v>0.14000000000000001</v>
      </c>
      <c r="C222" s="61">
        <v>0.18</v>
      </c>
      <c r="D222" s="61"/>
      <c r="E222" s="61"/>
      <c r="F222" s="61"/>
      <c r="G222" s="61"/>
      <c r="H222" s="61"/>
      <c r="I222" s="61"/>
      <c r="J222" s="61"/>
    </row>
    <row r="223" spans="1:10" x14ac:dyDescent="0.35">
      <c r="A223" s="28" t="s">
        <v>114</v>
      </c>
      <c r="B223" s="61">
        <v>0.15</v>
      </c>
      <c r="C223" s="61">
        <v>0.08</v>
      </c>
      <c r="D223" s="61"/>
      <c r="E223" s="61"/>
      <c r="F223" s="61"/>
      <c r="G223" s="61"/>
      <c r="H223" s="61"/>
      <c r="I223" s="61"/>
      <c r="J223" s="61"/>
    </row>
    <row r="224" spans="1:10" x14ac:dyDescent="0.35">
      <c r="A224" s="30" t="s">
        <v>193</v>
      </c>
      <c r="B224" s="60">
        <v>0.15</v>
      </c>
      <c r="C224" s="60">
        <v>0.17</v>
      </c>
      <c r="D224" s="60"/>
      <c r="E224" s="60"/>
      <c r="F224" s="60"/>
      <c r="G224" s="60"/>
      <c r="H224" s="60"/>
      <c r="I224" s="60"/>
      <c r="J224" s="60"/>
    </row>
    <row r="225" spans="1:10" x14ac:dyDescent="0.35">
      <c r="A225" s="28" t="s">
        <v>112</v>
      </c>
      <c r="B225" s="61">
        <v>0.22</v>
      </c>
      <c r="C225" s="61">
        <v>0.23</v>
      </c>
      <c r="D225" s="60"/>
      <c r="E225" s="60"/>
      <c r="F225" s="61"/>
      <c r="G225" s="61"/>
      <c r="H225" s="61"/>
      <c r="I225" s="61"/>
      <c r="J225" s="61"/>
    </row>
    <row r="226" spans="1:10" x14ac:dyDescent="0.35">
      <c r="A226" s="28" t="s">
        <v>113</v>
      </c>
      <c r="B226" s="61">
        <v>0.05</v>
      </c>
      <c r="C226" s="61">
        <v>0.09</v>
      </c>
      <c r="D226" s="60"/>
      <c r="E226" s="60"/>
      <c r="F226" s="61"/>
      <c r="G226" s="61"/>
      <c r="H226" s="61"/>
      <c r="I226" s="61"/>
      <c r="J226" s="61"/>
    </row>
    <row r="227" spans="1:10" x14ac:dyDescent="0.35">
      <c r="A227" s="28" t="s">
        <v>114</v>
      </c>
      <c r="B227" s="61">
        <v>0.14000000000000001</v>
      </c>
      <c r="C227" s="61">
        <v>7.0000000000000007E-2</v>
      </c>
      <c r="D227" s="60"/>
      <c r="E227" s="60"/>
      <c r="F227" s="61"/>
      <c r="G227" s="61"/>
      <c r="H227" s="61"/>
      <c r="I227" s="61"/>
      <c r="J227" s="61"/>
    </row>
    <row r="228" spans="1:10" x14ac:dyDescent="0.35">
      <c r="A228" s="30" t="s">
        <v>194</v>
      </c>
      <c r="B228" s="60">
        <v>0.09</v>
      </c>
      <c r="C228" s="60">
        <v>0.22</v>
      </c>
      <c r="D228" s="60"/>
      <c r="E228" s="60"/>
      <c r="F228" s="60"/>
      <c r="G228" s="60"/>
      <c r="H228" s="60"/>
      <c r="I228" s="60"/>
      <c r="J228" s="60"/>
    </row>
    <row r="229" spans="1:10" x14ac:dyDescent="0.35">
      <c r="A229" s="28" t="s">
        <v>112</v>
      </c>
      <c r="B229" s="61">
        <v>0.23</v>
      </c>
      <c r="C229" s="61">
        <v>0.34</v>
      </c>
      <c r="D229" s="60"/>
      <c r="E229" s="60"/>
      <c r="F229" s="61"/>
      <c r="G229" s="61"/>
      <c r="H229" s="61"/>
      <c r="I229" s="61"/>
      <c r="J229" s="61"/>
    </row>
    <row r="230" spans="1:10" x14ac:dyDescent="0.35">
      <c r="A230" s="28" t="s">
        <v>113</v>
      </c>
      <c r="B230" s="61">
        <v>-0.08</v>
      </c>
      <c r="C230" s="61">
        <v>0.05</v>
      </c>
      <c r="D230" s="60"/>
      <c r="E230" s="60"/>
      <c r="F230" s="61"/>
      <c r="G230" s="61"/>
      <c r="H230" s="61"/>
      <c r="I230" s="61"/>
      <c r="J230" s="61"/>
    </row>
    <row r="231" spans="1:10" x14ac:dyDescent="0.35">
      <c r="A231" s="28" t="s">
        <v>114</v>
      </c>
      <c r="B231" s="61">
        <v>-0.06</v>
      </c>
      <c r="C231" s="61">
        <v>0.03</v>
      </c>
      <c r="D231" s="60"/>
      <c r="E231" s="60"/>
      <c r="F231" s="61"/>
      <c r="G231" s="61"/>
      <c r="H231" s="61"/>
      <c r="I231" s="61"/>
      <c r="J231" s="61"/>
    </row>
    <row r="232" spans="1:10" x14ac:dyDescent="0.35">
      <c r="A232" s="30" t="s">
        <v>195</v>
      </c>
      <c r="B232" s="60">
        <v>0.08</v>
      </c>
      <c r="C232" s="60">
        <v>0.13</v>
      </c>
      <c r="D232" s="60"/>
      <c r="E232" s="60"/>
      <c r="F232" s="60"/>
      <c r="G232" s="60"/>
      <c r="H232" s="60"/>
      <c r="I232" s="60"/>
      <c r="J232" s="60"/>
    </row>
    <row r="233" spans="1:10" x14ac:dyDescent="0.35">
      <c r="A233" s="28" t="s">
        <v>112</v>
      </c>
      <c r="B233" s="61">
        <v>0.09</v>
      </c>
      <c r="C233" s="61">
        <v>0.14000000000000001</v>
      </c>
      <c r="D233" s="60"/>
      <c r="E233" s="60"/>
      <c r="F233" s="61"/>
      <c r="G233" s="61"/>
      <c r="H233" s="61"/>
      <c r="I233" s="61"/>
      <c r="J233" s="61"/>
    </row>
    <row r="234" spans="1:10" x14ac:dyDescent="0.35">
      <c r="A234" s="28" t="s">
        <v>113</v>
      </c>
      <c r="B234" s="61">
        <v>0.05</v>
      </c>
      <c r="C234" s="61">
        <v>0.11</v>
      </c>
      <c r="D234" s="60"/>
      <c r="E234" s="60"/>
      <c r="F234" s="61"/>
      <c r="G234" s="61"/>
      <c r="H234" s="61"/>
      <c r="I234" s="61"/>
      <c r="J234" s="61"/>
    </row>
    <row r="235" spans="1:10" x14ac:dyDescent="0.35">
      <c r="A235" s="28" t="s">
        <v>114</v>
      </c>
      <c r="B235" s="61">
        <v>0.05</v>
      </c>
      <c r="C235" s="61">
        <v>0.11</v>
      </c>
      <c r="D235" s="60"/>
      <c r="E235" s="60"/>
      <c r="F235" s="61"/>
      <c r="G235" s="61"/>
      <c r="H235" s="61"/>
      <c r="I235" s="61"/>
      <c r="J235" s="61"/>
    </row>
    <row r="236" spans="1:10" x14ac:dyDescent="0.35">
      <c r="A236" s="30" t="s">
        <v>106</v>
      </c>
      <c r="B236" s="60">
        <v>-0.02</v>
      </c>
      <c r="C236" s="60">
        <v>-0.3</v>
      </c>
      <c r="D236" s="60">
        <v>0.02</v>
      </c>
      <c r="E236" s="60">
        <v>0.12</v>
      </c>
      <c r="F236" s="60">
        <v>-0.53</v>
      </c>
      <c r="G236" s="60">
        <v>-0.26</v>
      </c>
      <c r="H236" s="60">
        <v>-0.17</v>
      </c>
      <c r="I236" s="60">
        <v>3.02</v>
      </c>
      <c r="J236" s="60"/>
    </row>
    <row r="237" spans="1:10" x14ac:dyDescent="0.35">
      <c r="A237" s="31" t="s">
        <v>102</v>
      </c>
      <c r="B237" s="63">
        <v>0.14000000000000001</v>
      </c>
      <c r="C237" s="63">
        <v>0.13</v>
      </c>
      <c r="D237" s="63">
        <v>0.08</v>
      </c>
      <c r="E237" s="63">
        <v>0.05</v>
      </c>
      <c r="F237" s="63">
        <v>0.11</v>
      </c>
      <c r="G237" s="63">
        <v>-0.02</v>
      </c>
      <c r="H237" s="63">
        <v>0.17</v>
      </c>
      <c r="I237" s="63">
        <v>0.06</v>
      </c>
      <c r="J237" s="63"/>
    </row>
    <row r="238" spans="1:10" x14ac:dyDescent="0.35">
      <c r="A238" s="30" t="s">
        <v>103</v>
      </c>
      <c r="B238" s="60">
        <v>0.21</v>
      </c>
      <c r="C238" s="60">
        <v>0.02</v>
      </c>
      <c r="D238" s="60">
        <v>0.06</v>
      </c>
      <c r="E238" s="60">
        <v>-0.11</v>
      </c>
      <c r="F238" s="60">
        <v>0.03</v>
      </c>
      <c r="G238" s="60">
        <v>-0.01</v>
      </c>
      <c r="H238" s="60">
        <v>0.16</v>
      </c>
      <c r="I238" s="60">
        <v>7.0000000000000007E-2</v>
      </c>
      <c r="J238" s="60"/>
    </row>
    <row r="239" spans="1:10" x14ac:dyDescent="0.35">
      <c r="A239" s="28" t="s">
        <v>112</v>
      </c>
      <c r="B239" s="62">
        <v>0</v>
      </c>
      <c r="C239" s="62">
        <v>0</v>
      </c>
      <c r="D239" s="62">
        <v>0</v>
      </c>
      <c r="E239" s="62">
        <v>0</v>
      </c>
      <c r="F239" s="61">
        <v>0.05</v>
      </c>
      <c r="G239" s="61">
        <v>0.01</v>
      </c>
      <c r="H239" s="61">
        <v>0.17</v>
      </c>
      <c r="I239" s="61">
        <v>0.06</v>
      </c>
      <c r="J239" s="61"/>
    </row>
    <row r="240" spans="1:10" x14ac:dyDescent="0.35">
      <c r="A240" s="28" t="s">
        <v>113</v>
      </c>
      <c r="B240" s="62">
        <v>0</v>
      </c>
      <c r="C240" s="62">
        <v>0</v>
      </c>
      <c r="D240" s="62">
        <v>0</v>
      </c>
      <c r="E240" s="62">
        <v>0</v>
      </c>
      <c r="F240" s="61">
        <v>-0.17</v>
      </c>
      <c r="G240" s="61">
        <v>-0.22</v>
      </c>
      <c r="H240" s="61">
        <v>0.13</v>
      </c>
      <c r="I240" s="61">
        <v>-0.03</v>
      </c>
      <c r="J240" s="61"/>
    </row>
    <row r="241" spans="1:10" x14ac:dyDescent="0.35">
      <c r="A241" s="28" t="s">
        <v>114</v>
      </c>
      <c r="B241" s="62">
        <v>0</v>
      </c>
      <c r="C241" s="62">
        <v>0</v>
      </c>
      <c r="D241" s="62">
        <v>0</v>
      </c>
      <c r="E241" s="62">
        <v>0</v>
      </c>
      <c r="F241" s="61">
        <v>-0.13</v>
      </c>
      <c r="G241" s="61">
        <v>0.08</v>
      </c>
      <c r="H241" s="61">
        <v>0.14000000000000001</v>
      </c>
      <c r="I241" s="61">
        <v>-0.16</v>
      </c>
      <c r="J241" s="61"/>
    </row>
    <row r="242" spans="1:10" x14ac:dyDescent="0.35">
      <c r="A242" s="28" t="s">
        <v>120</v>
      </c>
      <c r="B242" s="62">
        <v>0</v>
      </c>
      <c r="C242" s="62">
        <v>0</v>
      </c>
      <c r="D242" s="62">
        <v>0</v>
      </c>
      <c r="E242" s="62">
        <v>0</v>
      </c>
      <c r="F242" s="61">
        <v>0.04</v>
      </c>
      <c r="G242" s="61">
        <v>-0.14000000000000001</v>
      </c>
      <c r="H242" s="61">
        <v>-0.01</v>
      </c>
      <c r="I242" s="61">
        <v>0.42</v>
      </c>
      <c r="J242" s="61"/>
    </row>
    <row r="243" spans="1:10" x14ac:dyDescent="0.35">
      <c r="A243" s="27" t="s">
        <v>107</v>
      </c>
      <c r="B243" s="61">
        <v>0</v>
      </c>
      <c r="C243" s="61">
        <v>0</v>
      </c>
      <c r="D243" s="61">
        <v>0</v>
      </c>
      <c r="E243" s="61">
        <v>0</v>
      </c>
      <c r="F243" s="61">
        <v>0</v>
      </c>
      <c r="G243" s="61">
        <v>0</v>
      </c>
      <c r="H243" s="61">
        <v>0</v>
      </c>
      <c r="I243" s="61">
        <v>0</v>
      </c>
      <c r="J243" s="61"/>
    </row>
    <row r="244" spans="1:10" ht="15" thickBot="1" x14ac:dyDescent="0.4">
      <c r="A244" s="29" t="s">
        <v>104</v>
      </c>
      <c r="B244" s="64">
        <v>0.14000000000000001</v>
      </c>
      <c r="C244" s="64">
        <v>0.12</v>
      </c>
      <c r="D244" s="64">
        <v>0.08</v>
      </c>
      <c r="E244" s="64">
        <v>0.04</v>
      </c>
      <c r="F244" s="64">
        <v>0.11</v>
      </c>
      <c r="G244" s="64">
        <v>-0.02</v>
      </c>
      <c r="H244" s="64">
        <v>0.17</v>
      </c>
      <c r="I244" s="64">
        <v>0.06</v>
      </c>
      <c r="J244" s="64"/>
    </row>
    <row r="245" spans="1:10"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opLeftCell="A183" workbookViewId="0">
      <selection activeCell="A26" sqref="A26"/>
    </sheetView>
  </sheetViews>
  <sheetFormatPr defaultRowHeight="14.5" x14ac:dyDescent="0.35"/>
  <cols>
    <col min="1" max="1" width="48.81640625" customWidth="1"/>
    <col min="2" max="14" width="11.81640625" customWidth="1"/>
    <col min="15" max="15" width="54" bestFit="1" customWidth="1"/>
    <col min="16" max="16" width="91" customWidth="1"/>
    <col min="18" max="18" width="48.81640625" customWidth="1"/>
    <col min="19" max="21" width="11.81640625" customWidth="1"/>
  </cols>
  <sheetData>
    <row r="1" spans="1:21"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 t="shared" ref="L1:N1" si="1">+K1+1</f>
        <v>2025</v>
      </c>
      <c r="M1" s="32">
        <f t="shared" si="1"/>
        <v>2026</v>
      </c>
      <c r="N1" s="32">
        <f t="shared" si="1"/>
        <v>2027</v>
      </c>
      <c r="P1" s="65"/>
      <c r="Q1" s="19"/>
      <c r="R1" s="66" t="s">
        <v>197</v>
      </c>
      <c r="S1" s="67"/>
      <c r="T1" s="67"/>
      <c r="U1" s="67"/>
    </row>
    <row r="2" spans="1:21" x14ac:dyDescent="0.35">
      <c r="A2" s="33" t="s">
        <v>127</v>
      </c>
      <c r="B2" s="33"/>
      <c r="C2" s="33"/>
      <c r="D2" s="33"/>
      <c r="E2" s="33"/>
      <c r="F2" s="33"/>
      <c r="G2" s="33"/>
      <c r="H2" s="33"/>
      <c r="I2" s="33"/>
      <c r="J2" s="32"/>
      <c r="K2" s="32"/>
      <c r="L2" s="32"/>
      <c r="M2" s="32"/>
      <c r="N2" s="32"/>
      <c r="P2" s="65"/>
      <c r="R2" s="33" t="s">
        <v>127</v>
      </c>
      <c r="S2" s="67" t="s">
        <v>198</v>
      </c>
      <c r="T2" s="67" t="s">
        <v>199</v>
      </c>
      <c r="U2" s="67" t="s">
        <v>200</v>
      </c>
    </row>
    <row r="3" spans="1:21" x14ac:dyDescent="0.35">
      <c r="A3" s="34" t="s">
        <v>138</v>
      </c>
      <c r="B3" s="9">
        <f t="shared" ref="B3:N3" si="2">B21+B52+B85+B118+B151+B170+B177+B196</f>
        <v>30601</v>
      </c>
      <c r="C3" s="9">
        <f t="shared" si="2"/>
        <v>32376</v>
      </c>
      <c r="D3" s="9">
        <f t="shared" si="2"/>
        <v>34350</v>
      </c>
      <c r="E3" s="9">
        <f t="shared" si="2"/>
        <v>36397</v>
      </c>
      <c r="F3" s="9">
        <f t="shared" si="2"/>
        <v>39117</v>
      </c>
      <c r="G3" s="9">
        <f t="shared" si="2"/>
        <v>37403</v>
      </c>
      <c r="H3" s="9">
        <f t="shared" si="2"/>
        <v>44538</v>
      </c>
      <c r="I3" s="9">
        <f t="shared" si="2"/>
        <v>46710</v>
      </c>
      <c r="J3" s="9">
        <f t="shared" si="2"/>
        <v>51161.196732827491</v>
      </c>
      <c r="K3" s="9">
        <f t="shared" si="2"/>
        <v>56149.628448212214</v>
      </c>
      <c r="L3" s="9">
        <f t="shared" si="2"/>
        <v>61748.324895947138</v>
      </c>
      <c r="M3" s="9">
        <f t="shared" si="2"/>
        <v>68041.307074738812</v>
      </c>
      <c r="N3" s="9">
        <f t="shared" si="2"/>
        <v>75125.32780467211</v>
      </c>
      <c r="P3" s="121" t="s">
        <v>201</v>
      </c>
      <c r="R3" s="34" t="s">
        <v>138</v>
      </c>
      <c r="S3" s="9">
        <f>S9+S21+S33+S45+S57+S63+S69</f>
        <v>51161.196732827491</v>
      </c>
      <c r="T3" s="9">
        <f>T9+T21+T33+T45+T57+T170+T63+T69</f>
        <v>51217</v>
      </c>
      <c r="U3" s="9">
        <f>T3-S3</f>
        <v>55.80326717250864</v>
      </c>
    </row>
    <row r="4" spans="1:21" x14ac:dyDescent="0.35">
      <c r="A4" s="35" t="s">
        <v>128</v>
      </c>
      <c r="B4" s="40" t="str">
        <f t="shared" ref="B4:H4" si="3">+IFERROR(B3/A3-1,"nm")</f>
        <v>nm</v>
      </c>
      <c r="C4" s="40">
        <f t="shared" si="3"/>
        <v>5.8004640371229765E-2</v>
      </c>
      <c r="D4" s="40">
        <f t="shared" si="3"/>
        <v>6.0971089696071123E-2</v>
      </c>
      <c r="E4" s="40">
        <f t="shared" si="3"/>
        <v>5.95924308588065E-2</v>
      </c>
      <c r="F4" s="40">
        <f t="shared" si="3"/>
        <v>7.4731433909388079E-2</v>
      </c>
      <c r="G4" s="40">
        <f t="shared" si="3"/>
        <v>-4.3817266150267153E-2</v>
      </c>
      <c r="H4" s="40">
        <f t="shared" si="3"/>
        <v>0.19076009945726269</v>
      </c>
      <c r="I4" s="40">
        <f>+IFERROR(I3/H3-1,"nm")</f>
        <v>4.8767344739323759E-2</v>
      </c>
      <c r="J4" s="40">
        <f t="shared" ref="J4:N4" si="4">+IFERROR(J3/I3-1,"nm")</f>
        <v>9.5294299568132956E-2</v>
      </c>
      <c r="K4" s="40">
        <f>+IFERROR(K3/J3-1,"nm")</f>
        <v>9.7504203066929085E-2</v>
      </c>
      <c r="L4" s="40">
        <f t="shared" si="4"/>
        <v>9.971030267633374E-2</v>
      </c>
      <c r="M4" s="40">
        <f t="shared" si="4"/>
        <v>0.10191340719600173</v>
      </c>
      <c r="N4" s="40">
        <f t="shared" si="4"/>
        <v>0.10411353094895692</v>
      </c>
      <c r="P4" s="121"/>
      <c r="R4" s="35" t="s">
        <v>128</v>
      </c>
      <c r="S4" s="40">
        <f>J4</f>
        <v>9.5294299568132956E-2</v>
      </c>
      <c r="T4" s="40">
        <f>+IFERROR(T3/I3-1,"nm")</f>
        <v>9.6488974523656568E-2</v>
      </c>
      <c r="U4" s="40">
        <f t="shared" ref="U4" si="5">T4-S4</f>
        <v>1.1946749555236114E-3</v>
      </c>
    </row>
    <row r="5" spans="1:21" x14ac:dyDescent="0.35">
      <c r="A5" s="34" t="s">
        <v>129</v>
      </c>
      <c r="B5" s="9">
        <f t="shared" ref="B5:N5" si="6">B35+B68+B101+B134+B153+B171+B179+B198</f>
        <v>4839</v>
      </c>
      <c r="C5" s="9">
        <f t="shared" si="6"/>
        <v>5291</v>
      </c>
      <c r="D5" s="9">
        <f t="shared" si="6"/>
        <v>5651</v>
      </c>
      <c r="E5" s="9">
        <f t="shared" si="6"/>
        <v>5126</v>
      </c>
      <c r="F5" s="9">
        <f t="shared" si="6"/>
        <v>5555</v>
      </c>
      <c r="G5" s="9">
        <f t="shared" si="6"/>
        <v>3697</v>
      </c>
      <c r="H5" s="9">
        <f t="shared" si="6"/>
        <v>7667</v>
      </c>
      <c r="I5" s="9">
        <f t="shared" si="6"/>
        <v>7573</v>
      </c>
      <c r="J5" s="9">
        <f t="shared" si="6"/>
        <v>8333.862146776255</v>
      </c>
      <c r="K5" s="9">
        <f t="shared" si="6"/>
        <v>9295.3036424229431</v>
      </c>
      <c r="L5" s="9">
        <f t="shared" si="6"/>
        <v>10506.365089327977</v>
      </c>
      <c r="M5" s="9">
        <f t="shared" si="6"/>
        <v>12027.820240230596</v>
      </c>
      <c r="N5" s="9">
        <f t="shared" si="6"/>
        <v>13934.954580390924</v>
      </c>
      <c r="P5" s="121"/>
      <c r="R5" s="34" t="s">
        <v>133</v>
      </c>
      <c r="S5" s="9">
        <f>S17+S29+S41+S53+S59+S65+S71</f>
        <v>7590.1530613957257</v>
      </c>
      <c r="T5" s="9">
        <f>T17+T29+T41+T53+T59+T65+T71</f>
        <v>6195</v>
      </c>
      <c r="U5" s="9">
        <f>T5-S5</f>
        <v>-1395.1530613957257</v>
      </c>
    </row>
    <row r="6" spans="1:21" x14ac:dyDescent="0.35">
      <c r="A6" s="35" t="s">
        <v>128</v>
      </c>
      <c r="B6" s="40" t="str">
        <f t="shared" ref="B6:H6" si="7">+IFERROR(B5/A5-1,"nm")</f>
        <v>nm</v>
      </c>
      <c r="C6" s="40">
        <f t="shared" si="7"/>
        <v>9.3407728869601137E-2</v>
      </c>
      <c r="D6" s="40">
        <f t="shared" si="7"/>
        <v>6.8040068040068125E-2</v>
      </c>
      <c r="E6" s="40">
        <f t="shared" si="7"/>
        <v>-9.2903910812245583E-2</v>
      </c>
      <c r="F6" s="40">
        <f t="shared" si="7"/>
        <v>8.3690987124463545E-2</v>
      </c>
      <c r="G6" s="40">
        <f t="shared" si="7"/>
        <v>-0.3344734473447345</v>
      </c>
      <c r="H6" s="40">
        <f t="shared" si="7"/>
        <v>1.0738436570192049</v>
      </c>
      <c r="I6" s="40">
        <f>+IFERROR(I5/H5-1,"nm")</f>
        <v>-1.2260336507108338E-2</v>
      </c>
      <c r="J6" s="40">
        <f t="shared" ref="J6:N6" si="8">+IFERROR(J5/I5-1,"nm")</f>
        <v>0.10047037459081665</v>
      </c>
      <c r="K6" s="40">
        <f>+IFERROR(K5/J5-1,"nm")</f>
        <v>0.1153656586482652</v>
      </c>
      <c r="L6" s="40">
        <f t="shared" si="8"/>
        <v>0.13028745412660392</v>
      </c>
      <c r="M6" s="40">
        <f t="shared" si="8"/>
        <v>0.14481270524741841</v>
      </c>
      <c r="N6" s="40">
        <f t="shared" si="8"/>
        <v>0.15856026296280645</v>
      </c>
      <c r="P6" s="121"/>
      <c r="R6" s="35" t="s">
        <v>128</v>
      </c>
      <c r="S6" s="40">
        <f>J12</f>
        <v>0.10708183509272606</v>
      </c>
      <c r="T6" s="40">
        <f>+IFERROR(T5/I11-1,"nm")</f>
        <v>-9.6411901983663895E-2</v>
      </c>
      <c r="U6" s="40">
        <f>T6-S6</f>
        <v>-0.20349373707638996</v>
      </c>
    </row>
    <row r="7" spans="1:21" x14ac:dyDescent="0.35">
      <c r="A7" s="35" t="s">
        <v>130</v>
      </c>
      <c r="B7" s="40">
        <f t="shared" ref="B7:I7" si="9">+IFERROR(B5/B$3,"nm")</f>
        <v>0.15813208718669325</v>
      </c>
      <c r="C7" s="40">
        <f t="shared" si="9"/>
        <v>0.16342352359772672</v>
      </c>
      <c r="D7" s="40">
        <f t="shared" si="9"/>
        <v>0.16451237263464338</v>
      </c>
      <c r="E7" s="40">
        <f t="shared" si="9"/>
        <v>0.14083578316894249</v>
      </c>
      <c r="F7" s="40">
        <f t="shared" si="9"/>
        <v>0.14200986783240024</v>
      </c>
      <c r="G7" s="40">
        <f t="shared" si="9"/>
        <v>9.8842338849824879E-2</v>
      </c>
      <c r="H7" s="40">
        <f t="shared" si="9"/>
        <v>0.17214513449189456</v>
      </c>
      <c r="I7" s="40">
        <f t="shared" si="9"/>
        <v>0.16212802397773496</v>
      </c>
      <c r="J7" s="40">
        <f>+IFERROR(J5/J3,"nm")</f>
        <v>0.16289419870878133</v>
      </c>
      <c r="K7" s="40">
        <f>+IFERROR(K5/K3,"nm")</f>
        <v>0.16554523866522403</v>
      </c>
      <c r="L7" s="40">
        <f>+IFERROR(L5/L3,"nm")</f>
        <v>0.17014817984183997</v>
      </c>
      <c r="M7" s="40">
        <f>+IFERROR(M5/M3,"nm")</f>
        <v>0.17677232783048746</v>
      </c>
      <c r="N7" s="40">
        <f>+IFERROR(N5/N3,"nm")</f>
        <v>0.1854894346234626</v>
      </c>
      <c r="P7" s="121"/>
      <c r="R7" s="35" t="s">
        <v>130</v>
      </c>
      <c r="S7" s="40">
        <f t="shared" ref="S7" si="10">J13</f>
        <v>0.14835761370150907</v>
      </c>
      <c r="T7" s="40">
        <f>+IFERROR(T5/T$3,"nm")</f>
        <v>0.12095593260050373</v>
      </c>
      <c r="U7" s="40">
        <f>T7-S7</f>
        <v>-2.740168110100534E-2</v>
      </c>
    </row>
    <row r="8" spans="1:21" x14ac:dyDescent="0.35">
      <c r="A8" s="34" t="s">
        <v>131</v>
      </c>
      <c r="B8" s="9">
        <f t="shared" ref="B8:N8" si="11">B38+B71+B104+B137+B156+B172+B182+B201</f>
        <v>606</v>
      </c>
      <c r="C8" s="9">
        <f t="shared" si="11"/>
        <v>649</v>
      </c>
      <c r="D8" s="9">
        <f t="shared" si="11"/>
        <v>706</v>
      </c>
      <c r="E8" s="9">
        <f t="shared" si="11"/>
        <v>747</v>
      </c>
      <c r="F8" s="9">
        <f t="shared" si="11"/>
        <v>705</v>
      </c>
      <c r="G8" s="9">
        <f t="shared" si="11"/>
        <v>721</v>
      </c>
      <c r="H8" s="9">
        <f t="shared" si="11"/>
        <v>744</v>
      </c>
      <c r="I8" s="9">
        <f t="shared" si="11"/>
        <v>717</v>
      </c>
      <c r="J8" s="9">
        <f t="shared" si="11"/>
        <v>743.70908538052549</v>
      </c>
      <c r="K8" s="9">
        <f t="shared" si="11"/>
        <v>772.60648735436496</v>
      </c>
      <c r="L8" s="9">
        <f t="shared" si="11"/>
        <v>803.85460035546657</v>
      </c>
      <c r="M8" s="9">
        <f t="shared" si="11"/>
        <v>837.6287125521884</v>
      </c>
      <c r="N8" s="9">
        <f t="shared" si="11"/>
        <v>874.11805250243083</v>
      </c>
      <c r="P8" s="121"/>
      <c r="R8" s="36" t="s">
        <v>99</v>
      </c>
      <c r="S8" s="32"/>
      <c r="T8" s="32"/>
      <c r="U8" s="32"/>
    </row>
    <row r="9" spans="1:21" x14ac:dyDescent="0.35">
      <c r="A9" s="35" t="s">
        <v>128</v>
      </c>
      <c r="B9" s="40" t="str">
        <f t="shared" ref="B9:N9" si="12">+IFERROR(B8/A8-1,"nm")</f>
        <v>nm</v>
      </c>
      <c r="C9" s="40">
        <f t="shared" si="12"/>
        <v>7.0957095709570872E-2</v>
      </c>
      <c r="D9" s="40">
        <f t="shared" si="12"/>
        <v>8.7827426810477727E-2</v>
      </c>
      <c r="E9" s="40">
        <f t="shared" si="12"/>
        <v>5.8073654390934815E-2</v>
      </c>
      <c r="F9" s="40">
        <f t="shared" si="12"/>
        <v>-5.6224899598393607E-2</v>
      </c>
      <c r="G9" s="40">
        <f t="shared" si="12"/>
        <v>2.2695035460992941E-2</v>
      </c>
      <c r="H9" s="40">
        <f t="shared" si="12"/>
        <v>3.1900138696255187E-2</v>
      </c>
      <c r="I9" s="40">
        <f t="shared" si="12"/>
        <v>-3.6290322580645129E-2</v>
      </c>
      <c r="J9" s="40">
        <f t="shared" si="12"/>
        <v>3.7251165105335327E-2</v>
      </c>
      <c r="K9" s="40">
        <f>+IFERROR(K8/J8-1,"nm")</f>
        <v>3.8855787218269322E-2</v>
      </c>
      <c r="L9" s="40">
        <f t="shared" si="12"/>
        <v>4.0445056458306983E-2</v>
      </c>
      <c r="M9" s="40">
        <f t="shared" si="12"/>
        <v>4.201520048748475E-2</v>
      </c>
      <c r="N9" s="40">
        <f t="shared" si="12"/>
        <v>4.3562666135288364E-2</v>
      </c>
      <c r="P9" s="121"/>
      <c r="R9" s="9" t="s">
        <v>135</v>
      </c>
      <c r="S9" s="9">
        <f>S11+S13+S15</f>
        <v>19461.588333333337</v>
      </c>
      <c r="T9" s="9">
        <f>T11+T13+T15</f>
        <v>21608</v>
      </c>
      <c r="U9" s="9">
        <f t="shared" ref="U9:U19" si="13">T9-S9</f>
        <v>2146.4116666666632</v>
      </c>
    </row>
    <row r="10" spans="1:21" x14ac:dyDescent="0.35">
      <c r="A10" s="35" t="s">
        <v>132</v>
      </c>
      <c r="B10" s="40">
        <f t="shared" ref="B10:I10" si="14">+IFERROR(B8/B$3,"nm")</f>
        <v>1.9803274402797295E-2</v>
      </c>
      <c r="C10" s="40">
        <f t="shared" si="14"/>
        <v>2.0045712873733631E-2</v>
      </c>
      <c r="D10" s="40">
        <f t="shared" si="14"/>
        <v>2.0553129548762736E-2</v>
      </c>
      <c r="E10" s="40">
        <f t="shared" si="14"/>
        <v>2.0523669533203285E-2</v>
      </c>
      <c r="F10" s="40">
        <f t="shared" si="14"/>
        <v>1.8022854513382928E-2</v>
      </c>
      <c r="G10" s="40">
        <f t="shared" si="14"/>
        <v>1.9276528620698875E-2</v>
      </c>
      <c r="H10" s="40">
        <f t="shared" si="14"/>
        <v>1.6704836319547355E-2</v>
      </c>
      <c r="I10" s="40">
        <f t="shared" si="14"/>
        <v>1.5350032113037893E-2</v>
      </c>
      <c r="J10" s="40">
        <f>+IFERROR(J8/J3,"nm")</f>
        <v>1.4536585007272238E-2</v>
      </c>
      <c r="K10" s="40">
        <f>+IFERROR(K8/K3,"nm")</f>
        <v>1.3759779159838136E-2</v>
      </c>
      <c r="L10" s="40">
        <f>+IFERROR(L8/L3,"nm")</f>
        <v>1.3018241413188971E-2</v>
      </c>
      <c r="M10" s="40">
        <f>+IFERROR(M8/M3,"nm")</f>
        <v>1.2310591147699579E-2</v>
      </c>
      <c r="N10" s="40">
        <f>+IFERROR(N8/N3,"nm")</f>
        <v>1.1635464071120748E-2</v>
      </c>
      <c r="P10" s="121"/>
      <c r="R10" s="37" t="s">
        <v>128</v>
      </c>
      <c r="S10" s="40">
        <f>J22</f>
        <v>6.0403657894259055E-2</v>
      </c>
      <c r="T10" s="40">
        <f>+IFERROR(T9/I21-1,"nm")</f>
        <v>0.17735520078461287</v>
      </c>
      <c r="U10" s="40">
        <f t="shared" si="13"/>
        <v>0.11695154289035381</v>
      </c>
    </row>
    <row r="11" spans="1:21" x14ac:dyDescent="0.35">
      <c r="A11" s="34" t="s">
        <v>133</v>
      </c>
      <c r="B11" s="9">
        <f>B5-B8</f>
        <v>4233</v>
      </c>
      <c r="C11" s="9">
        <f t="shared" ref="C11:N11" si="15">C5-C8</f>
        <v>4642</v>
      </c>
      <c r="D11" s="9">
        <f t="shared" si="15"/>
        <v>4945</v>
      </c>
      <c r="E11" s="9">
        <f t="shared" si="15"/>
        <v>4379</v>
      </c>
      <c r="F11" s="9">
        <f t="shared" si="15"/>
        <v>4850</v>
      </c>
      <c r="G11" s="9">
        <f t="shared" si="15"/>
        <v>2976</v>
      </c>
      <c r="H11" s="9">
        <f t="shared" si="15"/>
        <v>6923</v>
      </c>
      <c r="I11" s="9">
        <f>I5-I8</f>
        <v>6856</v>
      </c>
      <c r="J11" s="9">
        <f>J5-J8</f>
        <v>7590.1530613957293</v>
      </c>
      <c r="K11" s="9">
        <f t="shared" si="15"/>
        <v>8522.6971550685776</v>
      </c>
      <c r="L11" s="9">
        <f t="shared" si="15"/>
        <v>9702.5104889725117</v>
      </c>
      <c r="M11" s="9">
        <f t="shared" si="15"/>
        <v>11190.191527678408</v>
      </c>
      <c r="N11" s="9">
        <f t="shared" si="15"/>
        <v>13060.836527888494</v>
      </c>
      <c r="P11" s="121"/>
      <c r="R11" s="38" t="s">
        <v>112</v>
      </c>
      <c r="S11" s="3">
        <f>J23</f>
        <v>12982.060000000001</v>
      </c>
      <c r="T11" s="3">
        <v>14897</v>
      </c>
      <c r="U11" s="3">
        <f t="shared" si="13"/>
        <v>1914.9399999999987</v>
      </c>
    </row>
    <row r="12" spans="1:21" x14ac:dyDescent="0.35">
      <c r="A12" s="35" t="s">
        <v>128</v>
      </c>
      <c r="B12" s="40" t="str">
        <f t="shared" ref="B12:H12" si="16">+IFERROR(B11/A11-1,"nm")</f>
        <v>nm</v>
      </c>
      <c r="C12" s="40">
        <f t="shared" si="16"/>
        <v>9.6621781242617555E-2</v>
      </c>
      <c r="D12" s="40">
        <f t="shared" si="16"/>
        <v>6.5273588970271357E-2</v>
      </c>
      <c r="E12" s="40">
        <f t="shared" si="16"/>
        <v>-0.11445904954499497</v>
      </c>
      <c r="F12" s="40">
        <f t="shared" si="16"/>
        <v>0.10755880337976698</v>
      </c>
      <c r="G12" s="40">
        <f t="shared" si="16"/>
        <v>-0.38639175257731961</v>
      </c>
      <c r="H12" s="40">
        <f t="shared" si="16"/>
        <v>1.32627688172043</v>
      </c>
      <c r="I12" s="40">
        <f>+IFERROR(I11/H11-1,"nm")</f>
        <v>-9.67788530983682E-3</v>
      </c>
      <c r="J12" s="40">
        <f t="shared" ref="J12:N12" si="17">+IFERROR(J11/I11-1,"nm")</f>
        <v>0.10708183509272606</v>
      </c>
      <c r="K12" s="40">
        <f>+IFERROR(K11/J11-1,"nm")</f>
        <v>0.12286235681014923</v>
      </c>
      <c r="L12" s="40">
        <f t="shared" si="17"/>
        <v>0.13843192036951368</v>
      </c>
      <c r="M12" s="40">
        <f t="shared" si="17"/>
        <v>0.15332949553589614</v>
      </c>
      <c r="N12" s="40">
        <f t="shared" si="17"/>
        <v>0.16716827371391596</v>
      </c>
      <c r="R12" s="37" t="s">
        <v>128</v>
      </c>
      <c r="S12" s="40">
        <f>J24</f>
        <v>6.1666666666666668E-2</v>
      </c>
      <c r="T12" s="40">
        <f>+IFERROR(T11/I23-1,"nm")</f>
        <v>0.21826954530585541</v>
      </c>
      <c r="U12" s="40">
        <f t="shared" si="13"/>
        <v>0.15660287863918873</v>
      </c>
    </row>
    <row r="13" spans="1:21" x14ac:dyDescent="0.35">
      <c r="A13" s="35" t="s">
        <v>130</v>
      </c>
      <c r="B13" s="40">
        <f t="shared" ref="B13:I13" si="18">+IFERROR(B11/B$3,"nm")</f>
        <v>0.13832881278389594</v>
      </c>
      <c r="C13" s="40">
        <f t="shared" si="18"/>
        <v>0.14337781072399308</v>
      </c>
      <c r="D13" s="40">
        <f t="shared" si="18"/>
        <v>0.14395924308588065</v>
      </c>
      <c r="E13" s="40">
        <f t="shared" si="18"/>
        <v>0.12031211363573921</v>
      </c>
      <c r="F13" s="40">
        <f t="shared" si="18"/>
        <v>0.12398701331901731</v>
      </c>
      <c r="G13" s="40">
        <f t="shared" si="18"/>
        <v>7.9565810229126011E-2</v>
      </c>
      <c r="H13" s="40">
        <f t="shared" si="18"/>
        <v>0.1554402981723472</v>
      </c>
      <c r="I13" s="40">
        <f t="shared" si="18"/>
        <v>0.14677799186469706</v>
      </c>
      <c r="J13" s="40">
        <f>+IFERROR(J11/J3,"nm")</f>
        <v>0.14835761370150907</v>
      </c>
      <c r="K13" s="40">
        <f>+IFERROR(K11/K3,"nm")</f>
        <v>0.15178545950538588</v>
      </c>
      <c r="L13" s="40">
        <f>+IFERROR(L11/L3,"nm")</f>
        <v>0.157129938428651</v>
      </c>
      <c r="M13" s="40">
        <f>+IFERROR(M11/M3,"nm")</f>
        <v>0.16446173668278791</v>
      </c>
      <c r="N13" s="40">
        <f>+IFERROR(N11/N3,"nm")</f>
        <v>0.17385397055234186</v>
      </c>
      <c r="P13" s="68" t="s">
        <v>202</v>
      </c>
      <c r="R13" s="38" t="s">
        <v>113</v>
      </c>
      <c r="S13" s="3">
        <f>J27</f>
        <v>5858.1333333333332</v>
      </c>
      <c r="T13" s="3">
        <v>5947</v>
      </c>
      <c r="U13" s="3">
        <f t="shared" si="13"/>
        <v>88.866666666666788</v>
      </c>
    </row>
    <row r="14" spans="1:21" x14ac:dyDescent="0.35">
      <c r="A14" s="34" t="s">
        <v>134</v>
      </c>
      <c r="B14" s="41">
        <f t="shared" ref="B14:N14" si="19">B45+B78+B111+B144+B163+B174+B189+B208</f>
        <v>963</v>
      </c>
      <c r="C14" s="41">
        <f t="shared" si="19"/>
        <v>1143</v>
      </c>
      <c r="D14" s="41">
        <f t="shared" si="19"/>
        <v>1105</v>
      </c>
      <c r="E14" s="41">
        <f t="shared" si="19"/>
        <v>1028</v>
      </c>
      <c r="F14" s="41">
        <f t="shared" si="19"/>
        <v>1119</v>
      </c>
      <c r="G14" s="41">
        <f t="shared" si="19"/>
        <v>1086</v>
      </c>
      <c r="H14" s="41">
        <f t="shared" si="19"/>
        <v>695</v>
      </c>
      <c r="I14" s="41">
        <f t="shared" si="19"/>
        <v>758</v>
      </c>
      <c r="J14" s="41">
        <f t="shared" si="19"/>
        <v>795.18747479454748</v>
      </c>
      <c r="K14" s="41">
        <f t="shared" si="19"/>
        <v>846.35273211741219</v>
      </c>
      <c r="L14" s="41">
        <f t="shared" si="19"/>
        <v>917.15404427060616</v>
      </c>
      <c r="M14" s="41">
        <f t="shared" si="19"/>
        <v>1015.9360265280537</v>
      </c>
      <c r="N14" s="41">
        <f t="shared" si="19"/>
        <v>1155.008622361167</v>
      </c>
      <c r="P14" s="69" t="s">
        <v>203</v>
      </c>
      <c r="R14" s="37" t="s">
        <v>128</v>
      </c>
      <c r="S14" s="40">
        <f>J28</f>
        <v>6.6666666666666666E-2</v>
      </c>
      <c r="T14" s="40">
        <f>+IFERROR(T13/I27-1,"nm")</f>
        <v>8.2847778587035625E-2</v>
      </c>
      <c r="U14" s="40">
        <f t="shared" si="13"/>
        <v>1.618111192036896E-2</v>
      </c>
    </row>
    <row r="15" spans="1:21" x14ac:dyDescent="0.35">
      <c r="A15" s="35" t="s">
        <v>128</v>
      </c>
      <c r="B15" s="40" t="str">
        <f t="shared" ref="B15:H15" si="20">+IFERROR(B14/A14-1,"nm")</f>
        <v>nm</v>
      </c>
      <c r="C15" s="40">
        <f t="shared" si="20"/>
        <v>0.18691588785046731</v>
      </c>
      <c r="D15" s="40">
        <f t="shared" si="20"/>
        <v>-3.3245844269466307E-2</v>
      </c>
      <c r="E15" s="40">
        <f t="shared" si="20"/>
        <v>-6.9683257918552011E-2</v>
      </c>
      <c r="F15" s="40">
        <f t="shared" si="20"/>
        <v>8.8521400778210024E-2</v>
      </c>
      <c r="G15" s="40">
        <f t="shared" si="20"/>
        <v>-2.9490616621983934E-2</v>
      </c>
      <c r="H15" s="40">
        <f t="shared" si="20"/>
        <v>-0.36003683241252304</v>
      </c>
      <c r="I15" s="40">
        <f>+IFERROR(I14/H14-1,"nm")</f>
        <v>9.0647482014388547E-2</v>
      </c>
      <c r="J15" s="40">
        <f t="shared" ref="J15:N15" si="21">+IFERROR(J14/I14-1,"nm")</f>
        <v>4.9059993132648305E-2</v>
      </c>
      <c r="K15" s="40">
        <f>+IFERROR(K14/J14-1,"nm")</f>
        <v>6.4343640895606846E-2</v>
      </c>
      <c r="L15" s="40">
        <f t="shared" si="21"/>
        <v>8.3654615228880624E-2</v>
      </c>
      <c r="M15" s="40">
        <f t="shared" si="21"/>
        <v>0.10770489742102907</v>
      </c>
      <c r="N15" s="40">
        <f t="shared" si="21"/>
        <v>0.13689109570057467</v>
      </c>
      <c r="P15" s="69" t="s">
        <v>204</v>
      </c>
      <c r="R15" s="38" t="s">
        <v>114</v>
      </c>
      <c r="S15" s="3">
        <f>J31</f>
        <v>621.39499999999998</v>
      </c>
      <c r="T15" s="3">
        <v>764</v>
      </c>
      <c r="U15" s="3">
        <f t="shared" si="13"/>
        <v>142.60500000000002</v>
      </c>
    </row>
    <row r="16" spans="1:21" x14ac:dyDescent="0.35">
      <c r="A16" s="35" t="s">
        <v>132</v>
      </c>
      <c r="B16" s="40">
        <f t="shared" ref="B16:I16" si="22">+IFERROR(B14/B$3,"nm")</f>
        <v>3.146955981830659E-2</v>
      </c>
      <c r="C16" s="40">
        <f t="shared" si="22"/>
        <v>3.5303928836174947E-2</v>
      </c>
      <c r="D16" s="40">
        <f t="shared" si="22"/>
        <v>3.2168850072780204E-2</v>
      </c>
      <c r="E16" s="40">
        <f t="shared" si="22"/>
        <v>2.8244086051048164E-2</v>
      </c>
      <c r="F16" s="40">
        <f t="shared" si="22"/>
        <v>2.8606488227624818E-2</v>
      </c>
      <c r="G16" s="40">
        <f t="shared" si="22"/>
        <v>2.9035104136031869E-2</v>
      </c>
      <c r="H16" s="40">
        <f t="shared" si="22"/>
        <v>1.5604652207104046E-2</v>
      </c>
      <c r="I16" s="40">
        <f t="shared" si="22"/>
        <v>1.6227788482123744E-2</v>
      </c>
      <c r="J16" s="40">
        <f>+IFERROR(J14/J3,"nm")</f>
        <v>1.554278487556013E-2</v>
      </c>
      <c r="K16" s="40">
        <f>+IFERROR(K14/K3,"nm")</f>
        <v>1.5073167098478989E-2</v>
      </c>
      <c r="L16" s="40">
        <f>+IFERROR(L14/L3,"nm")</f>
        <v>1.4853099996090805E-2</v>
      </c>
      <c r="M16" s="40">
        <f>+IFERROR(M14/M3,"nm")</f>
        <v>1.4931165643424752E-2</v>
      </c>
      <c r="N16" s="40">
        <f>+IFERROR(N14/N3,"nm")</f>
        <v>1.5374423727830124E-2</v>
      </c>
      <c r="P16" s="69" t="s">
        <v>205</v>
      </c>
      <c r="R16" s="37" t="s">
        <v>128</v>
      </c>
      <c r="S16" s="40">
        <f>J32</f>
        <v>-1.833333333333334E-2</v>
      </c>
      <c r="T16" s="40">
        <f>+IFERROR(T15/I31-1,"nm")</f>
        <v>0.20695102685624023</v>
      </c>
      <c r="U16" s="40">
        <f t="shared" si="13"/>
        <v>0.22528436018957357</v>
      </c>
    </row>
    <row r="17" spans="1:21" x14ac:dyDescent="0.35">
      <c r="A17" s="9" t="s">
        <v>140</v>
      </c>
      <c r="B17" s="41">
        <f t="shared" ref="B17:N17" si="23">B48+B81+B114+B147+B166+B175+B192+B211</f>
        <v>3011</v>
      </c>
      <c r="C17" s="41">
        <f t="shared" si="23"/>
        <v>3520</v>
      </c>
      <c r="D17" s="41">
        <f t="shared" si="23"/>
        <v>3989</v>
      </c>
      <c r="E17" s="41">
        <f t="shared" si="23"/>
        <v>4454</v>
      </c>
      <c r="F17" s="41">
        <f t="shared" si="23"/>
        <v>4744</v>
      </c>
      <c r="G17" s="41">
        <f t="shared" si="23"/>
        <v>4866</v>
      </c>
      <c r="H17" s="41">
        <f t="shared" si="23"/>
        <v>4904</v>
      </c>
      <c r="I17" s="41">
        <f t="shared" si="23"/>
        <v>4791</v>
      </c>
      <c r="J17" s="41">
        <f t="shared" si="23"/>
        <v>5084.1032751319917</v>
      </c>
      <c r="K17" s="41">
        <f t="shared" si="23"/>
        <v>5400.4937249966224</v>
      </c>
      <c r="L17" s="41">
        <f t="shared" si="23"/>
        <v>5741.7806045720627</v>
      </c>
      <c r="M17" s="41">
        <f t="shared" si="23"/>
        <v>6109.7033820189372</v>
      </c>
      <c r="N17" s="41">
        <f t="shared" si="23"/>
        <v>6506.1413400098809</v>
      </c>
      <c r="P17" s="69" t="s">
        <v>206</v>
      </c>
      <c r="R17" s="9" t="s">
        <v>133</v>
      </c>
      <c r="S17" s="9">
        <f>J42</f>
        <v>5202.3281823663274</v>
      </c>
      <c r="T17" s="9">
        <v>5454</v>
      </c>
      <c r="U17" s="9">
        <f t="shared" si="13"/>
        <v>251.67181763367262</v>
      </c>
    </row>
    <row r="18" spans="1:21" x14ac:dyDescent="0.35">
      <c r="A18" s="35" t="s">
        <v>128</v>
      </c>
      <c r="B18" s="40" t="str">
        <f t="shared" ref="B18:N18" si="24">+IFERROR(B17/A17-1,"nm")</f>
        <v>nm</v>
      </c>
      <c r="C18" s="40">
        <f t="shared" si="24"/>
        <v>0.16904682829624718</v>
      </c>
      <c r="D18" s="40">
        <f t="shared" si="24"/>
        <v>0.13323863636363642</v>
      </c>
      <c r="E18" s="40">
        <f t="shared" si="24"/>
        <v>0.11657056906492858</v>
      </c>
      <c r="F18" s="40">
        <f t="shared" si="24"/>
        <v>6.5110013471037176E-2</v>
      </c>
      <c r="G18" s="40">
        <f t="shared" si="24"/>
        <v>2.5716694772343951E-2</v>
      </c>
      <c r="H18" s="40">
        <f t="shared" si="24"/>
        <v>7.8092889436909285E-3</v>
      </c>
      <c r="I18" s="40">
        <f t="shared" si="24"/>
        <v>-2.3042414355628038E-2</v>
      </c>
      <c r="J18" s="40">
        <f t="shared" si="24"/>
        <v>6.1177890864535955E-2</v>
      </c>
      <c r="K18" s="40">
        <f t="shared" si="24"/>
        <v>6.2231318433714655E-2</v>
      </c>
      <c r="L18" s="40">
        <f t="shared" si="24"/>
        <v>6.3195495996183793E-2</v>
      </c>
      <c r="M18" s="40">
        <f t="shared" si="24"/>
        <v>6.4078167172376022E-2</v>
      </c>
      <c r="N18" s="40">
        <f t="shared" si="24"/>
        <v>6.4886612852216974E-2</v>
      </c>
      <c r="R18" s="39" t="s">
        <v>128</v>
      </c>
      <c r="S18" s="40">
        <f>J39</f>
        <v>3.5951685873934644E-2</v>
      </c>
      <c r="T18" s="40">
        <f>+IFERROR(T17/I42-1,"nm")</f>
        <v>6.648416112631983E-2</v>
      </c>
      <c r="U18" s="40">
        <f t="shared" si="13"/>
        <v>3.0532475252385186E-2</v>
      </c>
    </row>
    <row r="19" spans="1:21" x14ac:dyDescent="0.35">
      <c r="A19" s="35" t="s">
        <v>132</v>
      </c>
      <c r="B19" s="40">
        <f t="shared" ref="B19:I19" si="25">+IFERROR(B17/B$3,"nm")</f>
        <v>9.8395477271984569E-2</v>
      </c>
      <c r="C19" s="40">
        <f t="shared" si="25"/>
        <v>0.10872251050160613</v>
      </c>
      <c r="D19" s="40">
        <f t="shared" si="25"/>
        <v>0.11612809315866085</v>
      </c>
      <c r="E19" s="40">
        <f t="shared" si="25"/>
        <v>0.12237272302662307</v>
      </c>
      <c r="F19" s="40">
        <f t="shared" si="25"/>
        <v>0.1212771940588491</v>
      </c>
      <c r="G19" s="40">
        <f t="shared" si="25"/>
        <v>0.13009651632222013</v>
      </c>
      <c r="H19" s="40">
        <f t="shared" si="25"/>
        <v>0.11010822219228523</v>
      </c>
      <c r="I19" s="40">
        <f t="shared" si="25"/>
        <v>0.10256904303147078</v>
      </c>
      <c r="J19" s="40">
        <f>+IFERROR(J17/J3,"nm")</f>
        <v>9.9374205448751474E-2</v>
      </c>
      <c r="K19" s="40">
        <f>+IFERROR(K17/K3,"nm")</f>
        <v>9.6180400017741752E-2</v>
      </c>
      <c r="L19" s="40">
        <f>+IFERROR(L17/L3,"nm")</f>
        <v>9.2986823759957982E-2</v>
      </c>
      <c r="M19" s="40">
        <f>+IFERROR(M17/M3,"nm")</f>
        <v>8.9794033135016618E-2</v>
      </c>
      <c r="N19" s="40">
        <f>+IFERROR(N17/N3,"nm")</f>
        <v>8.660383295665644E-2</v>
      </c>
      <c r="R19" s="39" t="s">
        <v>130</v>
      </c>
      <c r="S19" s="40">
        <v>0.27864654279954226</v>
      </c>
      <c r="T19" s="40">
        <f>+IFERROR(T17/T$9,"nm")</f>
        <v>0.25240651610514625</v>
      </c>
      <c r="U19" s="40">
        <f t="shared" si="13"/>
        <v>-2.6240026694396013E-2</v>
      </c>
    </row>
    <row r="20" spans="1:21" x14ac:dyDescent="0.35">
      <c r="A20" s="36" t="str">
        <f>+Historicals!A109</f>
        <v>North America</v>
      </c>
      <c r="B20" s="36"/>
      <c r="C20" s="36"/>
      <c r="D20" s="36"/>
      <c r="E20" s="36"/>
      <c r="F20" s="36"/>
      <c r="G20" s="36"/>
      <c r="H20" s="36"/>
      <c r="I20" s="36"/>
      <c r="J20" s="32"/>
      <c r="K20" s="32"/>
      <c r="L20" s="32"/>
      <c r="M20" s="32"/>
      <c r="N20" s="32"/>
      <c r="P20" s="121" t="s">
        <v>207</v>
      </c>
      <c r="R20" s="36" t="s">
        <v>100</v>
      </c>
      <c r="S20" s="32"/>
      <c r="T20" s="32"/>
      <c r="U20" s="32"/>
    </row>
    <row r="21" spans="1:21" x14ac:dyDescent="0.35">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19461.588333333337</v>
      </c>
      <c r="K21" s="9">
        <f>+SUM(K23+K27+K31)</f>
        <v>20641.298680555559</v>
      </c>
      <c r="L21" s="9">
        <f t="shared" ref="L21:N21" si="26">+SUM(L23+L27+L31)</f>
        <v>21896.621922967599</v>
      </c>
      <c r="M21" s="9">
        <f t="shared" si="26"/>
        <v>23232.334327892451</v>
      </c>
      <c r="N21" s="9">
        <f t="shared" si="26"/>
        <v>24653.515684178816</v>
      </c>
      <c r="P21" s="121"/>
      <c r="R21" s="9" t="s">
        <v>135</v>
      </c>
      <c r="S21" s="9">
        <f>S23+S25+S27</f>
        <v>13831.214999999998</v>
      </c>
      <c r="T21" s="9">
        <f>T23+T25+T27</f>
        <v>13418</v>
      </c>
      <c r="U21" s="9">
        <f t="shared" ref="U21:U55" si="27">T21-S21</f>
        <v>-413.21499999999833</v>
      </c>
    </row>
    <row r="22" spans="1:21" x14ac:dyDescent="0.35">
      <c r="A22" s="37" t="s">
        <v>128</v>
      </c>
      <c r="B22" s="40" t="str">
        <f t="shared" ref="B22:N22" si="28">+IFERROR(B21/A21-1,"nm")</f>
        <v>nm</v>
      </c>
      <c r="C22" s="40">
        <f t="shared" si="28"/>
        <v>7.4526928675400228E-2</v>
      </c>
      <c r="D22" s="40">
        <f t="shared" si="28"/>
        <v>3.0615009482525046E-2</v>
      </c>
      <c r="E22" s="40">
        <f t="shared" si="28"/>
        <v>-2.372502628811779E-2</v>
      </c>
      <c r="F22" s="40">
        <f t="shared" si="28"/>
        <v>7.0481319421070276E-2</v>
      </c>
      <c r="G22" s="40">
        <f t="shared" si="28"/>
        <v>-8.9171173437303519E-2</v>
      </c>
      <c r="H22" s="40">
        <f t="shared" si="28"/>
        <v>0.18606738470035911</v>
      </c>
      <c r="I22" s="40">
        <f t="shared" si="28"/>
        <v>6.8339251411607238E-2</v>
      </c>
      <c r="J22" s="40">
        <f t="shared" si="28"/>
        <v>6.0403657894259055E-2</v>
      </c>
      <c r="K22" s="40">
        <f t="shared" si="28"/>
        <v>6.0617372385872725E-2</v>
      </c>
      <c r="L22" s="40">
        <f t="shared" si="28"/>
        <v>6.0816097951945869E-2</v>
      </c>
      <c r="M22" s="40">
        <f t="shared" si="28"/>
        <v>6.1000843400589089E-2</v>
      </c>
      <c r="N22" s="40">
        <f t="shared" si="28"/>
        <v>6.1172559598546838E-2</v>
      </c>
      <c r="P22" s="121"/>
      <c r="R22" s="37" t="s">
        <v>128</v>
      </c>
      <c r="S22" s="40">
        <f>J53</f>
        <v>0.10835924352912873</v>
      </c>
      <c r="T22" s="40">
        <f>+IFERROR(T21/I52-1,"nm")</f>
        <v>7.524641397547871E-2</v>
      </c>
      <c r="U22" s="40">
        <f t="shared" si="27"/>
        <v>-3.3112829553650025E-2</v>
      </c>
    </row>
    <row r="23" spans="1:21" x14ac:dyDescent="0.35">
      <c r="A23" s="38"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12982.060000000001</v>
      </c>
      <c r="K23" s="3">
        <f>+J23*(1+K24)</f>
        <v>13782.62036666667</v>
      </c>
      <c r="L23" s="3">
        <f t="shared" ref="L23:N23" si="29">+K23*(1+L24)</f>
        <v>14632.548622611115</v>
      </c>
      <c r="M23" s="3">
        <f t="shared" si="29"/>
        <v>15534.889121005468</v>
      </c>
      <c r="N23" s="3">
        <f t="shared" si="29"/>
        <v>16492.873950134141</v>
      </c>
      <c r="O23" s="1" t="s">
        <v>208</v>
      </c>
      <c r="P23" s="121"/>
      <c r="R23" s="38" t="s">
        <v>112</v>
      </c>
      <c r="S23" s="3">
        <f>J56</f>
        <v>8034.4499999999989</v>
      </c>
      <c r="T23" s="3">
        <v>8260</v>
      </c>
      <c r="U23" s="3">
        <f t="shared" si="27"/>
        <v>225.55000000000109</v>
      </c>
    </row>
    <row r="24" spans="1:21" x14ac:dyDescent="0.35">
      <c r="A24" s="37" t="s">
        <v>128</v>
      </c>
      <c r="B24" s="40" t="str">
        <f t="shared" ref="B24:H24" si="30">+IFERROR(B23/A23-1,"nm")</f>
        <v>nm</v>
      </c>
      <c r="C24" s="40">
        <f t="shared" si="30"/>
        <v>9.3228309428638578E-2</v>
      </c>
      <c r="D24" s="40">
        <f t="shared" si="30"/>
        <v>4.1402301322722934E-2</v>
      </c>
      <c r="E24" s="40">
        <f t="shared" si="30"/>
        <v>-3.7381247418422192E-2</v>
      </c>
      <c r="F24" s="40">
        <f t="shared" si="30"/>
        <v>7.755846384895948E-2</v>
      </c>
      <c r="G24" s="40">
        <f t="shared" si="30"/>
        <v>-7.1279243404678949E-2</v>
      </c>
      <c r="H24" s="40">
        <f t="shared" si="30"/>
        <v>0.24815092721620746</v>
      </c>
      <c r="I24" s="40">
        <f>+IFERROR(I23/H23-1,"nm")</f>
        <v>5.0154586052902683E-2</v>
      </c>
      <c r="J24" s="40">
        <f>+J25+J26</f>
        <v>6.1666666666666668E-2</v>
      </c>
      <c r="K24" s="40">
        <f t="shared" ref="K24:N24" si="31">+K25+K26</f>
        <v>6.1666666666666668E-2</v>
      </c>
      <c r="L24" s="40">
        <f t="shared" si="31"/>
        <v>6.1666666666666668E-2</v>
      </c>
      <c r="M24" s="40">
        <f t="shared" si="31"/>
        <v>6.1666666666666668E-2</v>
      </c>
      <c r="N24" s="40">
        <f t="shared" si="31"/>
        <v>6.1666666666666668E-2</v>
      </c>
      <c r="P24" s="121"/>
      <c r="R24" s="37" t="s">
        <v>128</v>
      </c>
      <c r="S24" s="40">
        <f>J57</f>
        <v>8.7499999999999994E-2</v>
      </c>
      <c r="T24" s="40">
        <f>+IFERROR(T23/I56-1,"nm")</f>
        <v>0.11802923659989162</v>
      </c>
      <c r="U24" s="40">
        <f t="shared" si="27"/>
        <v>3.0529236599891624E-2</v>
      </c>
    </row>
    <row r="25" spans="1:21" x14ac:dyDescent="0.35">
      <c r="A25" s="37" t="s">
        <v>136</v>
      </c>
      <c r="B25" s="40">
        <f>+Historicals!B205</f>
        <v>0.14000000000000001</v>
      </c>
      <c r="C25" s="40">
        <f>+Historicals!C205</f>
        <v>0.1</v>
      </c>
      <c r="D25" s="40">
        <f>+Historicals!D205</f>
        <v>0.04</v>
      </c>
      <c r="E25" s="40">
        <f>+Historicals!E205</f>
        <v>-0.04</v>
      </c>
      <c r="F25" s="40">
        <f>+Historicals!F205</f>
        <v>0.08</v>
      </c>
      <c r="G25" s="40">
        <f>+Historicals!G205</f>
        <v>-7.0000000000000007E-2</v>
      </c>
      <c r="H25" s="40">
        <f>+Historicals!H205</f>
        <v>0.25</v>
      </c>
      <c r="I25" s="40">
        <f>+Historicals!I205</f>
        <v>0.05</v>
      </c>
      <c r="J25" s="42">
        <f>AVERAGE(B25,C25,D25,E25,F25,I25)</f>
        <v>6.1666666666666668E-2</v>
      </c>
      <c r="K25" s="42">
        <f>+J25</f>
        <v>6.1666666666666668E-2</v>
      </c>
      <c r="L25" s="42">
        <f t="shared" ref="L25:N25" si="32">+K25</f>
        <v>6.1666666666666668E-2</v>
      </c>
      <c r="M25" s="42">
        <f t="shared" si="32"/>
        <v>6.1666666666666668E-2</v>
      </c>
      <c r="N25" s="42">
        <f t="shared" si="32"/>
        <v>6.1666666666666668E-2</v>
      </c>
      <c r="P25" s="121"/>
      <c r="R25" s="38" t="s">
        <v>113</v>
      </c>
      <c r="S25" s="3">
        <f>J60</f>
        <v>5183.415</v>
      </c>
      <c r="T25" s="3">
        <v>4566</v>
      </c>
      <c r="U25" s="3">
        <f t="shared" si="27"/>
        <v>-617.41499999999996</v>
      </c>
    </row>
    <row r="26" spans="1:21" x14ac:dyDescent="0.35">
      <c r="A26" s="37" t="s">
        <v>137</v>
      </c>
      <c r="B26" s="40" t="str">
        <f t="shared" ref="B26:H26" si="33">+IFERROR(B24-B25,"nm")</f>
        <v>nm</v>
      </c>
      <c r="C26" s="40">
        <f t="shared" si="33"/>
        <v>-6.7716905713614273E-3</v>
      </c>
      <c r="D26" s="40">
        <f t="shared" si="33"/>
        <v>1.4023013227229333E-3</v>
      </c>
      <c r="E26" s="40">
        <f t="shared" si="33"/>
        <v>2.6187525815778087E-3</v>
      </c>
      <c r="F26" s="40">
        <f t="shared" si="33"/>
        <v>-2.4415361510405215E-3</v>
      </c>
      <c r="G26" s="40">
        <f t="shared" si="33"/>
        <v>-1.2792434046789425E-3</v>
      </c>
      <c r="H26" s="40">
        <f t="shared" si="33"/>
        <v>-1.849072783792538E-3</v>
      </c>
      <c r="I26" s="40">
        <f>+IFERROR(I24-I25,"nm")</f>
        <v>1.5458605290268046E-4</v>
      </c>
      <c r="J26" s="42">
        <v>0</v>
      </c>
      <c r="K26" s="42">
        <v>0</v>
      </c>
      <c r="L26" s="42">
        <v>0</v>
      </c>
      <c r="M26" s="42">
        <v>0</v>
      </c>
      <c r="N26" s="42">
        <v>0</v>
      </c>
      <c r="P26" s="121"/>
      <c r="R26" s="37" t="s">
        <v>128</v>
      </c>
      <c r="S26" s="40">
        <f>J61</f>
        <v>0.14500000000000002</v>
      </c>
      <c r="T26" s="40">
        <f>+IFERROR(T25/I60-1,"nm")</f>
        <v>8.6149768058316756E-3</v>
      </c>
      <c r="U26" s="40">
        <f t="shared" si="27"/>
        <v>-0.13638502319416834</v>
      </c>
    </row>
    <row r="27" spans="1:21" x14ac:dyDescent="0.35">
      <c r="A27" s="38"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5858.1333333333332</v>
      </c>
      <c r="K27" s="3">
        <f>+J27*(1+K28)</f>
        <v>6248.6755555555555</v>
      </c>
      <c r="L27" s="3">
        <f t="shared" ref="L27:N27" si="34">+K27*(1+L28)</f>
        <v>6665.2539259259256</v>
      </c>
      <c r="M27" s="3">
        <f t="shared" si="34"/>
        <v>7109.6041876543204</v>
      </c>
      <c r="N27" s="3">
        <f t="shared" si="34"/>
        <v>7583.5778001646086</v>
      </c>
      <c r="O27" s="1" t="s">
        <v>208</v>
      </c>
      <c r="P27" s="121"/>
      <c r="R27" s="38" t="s">
        <v>114</v>
      </c>
      <c r="S27" s="3">
        <f>J64</f>
        <v>613.34999999999991</v>
      </c>
      <c r="T27" s="3">
        <v>592</v>
      </c>
      <c r="U27" s="3">
        <f t="shared" si="27"/>
        <v>-21.349999999999909</v>
      </c>
    </row>
    <row r="28" spans="1:21" x14ac:dyDescent="0.35">
      <c r="A28" s="37" t="s">
        <v>128</v>
      </c>
      <c r="B28" s="40" t="str">
        <f t="shared" ref="B28:H28" si="35">+IFERROR(B27/A27-1,"nm")</f>
        <v>nm</v>
      </c>
      <c r="C28" s="40">
        <f t="shared" si="35"/>
        <v>7.6190476190476142E-2</v>
      </c>
      <c r="D28" s="40">
        <f t="shared" si="35"/>
        <v>2.9498525073746285E-2</v>
      </c>
      <c r="E28" s="40">
        <f t="shared" si="35"/>
        <v>1.0642652476463343E-2</v>
      </c>
      <c r="F28" s="40">
        <f t="shared" si="35"/>
        <v>6.5208586472256025E-2</v>
      </c>
      <c r="G28" s="40">
        <f t="shared" si="35"/>
        <v>-0.11806083650190113</v>
      </c>
      <c r="H28" s="40">
        <f t="shared" si="35"/>
        <v>8.3854278939426541E-2</v>
      </c>
      <c r="I28" s="40">
        <f>+IFERROR(I27/H27-1,"nm")</f>
        <v>9.2283214001591007E-2</v>
      </c>
      <c r="J28" s="40">
        <f>+J29+J30</f>
        <v>6.6666666666666666E-2</v>
      </c>
      <c r="K28" s="40">
        <f t="shared" ref="K28:N28" si="36">+K29+K30</f>
        <v>6.6666666666666666E-2</v>
      </c>
      <c r="L28" s="40">
        <f t="shared" si="36"/>
        <v>6.6666666666666666E-2</v>
      </c>
      <c r="M28" s="40">
        <f t="shared" si="36"/>
        <v>6.6666666666666666E-2</v>
      </c>
      <c r="N28" s="40">
        <f t="shared" si="36"/>
        <v>6.6666666666666666E-2</v>
      </c>
      <c r="P28" s="121"/>
      <c r="R28" s="37" t="s">
        <v>128</v>
      </c>
      <c r="S28" s="40">
        <f>J65</f>
        <v>8.7499999999999994E-2</v>
      </c>
      <c r="T28" s="40">
        <f>+IFERROR(T27/I64-1,"nm")</f>
        <v>4.9645390070921946E-2</v>
      </c>
      <c r="U28" s="40">
        <f t="shared" si="27"/>
        <v>-3.7854609929078048E-2</v>
      </c>
    </row>
    <row r="29" spans="1:21" x14ac:dyDescent="0.35">
      <c r="A29" s="37" t="s">
        <v>136</v>
      </c>
      <c r="B29" s="40">
        <f>+Historicals!B206</f>
        <v>0.12</v>
      </c>
      <c r="C29" s="40">
        <f>+Historicals!C206</f>
        <v>0.08</v>
      </c>
      <c r="D29" s="40">
        <f>+Historicals!D206</f>
        <v>0.03</v>
      </c>
      <c r="E29" s="40">
        <f>+Historicals!E206</f>
        <v>0.01</v>
      </c>
      <c r="F29" s="40">
        <f>+Historicals!F206</f>
        <v>7.0000000000000007E-2</v>
      </c>
      <c r="G29" s="40">
        <f>+Historicals!G206</f>
        <v>-0.12</v>
      </c>
      <c r="H29" s="40">
        <f>+Historicals!H206</f>
        <v>0.08</v>
      </c>
      <c r="I29" s="40">
        <f>+Historicals!I206</f>
        <v>0.09</v>
      </c>
      <c r="J29" s="42">
        <f>AVERAGE(B29,C29,D29,E29,F29,I29)</f>
        <v>6.6666666666666666E-2</v>
      </c>
      <c r="K29" s="42">
        <f>+J29</f>
        <v>6.6666666666666666E-2</v>
      </c>
      <c r="L29" s="42">
        <f t="shared" ref="L29:N29" si="37">+K29</f>
        <v>6.6666666666666666E-2</v>
      </c>
      <c r="M29" s="42">
        <f t="shared" si="37"/>
        <v>6.6666666666666666E-2</v>
      </c>
      <c r="N29" s="42">
        <f t="shared" si="37"/>
        <v>6.6666666666666666E-2</v>
      </c>
      <c r="P29" s="121"/>
      <c r="R29" s="9" t="s">
        <v>133</v>
      </c>
      <c r="S29" s="9">
        <f>J75</f>
        <v>4084.9863282378137</v>
      </c>
      <c r="T29" s="9">
        <v>3531</v>
      </c>
      <c r="U29" s="9">
        <f t="shared" si="27"/>
        <v>-553.98632823781372</v>
      </c>
    </row>
    <row r="30" spans="1:21" x14ac:dyDescent="0.35">
      <c r="A30" s="37" t="s">
        <v>137</v>
      </c>
      <c r="B30" s="40" t="str">
        <f t="shared" ref="B30:H30" si="38">+IFERROR(B28-B29,"nm")</f>
        <v>nm</v>
      </c>
      <c r="C30" s="40">
        <f t="shared" si="38"/>
        <v>-3.8095238095238598E-3</v>
      </c>
      <c r="D30" s="40">
        <f t="shared" si="38"/>
        <v>-5.0147492625371437E-4</v>
      </c>
      <c r="E30" s="40">
        <f t="shared" si="38"/>
        <v>6.4265247646334324E-4</v>
      </c>
      <c r="F30" s="40">
        <f t="shared" si="38"/>
        <v>-4.7914135277439818E-3</v>
      </c>
      <c r="G30" s="40">
        <f t="shared" si="38"/>
        <v>1.9391634980988615E-3</v>
      </c>
      <c r="H30" s="40">
        <f t="shared" si="38"/>
        <v>3.8542789394265392E-3</v>
      </c>
      <c r="I30" s="40">
        <f>+IFERROR(I28-I29,"nm")</f>
        <v>2.2832140015910107E-3</v>
      </c>
      <c r="J30" s="42">
        <v>0</v>
      </c>
      <c r="K30" s="42">
        <v>0</v>
      </c>
      <c r="L30" s="42">
        <v>0</v>
      </c>
      <c r="M30" s="42">
        <v>0</v>
      </c>
      <c r="N30" s="42">
        <v>0</v>
      </c>
      <c r="P30" s="121"/>
      <c r="R30" s="39" t="s">
        <v>128</v>
      </c>
      <c r="S30" s="40">
        <f t="shared" ref="S30:S31" si="39">J76</f>
        <v>0.24050602132943016</v>
      </c>
      <c r="T30" s="40">
        <f>+IFERROR(T29/I75-1,"nm")</f>
        <v>7.227452171272386E-2</v>
      </c>
      <c r="U30" s="40">
        <f t="shared" si="27"/>
        <v>-0.1682314996167063</v>
      </c>
    </row>
    <row r="31" spans="1:21" x14ac:dyDescent="0.35">
      <c r="A31" s="38" t="s">
        <v>114</v>
      </c>
      <c r="B31" s="3">
        <f t="shared" ref="B31:I31" si="40">B21-B23-B27</f>
        <v>824</v>
      </c>
      <c r="C31" s="3">
        <f t="shared" si="40"/>
        <v>719</v>
      </c>
      <c r="D31" s="3">
        <f t="shared" si="40"/>
        <v>646</v>
      </c>
      <c r="E31" s="3">
        <f t="shared" si="40"/>
        <v>595</v>
      </c>
      <c r="F31" s="3">
        <f t="shared" si="40"/>
        <v>597</v>
      </c>
      <c r="G31" s="3">
        <f t="shared" si="40"/>
        <v>516</v>
      </c>
      <c r="H31" s="3">
        <f t="shared" si="40"/>
        <v>507</v>
      </c>
      <c r="I31" s="3">
        <f t="shared" si="40"/>
        <v>633</v>
      </c>
      <c r="J31" s="3">
        <f>+I31*(1+J32)</f>
        <v>621.39499999999998</v>
      </c>
      <c r="K31" s="3">
        <f>+J31*(1+K32)</f>
        <v>610.0027583333333</v>
      </c>
      <c r="L31" s="3">
        <f t="shared" ref="L31:N31" si="41">+K31*(1+L32)</f>
        <v>598.81937443055551</v>
      </c>
      <c r="M31" s="3">
        <f t="shared" si="41"/>
        <v>587.84101923266201</v>
      </c>
      <c r="N31" s="3">
        <f t="shared" si="41"/>
        <v>577.06393388006325</v>
      </c>
      <c r="O31" s="1" t="s">
        <v>208</v>
      </c>
      <c r="P31" s="121"/>
      <c r="R31" s="39" t="s">
        <v>130</v>
      </c>
      <c r="S31" s="40">
        <f t="shared" si="39"/>
        <v>0.29534544349414094</v>
      </c>
      <c r="T31" s="40">
        <f>+IFERROR(T29/T$21,"nm")</f>
        <v>0.26315397227604709</v>
      </c>
      <c r="U31" s="40">
        <f t="shared" si="27"/>
        <v>-3.2191471218093848E-2</v>
      </c>
    </row>
    <row r="32" spans="1:21" x14ac:dyDescent="0.35">
      <c r="A32" s="37" t="s">
        <v>128</v>
      </c>
      <c r="B32" s="40" t="str">
        <f t="shared" ref="B32:H32" si="42">+IFERROR(B31/A31-1,"nm")</f>
        <v>nm</v>
      </c>
      <c r="C32" s="40">
        <f t="shared" si="42"/>
        <v>-0.12742718446601942</v>
      </c>
      <c r="D32" s="40">
        <f t="shared" si="42"/>
        <v>-0.10152990264255912</v>
      </c>
      <c r="E32" s="40">
        <f t="shared" si="42"/>
        <v>-7.8947368421052655E-2</v>
      </c>
      <c r="F32" s="40">
        <f t="shared" si="42"/>
        <v>3.3613445378151141E-3</v>
      </c>
      <c r="G32" s="40">
        <f t="shared" si="42"/>
        <v>-0.13567839195979903</v>
      </c>
      <c r="H32" s="40">
        <f t="shared" si="42"/>
        <v>-1.744186046511631E-2</v>
      </c>
      <c r="I32" s="40">
        <f>+IFERROR(I31/H31-1,"nm")</f>
        <v>0.24852071005917153</v>
      </c>
      <c r="J32" s="40">
        <f>+J33+J34</f>
        <v>-1.833333333333334E-2</v>
      </c>
      <c r="K32" s="40">
        <f t="shared" ref="K32:N32" si="43">+K33+K34</f>
        <v>-1.833333333333334E-2</v>
      </c>
      <c r="L32" s="40">
        <f t="shared" si="43"/>
        <v>-1.833333333333334E-2</v>
      </c>
      <c r="M32" s="40">
        <f t="shared" si="43"/>
        <v>-1.833333333333334E-2</v>
      </c>
      <c r="N32" s="40">
        <f t="shared" si="43"/>
        <v>-1.833333333333334E-2</v>
      </c>
      <c r="P32" s="121"/>
      <c r="R32" s="36" t="s">
        <v>101</v>
      </c>
      <c r="S32" s="36"/>
      <c r="T32" s="36"/>
      <c r="U32" s="36">
        <f t="shared" si="27"/>
        <v>0</v>
      </c>
    </row>
    <row r="33" spans="1:21" x14ac:dyDescent="0.35">
      <c r="A33" s="37" t="s">
        <v>136</v>
      </c>
      <c r="B33" s="40">
        <f>+Historicals!B207</f>
        <v>-0.05</v>
      </c>
      <c r="C33" s="40">
        <f>+Historicals!C207</f>
        <v>-0.13</v>
      </c>
      <c r="D33" s="40">
        <f>+Historicals!D207</f>
        <v>-0.1</v>
      </c>
      <c r="E33" s="40">
        <f>+Historicals!E207</f>
        <v>-0.08</v>
      </c>
      <c r="F33" s="40">
        <f>+Historicals!F207</f>
        <v>0</v>
      </c>
      <c r="G33" s="40">
        <f>+Historicals!G207</f>
        <v>-0.14000000000000001</v>
      </c>
      <c r="H33" s="40">
        <f>+Historicals!H207</f>
        <v>-0.02</v>
      </c>
      <c r="I33" s="40">
        <f>+Historicals!I207</f>
        <v>0.25</v>
      </c>
      <c r="J33" s="42">
        <f>AVERAGE(B33,C33,D33,E33,F33,I33)</f>
        <v>-1.833333333333334E-2</v>
      </c>
      <c r="K33" s="42">
        <f>+J33</f>
        <v>-1.833333333333334E-2</v>
      </c>
      <c r="L33" s="42">
        <f t="shared" ref="L33:N33" si="44">+K33</f>
        <v>-1.833333333333334E-2</v>
      </c>
      <c r="M33" s="42">
        <f t="shared" si="44"/>
        <v>-1.833333333333334E-2</v>
      </c>
      <c r="N33" s="42">
        <f t="shared" si="44"/>
        <v>-1.833333333333334E-2</v>
      </c>
      <c r="P33" s="121"/>
      <c r="R33" s="9" t="s">
        <v>135</v>
      </c>
      <c r="S33" s="9">
        <f>S35+S37+S39</f>
        <v>8760.2033333333347</v>
      </c>
      <c r="T33" s="9">
        <f>T35+T37+T39</f>
        <v>7248</v>
      </c>
      <c r="U33" s="9">
        <f t="shared" si="27"/>
        <v>-1512.2033333333347</v>
      </c>
    </row>
    <row r="34" spans="1:21" x14ac:dyDescent="0.35">
      <c r="A34" s="37" t="s">
        <v>137</v>
      </c>
      <c r="B34" s="40" t="str">
        <f t="shared" ref="B34:H34" si="45">+IFERROR(B32-B33,"nm")</f>
        <v>nm</v>
      </c>
      <c r="C34" s="40">
        <f t="shared" si="45"/>
        <v>2.572815533980588E-3</v>
      </c>
      <c r="D34" s="40">
        <f t="shared" si="45"/>
        <v>-1.5299026425591167E-3</v>
      </c>
      <c r="E34" s="40">
        <f t="shared" si="45"/>
        <v>1.0526315789473467E-3</v>
      </c>
      <c r="F34" s="40">
        <f t="shared" si="45"/>
        <v>3.3613445378151141E-3</v>
      </c>
      <c r="G34" s="40">
        <f t="shared" si="45"/>
        <v>4.321608040200986E-3</v>
      </c>
      <c r="H34" s="40">
        <f t="shared" si="45"/>
        <v>2.5581395348836904E-3</v>
      </c>
      <c r="I34" s="40">
        <f>+IFERROR(I32-I33,"nm")</f>
        <v>-1.4792899408284654E-3</v>
      </c>
      <c r="J34" s="42">
        <v>0</v>
      </c>
      <c r="K34" s="42">
        <v>0</v>
      </c>
      <c r="L34" s="42">
        <v>0</v>
      </c>
      <c r="M34" s="42">
        <v>0</v>
      </c>
      <c r="N34" s="42">
        <v>0</v>
      </c>
      <c r="P34" s="121"/>
      <c r="R34" s="37" t="s">
        <v>128</v>
      </c>
      <c r="S34" s="40">
        <f>J86</f>
        <v>0.1607530586104855</v>
      </c>
      <c r="T34" s="40">
        <f>+IFERROR(T33/I85-1,"nm")</f>
        <v>-3.9618391413806853E-2</v>
      </c>
      <c r="U34" s="40">
        <f t="shared" si="27"/>
        <v>-0.20037145002429235</v>
      </c>
    </row>
    <row r="35" spans="1:21" x14ac:dyDescent="0.35">
      <c r="A35" s="9" t="s">
        <v>129</v>
      </c>
      <c r="B35" s="41">
        <f t="shared" ref="B35:H35" si="46">+B42+B38</f>
        <v>3766</v>
      </c>
      <c r="C35" s="41">
        <f t="shared" si="46"/>
        <v>3896</v>
      </c>
      <c r="D35" s="41">
        <f t="shared" si="46"/>
        <v>4015</v>
      </c>
      <c r="E35" s="41">
        <f t="shared" si="46"/>
        <v>3760</v>
      </c>
      <c r="F35" s="41">
        <f t="shared" si="46"/>
        <v>4074</v>
      </c>
      <c r="G35" s="41">
        <f t="shared" si="46"/>
        <v>3047</v>
      </c>
      <c r="H35" s="41">
        <f t="shared" si="46"/>
        <v>5219</v>
      </c>
      <c r="I35" s="41">
        <f>+I42+I38</f>
        <v>5238</v>
      </c>
      <c r="J35" s="41">
        <f>+J42+J38</f>
        <v>5330.7861914146952</v>
      </c>
      <c r="K35" s="41">
        <f t="shared" ref="K35:N35" si="47">+K42+K38</f>
        <v>5425.2582458759407</v>
      </c>
      <c r="L35" s="41">
        <f t="shared" si="47"/>
        <v>5521.4482752121658</v>
      </c>
      <c r="M35" s="41">
        <f t="shared" si="47"/>
        <v>5619.3890535169385</v>
      </c>
      <c r="N35" s="41">
        <f t="shared" si="47"/>
        <v>5719.1140324571516</v>
      </c>
      <c r="O35" s="1" t="s">
        <v>209</v>
      </c>
      <c r="P35" s="121"/>
      <c r="R35" s="38" t="s">
        <v>112</v>
      </c>
      <c r="S35" s="3">
        <f>J89</f>
        <v>6408.9333333333334</v>
      </c>
      <c r="T35" s="3">
        <v>5435</v>
      </c>
      <c r="U35" s="3">
        <f t="shared" si="27"/>
        <v>-973.93333333333339</v>
      </c>
    </row>
    <row r="36" spans="1:21" x14ac:dyDescent="0.35">
      <c r="A36" s="39" t="s">
        <v>128</v>
      </c>
      <c r="B36" s="40" t="str">
        <f t="shared" ref="B36:H36" si="48">+IFERROR(B35/A35-1,"nm")</f>
        <v>nm</v>
      </c>
      <c r="C36" s="40">
        <f t="shared" si="48"/>
        <v>3.4519383961763239E-2</v>
      </c>
      <c r="D36" s="40">
        <f t="shared" si="48"/>
        <v>3.0544147843942548E-2</v>
      </c>
      <c r="E36" s="40">
        <f t="shared" si="48"/>
        <v>-6.3511830635118338E-2</v>
      </c>
      <c r="F36" s="40">
        <f t="shared" si="48"/>
        <v>8.3510638297872308E-2</v>
      </c>
      <c r="G36" s="40">
        <f t="shared" si="48"/>
        <v>-0.25208640157093765</v>
      </c>
      <c r="H36" s="40">
        <f t="shared" si="48"/>
        <v>0.71283229405973092</v>
      </c>
      <c r="I36" s="40">
        <f>+IFERROR(I35/H35-1,"nm")</f>
        <v>3.6405441655489312E-3</v>
      </c>
      <c r="J36" s="40">
        <f>+IFERROR(J35/I35-1,"nm")</f>
        <v>1.7714049525524134E-2</v>
      </c>
      <c r="K36" s="40">
        <f>+IFERROR(K35/J35-1,"nm")</f>
        <v>1.7721974033285015E-2</v>
      </c>
      <c r="L36" s="40">
        <f t="shared" ref="L36:N36" si="49">+IFERROR(L35/K35-1,"nm")</f>
        <v>1.7730036981989716E-2</v>
      </c>
      <c r="M36" s="40">
        <f t="shared" si="49"/>
        <v>1.7738240661325344E-2</v>
      </c>
      <c r="N36" s="40">
        <f t="shared" si="49"/>
        <v>1.7746587394193547E-2</v>
      </c>
      <c r="P36" s="121"/>
      <c r="R36" s="37" t="s">
        <v>128</v>
      </c>
      <c r="S36" s="40">
        <f>J90</f>
        <v>0.18333333333333335</v>
      </c>
      <c r="T36" s="40">
        <f>+IFERROR(T35/I89-1,"nm")</f>
        <v>3.5081240768095601E-3</v>
      </c>
      <c r="U36" s="40">
        <f t="shared" si="27"/>
        <v>-0.17982520925652379</v>
      </c>
    </row>
    <row r="37" spans="1:21" x14ac:dyDescent="0.35">
      <c r="A37" s="39" t="s">
        <v>130</v>
      </c>
      <c r="B37" s="40">
        <f t="shared" ref="B37:H37" si="50">+IFERROR(B35/B$21,"nm")</f>
        <v>0.27409024745269289</v>
      </c>
      <c r="C37" s="40">
        <f t="shared" si="50"/>
        <v>0.26388512598211866</v>
      </c>
      <c r="D37" s="40">
        <f t="shared" si="50"/>
        <v>0.26386698212407994</v>
      </c>
      <c r="E37" s="40">
        <f t="shared" si="50"/>
        <v>0.25311342982160889</v>
      </c>
      <c r="F37" s="40">
        <f t="shared" si="50"/>
        <v>0.25619418941013711</v>
      </c>
      <c r="G37" s="40">
        <f t="shared" si="50"/>
        <v>0.2103700635183651</v>
      </c>
      <c r="H37" s="40">
        <f t="shared" si="50"/>
        <v>0.30380115256999823</v>
      </c>
      <c r="I37" s="40">
        <f>+IFERROR(I35/I$21,"nm")</f>
        <v>0.28540293140086087</v>
      </c>
      <c r="J37" s="42">
        <f>+IFERROR(J35/J21,"nm")</f>
        <v>0.27391321304871369</v>
      </c>
      <c r="K37" s="42">
        <f>+IFERROR(K35/K21,"nm")</f>
        <v>0.26283512146387489</v>
      </c>
      <c r="L37" s="42">
        <f>+IFERROR(L35/L21,"nm")</f>
        <v>0.25215982148464006</v>
      </c>
      <c r="M37" s="42">
        <f>+IFERROR(M35/M21,"nm")</f>
        <v>0.24187793504548399</v>
      </c>
      <c r="N37" s="42">
        <f>+IFERROR(N35/N21,"nm")</f>
        <v>0.23197965376302676</v>
      </c>
      <c r="P37" s="121"/>
      <c r="R37" s="38" t="s">
        <v>113</v>
      </c>
      <c r="S37" s="3">
        <f>J93</f>
        <v>2154.41</v>
      </c>
      <c r="T37" s="3">
        <v>1666</v>
      </c>
      <c r="U37" s="3">
        <f t="shared" si="27"/>
        <v>-488.40999999999985</v>
      </c>
    </row>
    <row r="38" spans="1:21" x14ac:dyDescent="0.35">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9">
        <f>I38+I38*J39</f>
        <v>128.4580090483679</v>
      </c>
      <c r="K38" s="9">
        <f t="shared" ref="K38:N38" si="51">J38+J38*K39</f>
        <v>133.07629103766587</v>
      </c>
      <c r="L38" s="9">
        <f t="shared" si="51"/>
        <v>137.86060805032034</v>
      </c>
      <c r="M38" s="9">
        <f t="shared" si="51"/>
        <v>142.81692932533508</v>
      </c>
      <c r="N38" s="9">
        <f t="shared" si="51"/>
        <v>147.95143870591946</v>
      </c>
      <c r="O38" s="1" t="s">
        <v>210</v>
      </c>
      <c r="P38" s="121"/>
      <c r="R38" s="37" t="s">
        <v>128</v>
      </c>
      <c r="S38" s="40">
        <f>J94</f>
        <v>0.11166666666666668</v>
      </c>
      <c r="T38" s="40">
        <f>+IFERROR(T37/I93-1,"nm")</f>
        <v>-0.14035087719298245</v>
      </c>
      <c r="U38" s="40">
        <f t="shared" si="27"/>
        <v>-0.25201754385964914</v>
      </c>
    </row>
    <row r="39" spans="1:21" x14ac:dyDescent="0.35">
      <c r="A39" s="39" t="s">
        <v>128</v>
      </c>
      <c r="B39" s="40" t="str">
        <f t="shared" ref="B39:H39" si="52">+IFERROR(B38/A38-1,"nm")</f>
        <v>nm</v>
      </c>
      <c r="C39" s="40">
        <f t="shared" si="52"/>
        <v>9.9173553719008156E-2</v>
      </c>
      <c r="D39" s="40">
        <f t="shared" si="52"/>
        <v>5.2631578947368363E-2</v>
      </c>
      <c r="E39" s="40">
        <f t="shared" si="52"/>
        <v>0.14285714285714279</v>
      </c>
      <c r="F39" s="40">
        <f t="shared" si="52"/>
        <v>-6.8749999999999978E-2</v>
      </c>
      <c r="G39" s="40">
        <f t="shared" si="52"/>
        <v>-6.7114093959731447E-3</v>
      </c>
      <c r="H39" s="40">
        <f t="shared" si="52"/>
        <v>-0.1216216216216216</v>
      </c>
      <c r="I39" s="40">
        <f>+IFERROR(I38/H38-1,"nm")</f>
        <v>-4.6153846153846101E-2</v>
      </c>
      <c r="J39" s="40">
        <f>AVERAGE(C39,D39,E39,F39,I39)</f>
        <v>3.5951685873934644E-2</v>
      </c>
      <c r="K39" s="40">
        <f>J39</f>
        <v>3.5951685873934644E-2</v>
      </c>
      <c r="L39" s="40">
        <f t="shared" ref="L39:N39" si="53">K39</f>
        <v>3.5951685873934644E-2</v>
      </c>
      <c r="M39" s="40">
        <f t="shared" si="53"/>
        <v>3.5951685873934644E-2</v>
      </c>
      <c r="N39" s="40">
        <f t="shared" si="53"/>
        <v>3.5951685873934644E-2</v>
      </c>
      <c r="P39" s="121"/>
      <c r="R39" s="38" t="s">
        <v>114</v>
      </c>
      <c r="S39" s="3">
        <f>J97</f>
        <v>196.86</v>
      </c>
      <c r="T39" s="3">
        <v>147</v>
      </c>
      <c r="U39" s="3">
        <f t="shared" si="27"/>
        <v>-49.860000000000014</v>
      </c>
    </row>
    <row r="40" spans="1:21" x14ac:dyDescent="0.35">
      <c r="A40" s="39" t="s">
        <v>132</v>
      </c>
      <c r="B40" s="40">
        <f t="shared" ref="B40:I40" si="54">+IFERROR(B38/B$21,"nm")</f>
        <v>8.8064046579330417E-3</v>
      </c>
      <c r="C40" s="40">
        <f t="shared" si="54"/>
        <v>9.0083988079111346E-3</v>
      </c>
      <c r="D40" s="40">
        <f t="shared" si="54"/>
        <v>9.2008412197686646E-3</v>
      </c>
      <c r="E40" s="40">
        <f t="shared" si="54"/>
        <v>1.0770784247728038E-2</v>
      </c>
      <c r="F40" s="40">
        <f t="shared" si="54"/>
        <v>9.3698905798012821E-3</v>
      </c>
      <c r="G40" s="40">
        <f t="shared" si="54"/>
        <v>1.0218171775752554E-2</v>
      </c>
      <c r="H40" s="40">
        <f t="shared" si="54"/>
        <v>7.5673787764130628E-3</v>
      </c>
      <c r="I40" s="40">
        <f t="shared" si="54"/>
        <v>6.7563886013185855E-3</v>
      </c>
      <c r="J40" s="40">
        <f>+IFERROR(J38/J21,"nm")</f>
        <v>6.6005922460269156E-3</v>
      </c>
      <c r="K40" s="40">
        <f>+IFERROR(K38/K21,"nm")</f>
        <v>6.4470890663011387E-3</v>
      </c>
      <c r="L40" s="40">
        <f>+IFERROR(L38/L21,"nm")</f>
        <v>6.2959760887005538E-3</v>
      </c>
      <c r="M40" s="40">
        <f>+IFERROR(M38/M21,"nm")</f>
        <v>6.1473344567821086E-3</v>
      </c>
      <c r="N40" s="40">
        <f>+IFERROR(N38/N21,"nm")</f>
        <v>6.0012308427420773E-3</v>
      </c>
      <c r="P40" s="121"/>
      <c r="R40" s="37" t="s">
        <v>128</v>
      </c>
      <c r="S40" s="40">
        <f>J98</f>
        <v>0.02</v>
      </c>
      <c r="T40" s="40">
        <f>+IFERROR(T39/I97-1,"nm")</f>
        <v>-0.23834196891191706</v>
      </c>
      <c r="U40" s="40">
        <f t="shared" si="27"/>
        <v>-0.25834196891191707</v>
      </c>
    </row>
    <row r="41" spans="1:21" x14ac:dyDescent="0.35">
      <c r="A41" s="39" t="s">
        <v>139</v>
      </c>
      <c r="B41" s="40">
        <f t="shared" ref="B41:H41" si="55">+IFERROR(B38/B48,"nm")</f>
        <v>0.19145569620253164</v>
      </c>
      <c r="C41" s="40">
        <f t="shared" si="55"/>
        <v>0.17924528301886791</v>
      </c>
      <c r="D41" s="40">
        <f t="shared" si="55"/>
        <v>0.17094017094017094</v>
      </c>
      <c r="E41" s="40">
        <f t="shared" si="55"/>
        <v>0.18867924528301888</v>
      </c>
      <c r="F41" s="40">
        <f t="shared" si="55"/>
        <v>0.18304668304668303</v>
      </c>
      <c r="G41" s="40">
        <f t="shared" si="55"/>
        <v>0.22945736434108527</v>
      </c>
      <c r="H41" s="40">
        <f t="shared" si="55"/>
        <v>0.21069692058346839</v>
      </c>
      <c r="I41" s="40">
        <f>+IFERROR(I38/I48,"nm")</f>
        <v>0.19405320813771518</v>
      </c>
      <c r="J41" s="42">
        <f>+IFERROR(J38/J48,"nm")</f>
        <v>0.18933650307701436</v>
      </c>
      <c r="K41" s="42">
        <f t="shared" ref="K41:N41" si="56">+IFERROR(K38/K48,"nm")</f>
        <v>0.1847344434109614</v>
      </c>
      <c r="L41" s="42">
        <f t="shared" si="56"/>
        <v>0.18024424254036375</v>
      </c>
      <c r="M41" s="42">
        <f t="shared" si="56"/>
        <v>0.17586318159779496</v>
      </c>
      <c r="N41" s="42">
        <f t="shared" si="56"/>
        <v>0.17158860780128962</v>
      </c>
      <c r="P41" s="121"/>
      <c r="R41" s="9" t="s">
        <v>133</v>
      </c>
      <c r="S41" s="9">
        <f>J108</f>
        <v>2707.1155956450357</v>
      </c>
      <c r="T41" s="9">
        <v>2283</v>
      </c>
      <c r="U41" s="9">
        <f t="shared" si="27"/>
        <v>-424.11559564503568</v>
      </c>
    </row>
    <row r="42" spans="1:21" x14ac:dyDescent="0.35">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I42+I42*J43</f>
        <v>5202.3281823663274</v>
      </c>
      <c r="K42" s="9">
        <f t="shared" ref="K42:N42" si="57">J42+J42*K43</f>
        <v>5292.1819548382746</v>
      </c>
      <c r="L42" s="9">
        <f t="shared" si="57"/>
        <v>5383.5876671618453</v>
      </c>
      <c r="M42" s="9">
        <f t="shared" si="57"/>
        <v>5476.5721241916035</v>
      </c>
      <c r="N42" s="9">
        <f t="shared" si="57"/>
        <v>5571.1625937512317</v>
      </c>
      <c r="O42" s="1" t="s">
        <v>210</v>
      </c>
      <c r="P42" s="121"/>
      <c r="R42" s="39" t="s">
        <v>128</v>
      </c>
      <c r="S42" s="40">
        <f t="shared" ref="S42:S43" si="58">J109</f>
        <v>0.14465775714377835</v>
      </c>
      <c r="T42" s="40">
        <f>+IFERROR(T41/I108-1,"nm")</f>
        <v>-3.4672304439746338E-2</v>
      </c>
      <c r="U42" s="40">
        <f t="shared" si="27"/>
        <v>-0.17933006158352469</v>
      </c>
    </row>
    <row r="43" spans="1:21" x14ac:dyDescent="0.35">
      <c r="A43" s="39" t="s">
        <v>128</v>
      </c>
      <c r="B43" s="40" t="str">
        <f t="shared" ref="B43:H43" si="59">+IFERROR(B42/A42-1,"nm")</f>
        <v>nm</v>
      </c>
      <c r="C43" s="40">
        <f t="shared" si="59"/>
        <v>3.2373113854595292E-2</v>
      </c>
      <c r="D43" s="40">
        <f t="shared" si="59"/>
        <v>2.9763486579856391E-2</v>
      </c>
      <c r="E43" s="40">
        <f t="shared" si="59"/>
        <v>-7.096774193548383E-2</v>
      </c>
      <c r="F43" s="40">
        <f t="shared" si="59"/>
        <v>9.0277777777777679E-2</v>
      </c>
      <c r="G43" s="40">
        <f t="shared" si="59"/>
        <v>-0.26140127388535028</v>
      </c>
      <c r="H43" s="40">
        <f t="shared" si="59"/>
        <v>0.75543290789927564</v>
      </c>
      <c r="I43" s="40">
        <f>+IFERROR(I42/H42-1,"nm")</f>
        <v>4.9125564943997002E-3</v>
      </c>
      <c r="J43" s="40">
        <f>AVERAGE(C43,D43,E43,F43,I43)</f>
        <v>1.7271838554229046E-2</v>
      </c>
      <c r="K43" s="40">
        <f>J43</f>
        <v>1.7271838554229046E-2</v>
      </c>
      <c r="L43" s="40">
        <f t="shared" ref="L43:N43" si="60">K43</f>
        <v>1.7271838554229046E-2</v>
      </c>
      <c r="M43" s="40">
        <f t="shared" si="60"/>
        <v>1.7271838554229046E-2</v>
      </c>
      <c r="N43" s="40">
        <f t="shared" si="60"/>
        <v>1.7271838554229046E-2</v>
      </c>
      <c r="P43" s="121"/>
      <c r="R43" s="39" t="s">
        <v>130</v>
      </c>
      <c r="S43" s="40">
        <f t="shared" si="58"/>
        <v>0.30902428775188651</v>
      </c>
      <c r="T43" s="40">
        <f>+IFERROR(T41/T33,"nm")</f>
        <v>0.31498344370860926</v>
      </c>
      <c r="U43" s="40">
        <f t="shared" si="27"/>
        <v>5.9591559567227503E-3</v>
      </c>
    </row>
    <row r="44" spans="1:21" x14ac:dyDescent="0.35">
      <c r="A44" s="39" t="s">
        <v>130</v>
      </c>
      <c r="B44" s="40">
        <f t="shared" ref="B44:H44" si="61">+IFERROR(B42/B$21,"nm")</f>
        <v>0.26528384279475981</v>
      </c>
      <c r="C44" s="40">
        <f t="shared" si="61"/>
        <v>0.25487672717420751</v>
      </c>
      <c r="D44" s="40">
        <f t="shared" si="61"/>
        <v>0.25466614090431128</v>
      </c>
      <c r="E44" s="40">
        <f t="shared" si="61"/>
        <v>0.24234264557388085</v>
      </c>
      <c r="F44" s="40">
        <f t="shared" si="61"/>
        <v>0.2468242988303358</v>
      </c>
      <c r="G44" s="40">
        <f t="shared" si="61"/>
        <v>0.20015189174261253</v>
      </c>
      <c r="H44" s="40">
        <f t="shared" si="61"/>
        <v>0.29623377379358518</v>
      </c>
      <c r="I44" s="40">
        <f>+IFERROR(I42/I$21,"nm")</f>
        <v>0.27864654279954232</v>
      </c>
      <c r="J44" s="42">
        <f>+IFERROR(J42/J21,"nm")</f>
        <v>0.26731262080268681</v>
      </c>
      <c r="K44" s="42">
        <f>+IFERROR(K42/K21,"nm")</f>
        <v>0.25638803239757374</v>
      </c>
      <c r="L44" s="42">
        <f>+IFERROR(L42/L21,"nm")</f>
        <v>0.2458638453959395</v>
      </c>
      <c r="M44" s="42">
        <f>+IFERROR(M42/M21,"nm")</f>
        <v>0.23573060058870191</v>
      </c>
      <c r="N44" s="42">
        <f>+IFERROR(N42/N21,"nm")</f>
        <v>0.22597842292028467</v>
      </c>
      <c r="P44" s="121"/>
      <c r="R44" s="36" t="s">
        <v>105</v>
      </c>
      <c r="S44" s="36"/>
      <c r="T44" s="36"/>
      <c r="U44" s="36">
        <f t="shared" si="27"/>
        <v>0</v>
      </c>
    </row>
    <row r="45" spans="1:21" x14ac:dyDescent="0.35">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9">
        <f>I45+I45*J46</f>
        <v>147.47774199186173</v>
      </c>
      <c r="K45" s="9">
        <f t="shared" ref="K45:N45" si="62">J45+J45*K46</f>
        <v>148.9704409795763</v>
      </c>
      <c r="L45" s="9">
        <f t="shared" si="62"/>
        <v>150.47824835068369</v>
      </c>
      <c r="M45" s="9">
        <f t="shared" si="62"/>
        <v>152.00131702499604</v>
      </c>
      <c r="N45" s="9">
        <f t="shared" si="62"/>
        <v>153.53980147010648</v>
      </c>
      <c r="O45" s="1" t="s">
        <v>210</v>
      </c>
      <c r="P45" s="121"/>
      <c r="R45" s="9" t="s">
        <v>135</v>
      </c>
      <c r="S45" s="9">
        <f>S47+S49+S51</f>
        <v>6731.0549999999994</v>
      </c>
      <c r="T45" s="9">
        <f>T47+T49+T51</f>
        <v>6431</v>
      </c>
      <c r="U45" s="9">
        <f t="shared" si="27"/>
        <v>-300.05499999999938</v>
      </c>
    </row>
    <row r="46" spans="1:21" x14ac:dyDescent="0.35">
      <c r="A46" s="39" t="s">
        <v>128</v>
      </c>
      <c r="B46" s="40" t="str">
        <f t="shared" ref="B46:H46" si="63">+IFERROR(B45/A45-1,"nm")</f>
        <v>nm</v>
      </c>
      <c r="C46" s="40">
        <f t="shared" si="63"/>
        <v>0.16346153846153855</v>
      </c>
      <c r="D46" s="40">
        <f t="shared" si="63"/>
        <v>-7.8512396694214837E-2</v>
      </c>
      <c r="E46" s="40">
        <f t="shared" si="63"/>
        <v>-0.12107623318385652</v>
      </c>
      <c r="F46" s="40">
        <f t="shared" si="63"/>
        <v>-0.40306122448979587</v>
      </c>
      <c r="G46" s="40">
        <f t="shared" si="63"/>
        <v>-5.9829059829059839E-2</v>
      </c>
      <c r="H46" s="40">
        <f t="shared" si="63"/>
        <v>-0.10909090909090913</v>
      </c>
      <c r="I46" s="40">
        <f>+IFERROR(I45/H45-1,"nm")</f>
        <v>0.48979591836734704</v>
      </c>
      <c r="J46" s="40">
        <f>AVERAGE(C46,D46,E46,F46,I46)</f>
        <v>1.0121520492203672E-2</v>
      </c>
      <c r="K46" s="40">
        <f>J46</f>
        <v>1.0121520492203672E-2</v>
      </c>
      <c r="L46" s="40">
        <f t="shared" ref="L46:N46" si="64">K46</f>
        <v>1.0121520492203672E-2</v>
      </c>
      <c r="M46" s="40">
        <f t="shared" si="64"/>
        <v>1.0121520492203672E-2</v>
      </c>
      <c r="N46" s="40">
        <f t="shared" si="64"/>
        <v>1.0121520492203672E-2</v>
      </c>
      <c r="P46" s="121"/>
      <c r="R46" s="37" t="s">
        <v>128</v>
      </c>
      <c r="S46" s="40">
        <f>J119</f>
        <v>0.1303198992443324</v>
      </c>
      <c r="T46" s="40">
        <f>+IFERROR(T45/I118-1,"nm")</f>
        <v>7.9932829554995699E-2</v>
      </c>
      <c r="U46" s="40">
        <f t="shared" si="27"/>
        <v>-5.0387069689336705E-2</v>
      </c>
    </row>
    <row r="47" spans="1:21" x14ac:dyDescent="0.35">
      <c r="A47" s="39" t="s">
        <v>132</v>
      </c>
      <c r="B47" s="40">
        <f t="shared" ref="B47:H47" si="65">+IFERROR(B45/B$21,"nm")</f>
        <v>1.5138282387190683E-2</v>
      </c>
      <c r="C47" s="40">
        <f t="shared" si="65"/>
        <v>1.6391221891086428E-2</v>
      </c>
      <c r="D47" s="40">
        <f t="shared" si="65"/>
        <v>1.4655625657202945E-2</v>
      </c>
      <c r="E47" s="40">
        <f t="shared" si="65"/>
        <v>1.3194210703466847E-2</v>
      </c>
      <c r="F47" s="40">
        <f t="shared" si="65"/>
        <v>7.3575650861526856E-3</v>
      </c>
      <c r="G47" s="40">
        <f t="shared" si="65"/>
        <v>7.5945871306268989E-3</v>
      </c>
      <c r="H47" s="40">
        <f t="shared" si="65"/>
        <v>5.7046393852960009E-3</v>
      </c>
      <c r="I47" s="40">
        <f>+IFERROR(I45/I$21,"nm")</f>
        <v>7.9551027080041418E-3</v>
      </c>
      <c r="J47" s="42">
        <f>+IFERROR(J45/J21,"nm")</f>
        <v>7.5778882723187314E-3</v>
      </c>
      <c r="K47" s="42">
        <f>+IFERROR(K45/K21,"nm")</f>
        <v>7.2171060205581386E-3</v>
      </c>
      <c r="L47" s="42">
        <f>+IFERROR(L45/L21,"nm")</f>
        <v>6.8722129322078421E-3</v>
      </c>
      <c r="M47" s="42">
        <f>+IFERROR(M45/M21,"nm")</f>
        <v>6.5426622602665092E-3</v>
      </c>
      <c r="N47" s="42">
        <f>+IFERROR(N45/N21,"nm")</f>
        <v>6.2279069418338315E-3</v>
      </c>
      <c r="P47" s="121"/>
      <c r="R47" s="38" t="s">
        <v>112</v>
      </c>
      <c r="S47" s="3">
        <f>J122</f>
        <v>4665.9849999999997</v>
      </c>
      <c r="T47" s="3">
        <v>4543</v>
      </c>
      <c r="U47" s="3">
        <f t="shared" si="27"/>
        <v>-122.98499999999967</v>
      </c>
    </row>
    <row r="48" spans="1:21" x14ac:dyDescent="0.35">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9">
        <f>I48+I48*J49</f>
        <v>678.46404132707801</v>
      </c>
      <c r="K48" s="9">
        <f t="shared" ref="K48:N48" si="66">J48+J48*K49</f>
        <v>720.36534487303766</v>
      </c>
      <c r="L48" s="9">
        <f t="shared" si="66"/>
        <v>764.85443366906952</v>
      </c>
      <c r="M48" s="9">
        <f t="shared" si="66"/>
        <v>812.09112690774714</v>
      </c>
      <c r="N48" s="9">
        <f t="shared" si="66"/>
        <v>862.24511406524437</v>
      </c>
      <c r="O48" s="1" t="s">
        <v>210</v>
      </c>
      <c r="P48" s="121"/>
      <c r="R48" s="37" t="s">
        <v>128</v>
      </c>
      <c r="S48" s="40">
        <f>J123</f>
        <v>0.13500000000000001</v>
      </c>
      <c r="T48" s="40">
        <f>+IFERROR(T47/I122-1,"nm")</f>
        <v>0.10508392118705911</v>
      </c>
      <c r="U48" s="40">
        <f t="shared" si="27"/>
        <v>-2.9916078812940894E-2</v>
      </c>
    </row>
    <row r="49" spans="1:21" x14ac:dyDescent="0.35">
      <c r="A49" s="39" t="s">
        <v>128</v>
      </c>
      <c r="B49" s="40" t="str">
        <f t="shared" ref="B49:H49" si="67">+IFERROR(B48/A48-1,"nm")</f>
        <v>nm</v>
      </c>
      <c r="C49" s="40">
        <f t="shared" si="67"/>
        <v>0.17405063291139244</v>
      </c>
      <c r="D49" s="40">
        <f t="shared" si="67"/>
        <v>0.10377358490566047</v>
      </c>
      <c r="E49" s="40">
        <f t="shared" si="67"/>
        <v>3.5409035409035505E-2</v>
      </c>
      <c r="F49" s="40">
        <f t="shared" si="67"/>
        <v>-4.0094339622641528E-2</v>
      </c>
      <c r="G49" s="40">
        <f t="shared" si="67"/>
        <v>-0.20761670761670759</v>
      </c>
      <c r="H49" s="40">
        <f t="shared" si="67"/>
        <v>-4.3410852713178349E-2</v>
      </c>
      <c r="I49" s="40">
        <f>+IFERROR(I48/H48-1,"nm")</f>
        <v>3.5656401944894611E-2</v>
      </c>
      <c r="J49" s="40">
        <f>AVERAGE(C49,D49,E49,F49,I49)</f>
        <v>6.1759063109668298E-2</v>
      </c>
      <c r="K49" s="40">
        <f>J49</f>
        <v>6.1759063109668298E-2</v>
      </c>
      <c r="L49" s="40">
        <f t="shared" ref="L49:N49" si="68">K49</f>
        <v>6.1759063109668298E-2</v>
      </c>
      <c r="M49" s="40">
        <f t="shared" si="68"/>
        <v>6.1759063109668298E-2</v>
      </c>
      <c r="N49" s="40">
        <f t="shared" si="68"/>
        <v>6.1759063109668298E-2</v>
      </c>
      <c r="P49" s="121"/>
      <c r="R49" s="38" t="s">
        <v>113</v>
      </c>
      <c r="S49" s="3">
        <f>J126</f>
        <v>1815.2749999999999</v>
      </c>
      <c r="T49" s="3">
        <v>1664</v>
      </c>
      <c r="U49" s="3">
        <f t="shared" si="27"/>
        <v>-151.27499999999986</v>
      </c>
    </row>
    <row r="50" spans="1:21" x14ac:dyDescent="0.35">
      <c r="A50" s="39" t="s">
        <v>132</v>
      </c>
      <c r="B50" s="40">
        <f t="shared" ref="B50:H50" si="69">+IFERROR(B48/B$21,"nm")</f>
        <v>4.599708879184862E-2</v>
      </c>
      <c r="C50" s="40">
        <f t="shared" si="69"/>
        <v>5.0257382823083174E-2</v>
      </c>
      <c r="D50" s="40">
        <f t="shared" si="69"/>
        <v>5.3824921135646686E-2</v>
      </c>
      <c r="E50" s="40">
        <f t="shared" si="69"/>
        <v>5.7085156512958597E-2</v>
      </c>
      <c r="F50" s="40">
        <f t="shared" si="69"/>
        <v>5.1188529744686205E-2</v>
      </c>
      <c r="G50" s="40">
        <f t="shared" si="69"/>
        <v>4.4531897265948632E-2</v>
      </c>
      <c r="H50" s="40">
        <f t="shared" si="69"/>
        <v>3.5915943884975841E-2</v>
      </c>
      <c r="I50" s="40">
        <f>+IFERROR(I48/I$21,"nm")</f>
        <v>3.4817196098730456E-2</v>
      </c>
      <c r="J50" s="42">
        <f>+IFERROR(J48/J21,"nm")</f>
        <v>3.4861699348815292E-2</v>
      </c>
      <c r="K50" s="42">
        <f>+IFERROR(K48/K21,"nm")</f>
        <v>3.4899225868556108E-2</v>
      </c>
      <c r="L50" s="42">
        <f>+IFERROR(L48/L21,"nm")</f>
        <v>3.4930247978881418E-2</v>
      </c>
      <c r="M50" s="42">
        <f>+IFERROR(M48/M21,"nm")</f>
        <v>3.4955210072573753E-2</v>
      </c>
      <c r="N50" s="42">
        <f>+IFERROR(N48/N21,"nm")</f>
        <v>3.4974529601008705E-2</v>
      </c>
      <c r="P50" s="121"/>
      <c r="R50" s="37" t="s">
        <v>128</v>
      </c>
      <c r="S50" s="40">
        <f>J127</f>
        <v>0.1275</v>
      </c>
      <c r="T50" s="40">
        <f>+IFERROR(T49/I126-1,"nm")</f>
        <v>3.354037267080745E-2</v>
      </c>
      <c r="U50" s="40">
        <f t="shared" si="27"/>
        <v>-9.3959627329192552E-2</v>
      </c>
    </row>
    <row r="51" spans="1:21" x14ac:dyDescent="0.35">
      <c r="A51" s="36" t="s">
        <v>100</v>
      </c>
      <c r="B51" s="36"/>
      <c r="C51" s="36"/>
      <c r="D51" s="36"/>
      <c r="E51" s="36"/>
      <c r="F51" s="36"/>
      <c r="G51" s="36"/>
      <c r="H51" s="36"/>
      <c r="I51" s="36"/>
      <c r="J51" s="32"/>
      <c r="K51" s="32"/>
      <c r="L51" s="32"/>
      <c r="M51" s="32"/>
      <c r="N51" s="32"/>
      <c r="P51" s="121" t="s">
        <v>211</v>
      </c>
      <c r="R51" s="38" t="s">
        <v>114</v>
      </c>
      <c r="S51" s="3">
        <f>J130</f>
        <v>249.79499999999999</v>
      </c>
      <c r="T51" s="3">
        <v>224</v>
      </c>
      <c r="U51" s="3">
        <f t="shared" si="27"/>
        <v>-25.794999999999987</v>
      </c>
    </row>
    <row r="52" spans="1:21" x14ac:dyDescent="0.35">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13831.214999999998</v>
      </c>
      <c r="K52" s="9">
        <f t="shared" ref="K52:N52" si="70">+SUM(K56+K60+K64)</f>
        <v>15339.492675</v>
      </c>
      <c r="L52" s="9">
        <f t="shared" si="70"/>
        <v>17022.961369124998</v>
      </c>
      <c r="M52" s="9">
        <f t="shared" si="70"/>
        <v>18903.216721319997</v>
      </c>
      <c r="N52" s="9">
        <f t="shared" si="70"/>
        <v>21004.652620529559</v>
      </c>
      <c r="P52" s="121"/>
      <c r="R52" s="37" t="s">
        <v>128</v>
      </c>
      <c r="S52" s="40">
        <f>J131</f>
        <v>6.7500000000000004E-2</v>
      </c>
      <c r="T52" s="40">
        <f>+IFERROR(T51/I130-1,"nm")</f>
        <v>-4.2735042735042694E-2</v>
      </c>
      <c r="U52" s="40">
        <f t="shared" si="27"/>
        <v>-0.1102350427350427</v>
      </c>
    </row>
    <row r="53" spans="1:21" x14ac:dyDescent="0.35">
      <c r="A53" s="37" t="s">
        <v>128</v>
      </c>
      <c r="B53" s="40" t="str">
        <f t="shared" ref="B53:J53" si="71">+IFERROR(B52/A52-1,"nm")</f>
        <v>nm</v>
      </c>
      <c r="C53" s="40" t="str">
        <f t="shared" si="71"/>
        <v>nm</v>
      </c>
      <c r="D53" s="40" t="str">
        <f t="shared" si="71"/>
        <v>nm</v>
      </c>
      <c r="E53" s="40" t="str">
        <f t="shared" si="71"/>
        <v>nm</v>
      </c>
      <c r="F53" s="40">
        <f t="shared" si="71"/>
        <v>6.1674962129409261E-2</v>
      </c>
      <c r="G53" s="40">
        <f t="shared" si="71"/>
        <v>-4.7390949857317621E-2</v>
      </c>
      <c r="H53" s="40">
        <f t="shared" si="71"/>
        <v>0.22563389322777372</v>
      </c>
      <c r="I53" s="40">
        <f t="shared" si="71"/>
        <v>8.9298184357541999E-2</v>
      </c>
      <c r="J53" s="40">
        <f t="shared" si="71"/>
        <v>0.10835924352912873</v>
      </c>
      <c r="K53" s="40">
        <f>+IFERROR(K52/J52-1,"nm")</f>
        <v>0.10904882000605154</v>
      </c>
      <c r="L53" s="40">
        <f t="shared" ref="L53:N53" si="72">+IFERROR(L52/K52-1,"nm")</f>
        <v>0.10974735147979708</v>
      </c>
      <c r="M53" s="40">
        <f t="shared" si="72"/>
        <v>0.11045406914952349</v>
      </c>
      <c r="N53" s="40">
        <f t="shared" si="72"/>
        <v>0.111168164137877</v>
      </c>
      <c r="P53" s="121"/>
      <c r="R53" s="9" t="s">
        <v>133</v>
      </c>
      <c r="S53" s="9">
        <f>J141</f>
        <v>2151.5243540749711</v>
      </c>
      <c r="T53" s="9">
        <v>1932</v>
      </c>
      <c r="U53" s="9">
        <f t="shared" si="27"/>
        <v>-219.52435407497114</v>
      </c>
    </row>
    <row r="54" spans="1:21" x14ac:dyDescent="0.35">
      <c r="A54" s="37" t="s">
        <v>136</v>
      </c>
      <c r="B54" s="40">
        <f>Historicals!B208</f>
        <v>0</v>
      </c>
      <c r="C54" s="40">
        <f>Historicals!C208</f>
        <v>0</v>
      </c>
      <c r="D54" s="40">
        <f>Historicals!D208</f>
        <v>0.1</v>
      </c>
      <c r="E54" s="40">
        <f>Historicals!E208</f>
        <v>0.09</v>
      </c>
      <c r="F54" s="40">
        <f>Historicals!F208</f>
        <v>0.11</v>
      </c>
      <c r="G54" s="40">
        <f>Historicals!G208</f>
        <v>-0.01</v>
      </c>
      <c r="H54" s="40">
        <f>Historicals!H208</f>
        <v>0.17</v>
      </c>
      <c r="I54" s="40">
        <f>Historicals!I208</f>
        <v>0.12</v>
      </c>
      <c r="J54" s="42">
        <f>J53-J55</f>
        <v>0.10835924352912873</v>
      </c>
      <c r="K54" s="42">
        <f t="shared" ref="K54:N54" si="73">K53-K55</f>
        <v>0.10904882000605154</v>
      </c>
      <c r="L54" s="42">
        <f t="shared" si="73"/>
        <v>0.10974735147979708</v>
      </c>
      <c r="M54" s="42">
        <f t="shared" si="73"/>
        <v>0.11045406914952349</v>
      </c>
      <c r="N54" s="42">
        <f t="shared" si="73"/>
        <v>0.111168164137877</v>
      </c>
      <c r="P54" s="121"/>
      <c r="R54" s="39" t="s">
        <v>128</v>
      </c>
      <c r="S54" s="40">
        <f t="shared" ref="S54:S55" si="74">J142</f>
        <v>0.13477022894249524</v>
      </c>
      <c r="T54" s="40">
        <f>+IFERROR(T53/I141-1,"nm")</f>
        <v>1.8987341772152E-2</v>
      </c>
      <c r="U54" s="40">
        <f t="shared" si="27"/>
        <v>-0.11578288717034324</v>
      </c>
    </row>
    <row r="55" spans="1:21" x14ac:dyDescent="0.35">
      <c r="A55" s="37" t="s">
        <v>137</v>
      </c>
      <c r="B55" s="40" t="str">
        <f t="shared" ref="B55:H55" si="75">+IFERROR(B53-B54,"nm")</f>
        <v>nm</v>
      </c>
      <c r="C55" s="40" t="str">
        <f t="shared" si="75"/>
        <v>nm</v>
      </c>
      <c r="D55" s="40" t="str">
        <f t="shared" si="75"/>
        <v>nm</v>
      </c>
      <c r="E55" s="40" t="str">
        <f t="shared" si="75"/>
        <v>nm</v>
      </c>
      <c r="F55" s="40">
        <f t="shared" si="75"/>
        <v>-4.832503787059074E-2</v>
      </c>
      <c r="G55" s="40">
        <f t="shared" si="75"/>
        <v>-3.7390949857317619E-2</v>
      </c>
      <c r="H55" s="40">
        <f t="shared" si="75"/>
        <v>5.5633893227773706E-2</v>
      </c>
      <c r="I55" s="40">
        <f>+IFERROR(I53-I54,"nm")</f>
        <v>-3.0701815642457997E-2</v>
      </c>
      <c r="J55" s="42">
        <v>0</v>
      </c>
      <c r="K55" s="42">
        <v>0</v>
      </c>
      <c r="L55" s="42">
        <v>0</v>
      </c>
      <c r="M55" s="42">
        <v>0</v>
      </c>
      <c r="N55" s="42">
        <v>0</v>
      </c>
      <c r="P55" s="121"/>
      <c r="R55" s="39" t="s">
        <v>130</v>
      </c>
      <c r="S55" s="40">
        <f t="shared" si="74"/>
        <v>0.31964147582733632</v>
      </c>
      <c r="T55" s="40">
        <f>+IFERROR(T53/T45,"nm")</f>
        <v>0.30041984139325145</v>
      </c>
      <c r="U55" s="40">
        <f t="shared" si="27"/>
        <v>-1.9221634434084867E-2</v>
      </c>
    </row>
    <row r="56" spans="1:21" x14ac:dyDescent="0.35">
      <c r="A56" s="38"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8034.4499999999989</v>
      </c>
      <c r="K56" s="3">
        <f>+J56*(1+K57)</f>
        <v>8737.4643749999977</v>
      </c>
      <c r="L56" s="3">
        <f t="shared" ref="L56:N56" si="76">+K56*(1+L57)</f>
        <v>9501.9925078124961</v>
      </c>
      <c r="M56" s="3">
        <f t="shared" si="76"/>
        <v>10333.41685224609</v>
      </c>
      <c r="N56" s="3">
        <f t="shared" si="76"/>
        <v>11237.590826817621</v>
      </c>
      <c r="O56" s="1" t="s">
        <v>212</v>
      </c>
      <c r="P56" s="121"/>
      <c r="R56" s="36" t="s">
        <v>106</v>
      </c>
      <c r="S56" s="32"/>
      <c r="T56" s="32"/>
      <c r="U56" s="32"/>
    </row>
    <row r="57" spans="1:21" x14ac:dyDescent="0.35">
      <c r="A57" s="37" t="s">
        <v>128</v>
      </c>
      <c r="B57" s="40" t="str">
        <f t="shared" ref="B57:H57" si="77">+IFERROR(B56/A56-1,"nm")</f>
        <v>nm</v>
      </c>
      <c r="C57" s="40" t="str">
        <f t="shared" si="77"/>
        <v>nm</v>
      </c>
      <c r="D57" s="40" t="str">
        <f t="shared" si="77"/>
        <v>nm</v>
      </c>
      <c r="E57" s="40" t="str">
        <f t="shared" si="77"/>
        <v>nm</v>
      </c>
      <c r="F57" s="40">
        <f t="shared" si="77"/>
        <v>7.1148936170212673E-2</v>
      </c>
      <c r="G57" s="40">
        <f t="shared" si="77"/>
        <v>-6.3721595423486432E-2</v>
      </c>
      <c r="H57" s="40">
        <f t="shared" si="77"/>
        <v>0.18295994568907004</v>
      </c>
      <c r="I57" s="40">
        <f>+IFERROR(I56/H56-1,"nm")</f>
        <v>5.9971305595408975E-2</v>
      </c>
      <c r="J57" s="40">
        <f>+J58+J59</f>
        <v>8.7499999999999994E-2</v>
      </c>
      <c r="K57" s="40">
        <f t="shared" ref="K57:N57" si="78">+K58+K59</f>
        <v>8.7499999999999994E-2</v>
      </c>
      <c r="L57" s="40">
        <f t="shared" si="78"/>
        <v>8.7499999999999994E-2</v>
      </c>
      <c r="M57" s="40">
        <f t="shared" si="78"/>
        <v>8.7499999999999994E-2</v>
      </c>
      <c r="N57" s="40">
        <f t="shared" si="78"/>
        <v>8.7499999999999994E-2</v>
      </c>
      <c r="P57" s="121"/>
      <c r="R57" s="9" t="s">
        <v>135</v>
      </c>
      <c r="S57" s="9">
        <f>J151</f>
        <v>89.512774610737679</v>
      </c>
      <c r="T57" s="9">
        <v>58</v>
      </c>
      <c r="U57" s="9">
        <f t="shared" ref="U57:U73" si="79">T57-S57</f>
        <v>-31.512774610737679</v>
      </c>
    </row>
    <row r="58" spans="1:21" x14ac:dyDescent="0.35">
      <c r="A58" s="37" t="s">
        <v>136</v>
      </c>
      <c r="B58" s="40">
        <f>Historicals!B209</f>
        <v>0</v>
      </c>
      <c r="C58" s="40">
        <f>Historicals!C209</f>
        <v>0</v>
      </c>
      <c r="D58" s="40">
        <f>Historicals!D209</f>
        <v>0.08</v>
      </c>
      <c r="E58" s="40">
        <f>Historicals!E209</f>
        <v>0.06</v>
      </c>
      <c r="F58" s="40">
        <f>Historicals!F209</f>
        <v>0.12</v>
      </c>
      <c r="G58" s="40">
        <f>Historicals!G209</f>
        <v>-0.03</v>
      </c>
      <c r="H58" s="40">
        <f>Historicals!H209</f>
        <v>0.13</v>
      </c>
      <c r="I58" s="40">
        <f>Historicals!I209</f>
        <v>0.09</v>
      </c>
      <c r="J58" s="42">
        <f>AVERAGE(D58,E58,F58,I58)</f>
        <v>8.7499999999999994E-2</v>
      </c>
      <c r="K58" s="42">
        <f>+J58</f>
        <v>8.7499999999999994E-2</v>
      </c>
      <c r="L58" s="42">
        <f t="shared" ref="L58:N58" si="80">+K58</f>
        <v>8.7499999999999994E-2</v>
      </c>
      <c r="M58" s="42">
        <f t="shared" si="80"/>
        <v>8.7499999999999994E-2</v>
      </c>
      <c r="N58" s="42">
        <f t="shared" si="80"/>
        <v>8.7499999999999994E-2</v>
      </c>
      <c r="P58" s="121"/>
      <c r="R58" s="37" t="s">
        <v>128</v>
      </c>
      <c r="S58" s="40">
        <v>0</v>
      </c>
      <c r="T58" s="40">
        <f>+IFERROR(T57/I151-1,"nm")</f>
        <v>-0.43137254901960786</v>
      </c>
      <c r="U58" s="40">
        <f t="shared" si="79"/>
        <v>-0.43137254901960786</v>
      </c>
    </row>
    <row r="59" spans="1:21" x14ac:dyDescent="0.35">
      <c r="A59" s="37" t="s">
        <v>137</v>
      </c>
      <c r="B59" s="40" t="str">
        <f t="shared" ref="B59:H59" si="81">+IFERROR(B57-B58,"nm")</f>
        <v>nm</v>
      </c>
      <c r="C59" s="40" t="str">
        <f t="shared" si="81"/>
        <v>nm</v>
      </c>
      <c r="D59" s="40" t="str">
        <f t="shared" si="81"/>
        <v>nm</v>
      </c>
      <c r="E59" s="40" t="str">
        <f t="shared" si="81"/>
        <v>nm</v>
      </c>
      <c r="F59" s="40">
        <f t="shared" si="81"/>
        <v>-4.8851063829787322E-2</v>
      </c>
      <c r="G59" s="40">
        <f t="shared" si="81"/>
        <v>-3.3721595423486433E-2</v>
      </c>
      <c r="H59" s="40">
        <f t="shared" si="81"/>
        <v>5.2959945689070032E-2</v>
      </c>
      <c r="I59" s="40">
        <f>+IFERROR(I57-I58,"nm")</f>
        <v>-3.0028694404591022E-2</v>
      </c>
      <c r="J59" s="42">
        <v>0</v>
      </c>
      <c r="K59" s="42">
        <v>0</v>
      </c>
      <c r="L59" s="42">
        <v>0</v>
      </c>
      <c r="M59" s="42">
        <v>0</v>
      </c>
      <c r="N59" s="42">
        <v>0</v>
      </c>
      <c r="P59" s="121"/>
      <c r="R59" s="9" t="s">
        <v>133</v>
      </c>
      <c r="S59" s="3">
        <f>J160</f>
        <v>-4741.2393260842473</v>
      </c>
      <c r="T59" s="3">
        <v>-4841</v>
      </c>
      <c r="U59" s="3">
        <f t="shared" si="79"/>
        <v>-99.760673915752704</v>
      </c>
    </row>
    <row r="60" spans="1:21" x14ac:dyDescent="0.35">
      <c r="A60" s="38"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5183.415</v>
      </c>
      <c r="K60" s="3">
        <f>+J60*(1+K61)</f>
        <v>5935.0101750000003</v>
      </c>
      <c r="L60" s="3">
        <f t="shared" ref="L60:N60" si="82">+K60*(1+L61)</f>
        <v>6795.5866503750003</v>
      </c>
      <c r="M60" s="3">
        <f t="shared" si="82"/>
        <v>7780.9467146793759</v>
      </c>
      <c r="N60" s="3">
        <f t="shared" si="82"/>
        <v>8909.1839883078846</v>
      </c>
      <c r="O60" s="1" t="s">
        <v>212</v>
      </c>
      <c r="P60" s="121"/>
      <c r="R60" s="39" t="s">
        <v>128</v>
      </c>
      <c r="S60" s="40">
        <v>0</v>
      </c>
      <c r="T60" s="40">
        <f>+IFERROR(T59/I160-1,"nm")</f>
        <v>0.13585171281088693</v>
      </c>
      <c r="U60" s="40">
        <f t="shared" si="79"/>
        <v>0.13585171281088693</v>
      </c>
    </row>
    <row r="61" spans="1:21" x14ac:dyDescent="0.35">
      <c r="A61" s="37" t="s">
        <v>128</v>
      </c>
      <c r="B61" s="40" t="str">
        <f t="shared" ref="B61:H61" si="83">+IFERROR(B60/A60-1,"nm")</f>
        <v>nm</v>
      </c>
      <c r="C61" s="40" t="str">
        <f t="shared" si="83"/>
        <v>nm</v>
      </c>
      <c r="D61" s="40" t="str">
        <f t="shared" si="83"/>
        <v>nm</v>
      </c>
      <c r="E61" s="40" t="str">
        <f t="shared" si="83"/>
        <v>nm</v>
      </c>
      <c r="F61" s="40">
        <f t="shared" si="83"/>
        <v>5.0000000000000044E-2</v>
      </c>
      <c r="G61" s="40">
        <f t="shared" si="83"/>
        <v>-1.1013929381276322E-2</v>
      </c>
      <c r="H61" s="40">
        <f t="shared" si="83"/>
        <v>0.30887651490337364</v>
      </c>
      <c r="I61" s="40">
        <f>+IFERROR(I60/H60-1,"nm")</f>
        <v>0.13288288288288297</v>
      </c>
      <c r="J61" s="40">
        <f>+J62+J63</f>
        <v>0.14500000000000002</v>
      </c>
      <c r="K61" s="40">
        <f t="shared" ref="K61:N61" si="84">+K62+K63</f>
        <v>0.14500000000000002</v>
      </c>
      <c r="L61" s="40">
        <f t="shared" si="84"/>
        <v>0.14500000000000002</v>
      </c>
      <c r="M61" s="40">
        <f t="shared" si="84"/>
        <v>0.14500000000000002</v>
      </c>
      <c r="N61" s="40">
        <f t="shared" si="84"/>
        <v>0.14500000000000002</v>
      </c>
      <c r="P61" s="121"/>
      <c r="R61" s="39" t="s">
        <v>130</v>
      </c>
      <c r="S61" s="40">
        <f>J162</f>
        <v>-52.967180904651599</v>
      </c>
      <c r="T61" s="40">
        <f>+IFERROR(T59/T57,"nm")</f>
        <v>-83.465517241379317</v>
      </c>
      <c r="U61" s="40">
        <f t="shared" si="79"/>
        <v>-30.498336336727718</v>
      </c>
    </row>
    <row r="62" spans="1:21" x14ac:dyDescent="0.35">
      <c r="A62" s="37" t="s">
        <v>136</v>
      </c>
      <c r="B62" s="40">
        <f>Historicals!B210</f>
        <v>0</v>
      </c>
      <c r="C62" s="40">
        <f>Historicals!C210</f>
        <v>0</v>
      </c>
      <c r="D62" s="40">
        <f>Historicals!D210</f>
        <v>0.17</v>
      </c>
      <c r="E62" s="40">
        <f>Historicals!E210</f>
        <v>0.16</v>
      </c>
      <c r="F62" s="40">
        <f>Historicals!F210</f>
        <v>0.09</v>
      </c>
      <c r="G62" s="40">
        <f>Historicals!G210</f>
        <v>0.02</v>
      </c>
      <c r="H62" s="40">
        <f>Historicals!H210</f>
        <v>0.25</v>
      </c>
      <c r="I62" s="40">
        <f>Historicals!I210</f>
        <v>0.16</v>
      </c>
      <c r="J62" s="42">
        <f>AVERAGE(D62,E62,F62,I62)</f>
        <v>0.14500000000000002</v>
      </c>
      <c r="K62" s="42">
        <f>+J62</f>
        <v>0.14500000000000002</v>
      </c>
      <c r="L62" s="42">
        <f t="shared" ref="L62:N62" si="85">+K62</f>
        <v>0.14500000000000002</v>
      </c>
      <c r="M62" s="42">
        <f t="shared" si="85"/>
        <v>0.14500000000000002</v>
      </c>
      <c r="N62" s="42">
        <f t="shared" si="85"/>
        <v>0.14500000000000002</v>
      </c>
      <c r="P62" s="121"/>
      <c r="R62" s="70" t="s">
        <v>103</v>
      </c>
      <c r="S62" s="32"/>
      <c r="T62" s="32"/>
      <c r="U62" s="32"/>
    </row>
    <row r="63" spans="1:21" x14ac:dyDescent="0.35">
      <c r="A63" s="37" t="s">
        <v>137</v>
      </c>
      <c r="B63" s="40" t="str">
        <f t="shared" ref="B63:H63" si="86">+IFERROR(B61-B62,"nm")</f>
        <v>nm</v>
      </c>
      <c r="C63" s="40" t="str">
        <f t="shared" si="86"/>
        <v>nm</v>
      </c>
      <c r="D63" s="40" t="str">
        <f t="shared" si="86"/>
        <v>nm</v>
      </c>
      <c r="E63" s="40" t="str">
        <f t="shared" si="86"/>
        <v>nm</v>
      </c>
      <c r="F63" s="40">
        <f t="shared" si="86"/>
        <v>-3.9999999999999952E-2</v>
      </c>
      <c r="G63" s="40">
        <f t="shared" si="86"/>
        <v>-3.1013929381276322E-2</v>
      </c>
      <c r="H63" s="40">
        <f t="shared" si="86"/>
        <v>5.8876514903373645E-2</v>
      </c>
      <c r="I63" s="40">
        <f>+IFERROR(I61-I62,"nm")</f>
        <v>-2.7117117117117034E-2</v>
      </c>
      <c r="J63" s="42">
        <v>0</v>
      </c>
      <c r="K63" s="42">
        <v>0</v>
      </c>
      <c r="L63" s="42">
        <v>0</v>
      </c>
      <c r="M63" s="42">
        <v>0</v>
      </c>
      <c r="N63" s="42">
        <v>0</v>
      </c>
      <c r="P63" s="121"/>
      <c r="R63" s="9" t="s">
        <v>135</v>
      </c>
      <c r="S63" s="9">
        <f>J177</f>
        <v>2359.6222915500816</v>
      </c>
      <c r="T63" s="9">
        <v>2427</v>
      </c>
      <c r="U63" s="9">
        <f t="shared" si="79"/>
        <v>67.377708449918373</v>
      </c>
    </row>
    <row r="64" spans="1:21" x14ac:dyDescent="0.35">
      <c r="A64" s="38" t="s">
        <v>114</v>
      </c>
      <c r="B64" s="3">
        <f t="shared" ref="B64:I64" si="87">B52-B56-B60</f>
        <v>0</v>
      </c>
      <c r="C64" s="3">
        <f t="shared" si="87"/>
        <v>0</v>
      </c>
      <c r="D64" s="3">
        <f t="shared" si="87"/>
        <v>0</v>
      </c>
      <c r="E64" s="3">
        <f t="shared" si="87"/>
        <v>427</v>
      </c>
      <c r="F64" s="3">
        <f t="shared" si="87"/>
        <v>432</v>
      </c>
      <c r="G64" s="3">
        <f t="shared" si="87"/>
        <v>402</v>
      </c>
      <c r="H64" s="3">
        <f t="shared" si="87"/>
        <v>490</v>
      </c>
      <c r="I64" s="3">
        <f t="shared" si="87"/>
        <v>564</v>
      </c>
      <c r="J64" s="3">
        <f>+I64*(1+J65)</f>
        <v>613.34999999999991</v>
      </c>
      <c r="K64" s="3">
        <f>+J64*(1+K65)</f>
        <v>667.01812499999983</v>
      </c>
      <c r="L64" s="3">
        <f t="shared" ref="L64:N64" si="88">+K64*(1+L65)</f>
        <v>725.38221093749974</v>
      </c>
      <c r="M64" s="3">
        <f t="shared" si="88"/>
        <v>788.85315439453086</v>
      </c>
      <c r="N64" s="3">
        <f t="shared" si="88"/>
        <v>857.8778054040522</v>
      </c>
      <c r="O64" s="1" t="s">
        <v>212</v>
      </c>
      <c r="P64" s="121"/>
      <c r="R64" s="37" t="s">
        <v>128</v>
      </c>
      <c r="S64" s="40">
        <v>0</v>
      </c>
      <c r="T64" s="40">
        <f>+IFERROR(T63/I177-1,"nm")</f>
        <v>3.4526854219948833E-2</v>
      </c>
      <c r="U64" s="40">
        <f t="shared" si="79"/>
        <v>3.4526854219948833E-2</v>
      </c>
    </row>
    <row r="65" spans="1:21" x14ac:dyDescent="0.35">
      <c r="A65" s="37" t="s">
        <v>128</v>
      </c>
      <c r="B65" s="40" t="str">
        <f t="shared" ref="B65:H65" si="89">+IFERROR(B64/A64-1,"nm")</f>
        <v>nm</v>
      </c>
      <c r="C65" s="40" t="str">
        <f t="shared" si="89"/>
        <v>nm</v>
      </c>
      <c r="D65" s="40" t="str">
        <f t="shared" si="89"/>
        <v>nm</v>
      </c>
      <c r="E65" s="40" t="str">
        <f t="shared" si="89"/>
        <v>nm</v>
      </c>
      <c r="F65" s="40">
        <f t="shared" si="89"/>
        <v>1.1709601873536313E-2</v>
      </c>
      <c r="G65" s="40">
        <f t="shared" si="89"/>
        <v>-6.944444444444442E-2</v>
      </c>
      <c r="H65" s="40">
        <f t="shared" si="89"/>
        <v>0.21890547263681581</v>
      </c>
      <c r="I65" s="40">
        <f>+IFERROR(I64/H64-1,"nm")</f>
        <v>0.15102040816326534</v>
      </c>
      <c r="J65" s="40">
        <f>+J66+J67</f>
        <v>8.7499999999999994E-2</v>
      </c>
      <c r="K65" s="40">
        <f t="shared" ref="K65:N65" si="90">+K66+K67</f>
        <v>8.7499999999999994E-2</v>
      </c>
      <c r="L65" s="40">
        <f t="shared" si="90"/>
        <v>8.7499999999999994E-2</v>
      </c>
      <c r="M65" s="40">
        <f t="shared" si="90"/>
        <v>8.7499999999999994E-2</v>
      </c>
      <c r="N65" s="40">
        <f t="shared" si="90"/>
        <v>8.7499999999999994E-2</v>
      </c>
      <c r="P65" s="121"/>
      <c r="R65" s="9" t="s">
        <v>133</v>
      </c>
      <c r="S65" s="3">
        <f>J186</f>
        <v>639.67074185662261</v>
      </c>
      <c r="T65" s="3">
        <v>676</v>
      </c>
      <c r="U65" s="3">
        <f t="shared" si="79"/>
        <v>36.329258143377388</v>
      </c>
    </row>
    <row r="66" spans="1:21" x14ac:dyDescent="0.35">
      <c r="A66" s="37" t="s">
        <v>136</v>
      </c>
      <c r="B66" s="40">
        <f>Historicals!B211</f>
        <v>0</v>
      </c>
      <c r="C66" s="40">
        <f>Historicals!C211</f>
        <v>0</v>
      </c>
      <c r="D66" s="40">
        <f>Historicals!D211</f>
        <v>7.0000000000000007E-2</v>
      </c>
      <c r="E66" s="40">
        <f>Historicals!E211</f>
        <v>0.06</v>
      </c>
      <c r="F66" s="40">
        <f>Historicals!F211</f>
        <v>0.05</v>
      </c>
      <c r="G66" s="40">
        <f>Historicals!G211</f>
        <v>-0.03</v>
      </c>
      <c r="H66" s="40">
        <f>Historicals!H211</f>
        <v>0.19</v>
      </c>
      <c r="I66" s="40">
        <f>Historicals!I211</f>
        <v>0.17</v>
      </c>
      <c r="J66" s="42">
        <f>AVERAGE(D66,E66,F66,I66)</f>
        <v>8.7499999999999994E-2</v>
      </c>
      <c r="K66" s="42">
        <f>+J66</f>
        <v>8.7499999999999994E-2</v>
      </c>
      <c r="L66" s="42">
        <f t="shared" ref="L66:N66" si="91">+K66</f>
        <v>8.7499999999999994E-2</v>
      </c>
      <c r="M66" s="42">
        <f t="shared" si="91"/>
        <v>8.7499999999999994E-2</v>
      </c>
      <c r="N66" s="42">
        <f t="shared" si="91"/>
        <v>8.7499999999999994E-2</v>
      </c>
      <c r="P66" s="121"/>
      <c r="R66" s="39" t="s">
        <v>128</v>
      </c>
      <c r="S66" s="40">
        <v>0</v>
      </c>
      <c r="T66" s="40">
        <f>+IFERROR(T65/I186-1,"nm")</f>
        <v>1.0463378176382765E-2</v>
      </c>
      <c r="U66" s="40">
        <f t="shared" si="79"/>
        <v>1.0463378176382765E-2</v>
      </c>
    </row>
    <row r="67" spans="1:21" x14ac:dyDescent="0.35">
      <c r="A67" s="37" t="s">
        <v>137</v>
      </c>
      <c r="B67" s="40" t="str">
        <f t="shared" ref="B67:H67" si="92">+IFERROR(B65-B66,"nm")</f>
        <v>nm</v>
      </c>
      <c r="C67" s="40" t="str">
        <f t="shared" si="92"/>
        <v>nm</v>
      </c>
      <c r="D67" s="40" t="str">
        <f t="shared" si="92"/>
        <v>nm</v>
      </c>
      <c r="E67" s="40" t="str">
        <f t="shared" si="92"/>
        <v>nm</v>
      </c>
      <c r="F67" s="40">
        <f t="shared" si="92"/>
        <v>-3.829039812646369E-2</v>
      </c>
      <c r="G67" s="40">
        <f t="shared" si="92"/>
        <v>-3.9444444444444421E-2</v>
      </c>
      <c r="H67" s="40">
        <f t="shared" si="92"/>
        <v>2.890547263681581E-2</v>
      </c>
      <c r="I67" s="40">
        <f>+IFERROR(I65-I66,"nm")</f>
        <v>-1.8979591836734672E-2</v>
      </c>
      <c r="J67" s="42">
        <v>0</v>
      </c>
      <c r="K67" s="42">
        <v>0</v>
      </c>
      <c r="L67" s="42">
        <v>0</v>
      </c>
      <c r="M67" s="42">
        <v>0</v>
      </c>
      <c r="N67" s="42">
        <v>0</v>
      </c>
      <c r="P67" s="121"/>
      <c r="R67" s="39" t="s">
        <v>130</v>
      </c>
      <c r="S67" s="40">
        <f>J188</f>
        <v>0.27109031142285511</v>
      </c>
      <c r="T67" s="40">
        <f>+IFERROR(T65/T63,"nm")</f>
        <v>0.27853316852080756</v>
      </c>
      <c r="U67" s="40">
        <f t="shared" si="79"/>
        <v>7.4428570979524489E-3</v>
      </c>
    </row>
    <row r="68" spans="1:21" x14ac:dyDescent="0.35">
      <c r="A68" s="9" t="s">
        <v>129</v>
      </c>
      <c r="B68" s="41">
        <f t="shared" ref="B68:I68" si="93">+B75+B71</f>
        <v>0</v>
      </c>
      <c r="C68" s="41">
        <f t="shared" si="93"/>
        <v>85</v>
      </c>
      <c r="D68" s="41">
        <f t="shared" si="93"/>
        <v>106</v>
      </c>
      <c r="E68" s="41">
        <f t="shared" si="93"/>
        <v>1703</v>
      </c>
      <c r="F68" s="41">
        <f t="shared" si="93"/>
        <v>2106</v>
      </c>
      <c r="G68" s="41">
        <f t="shared" si="93"/>
        <v>1673</v>
      </c>
      <c r="H68" s="41">
        <f t="shared" si="93"/>
        <v>2571</v>
      </c>
      <c r="I68" s="41">
        <f t="shared" si="93"/>
        <v>3427</v>
      </c>
      <c r="J68" s="41">
        <f>+J75+J71</f>
        <v>4228.4865636084751</v>
      </c>
      <c r="K68" s="41">
        <f t="shared" ref="K68:N68" si="94">+K75+K71</f>
        <v>5221.1241488052819</v>
      </c>
      <c r="L68" s="41">
        <f t="shared" si="94"/>
        <v>6450.7714888514156</v>
      </c>
      <c r="M68" s="41">
        <f t="shared" si="94"/>
        <v>7974.308519294962</v>
      </c>
      <c r="N68" s="41">
        <f t="shared" si="94"/>
        <v>9862.2864692727126</v>
      </c>
      <c r="O68" s="1" t="s">
        <v>209</v>
      </c>
      <c r="P68" s="121"/>
      <c r="R68" s="70" t="s">
        <v>107</v>
      </c>
      <c r="S68" s="32"/>
      <c r="T68" s="32"/>
      <c r="U68" s="32"/>
    </row>
    <row r="69" spans="1:21" x14ac:dyDescent="0.35">
      <c r="A69" s="39" t="s">
        <v>128</v>
      </c>
      <c r="B69" s="40" t="str">
        <f t="shared" ref="B69:I69" si="95">+IFERROR(B68/A68-1,"nm")</f>
        <v>nm</v>
      </c>
      <c r="C69" s="40" t="str">
        <f t="shared" si="95"/>
        <v>nm</v>
      </c>
      <c r="D69" s="40">
        <f t="shared" si="95"/>
        <v>0.24705882352941178</v>
      </c>
      <c r="E69" s="40">
        <f t="shared" si="95"/>
        <v>15.066037735849058</v>
      </c>
      <c r="F69" s="40">
        <f t="shared" si="95"/>
        <v>0.23664122137404586</v>
      </c>
      <c r="G69" s="40">
        <f t="shared" si="95"/>
        <v>-0.20560303893637222</v>
      </c>
      <c r="H69" s="40">
        <f t="shared" si="95"/>
        <v>0.53676031081888831</v>
      </c>
      <c r="I69" s="40">
        <f t="shared" si="95"/>
        <v>0.33294437961882539</v>
      </c>
      <c r="J69" s="40">
        <f>+IFERROR(J68/I68-1,"nm")</f>
        <v>0.23387410668470232</v>
      </c>
      <c r="K69" s="40">
        <f>+IFERROR(K68/J68-1,"nm")</f>
        <v>0.23475008617497339</v>
      </c>
      <c r="L69" s="40">
        <f t="shared" ref="L69:N69" si="96">+IFERROR(L68/K68-1,"nm")</f>
        <v>0.23551390562653185</v>
      </c>
      <c r="M69" s="40">
        <f t="shared" si="96"/>
        <v>0.23617904200708528</v>
      </c>
      <c r="N69" s="40">
        <f t="shared" si="96"/>
        <v>0.23675757533202058</v>
      </c>
      <c r="P69" s="121"/>
      <c r="R69" s="9" t="s">
        <v>135</v>
      </c>
      <c r="S69" s="9">
        <f>J196</f>
        <v>-72</v>
      </c>
      <c r="T69" s="9">
        <v>27</v>
      </c>
      <c r="U69" s="9">
        <f t="shared" si="79"/>
        <v>99</v>
      </c>
    </row>
    <row r="70" spans="1:21" x14ac:dyDescent="0.35">
      <c r="A70" s="39" t="s">
        <v>130</v>
      </c>
      <c r="B70" s="40" t="str">
        <f t="shared" ref="B70:H70" si="97">+IFERROR(B68/B$52,"nm")</f>
        <v>nm</v>
      </c>
      <c r="C70" s="40" t="str">
        <f t="shared" si="97"/>
        <v>nm</v>
      </c>
      <c r="D70" s="40" t="str">
        <f t="shared" si="97"/>
        <v>nm</v>
      </c>
      <c r="E70" s="40">
        <f t="shared" si="97"/>
        <v>0.18426747457260334</v>
      </c>
      <c r="F70" s="40">
        <f t="shared" si="97"/>
        <v>0.21463514064410924</v>
      </c>
      <c r="G70" s="40">
        <f t="shared" si="97"/>
        <v>0.17898791055953783</v>
      </c>
      <c r="H70" s="40">
        <f t="shared" si="97"/>
        <v>0.22442388268156424</v>
      </c>
      <c r="I70" s="40">
        <f>+IFERROR(I68/I$52,"nm")</f>
        <v>0.27462136389133746</v>
      </c>
      <c r="J70" s="42">
        <f>+IFERROR(J68/J52,"nm")</f>
        <v>0.30572054325006703</v>
      </c>
      <c r="K70" s="42">
        <f>+IFERROR(K68/K52,"nm")</f>
        <v>0.34037137077646423</v>
      </c>
      <c r="L70" s="42">
        <f>+IFERROR(L68/L52,"nm")</f>
        <v>0.37894531679730842</v>
      </c>
      <c r="M70" s="42">
        <f>+IFERROR(M68/M52,"nm")</f>
        <v>0.42184928823786572</v>
      </c>
      <c r="N70" s="42">
        <f>+IFERROR(N68/N52,"nm")</f>
        <v>0.46952866336068305</v>
      </c>
      <c r="P70" s="121"/>
      <c r="R70" s="37" t="s">
        <v>128</v>
      </c>
      <c r="S70" s="40">
        <v>0</v>
      </c>
      <c r="T70" s="40">
        <f>+IFERROR(T69/I196-1,"nm")</f>
        <v>-1.375</v>
      </c>
      <c r="U70" s="40">
        <f t="shared" si="79"/>
        <v>-1.375</v>
      </c>
    </row>
    <row r="71" spans="1:21" x14ac:dyDescent="0.35">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9">
        <f>I71+I71*J72</f>
        <v>143.50023537066096</v>
      </c>
      <c r="K71" s="9">
        <f t="shared" ref="K71:M71" si="98">J71+J71*K72</f>
        <v>153.67401157787384</v>
      </c>
      <c r="L71" s="9">
        <f t="shared" si="98"/>
        <v>164.56908083416846</v>
      </c>
      <c r="M71" s="9">
        <f t="shared" si="98"/>
        <v>176.23658085400376</v>
      </c>
      <c r="N71" s="9">
        <f>M71+M71*N72</f>
        <v>188.73127487664223</v>
      </c>
      <c r="O71" s="1" t="s">
        <v>213</v>
      </c>
      <c r="P71" s="121"/>
      <c r="R71" s="9" t="s">
        <v>133</v>
      </c>
      <c r="S71" s="3">
        <f>J205</f>
        <v>-2454.2328147007956</v>
      </c>
      <c r="T71" s="3">
        <v>-2840</v>
      </c>
      <c r="U71" s="3">
        <f t="shared" si="79"/>
        <v>-385.76718529920436</v>
      </c>
    </row>
    <row r="72" spans="1:21" x14ac:dyDescent="0.35">
      <c r="A72" s="39" t="s">
        <v>128</v>
      </c>
      <c r="B72" s="40" t="str">
        <f t="shared" ref="B72:I72" si="99">+IFERROR(B71/A71-1,"nm")</f>
        <v>nm</v>
      </c>
      <c r="C72" s="40" t="str">
        <f t="shared" si="99"/>
        <v>nm</v>
      </c>
      <c r="D72" s="40">
        <f t="shared" si="99"/>
        <v>0.24705882352941178</v>
      </c>
      <c r="E72" s="40">
        <f t="shared" si="99"/>
        <v>9.4339622641509413E-2</v>
      </c>
      <c r="F72" s="40">
        <f t="shared" si="99"/>
        <v>-4.31034482758621E-2</v>
      </c>
      <c r="G72" s="40">
        <f t="shared" si="99"/>
        <v>0.18918918918918926</v>
      </c>
      <c r="H72" s="40">
        <f t="shared" si="99"/>
        <v>3.0303030303030276E-2</v>
      </c>
      <c r="I72" s="40">
        <f t="shared" si="99"/>
        <v>-1.4705882352941124E-2</v>
      </c>
      <c r="J72" s="40">
        <f>AVERAGE(D72,E72,F72,I72)</f>
        <v>7.0897278885529491E-2</v>
      </c>
      <c r="K72" s="40">
        <f>J72</f>
        <v>7.0897278885529491E-2</v>
      </c>
      <c r="L72" s="40">
        <f t="shared" ref="L72:N72" si="100">K72</f>
        <v>7.0897278885529491E-2</v>
      </c>
      <c r="M72" s="40">
        <f t="shared" si="100"/>
        <v>7.0897278885529491E-2</v>
      </c>
      <c r="N72" s="40">
        <f t="shared" si="100"/>
        <v>7.0897278885529491E-2</v>
      </c>
      <c r="P72" s="121"/>
      <c r="R72" s="39" t="s">
        <v>128</v>
      </c>
      <c r="S72" s="40">
        <f>J206</f>
        <v>0.10600847890977723</v>
      </c>
      <c r="T72" s="40">
        <f>+IFERROR(T71/I205-1,"nm")</f>
        <v>0.27985579089680046</v>
      </c>
      <c r="U72" s="40">
        <f t="shared" si="79"/>
        <v>0.17384731198702325</v>
      </c>
    </row>
    <row r="73" spans="1:21" x14ac:dyDescent="0.35">
      <c r="A73" s="39" t="s">
        <v>132</v>
      </c>
      <c r="B73" s="40" t="str">
        <f t="shared" ref="B73:H73" si="101">+IFERROR(B71/B$52,"nm")</f>
        <v>nm</v>
      </c>
      <c r="C73" s="40" t="str">
        <f t="shared" si="101"/>
        <v>nm</v>
      </c>
      <c r="D73" s="40" t="str">
        <f t="shared" si="101"/>
        <v>nm</v>
      </c>
      <c r="E73" s="40">
        <f t="shared" si="101"/>
        <v>1.2551395801774508E-2</v>
      </c>
      <c r="F73" s="40">
        <f t="shared" si="101"/>
        <v>1.1312678353037097E-2</v>
      </c>
      <c r="G73" s="40">
        <f t="shared" si="101"/>
        <v>1.4122178239007167E-2</v>
      </c>
      <c r="H73" s="40">
        <f t="shared" si="101"/>
        <v>1.1871508379888268E-2</v>
      </c>
      <c r="I73" s="40">
        <f>+IFERROR(I71/I$52,"nm")</f>
        <v>1.0738039907043834E-2</v>
      </c>
      <c r="J73" s="40">
        <f>+IFERROR(J71/J52,"nm")</f>
        <v>1.0375099755926069E-2</v>
      </c>
      <c r="K73" s="40">
        <f>+IFERROR(K71/K52,"nm")</f>
        <v>1.0018193876015775E-2</v>
      </c>
      <c r="L73" s="40">
        <f>+IFERROR(L71/L52,"nm")</f>
        <v>9.6674766079568163E-3</v>
      </c>
      <c r="M73" s="40">
        <f>+IFERROR(M71/M52,"nm")</f>
        <v>9.3231000549888043E-3</v>
      </c>
      <c r="N73" s="40">
        <f>+IFERROR(N71/N52,"nm")</f>
        <v>8.9852128614676431E-3</v>
      </c>
      <c r="P73" s="121"/>
      <c r="R73" s="39" t="s">
        <v>130</v>
      </c>
      <c r="S73" s="40">
        <f t="shared" ref="S73" si="102">J207</f>
        <v>34.086566870844386</v>
      </c>
      <c r="T73" s="40">
        <f>+IFERROR(T71/T69,"nm")</f>
        <v>-105.18518518518519</v>
      </c>
      <c r="U73" s="40">
        <f t="shared" si="79"/>
        <v>-139.27175205602958</v>
      </c>
    </row>
    <row r="74" spans="1:21" x14ac:dyDescent="0.35">
      <c r="A74" s="39" t="s">
        <v>139</v>
      </c>
      <c r="B74" s="40" t="str">
        <f t="shared" ref="B74:I74" si="103">+IFERROR(B71/B81,"nm")</f>
        <v>nm</v>
      </c>
      <c r="C74" s="40" t="str">
        <f t="shared" si="103"/>
        <v>nm</v>
      </c>
      <c r="D74" s="40">
        <f t="shared" si="103"/>
        <v>0.14950634696755993</v>
      </c>
      <c r="E74" s="40">
        <f t="shared" si="103"/>
        <v>0.13663133097762073</v>
      </c>
      <c r="F74" s="40">
        <f t="shared" si="103"/>
        <v>0.11948331539289558</v>
      </c>
      <c r="G74" s="40">
        <f t="shared" si="103"/>
        <v>0.14915254237288136</v>
      </c>
      <c r="H74" s="40">
        <f t="shared" si="103"/>
        <v>0.1384928716904277</v>
      </c>
      <c r="I74" s="40">
        <f t="shared" si="103"/>
        <v>0.14565217391304347</v>
      </c>
      <c r="J74" s="42">
        <f>+IFERROR(J71/J81,"nm")</f>
        <v>0.14740555622541876</v>
      </c>
      <c r="K74" s="42">
        <f t="shared" ref="K74:N74" si="104">+IFERROR(K71/K81,"nm")</f>
        <v>0.14918004601220214</v>
      </c>
      <c r="L74" s="42">
        <f t="shared" si="104"/>
        <v>0.15097589736827793</v>
      </c>
      <c r="M74" s="42">
        <f t="shared" si="104"/>
        <v>0.15279336744736216</v>
      </c>
      <c r="N74" s="42">
        <f t="shared" si="104"/>
        <v>0.15463271649882504</v>
      </c>
      <c r="P74" s="121"/>
    </row>
    <row r="75" spans="1:21" x14ac:dyDescent="0.35">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I75+I75*J76</f>
        <v>4084.9863282378137</v>
      </c>
      <c r="K75" s="9">
        <f t="shared" ref="K75:N75" si="105">J75+J75*K76</f>
        <v>5067.450137227408</v>
      </c>
      <c r="L75" s="9">
        <f t="shared" si="105"/>
        <v>6286.2024080172469</v>
      </c>
      <c r="M75" s="9">
        <f t="shared" si="105"/>
        <v>7798.0719384409585</v>
      </c>
      <c r="N75" s="9">
        <f t="shared" si="105"/>
        <v>9673.5551943960709</v>
      </c>
      <c r="O75" s="1" t="s">
        <v>214</v>
      </c>
      <c r="P75" s="121"/>
    </row>
    <row r="76" spans="1:21" x14ac:dyDescent="0.35">
      <c r="A76" s="39" t="s">
        <v>128</v>
      </c>
      <c r="B76" s="40" t="str">
        <f t="shared" ref="B76:I76" si="106">+IFERROR(B75/A75-1,"nm")</f>
        <v>nm</v>
      </c>
      <c r="C76" s="40" t="str">
        <f t="shared" si="106"/>
        <v>nm</v>
      </c>
      <c r="D76" s="40" t="str">
        <f t="shared" si="106"/>
        <v>nm</v>
      </c>
      <c r="E76" s="40" t="str">
        <f t="shared" si="106"/>
        <v>nm</v>
      </c>
      <c r="F76" s="40">
        <f t="shared" si="106"/>
        <v>0.25708884688090738</v>
      </c>
      <c r="G76" s="40">
        <f t="shared" si="106"/>
        <v>-0.22756892230576442</v>
      </c>
      <c r="H76" s="40">
        <f t="shared" si="106"/>
        <v>0.58014276443867629</v>
      </c>
      <c r="I76" s="40">
        <f t="shared" si="106"/>
        <v>0.3523613963039014</v>
      </c>
      <c r="J76" s="40">
        <f>AVERAGE(F76,G76,H76,I76)</f>
        <v>0.24050602132943016</v>
      </c>
      <c r="K76" s="40">
        <f>J76</f>
        <v>0.24050602132943016</v>
      </c>
      <c r="L76" s="40">
        <f t="shared" ref="L76:N76" si="107">K76</f>
        <v>0.24050602132943016</v>
      </c>
      <c r="M76" s="40">
        <f t="shared" si="107"/>
        <v>0.24050602132943016</v>
      </c>
      <c r="N76" s="40">
        <f t="shared" si="107"/>
        <v>0.24050602132943016</v>
      </c>
      <c r="P76" s="121"/>
    </row>
    <row r="77" spans="1:21" x14ac:dyDescent="0.35">
      <c r="A77" s="39" t="s">
        <v>130</v>
      </c>
      <c r="B77" s="40" t="str">
        <f t="shared" ref="B77:H77" si="108">+IFERROR(B75/B$52,"nm")</f>
        <v>nm</v>
      </c>
      <c r="C77" s="40" t="str">
        <f t="shared" si="108"/>
        <v>nm</v>
      </c>
      <c r="D77" s="40" t="str">
        <f t="shared" si="108"/>
        <v>nm</v>
      </c>
      <c r="E77" s="40">
        <f t="shared" si="108"/>
        <v>0.17171607877082881</v>
      </c>
      <c r="F77" s="40">
        <f t="shared" si="108"/>
        <v>0.20332246229107215</v>
      </c>
      <c r="G77" s="40">
        <f t="shared" si="108"/>
        <v>0.16486573232053064</v>
      </c>
      <c r="H77" s="40">
        <f t="shared" si="108"/>
        <v>0.21255237430167598</v>
      </c>
      <c r="I77" s="40">
        <f>+IFERROR(I75/I$52,"nm")</f>
        <v>0.26388332398429359</v>
      </c>
      <c r="J77" s="42">
        <f>+IFERROR(J75/J52,"nm")</f>
        <v>0.29534544349414094</v>
      </c>
      <c r="K77" s="42">
        <f>+IFERROR(K75/K52,"nm")</f>
        <v>0.33035317690044846</v>
      </c>
      <c r="L77" s="42">
        <f>+IFERROR(L75/L52,"nm")</f>
        <v>0.36927784018935161</v>
      </c>
      <c r="M77" s="42">
        <f>+IFERROR(M75/M52,"nm")</f>
        <v>0.4125261881828769</v>
      </c>
      <c r="N77" s="42">
        <f>+IFERROR(N75/N52,"nm")</f>
        <v>0.46054345049921541</v>
      </c>
      <c r="P77" s="121"/>
    </row>
    <row r="78" spans="1:21" x14ac:dyDescent="0.35">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9">
        <f>I78+I78*J79</f>
        <v>215.96196456776724</v>
      </c>
      <c r="K78" s="9">
        <f t="shared" ref="K78:N78" si="109">J78+J78*K79</f>
        <v>236.74908700492159</v>
      </c>
      <c r="L78" s="9">
        <f t="shared" si="109"/>
        <v>259.53704537669097</v>
      </c>
      <c r="M78" s="9">
        <f t="shared" si="109"/>
        <v>284.5184273993093</v>
      </c>
      <c r="N78" s="9">
        <f t="shared" si="109"/>
        <v>311.90435805526135</v>
      </c>
      <c r="O78" s="1" t="s">
        <v>213</v>
      </c>
      <c r="P78" s="121"/>
    </row>
    <row r="79" spans="1:21" x14ac:dyDescent="0.35">
      <c r="A79" s="39" t="s">
        <v>128</v>
      </c>
      <c r="B79" s="40" t="str">
        <f t="shared" ref="B79:I79" si="110">+IFERROR(B78/A78-1,"nm")</f>
        <v>nm</v>
      </c>
      <c r="C79" s="40" t="str">
        <f t="shared" si="110"/>
        <v>nm</v>
      </c>
      <c r="D79" s="40">
        <f t="shared" si="110"/>
        <v>-0.26068376068376065</v>
      </c>
      <c r="E79" s="40">
        <f t="shared" si="110"/>
        <v>0.38728323699421963</v>
      </c>
      <c r="F79" s="40">
        <f t="shared" si="110"/>
        <v>-2.9166666666666674E-2</v>
      </c>
      <c r="G79" s="40">
        <f t="shared" si="110"/>
        <v>-0.40343347639484983</v>
      </c>
      <c r="H79" s="40">
        <f t="shared" si="110"/>
        <v>0.10071942446043169</v>
      </c>
      <c r="I79" s="40">
        <f t="shared" si="110"/>
        <v>0.28758169934640532</v>
      </c>
      <c r="J79" s="40">
        <f>AVERAGE(D79,E79,F79,I79)</f>
        <v>9.6253627247549406E-2</v>
      </c>
      <c r="K79" s="40">
        <f>J79</f>
        <v>9.6253627247549406E-2</v>
      </c>
      <c r="L79" s="40">
        <f t="shared" ref="L79:N79" si="111">K79</f>
        <v>9.6253627247549406E-2</v>
      </c>
      <c r="M79" s="40">
        <f t="shared" si="111"/>
        <v>9.6253627247549406E-2</v>
      </c>
      <c r="N79" s="40">
        <f t="shared" si="111"/>
        <v>9.6253627247549406E-2</v>
      </c>
      <c r="P79" s="121"/>
    </row>
    <row r="80" spans="1:21" x14ac:dyDescent="0.35">
      <c r="A80" s="39" t="s">
        <v>132</v>
      </c>
      <c r="B80" s="40" t="str">
        <f t="shared" ref="B80:H80" si="112">+IFERROR(B78/B$52,"nm")</f>
        <v>nm</v>
      </c>
      <c r="C80" s="40" t="str">
        <f t="shared" si="112"/>
        <v>nm</v>
      </c>
      <c r="D80" s="40" t="str">
        <f t="shared" si="112"/>
        <v>nm</v>
      </c>
      <c r="E80" s="40">
        <f t="shared" si="112"/>
        <v>2.5968405107119671E-2</v>
      </c>
      <c r="F80" s="40">
        <f t="shared" si="112"/>
        <v>2.3746432939258051E-2</v>
      </c>
      <c r="G80" s="40">
        <f t="shared" si="112"/>
        <v>1.4871081630469669E-2</v>
      </c>
      <c r="H80" s="40">
        <f t="shared" si="112"/>
        <v>1.3355446927374302E-2</v>
      </c>
      <c r="I80" s="40">
        <f>+IFERROR(I78/I$52,"nm")</f>
        <v>1.5786521355877874E-2</v>
      </c>
      <c r="J80" s="42">
        <f>+IFERROR(J78/J52,"nm")</f>
        <v>1.5614099308539941E-2</v>
      </c>
      <c r="K80" s="42">
        <f>+IFERROR(K78/K52,"nm")</f>
        <v>1.5433958085900099E-2</v>
      </c>
      <c r="L80" s="42">
        <f>+IFERROR(L78/L52,"nm")</f>
        <v>1.524629233121684E-2</v>
      </c>
      <c r="M80" s="42">
        <f>+IFERROR(M78/M52,"nm")</f>
        <v>1.5051323359077565E-2</v>
      </c>
      <c r="N80" s="42">
        <f>+IFERROR(N78/N52,"nm")</f>
        <v>1.4849298566852364E-2</v>
      </c>
      <c r="P80" s="121"/>
    </row>
    <row r="81" spans="1:16" x14ac:dyDescent="0.35">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9">
        <f>I81+I81*J82</f>
        <v>973.50628460174437</v>
      </c>
      <c r="K81" s="9">
        <f t="shared" ref="K81:N81" si="113">J81+J81*K82</f>
        <v>1030.1244414772746</v>
      </c>
      <c r="L81" s="9">
        <f t="shared" si="113"/>
        <v>1090.0354540217268</v>
      </c>
      <c r="M81" s="9">
        <f t="shared" si="113"/>
        <v>1153.4308314444204</v>
      </c>
      <c r="N81" s="9">
        <f t="shared" si="113"/>
        <v>1220.5132209397375</v>
      </c>
      <c r="O81" s="1" t="s">
        <v>215</v>
      </c>
      <c r="P81" s="121"/>
    </row>
    <row r="82" spans="1:16" x14ac:dyDescent="0.35">
      <c r="A82" s="39" t="s">
        <v>128</v>
      </c>
      <c r="B82" s="40" t="str">
        <f t="shared" ref="B82:H82" si="114">+IFERROR(B81/A81-1,"nm")</f>
        <v>nm</v>
      </c>
      <c r="C82" s="40" t="str">
        <f t="shared" si="114"/>
        <v>nm</v>
      </c>
      <c r="D82" s="40" t="str">
        <f t="shared" si="114"/>
        <v>nm</v>
      </c>
      <c r="E82" s="40">
        <f t="shared" si="114"/>
        <v>0.19746121297602248</v>
      </c>
      <c r="F82" s="40">
        <f t="shared" si="114"/>
        <v>9.4228504122497059E-2</v>
      </c>
      <c r="G82" s="40">
        <f t="shared" si="114"/>
        <v>-4.7362755651237931E-2</v>
      </c>
      <c r="H82" s="40">
        <f t="shared" si="114"/>
        <v>0.1096045197740112</v>
      </c>
      <c r="I82" s="40">
        <f>+IFERROR(I81/H81-1,"nm")</f>
        <v>-6.313645621181263E-2</v>
      </c>
      <c r="J82" s="40">
        <f>AVERAGE(E82:I82)</f>
        <v>5.8159005001896039E-2</v>
      </c>
      <c r="K82" s="40">
        <f>J82</f>
        <v>5.8159005001896039E-2</v>
      </c>
      <c r="L82" s="40">
        <f t="shared" ref="L82:N82" si="115">K82</f>
        <v>5.8159005001896039E-2</v>
      </c>
      <c r="M82" s="40">
        <f t="shared" si="115"/>
        <v>5.8159005001896039E-2</v>
      </c>
      <c r="N82" s="40">
        <f t="shared" si="115"/>
        <v>5.8159005001896039E-2</v>
      </c>
      <c r="P82" s="121"/>
    </row>
    <row r="83" spans="1:16" x14ac:dyDescent="0.35">
      <c r="A83" s="39" t="s">
        <v>132</v>
      </c>
      <c r="B83" s="40" t="str">
        <f t="shared" ref="B83:I83" si="116">+IFERROR(B81/B$52,"nm")</f>
        <v>nm</v>
      </c>
      <c r="C83" s="40" t="str">
        <f t="shared" si="116"/>
        <v>nm</v>
      </c>
      <c r="D83" s="40" t="str">
        <f t="shared" si="116"/>
        <v>nm</v>
      </c>
      <c r="E83" s="40">
        <f t="shared" si="116"/>
        <v>9.1863233066435832E-2</v>
      </c>
      <c r="F83" s="40">
        <f t="shared" si="116"/>
        <v>9.4679983693436609E-2</v>
      </c>
      <c r="G83" s="40">
        <f t="shared" si="116"/>
        <v>9.4682785920616241E-2</v>
      </c>
      <c r="H83" s="40">
        <f t="shared" si="116"/>
        <v>8.5719273743016758E-2</v>
      </c>
      <c r="I83" s="40">
        <f t="shared" si="116"/>
        <v>7.37238560782114E-2</v>
      </c>
      <c r="J83" s="42">
        <f>+IFERROR(J81/J52,"nm")</f>
        <v>7.0384726475710521E-2</v>
      </c>
      <c r="K83" s="42">
        <f>+IFERROR(K81/K52,"nm")</f>
        <v>6.7155052862742384E-2</v>
      </c>
      <c r="L83" s="42">
        <f>+IFERROR(L81/L52,"nm")</f>
        <v>6.4033244885273219E-2</v>
      </c>
      <c r="M83" s="42">
        <f>+IFERROR(M81/M52,"nm")</f>
        <v>6.1017701296495384E-2</v>
      </c>
      <c r="N83" s="42">
        <f>+IFERROR(N81/N52,"nm")</f>
        <v>5.8106803430151968E-2</v>
      </c>
      <c r="P83" s="121"/>
    </row>
    <row r="84" spans="1:16" x14ac:dyDescent="0.35">
      <c r="A84" s="36" t="s">
        <v>101</v>
      </c>
      <c r="B84" s="36"/>
      <c r="C84" s="36"/>
      <c r="D84" s="36"/>
      <c r="E84" s="36"/>
      <c r="F84" s="36"/>
      <c r="G84" s="36"/>
      <c r="H84" s="36"/>
      <c r="I84" s="36"/>
      <c r="J84" s="36"/>
      <c r="K84" s="36"/>
      <c r="L84" s="36"/>
      <c r="M84" s="36"/>
      <c r="N84" s="36"/>
      <c r="P84" s="121" t="s">
        <v>216</v>
      </c>
    </row>
    <row r="85" spans="1:16" x14ac:dyDescent="0.35">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8760.2033333333347</v>
      </c>
      <c r="K85" s="9">
        <f t="shared" ref="K85:N85" si="117">+SUM(K89+K93+K97)</f>
        <v>10179.687427777779</v>
      </c>
      <c r="L85" s="9">
        <f t="shared" si="117"/>
        <v>11841.525932398148</v>
      </c>
      <c r="M85" s="9">
        <f t="shared" si="117"/>
        <v>13788.2123530073</v>
      </c>
      <c r="N85" s="9">
        <f t="shared" si="117"/>
        <v>16069.815425263887</v>
      </c>
      <c r="P85" s="121"/>
    </row>
    <row r="86" spans="1:16" x14ac:dyDescent="0.35">
      <c r="A86" s="37" t="s">
        <v>128</v>
      </c>
      <c r="B86" s="40" t="str">
        <f t="shared" ref="B86:H86" si="118">+IFERROR(B85/A85-1,"nm")</f>
        <v>nm</v>
      </c>
      <c r="C86" s="40">
        <f t="shared" si="118"/>
        <v>0.23410498858819695</v>
      </c>
      <c r="D86" s="40">
        <f t="shared" si="118"/>
        <v>0.11941875825627468</v>
      </c>
      <c r="E86" s="40">
        <f t="shared" si="118"/>
        <v>0.21170639603493036</v>
      </c>
      <c r="F86" s="40">
        <f t="shared" si="118"/>
        <v>0.20919361121932223</v>
      </c>
      <c r="G86" s="40">
        <f t="shared" si="118"/>
        <v>7.5869845360824639E-2</v>
      </c>
      <c r="H86" s="40">
        <f t="shared" si="118"/>
        <v>0.24120377301991325</v>
      </c>
      <c r="I86" s="40">
        <f>+IFERROR(I85/H85-1,"nm")</f>
        <v>-8.9626055488540413E-2</v>
      </c>
      <c r="J86" s="40">
        <f t="shared" ref="J86" si="119">+IFERROR(J85/I85-1,"nm")</f>
        <v>0.1607530586104855</v>
      </c>
      <c r="K86" s="40">
        <f>+IFERROR(K85/J85-1,"nm")</f>
        <v>0.16203780214132513</v>
      </c>
      <c r="L86" s="40">
        <f t="shared" ref="L86:N86" si="120">+IFERROR(L85/K85-1,"nm")</f>
        <v>0.16325044520381193</v>
      </c>
      <c r="M86" s="40">
        <f t="shared" si="120"/>
        <v>0.1643948957020025</v>
      </c>
      <c r="N86" s="40">
        <f t="shared" si="120"/>
        <v>0.16547490086769323</v>
      </c>
      <c r="P86" s="121"/>
    </row>
    <row r="87" spans="1:16" x14ac:dyDescent="0.35">
      <c r="A87" s="37" t="s">
        <v>136</v>
      </c>
      <c r="B87" s="40">
        <f>Historicals!B212</f>
        <v>0.19</v>
      </c>
      <c r="C87" s="40">
        <f>Historicals!C212</f>
        <v>0.27</v>
      </c>
      <c r="D87" s="40">
        <f>Historicals!D212</f>
        <v>0.17</v>
      </c>
      <c r="E87" s="40">
        <f>Historicals!E212</f>
        <v>0.18</v>
      </c>
      <c r="F87" s="40">
        <f>Historicals!F212</f>
        <v>0.24</v>
      </c>
      <c r="G87" s="40">
        <f>Historicals!G212</f>
        <v>0.11</v>
      </c>
      <c r="H87" s="40">
        <f>Historicals!H212</f>
        <v>0.19</v>
      </c>
      <c r="I87" s="40">
        <f>Historicals!I212</f>
        <v>-0.13</v>
      </c>
      <c r="J87" s="42">
        <f>J86-J88</f>
        <v>0.1607530586104855</v>
      </c>
      <c r="K87" s="42">
        <f t="shared" ref="K87:N87" si="121">K86-K88</f>
        <v>0.16203780214132513</v>
      </c>
      <c r="L87" s="42">
        <f t="shared" si="121"/>
        <v>0.16325044520381193</v>
      </c>
      <c r="M87" s="42">
        <f t="shared" si="121"/>
        <v>0.1643948957020025</v>
      </c>
      <c r="N87" s="42">
        <f t="shared" si="121"/>
        <v>0.16547490086769323</v>
      </c>
      <c r="P87" s="121"/>
    </row>
    <row r="88" spans="1:16" x14ac:dyDescent="0.35">
      <c r="A88" s="37" t="s">
        <v>137</v>
      </c>
      <c r="B88" s="40" t="str">
        <f t="shared" ref="B88:I88" si="122">+IFERROR(B86-B87,"nm")</f>
        <v>nm</v>
      </c>
      <c r="C88" s="40">
        <f t="shared" si="122"/>
        <v>-3.5895011411803068E-2</v>
      </c>
      <c r="D88" s="40">
        <f t="shared" si="122"/>
        <v>-5.058124174372533E-2</v>
      </c>
      <c r="E88" s="40">
        <f t="shared" si="122"/>
        <v>3.1706396034930362E-2</v>
      </c>
      <c r="F88" s="40">
        <f t="shared" si="122"/>
        <v>-3.0806388780677763E-2</v>
      </c>
      <c r="G88" s="40">
        <f t="shared" si="122"/>
        <v>-3.4130154639175361E-2</v>
      </c>
      <c r="H88" s="40">
        <f t="shared" si="122"/>
        <v>5.1203773019913246E-2</v>
      </c>
      <c r="I88" s="40">
        <f t="shared" si="122"/>
        <v>4.0373944511459592E-2</v>
      </c>
      <c r="J88" s="42">
        <v>0</v>
      </c>
      <c r="K88" s="42">
        <v>0</v>
      </c>
      <c r="L88" s="42">
        <v>0</v>
      </c>
      <c r="M88" s="42">
        <v>0</v>
      </c>
      <c r="N88" s="42">
        <v>0</v>
      </c>
      <c r="P88" s="121"/>
    </row>
    <row r="89" spans="1:16" x14ac:dyDescent="0.35">
      <c r="A89" s="38" t="s">
        <v>112</v>
      </c>
      <c r="B89" s="45">
        <f>Historicals!B118</f>
        <v>2016</v>
      </c>
      <c r="C89" s="45">
        <f>Historicals!C118</f>
        <v>2599</v>
      </c>
      <c r="D89" s="45">
        <f>Historicals!D118</f>
        <v>2920</v>
      </c>
      <c r="E89" s="45">
        <f>Historicals!E118</f>
        <v>3496</v>
      </c>
      <c r="F89" s="45">
        <f>Historicals!F118</f>
        <v>4262</v>
      </c>
      <c r="G89" s="45">
        <f>Historicals!G118</f>
        <v>4635</v>
      </c>
      <c r="H89" s="45">
        <f>Historicals!H118</f>
        <v>5748</v>
      </c>
      <c r="I89" s="45">
        <f>Historicals!I118</f>
        <v>5416</v>
      </c>
      <c r="J89" s="3">
        <f>+I89*(1+J90)</f>
        <v>6408.9333333333334</v>
      </c>
      <c r="K89" s="3">
        <f>+J89*(1+K90)</f>
        <v>7583.9044444444444</v>
      </c>
      <c r="L89" s="3">
        <f t="shared" ref="L89:N89" si="123">+K89*(1+L90)</f>
        <v>8974.286925925926</v>
      </c>
      <c r="M89" s="3">
        <f t="shared" si="123"/>
        <v>10619.57286234568</v>
      </c>
      <c r="N89" s="3">
        <f t="shared" si="123"/>
        <v>12566.494553775721</v>
      </c>
      <c r="O89" s="1" t="s">
        <v>208</v>
      </c>
      <c r="P89" s="121"/>
    </row>
    <row r="90" spans="1:16" x14ac:dyDescent="0.35">
      <c r="A90" s="37" t="s">
        <v>128</v>
      </c>
      <c r="B90" s="40" t="str">
        <f t="shared" ref="B90:I98" si="124">+IFERROR(B89/A89-1,"nm")</f>
        <v>nm</v>
      </c>
      <c r="C90" s="40">
        <f t="shared" si="124"/>
        <v>0.28918650793650791</v>
      </c>
      <c r="D90" s="40">
        <f t="shared" si="124"/>
        <v>0.12350904193920731</v>
      </c>
      <c r="E90" s="40">
        <f t="shared" si="124"/>
        <v>0.19726027397260282</v>
      </c>
      <c r="F90" s="40">
        <f t="shared" si="124"/>
        <v>0.21910755148741412</v>
      </c>
      <c r="G90" s="40">
        <f t="shared" si="124"/>
        <v>8.7517597372125833E-2</v>
      </c>
      <c r="H90" s="40">
        <f t="shared" si="124"/>
        <v>0.24012944983818763</v>
      </c>
      <c r="I90" s="40">
        <f t="shared" si="124"/>
        <v>-5.7759220598469052E-2</v>
      </c>
      <c r="J90" s="40">
        <f>+J91+J92</f>
        <v>0.18333333333333335</v>
      </c>
      <c r="K90" s="40">
        <f t="shared" ref="K90:N90" si="125">+K91+K92</f>
        <v>0.18333333333333335</v>
      </c>
      <c r="L90" s="40">
        <f t="shared" si="125"/>
        <v>0.18333333333333335</v>
      </c>
      <c r="M90" s="40">
        <f t="shared" si="125"/>
        <v>0.18333333333333335</v>
      </c>
      <c r="N90" s="40">
        <f t="shared" si="125"/>
        <v>0.18333333333333335</v>
      </c>
      <c r="P90" s="121"/>
    </row>
    <row r="91" spans="1:16" x14ac:dyDescent="0.35">
      <c r="A91" s="37" t="s">
        <v>136</v>
      </c>
      <c r="B91" s="40">
        <f>Historicals!B213</f>
        <v>0.28000000000000003</v>
      </c>
      <c r="C91" s="40">
        <f>Historicals!C213</f>
        <v>0.33</v>
      </c>
      <c r="D91" s="40">
        <f>Historicals!D213</f>
        <v>0.18</v>
      </c>
      <c r="E91" s="40">
        <f>Historicals!E213</f>
        <v>0.16</v>
      </c>
      <c r="F91" s="40">
        <f>Historicals!F213</f>
        <v>0.25</v>
      </c>
      <c r="G91" s="40">
        <f>Historicals!G213</f>
        <v>0.12</v>
      </c>
      <c r="H91" s="40">
        <f>Historicals!H213</f>
        <v>0.19</v>
      </c>
      <c r="I91" s="40">
        <f>Historicals!I213</f>
        <v>-0.1</v>
      </c>
      <c r="J91" s="42">
        <f>AVERAGE(B91,C91,D91,E91,F91,I91)</f>
        <v>0.18333333333333335</v>
      </c>
      <c r="K91" s="42">
        <f>+J91</f>
        <v>0.18333333333333335</v>
      </c>
      <c r="L91" s="42">
        <f t="shared" ref="L91:N91" si="126">+K91</f>
        <v>0.18333333333333335</v>
      </c>
      <c r="M91" s="42">
        <f t="shared" si="126"/>
        <v>0.18333333333333335</v>
      </c>
      <c r="N91" s="42">
        <f t="shared" si="126"/>
        <v>0.18333333333333335</v>
      </c>
      <c r="P91" s="121"/>
    </row>
    <row r="92" spans="1:16" x14ac:dyDescent="0.35">
      <c r="A92" s="37" t="s">
        <v>137</v>
      </c>
      <c r="B92" s="40" t="str">
        <f t="shared" ref="B92:I92" si="127">+IFERROR(B90-B91,"nm")</f>
        <v>nm</v>
      </c>
      <c r="C92" s="40">
        <f t="shared" si="127"/>
        <v>-4.0813492063492107E-2</v>
      </c>
      <c r="D92" s="40">
        <f t="shared" si="127"/>
        <v>-5.6490958060792684E-2</v>
      </c>
      <c r="E92" s="40">
        <f t="shared" si="127"/>
        <v>3.7260273972602814E-2</v>
      </c>
      <c r="F92" s="40">
        <f t="shared" si="127"/>
        <v>-3.0892448512585879E-2</v>
      </c>
      <c r="G92" s="40">
        <f t="shared" si="127"/>
        <v>-3.2482402627874163E-2</v>
      </c>
      <c r="H92" s="40">
        <f t="shared" si="127"/>
        <v>5.0129449838187623E-2</v>
      </c>
      <c r="I92" s="40">
        <f t="shared" si="127"/>
        <v>4.2240779401530953E-2</v>
      </c>
      <c r="J92" s="42">
        <v>0</v>
      </c>
      <c r="K92" s="42">
        <v>0</v>
      </c>
      <c r="L92" s="42">
        <v>0</v>
      </c>
      <c r="M92" s="42">
        <v>0</v>
      </c>
      <c r="N92" s="42">
        <v>0</v>
      </c>
      <c r="P92" s="121"/>
    </row>
    <row r="93" spans="1:16" x14ac:dyDescent="0.35">
      <c r="A93" s="38" t="s">
        <v>113</v>
      </c>
      <c r="B93" s="45">
        <f>Historicals!B119</f>
        <v>925</v>
      </c>
      <c r="C93" s="45">
        <f>Historicals!C119</f>
        <v>1055</v>
      </c>
      <c r="D93" s="45">
        <f>Historicals!D119</f>
        <v>1188</v>
      </c>
      <c r="E93" s="45">
        <f>Historicals!E119</f>
        <v>1508</v>
      </c>
      <c r="F93" s="45">
        <f>Historicals!F119</f>
        <v>1808</v>
      </c>
      <c r="G93" s="45">
        <f>Historicals!G119</f>
        <v>1896</v>
      </c>
      <c r="H93" s="45">
        <f>Historicals!H119</f>
        <v>2347</v>
      </c>
      <c r="I93" s="45">
        <f>Historicals!I119</f>
        <v>1938</v>
      </c>
      <c r="J93" s="3">
        <f>+I93*(1+J94)</f>
        <v>2154.41</v>
      </c>
      <c r="K93" s="3">
        <f>+J93*(1+K94)</f>
        <v>2394.9857833333331</v>
      </c>
      <c r="L93" s="3">
        <f t="shared" ref="L93:N93" si="128">+K93*(1+L94)</f>
        <v>2662.4258624722215</v>
      </c>
      <c r="M93" s="3">
        <f t="shared" si="128"/>
        <v>2959.7300837816192</v>
      </c>
      <c r="N93" s="3">
        <f t="shared" si="128"/>
        <v>3290.2332764705666</v>
      </c>
      <c r="O93" s="1" t="s">
        <v>208</v>
      </c>
      <c r="P93" s="121"/>
    </row>
    <row r="94" spans="1:16" x14ac:dyDescent="0.35">
      <c r="A94" s="37" t="s">
        <v>128</v>
      </c>
      <c r="B94" s="40" t="str">
        <f t="shared" ref="B94:H94" si="129">+IFERROR(B93/A93-1,"nm")</f>
        <v>nm</v>
      </c>
      <c r="C94" s="40">
        <f t="shared" si="129"/>
        <v>0.14054054054054044</v>
      </c>
      <c r="D94" s="40">
        <f t="shared" si="129"/>
        <v>0.12606635071090055</v>
      </c>
      <c r="E94" s="40">
        <f t="shared" si="129"/>
        <v>0.26936026936026947</v>
      </c>
      <c r="F94" s="40">
        <f t="shared" si="129"/>
        <v>0.19893899204244025</v>
      </c>
      <c r="G94" s="40">
        <f t="shared" si="129"/>
        <v>4.8672566371681381E-2</v>
      </c>
      <c r="H94" s="40">
        <f t="shared" si="129"/>
        <v>0.2378691983122363</v>
      </c>
      <c r="I94" s="40">
        <f t="shared" si="124"/>
        <v>-0.17426501917341286</v>
      </c>
      <c r="J94" s="40">
        <f>+J95+J96</f>
        <v>0.11166666666666668</v>
      </c>
      <c r="K94" s="40">
        <f t="shared" ref="K94:N94" si="130">+K95+K96</f>
        <v>0.11166666666666668</v>
      </c>
      <c r="L94" s="40">
        <f t="shared" si="130"/>
        <v>0.11166666666666668</v>
      </c>
      <c r="M94" s="40">
        <f t="shared" si="130"/>
        <v>0.11166666666666668</v>
      </c>
      <c r="N94" s="40">
        <f t="shared" si="130"/>
        <v>0.11166666666666668</v>
      </c>
      <c r="P94" s="121"/>
    </row>
    <row r="95" spans="1:16" x14ac:dyDescent="0.35">
      <c r="A95" s="37" t="s">
        <v>136</v>
      </c>
      <c r="B95" s="40">
        <f>Historicals!B214</f>
        <v>7.0000000000000007E-2</v>
      </c>
      <c r="C95" s="40">
        <f>Historicals!C214</f>
        <v>0.17</v>
      </c>
      <c r="D95" s="40">
        <f>Historicals!D214</f>
        <v>0.18</v>
      </c>
      <c r="E95" s="40">
        <f>Historicals!E214</f>
        <v>0.23</v>
      </c>
      <c r="F95" s="40">
        <f>Historicals!F214</f>
        <v>0.23</v>
      </c>
      <c r="G95" s="40">
        <f>Historicals!G214</f>
        <v>0.08</v>
      </c>
      <c r="H95" s="40">
        <f>Historicals!H214</f>
        <v>0.19</v>
      </c>
      <c r="I95" s="40">
        <f>Historicals!I214</f>
        <v>-0.21</v>
      </c>
      <c r="J95" s="42">
        <f>AVERAGE(B95,C95,D95,E95,F95,I95)</f>
        <v>0.11166666666666668</v>
      </c>
      <c r="K95" s="42">
        <f>+J95</f>
        <v>0.11166666666666668</v>
      </c>
      <c r="L95" s="42">
        <f t="shared" ref="L95:N95" si="131">+K95</f>
        <v>0.11166666666666668</v>
      </c>
      <c r="M95" s="42">
        <f t="shared" si="131"/>
        <v>0.11166666666666668</v>
      </c>
      <c r="N95" s="42">
        <f t="shared" si="131"/>
        <v>0.11166666666666668</v>
      </c>
      <c r="P95" s="121"/>
    </row>
    <row r="96" spans="1:16" x14ac:dyDescent="0.35">
      <c r="A96" s="37" t="s">
        <v>137</v>
      </c>
      <c r="B96" s="40" t="str">
        <f t="shared" ref="B96:I96" si="132">+IFERROR(B94-B95,"nm")</f>
        <v>nm</v>
      </c>
      <c r="C96" s="40">
        <f t="shared" si="132"/>
        <v>-2.9459459459459575E-2</v>
      </c>
      <c r="D96" s="40">
        <f t="shared" si="132"/>
        <v>-5.3933649289099439E-2</v>
      </c>
      <c r="E96" s="40">
        <f t="shared" si="132"/>
        <v>3.9360269360269456E-2</v>
      </c>
      <c r="F96" s="40">
        <f t="shared" si="132"/>
        <v>-3.1061007957559755E-2</v>
      </c>
      <c r="G96" s="40">
        <f t="shared" si="132"/>
        <v>-3.1327433628318621E-2</v>
      </c>
      <c r="H96" s="40">
        <f t="shared" si="132"/>
        <v>4.7869198312236294E-2</v>
      </c>
      <c r="I96" s="40">
        <f t="shared" si="132"/>
        <v>3.5734980826587132E-2</v>
      </c>
      <c r="J96" s="42">
        <v>0</v>
      </c>
      <c r="K96" s="42">
        <v>0</v>
      </c>
      <c r="L96" s="42">
        <v>0</v>
      </c>
      <c r="M96" s="42">
        <v>0</v>
      </c>
      <c r="N96" s="42">
        <v>0</v>
      </c>
      <c r="P96" s="121"/>
    </row>
    <row r="97" spans="1:21" x14ac:dyDescent="0.35">
      <c r="A97" s="38" t="s">
        <v>114</v>
      </c>
      <c r="B97" s="3">
        <f t="shared" ref="B97:I97" si="133">B85-B89-B93</f>
        <v>126</v>
      </c>
      <c r="C97" s="3">
        <f t="shared" si="133"/>
        <v>131</v>
      </c>
      <c r="D97" s="3">
        <f t="shared" si="133"/>
        <v>129</v>
      </c>
      <c r="E97" s="3">
        <f t="shared" si="133"/>
        <v>130</v>
      </c>
      <c r="F97" s="3">
        <f t="shared" si="133"/>
        <v>138</v>
      </c>
      <c r="G97" s="3">
        <f t="shared" si="133"/>
        <v>148</v>
      </c>
      <c r="H97" s="3">
        <f t="shared" si="133"/>
        <v>195</v>
      </c>
      <c r="I97" s="3">
        <f t="shared" si="133"/>
        <v>193</v>
      </c>
      <c r="J97" s="3">
        <f>+I97*(1+J98)</f>
        <v>196.86</v>
      </c>
      <c r="K97" s="3">
        <f>+J97*(1+K98)</f>
        <v>200.7972</v>
      </c>
      <c r="L97" s="3">
        <f t="shared" ref="L97:N97" si="134">+K97*(1+L98)</f>
        <v>204.81314399999999</v>
      </c>
      <c r="M97" s="3">
        <f t="shared" si="134"/>
        <v>208.90940688000001</v>
      </c>
      <c r="N97" s="3">
        <f t="shared" si="134"/>
        <v>213.08759501760002</v>
      </c>
      <c r="O97" s="1" t="s">
        <v>208</v>
      </c>
      <c r="P97" s="121"/>
    </row>
    <row r="98" spans="1:21" x14ac:dyDescent="0.35">
      <c r="A98" s="37" t="s">
        <v>128</v>
      </c>
      <c r="B98" s="40" t="str">
        <f t="shared" ref="B98:H98" si="135">+IFERROR(B97/A97-1,"nm")</f>
        <v>nm</v>
      </c>
      <c r="C98" s="40">
        <f t="shared" si="135"/>
        <v>3.9682539682539764E-2</v>
      </c>
      <c r="D98" s="40">
        <f t="shared" si="135"/>
        <v>-1.5267175572519109E-2</v>
      </c>
      <c r="E98" s="40">
        <f t="shared" si="135"/>
        <v>7.7519379844961378E-3</v>
      </c>
      <c r="F98" s="40">
        <f t="shared" si="135"/>
        <v>6.1538461538461542E-2</v>
      </c>
      <c r="G98" s="40">
        <f t="shared" si="135"/>
        <v>7.2463768115942129E-2</v>
      </c>
      <c r="H98" s="40">
        <f t="shared" si="135"/>
        <v>0.31756756756756754</v>
      </c>
      <c r="I98" s="40">
        <f t="shared" si="124"/>
        <v>-1.025641025641022E-2</v>
      </c>
      <c r="J98" s="40">
        <f>+J99+J100</f>
        <v>0.02</v>
      </c>
      <c r="K98" s="40">
        <f t="shared" ref="K98:N98" si="136">+K99+K100</f>
        <v>0.02</v>
      </c>
      <c r="L98" s="40">
        <f t="shared" si="136"/>
        <v>0.02</v>
      </c>
      <c r="M98" s="40">
        <f t="shared" si="136"/>
        <v>0.02</v>
      </c>
      <c r="N98" s="40">
        <f t="shared" si="136"/>
        <v>0.02</v>
      </c>
      <c r="P98" s="121"/>
    </row>
    <row r="99" spans="1:21" x14ac:dyDescent="0.35">
      <c r="A99" s="37" t="s">
        <v>136</v>
      </c>
      <c r="B99" s="40">
        <f>Historicals!B215</f>
        <v>0.01</v>
      </c>
      <c r="C99" s="40">
        <f>Historicals!C215</f>
        <v>7.0000000000000007E-2</v>
      </c>
      <c r="D99" s="40">
        <f>Historicals!D215</f>
        <v>0.03</v>
      </c>
      <c r="E99" s="40">
        <f>Historicals!E215</f>
        <v>-0.01</v>
      </c>
      <c r="F99" s="40">
        <f>Historicals!F215</f>
        <v>0.08</v>
      </c>
      <c r="G99" s="40">
        <f>Historicals!G215</f>
        <v>0.11</v>
      </c>
      <c r="H99" s="40">
        <f>Historicals!H215</f>
        <v>0.26</v>
      </c>
      <c r="I99" s="40">
        <f>Historicals!I215</f>
        <v>-0.06</v>
      </c>
      <c r="J99" s="42">
        <f>AVERAGE(B99,C99,D99,E99,F99,I99)</f>
        <v>0.02</v>
      </c>
      <c r="K99" s="42">
        <f>+J99</f>
        <v>0.02</v>
      </c>
      <c r="L99" s="42">
        <f t="shared" ref="L99:N99" si="137">+K99</f>
        <v>0.02</v>
      </c>
      <c r="M99" s="42">
        <f t="shared" si="137"/>
        <v>0.02</v>
      </c>
      <c r="N99" s="42">
        <f t="shared" si="137"/>
        <v>0.02</v>
      </c>
      <c r="P99" s="121"/>
    </row>
    <row r="100" spans="1:21" x14ac:dyDescent="0.35">
      <c r="A100" s="37" t="s">
        <v>137</v>
      </c>
      <c r="B100" s="40" t="str">
        <f t="shared" ref="B100:I100" si="138">+IFERROR(B98-B99,"nm")</f>
        <v>nm</v>
      </c>
      <c r="C100" s="40">
        <f t="shared" si="138"/>
        <v>-3.0317460317460243E-2</v>
      </c>
      <c r="D100" s="40">
        <f t="shared" si="138"/>
        <v>-4.5267175572519108E-2</v>
      </c>
      <c r="E100" s="40">
        <f t="shared" si="138"/>
        <v>1.775193798449614E-2</v>
      </c>
      <c r="F100" s="40">
        <f t="shared" si="138"/>
        <v>-1.846153846153846E-2</v>
      </c>
      <c r="G100" s="40">
        <f t="shared" si="138"/>
        <v>-3.7536231884057872E-2</v>
      </c>
      <c r="H100" s="40">
        <f t="shared" si="138"/>
        <v>5.7567567567567535E-2</v>
      </c>
      <c r="I100" s="40">
        <f t="shared" si="138"/>
        <v>4.9743589743589778E-2</v>
      </c>
      <c r="J100" s="42">
        <v>0</v>
      </c>
      <c r="K100" s="42">
        <v>0</v>
      </c>
      <c r="L100" s="42">
        <v>0</v>
      </c>
      <c r="M100" s="42">
        <v>0</v>
      </c>
      <c r="N100" s="42">
        <v>0</v>
      </c>
      <c r="P100" s="121"/>
    </row>
    <row r="101" spans="1:21" x14ac:dyDescent="0.35">
      <c r="A101" s="9" t="s">
        <v>129</v>
      </c>
      <c r="B101" s="41">
        <f t="shared" ref="B101:I101" si="139">+B108+B104</f>
        <v>1039</v>
      </c>
      <c r="C101" s="41">
        <f t="shared" si="139"/>
        <v>1420</v>
      </c>
      <c r="D101" s="41">
        <f t="shared" si="139"/>
        <v>1561</v>
      </c>
      <c r="E101" s="41">
        <f t="shared" si="139"/>
        <v>1863</v>
      </c>
      <c r="F101" s="41">
        <f t="shared" si="139"/>
        <v>2426</v>
      </c>
      <c r="G101" s="41">
        <f t="shared" si="139"/>
        <v>2534</v>
      </c>
      <c r="H101" s="41">
        <f t="shared" si="139"/>
        <v>3289</v>
      </c>
      <c r="I101" s="41">
        <f t="shared" si="139"/>
        <v>2406</v>
      </c>
      <c r="J101" s="41">
        <f>+J108+J104</f>
        <v>2748.0309453114724</v>
      </c>
      <c r="K101" s="41">
        <f t="shared" ref="K101:N101" si="140">+K108+K104</f>
        <v>3139.5517401455213</v>
      </c>
      <c r="L101" s="41">
        <f t="shared" si="140"/>
        <v>3587.7214494924019</v>
      </c>
      <c r="M101" s="41">
        <f t="shared" si="140"/>
        <v>4100.7347526800504</v>
      </c>
      <c r="N101" s="41">
        <f t="shared" si="140"/>
        <v>4687.9717530213284</v>
      </c>
      <c r="O101" s="1" t="s">
        <v>209</v>
      </c>
      <c r="P101" s="121"/>
    </row>
    <row r="102" spans="1:21" x14ac:dyDescent="0.35">
      <c r="A102" s="39" t="s">
        <v>128</v>
      </c>
      <c r="B102" s="40" t="str">
        <f t="shared" ref="B102:I102" si="141">+IFERROR(B101/A101-1,"nm")</f>
        <v>nm</v>
      </c>
      <c r="C102" s="40">
        <f t="shared" si="141"/>
        <v>0.36669874879692022</v>
      </c>
      <c r="D102" s="40">
        <f t="shared" si="141"/>
        <v>9.9295774647887303E-2</v>
      </c>
      <c r="E102" s="40">
        <f t="shared" si="141"/>
        <v>0.19346572709801402</v>
      </c>
      <c r="F102" s="40">
        <f t="shared" si="141"/>
        <v>0.3022007514761138</v>
      </c>
      <c r="G102" s="40">
        <f t="shared" si="141"/>
        <v>4.4517724649629109E-2</v>
      </c>
      <c r="H102" s="40">
        <f t="shared" si="141"/>
        <v>0.29794790844514596</v>
      </c>
      <c r="I102" s="40">
        <f t="shared" si="141"/>
        <v>-0.26847065977500761</v>
      </c>
      <c r="J102" s="40">
        <f>+IFERROR(J101/I101-1,"nm")</f>
        <v>0.1421575001294566</v>
      </c>
      <c r="K102" s="40">
        <f>+IFERROR(K101/J101-1,"nm")</f>
        <v>0.14247321177443029</v>
      </c>
      <c r="L102" s="40">
        <f t="shared" ref="L102:N102" si="142">+IFERROR(L101/K101-1,"nm")</f>
        <v>0.14274958543161564</v>
      </c>
      <c r="M102" s="40">
        <f t="shared" si="142"/>
        <v>0.14299139730043153</v>
      </c>
      <c r="N102" s="40">
        <f t="shared" si="142"/>
        <v>0.14320287357222683</v>
      </c>
      <c r="P102" s="121"/>
    </row>
    <row r="103" spans="1:21" x14ac:dyDescent="0.35">
      <c r="A103" s="39" t="s">
        <v>130</v>
      </c>
      <c r="B103" s="40">
        <f t="shared" ref="B103:I103" si="143">+IFERROR(B101/B$85,"nm")</f>
        <v>0.33876752526899251</v>
      </c>
      <c r="C103" s="40">
        <f t="shared" si="143"/>
        <v>0.37516512549537651</v>
      </c>
      <c r="D103" s="40">
        <f t="shared" si="143"/>
        <v>0.36842105263157893</v>
      </c>
      <c r="E103" s="40">
        <f t="shared" si="143"/>
        <v>0.36287495130502534</v>
      </c>
      <c r="F103" s="40">
        <f t="shared" si="143"/>
        <v>0.3907860824742268</v>
      </c>
      <c r="G103" s="40">
        <f t="shared" si="143"/>
        <v>0.37939811349004343</v>
      </c>
      <c r="H103" s="40">
        <f t="shared" si="143"/>
        <v>0.39674306393244874</v>
      </c>
      <c r="I103" s="40">
        <f t="shared" si="143"/>
        <v>0.31880217304889358</v>
      </c>
      <c r="J103" s="42">
        <f>+IFERROR(J101/J85,"nm")</f>
        <v>0.31369488135680318</v>
      </c>
      <c r="K103" s="42">
        <f>+IFERROR(K101/K85,"nm")</f>
        <v>0.30841337343801761</v>
      </c>
      <c r="L103" s="42">
        <f>+IFERROR(L101/L85,"nm")</f>
        <v>0.30297796668894478</v>
      </c>
      <c r="M103" s="42">
        <f>+IFERROR(M101/M85,"nm")</f>
        <v>0.29740873201634821</v>
      </c>
      <c r="N103" s="42">
        <f>+IFERROR(N101/N85,"nm")</f>
        <v>0.29172530168897981</v>
      </c>
      <c r="P103" s="121"/>
    </row>
    <row r="104" spans="1:21" x14ac:dyDescent="0.35">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9">
        <f>I104+I104*J105</f>
        <v>40.915349666436626</v>
      </c>
      <c r="K104" s="9">
        <f t="shared" ref="K104:N104" si="144">J104+J104*K105</f>
        <v>40.830874105531109</v>
      </c>
      <c r="L104" s="9">
        <f t="shared" si="144"/>
        <v>40.746572956440438</v>
      </c>
      <c r="M104" s="9">
        <f t="shared" si="144"/>
        <v>40.662445859066608</v>
      </c>
      <c r="N104" s="9">
        <f t="shared" si="144"/>
        <v>40.57849245405508</v>
      </c>
      <c r="O104" s="1" t="s">
        <v>210</v>
      </c>
      <c r="P104" s="121"/>
    </row>
    <row r="105" spans="1:21" x14ac:dyDescent="0.35">
      <c r="A105" s="39" t="s">
        <v>128</v>
      </c>
      <c r="B105" s="40" t="str">
        <f t="shared" ref="B105:I105" si="145">+IFERROR(B104/A104-1,"nm")</f>
        <v>nm</v>
      </c>
      <c r="C105" s="40">
        <f t="shared" si="145"/>
        <v>4.3478260869565188E-2</v>
      </c>
      <c r="D105" s="40">
        <f t="shared" si="145"/>
        <v>0.125</v>
      </c>
      <c r="E105" s="40">
        <f t="shared" si="145"/>
        <v>3.7037037037036979E-2</v>
      </c>
      <c r="F105" s="40">
        <f t="shared" si="145"/>
        <v>-0.1071428571428571</v>
      </c>
      <c r="G105" s="40">
        <f t="shared" si="145"/>
        <v>-0.12</v>
      </c>
      <c r="H105" s="40">
        <f t="shared" si="145"/>
        <v>4.5454545454545414E-2</v>
      </c>
      <c r="I105" s="40">
        <f t="shared" si="145"/>
        <v>-0.10869565217391308</v>
      </c>
      <c r="J105" s="40">
        <f>AVERAGE(C105,D105,E105,F105,I105)</f>
        <v>-2.064642282033602E-3</v>
      </c>
      <c r="K105" s="40">
        <f>J105</f>
        <v>-2.064642282033602E-3</v>
      </c>
      <c r="L105" s="40">
        <f t="shared" ref="L105:N105" si="146">K105</f>
        <v>-2.064642282033602E-3</v>
      </c>
      <c r="M105" s="40">
        <f t="shared" si="146"/>
        <v>-2.064642282033602E-3</v>
      </c>
      <c r="N105" s="40">
        <f t="shared" si="146"/>
        <v>-2.064642282033602E-3</v>
      </c>
      <c r="P105" s="121"/>
    </row>
    <row r="106" spans="1:21" x14ac:dyDescent="0.35">
      <c r="A106" s="39" t="s">
        <v>132</v>
      </c>
      <c r="B106" s="40">
        <f t="shared" ref="B106:I106" si="147">+IFERROR(B104/B$85,"nm")</f>
        <v>1.4998369742419302E-2</v>
      </c>
      <c r="C106" s="40">
        <f t="shared" si="147"/>
        <v>1.2681638044914135E-2</v>
      </c>
      <c r="D106" s="40">
        <f t="shared" si="147"/>
        <v>1.2744866650932263E-2</v>
      </c>
      <c r="E106" s="40">
        <f t="shared" si="147"/>
        <v>1.090767432800935E-2</v>
      </c>
      <c r="F106" s="40">
        <f t="shared" si="147"/>
        <v>8.0541237113402053E-3</v>
      </c>
      <c r="G106" s="40">
        <f t="shared" si="147"/>
        <v>6.5878125467884411E-3</v>
      </c>
      <c r="H106" s="40">
        <f t="shared" si="147"/>
        <v>5.5488540410132689E-3</v>
      </c>
      <c r="I106" s="40">
        <f t="shared" si="147"/>
        <v>5.4326222340002651E-3</v>
      </c>
      <c r="J106" s="40">
        <f>+IFERROR(J104/J85,"nm")</f>
        <v>4.670593604916699E-3</v>
      </c>
      <c r="K106" s="40">
        <f>+IFERROR(K104/K85,"nm")</f>
        <v>4.0110145223235475E-3</v>
      </c>
      <c r="L106" s="40">
        <f>+IFERROR(L104/L85,"nm")</f>
        <v>3.4409900539050238E-3</v>
      </c>
      <c r="M106" s="40">
        <f>+IFERROR(M104/M85,"nm")</f>
        <v>2.9490730790926538E-3</v>
      </c>
      <c r="N106" s="40">
        <f>+IFERROR(N104/N85,"nm")</f>
        <v>2.5251374318998273E-3</v>
      </c>
      <c r="P106" s="121"/>
      <c r="R106" s="55"/>
      <c r="S106" s="55"/>
      <c r="T106" s="55"/>
      <c r="U106" s="55"/>
    </row>
    <row r="107" spans="1:21" x14ac:dyDescent="0.35">
      <c r="A107" s="39" t="s">
        <v>139</v>
      </c>
      <c r="B107" s="40">
        <f t="shared" ref="B107:I107" si="148">+IFERROR(B104/B114,"nm")</f>
        <v>0.18110236220472442</v>
      </c>
      <c r="C107" s="40">
        <f t="shared" si="148"/>
        <v>0.20512820512820512</v>
      </c>
      <c r="D107" s="40">
        <f t="shared" si="148"/>
        <v>0.24</v>
      </c>
      <c r="E107" s="40">
        <f t="shared" si="148"/>
        <v>0.21875</v>
      </c>
      <c r="F107" s="40">
        <f t="shared" si="148"/>
        <v>0.2109704641350211</v>
      </c>
      <c r="G107" s="40">
        <f t="shared" si="148"/>
        <v>0.20560747663551401</v>
      </c>
      <c r="H107" s="40">
        <f t="shared" si="148"/>
        <v>0.15972222222222221</v>
      </c>
      <c r="I107" s="40">
        <f t="shared" si="148"/>
        <v>0.13531353135313531</v>
      </c>
      <c r="J107" s="42">
        <f>+IFERROR(J104/J114,"nm")</f>
        <v>0.13042838369641843</v>
      </c>
      <c r="K107" s="42">
        <f t="shared" ref="K107:N107" si="149">+IFERROR(K104/K114,"nm")</f>
        <v>0.12571960175412253</v>
      </c>
      <c r="L107" s="42">
        <f t="shared" si="149"/>
        <v>0.12118081829491527</v>
      </c>
      <c r="M107" s="42">
        <f t="shared" si="149"/>
        <v>0.11680589596000479</v>
      </c>
      <c r="N107" s="42">
        <f t="shared" si="149"/>
        <v>0.11258891896418187</v>
      </c>
      <c r="P107" s="121"/>
      <c r="R107" s="71"/>
      <c r="S107" s="72"/>
      <c r="T107" s="72"/>
      <c r="U107" s="72"/>
    </row>
    <row r="108" spans="1:21" x14ac:dyDescent="0.35">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I108+I108*J109</f>
        <v>2707.1155956450357</v>
      </c>
      <c r="K108" s="9">
        <f t="shared" ref="K108:N108" si="150">J108+J108*K109</f>
        <v>3098.7208660399901</v>
      </c>
      <c r="L108" s="9">
        <f t="shared" si="150"/>
        <v>3546.9748765359614</v>
      </c>
      <c r="M108" s="9">
        <f t="shared" si="150"/>
        <v>4060.0723068209836</v>
      </c>
      <c r="N108" s="9">
        <f t="shared" si="150"/>
        <v>4647.3932605672735</v>
      </c>
      <c r="O108" s="1" t="s">
        <v>210</v>
      </c>
      <c r="P108" s="121"/>
      <c r="R108" s="71"/>
      <c r="S108" s="72"/>
      <c r="T108" s="72"/>
      <c r="U108" s="72"/>
    </row>
    <row r="109" spans="1:21" x14ac:dyDescent="0.35">
      <c r="A109" s="39" t="s">
        <v>128</v>
      </c>
      <c r="B109" s="40" t="str">
        <f t="shared" ref="B109:I109" si="151">+IFERROR(B108/A108-1,"nm")</f>
        <v>nm</v>
      </c>
      <c r="C109" s="40">
        <f t="shared" si="151"/>
        <v>0.38167170191339372</v>
      </c>
      <c r="D109" s="40">
        <f t="shared" si="151"/>
        <v>9.8396501457725938E-2</v>
      </c>
      <c r="E109" s="40">
        <f t="shared" si="151"/>
        <v>0.19907100199071004</v>
      </c>
      <c r="F109" s="40">
        <f t="shared" si="151"/>
        <v>0.31488655229662421</v>
      </c>
      <c r="G109" s="40">
        <f t="shared" si="151"/>
        <v>4.7979797979798011E-2</v>
      </c>
      <c r="H109" s="40">
        <f t="shared" si="151"/>
        <v>0.30240963855421676</v>
      </c>
      <c r="I109" s="40">
        <f t="shared" si="151"/>
        <v>-0.27073697193956214</v>
      </c>
      <c r="J109" s="40">
        <f>AVERAGE(C109,D109,E109,F109,I109)</f>
        <v>0.14465775714377835</v>
      </c>
      <c r="K109" s="40">
        <f>J109</f>
        <v>0.14465775714377835</v>
      </c>
      <c r="L109" s="40">
        <f t="shared" ref="L109:N109" si="152">K109</f>
        <v>0.14465775714377835</v>
      </c>
      <c r="M109" s="40">
        <f t="shared" si="152"/>
        <v>0.14465775714377835</v>
      </c>
      <c r="N109" s="40">
        <f t="shared" si="152"/>
        <v>0.14465775714377835</v>
      </c>
      <c r="P109" s="121"/>
      <c r="R109" s="71"/>
      <c r="S109" s="73"/>
      <c r="T109" s="73"/>
      <c r="U109" s="73"/>
    </row>
    <row r="110" spans="1:21" x14ac:dyDescent="0.35">
      <c r="A110" s="39" t="s">
        <v>130</v>
      </c>
      <c r="B110" s="40">
        <f t="shared" ref="B110:I110" si="153">+IFERROR(B108/B$85,"nm")</f>
        <v>0.3237691555265732</v>
      </c>
      <c r="C110" s="40">
        <f t="shared" si="153"/>
        <v>0.36248348745046233</v>
      </c>
      <c r="D110" s="40">
        <f t="shared" si="153"/>
        <v>0.35567618598064671</v>
      </c>
      <c r="E110" s="40">
        <f t="shared" si="153"/>
        <v>0.35196727697701596</v>
      </c>
      <c r="F110" s="40">
        <f t="shared" si="153"/>
        <v>0.38273195876288657</v>
      </c>
      <c r="G110" s="40">
        <f t="shared" si="153"/>
        <v>0.37281030094325496</v>
      </c>
      <c r="H110" s="40">
        <f t="shared" si="153"/>
        <v>0.39119420989143544</v>
      </c>
      <c r="I110" s="40">
        <f t="shared" si="153"/>
        <v>0.31336955081489332</v>
      </c>
      <c r="J110" s="42">
        <f>+IFERROR(J108/J85,"nm")</f>
        <v>0.30902428775188651</v>
      </c>
      <c r="K110" s="42">
        <f>+IFERROR(K108/K85,"nm")</f>
        <v>0.30440235891569406</v>
      </c>
      <c r="L110" s="42">
        <f>+IFERROR(L108/L85,"nm")</f>
        <v>0.29953697663503975</v>
      </c>
      <c r="M110" s="42">
        <f>+IFERROR(M108/M85,"nm")</f>
        <v>0.29445965893725556</v>
      </c>
      <c r="N110" s="42">
        <f>+IFERROR(N108/N85,"nm")</f>
        <v>0.28920016425707995</v>
      </c>
      <c r="P110" s="121"/>
    </row>
    <row r="111" spans="1:21" x14ac:dyDescent="0.35">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9">
        <f>I111+I111*J112</f>
        <v>74.279278680210055</v>
      </c>
      <c r="K111" s="9">
        <f t="shared" ref="K111:N111" si="154">J111+J111*K112</f>
        <v>70.73604155451676</v>
      </c>
      <c r="L111" s="9">
        <f t="shared" si="154"/>
        <v>67.361822350806008</v>
      </c>
      <c r="M111" s="9">
        <f t="shared" si="154"/>
        <v>64.148558651311816</v>
      </c>
      <c r="N111" s="9">
        <f t="shared" si="154"/>
        <v>61.088572628135765</v>
      </c>
      <c r="O111" s="1" t="s">
        <v>210</v>
      </c>
      <c r="P111" s="121"/>
    </row>
    <row r="112" spans="1:21" x14ac:dyDescent="0.35">
      <c r="A112" s="39" t="s">
        <v>128</v>
      </c>
      <c r="B112" s="40" t="str">
        <f t="shared" ref="B112:I112" si="155">+IFERROR(B111/A111-1,"nm")</f>
        <v>nm</v>
      </c>
      <c r="C112" s="40">
        <f t="shared" si="155"/>
        <v>-0.3623188405797102</v>
      </c>
      <c r="D112" s="40">
        <f t="shared" si="155"/>
        <v>0.15909090909090917</v>
      </c>
      <c r="E112" s="40">
        <f t="shared" si="155"/>
        <v>0.49019607843137258</v>
      </c>
      <c r="F112" s="40">
        <f t="shared" si="155"/>
        <v>-0.35526315789473684</v>
      </c>
      <c r="G112" s="40">
        <f t="shared" si="155"/>
        <v>-0.4285714285714286</v>
      </c>
      <c r="H112" s="40">
        <f t="shared" si="155"/>
        <v>2.3571428571428572</v>
      </c>
      <c r="I112" s="40">
        <f t="shared" si="155"/>
        <v>-0.17021276595744683</v>
      </c>
      <c r="J112" s="40">
        <f>AVERAGE(C112,D112,E112,F112,I112)</f>
        <v>-4.7701555381922424E-2</v>
      </c>
      <c r="K112" s="40">
        <f>J112</f>
        <v>-4.7701555381922424E-2</v>
      </c>
      <c r="L112" s="40">
        <f t="shared" ref="L112:N112" si="156">K112</f>
        <v>-4.7701555381922424E-2</v>
      </c>
      <c r="M112" s="40">
        <f t="shared" si="156"/>
        <v>-4.7701555381922424E-2</v>
      </c>
      <c r="N112" s="40">
        <f t="shared" si="156"/>
        <v>-4.7701555381922424E-2</v>
      </c>
      <c r="P112" s="121"/>
    </row>
    <row r="113" spans="1:21" x14ac:dyDescent="0.35">
      <c r="A113" s="39" t="s">
        <v>132</v>
      </c>
      <c r="B113" s="40">
        <f t="shared" ref="B113:I113" si="157">+IFERROR(B111/B$85,"nm")</f>
        <v>2.2497554613628953E-2</v>
      </c>
      <c r="C113" s="40">
        <f t="shared" si="157"/>
        <v>1.1624834874504624E-2</v>
      </c>
      <c r="D113" s="40">
        <f t="shared" si="157"/>
        <v>1.2036818503658248E-2</v>
      </c>
      <c r="E113" s="40">
        <f t="shared" si="157"/>
        <v>1.4803272302298403E-2</v>
      </c>
      <c r="F113" s="40">
        <f t="shared" si="157"/>
        <v>7.8930412371134018E-3</v>
      </c>
      <c r="G113" s="40">
        <f t="shared" si="157"/>
        <v>4.1922443479562805E-3</v>
      </c>
      <c r="H113" s="40">
        <f t="shared" si="157"/>
        <v>1.1338962605548853E-2</v>
      </c>
      <c r="I113" s="40">
        <f t="shared" si="157"/>
        <v>1.0335232542732211E-2</v>
      </c>
      <c r="J113" s="42">
        <f>+IFERROR(J111/J85,"nm")</f>
        <v>8.4791728974567236E-3</v>
      </c>
      <c r="K113" s="42">
        <f>+IFERROR(K111/K85,"nm")</f>
        <v>6.9487439625598021E-3</v>
      </c>
      <c r="L113" s="42">
        <f>+IFERROR(L111/L85,"nm")</f>
        <v>5.6886099591696689E-3</v>
      </c>
      <c r="M113" s="42">
        <f>+IFERROR(M111/M85,"nm")</f>
        <v>4.6524202709512658E-3</v>
      </c>
      <c r="N113" s="42">
        <f>+IFERROR(N111/N85,"nm")</f>
        <v>3.8014483061265536E-3</v>
      </c>
      <c r="P113" s="121"/>
      <c r="R113" s="71"/>
      <c r="S113" s="73"/>
      <c r="T113" s="73"/>
      <c r="U113" s="73"/>
    </row>
    <row r="114" spans="1:21" x14ac:dyDescent="0.35">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9">
        <f>I114+I114*J115</f>
        <v>313.69973702710359</v>
      </c>
      <c r="K114" s="9">
        <f t="shared" ref="K114:N114" si="158">J114+J114*K115</f>
        <v>324.77731026691072</v>
      </c>
      <c r="L114" s="9">
        <f t="shared" si="158"/>
        <v>336.24606212244203</v>
      </c>
      <c r="M114" s="9">
        <f t="shared" si="158"/>
        <v>348.11980615250565</v>
      </c>
      <c r="N114" s="9">
        <f t="shared" si="158"/>
        <v>360.41284370946306</v>
      </c>
      <c r="O114" s="1" t="s">
        <v>217</v>
      </c>
      <c r="P114" s="121"/>
      <c r="R114" s="55"/>
      <c r="S114" s="41"/>
      <c r="T114" s="41"/>
      <c r="U114" s="41"/>
    </row>
    <row r="115" spans="1:21" x14ac:dyDescent="0.35">
      <c r="A115" s="39" t="s">
        <v>128</v>
      </c>
      <c r="B115" s="40" t="str">
        <f t="shared" ref="B115:H115" si="159">+IFERROR(B114/A114-1,"nm")</f>
        <v>nm</v>
      </c>
      <c r="C115" s="40">
        <f t="shared" si="159"/>
        <v>-7.8740157480314932E-2</v>
      </c>
      <c r="D115" s="40">
        <f t="shared" si="159"/>
        <v>-3.8461538461538436E-2</v>
      </c>
      <c r="E115" s="40">
        <f t="shared" si="159"/>
        <v>0.13777777777777778</v>
      </c>
      <c r="F115" s="40">
        <f t="shared" si="159"/>
        <v>-7.421875E-2</v>
      </c>
      <c r="G115" s="40">
        <f t="shared" si="159"/>
        <v>-9.7046413502109741E-2</v>
      </c>
      <c r="H115" s="40">
        <f t="shared" si="159"/>
        <v>0.34579439252336441</v>
      </c>
      <c r="I115" s="40">
        <f>+IFERROR(I114/H114-1,"nm")</f>
        <v>5.2083333333333259E-2</v>
      </c>
      <c r="J115" s="40">
        <f>AVERAGE(C115:I115)</f>
        <v>3.5312663455787478E-2</v>
      </c>
      <c r="K115" s="40">
        <f>J115</f>
        <v>3.5312663455787478E-2</v>
      </c>
      <c r="L115" s="40">
        <f t="shared" ref="L115:N115" si="160">K115</f>
        <v>3.5312663455787478E-2</v>
      </c>
      <c r="M115" s="40">
        <f t="shared" si="160"/>
        <v>3.5312663455787478E-2</v>
      </c>
      <c r="N115" s="40">
        <f t="shared" si="160"/>
        <v>3.5312663455787478E-2</v>
      </c>
      <c r="P115" s="121"/>
      <c r="R115" s="71"/>
      <c r="S115" s="72"/>
      <c r="T115" s="72"/>
      <c r="U115" s="72"/>
    </row>
    <row r="116" spans="1:21" x14ac:dyDescent="0.35">
      <c r="A116" s="39" t="s">
        <v>132</v>
      </c>
      <c r="B116" s="40">
        <f t="shared" ref="B116:I116" si="161">+IFERROR(B114/B$85,"nm")</f>
        <v>8.2817085099445714E-2</v>
      </c>
      <c r="C116" s="40">
        <f t="shared" si="161"/>
        <v>6.1822985468956405E-2</v>
      </c>
      <c r="D116" s="40">
        <f t="shared" si="161"/>
        <v>5.31036110455511E-2</v>
      </c>
      <c r="E116" s="40">
        <f t="shared" si="161"/>
        <v>4.9863654070899883E-2</v>
      </c>
      <c r="F116" s="40">
        <f t="shared" si="161"/>
        <v>3.817654639175258E-2</v>
      </c>
      <c r="G116" s="40">
        <f t="shared" si="161"/>
        <v>3.2040724659380147E-2</v>
      </c>
      <c r="H116" s="40">
        <f t="shared" si="161"/>
        <v>3.4740651387213509E-2</v>
      </c>
      <c r="I116" s="40">
        <f t="shared" si="161"/>
        <v>4.0148403339075128E-2</v>
      </c>
      <c r="J116" s="42">
        <f>+IFERROR(J114/J85,"nm")</f>
        <v>3.5809641065458933E-2</v>
      </c>
      <c r="K116" s="42">
        <f>+IFERROR(K114/K85,"nm")</f>
        <v>3.1904448203456226E-2</v>
      </c>
      <c r="L116" s="42">
        <f>+IFERROR(L114/L85,"nm")</f>
        <v>2.8395501056369801E-2</v>
      </c>
      <c r="M116" s="42">
        <f>+IFERROR(M114/M85,"nm")</f>
        <v>2.5247638870065588E-2</v>
      </c>
      <c r="N116" s="42">
        <f>+IFERROR(N114/N85,"nm")</f>
        <v>2.2427939224668764E-2</v>
      </c>
      <c r="P116" s="121"/>
      <c r="R116" s="71"/>
      <c r="S116" s="73"/>
      <c r="T116" s="73"/>
      <c r="U116" s="73"/>
    </row>
    <row r="117" spans="1:21" x14ac:dyDescent="0.35">
      <c r="A117" s="36" t="s">
        <v>105</v>
      </c>
      <c r="B117" s="36"/>
      <c r="C117" s="36"/>
      <c r="D117" s="36"/>
      <c r="E117" s="36"/>
      <c r="F117" s="36"/>
      <c r="G117" s="36"/>
      <c r="H117" s="36"/>
      <c r="I117" s="36"/>
      <c r="J117" s="36"/>
      <c r="K117" s="36"/>
      <c r="L117" s="36"/>
      <c r="M117" s="36"/>
      <c r="N117" s="36"/>
      <c r="P117" s="121" t="s">
        <v>218</v>
      </c>
    </row>
    <row r="118" spans="1:21" x14ac:dyDescent="0.35">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6731.0549999999994</v>
      </c>
      <c r="K118" s="9">
        <f t="shared" ref="K118:N118" si="162">+SUM(K122+K126+K130)</f>
        <v>7609.2716999999993</v>
      </c>
      <c r="L118" s="9">
        <f t="shared" si="162"/>
        <v>8603.1736693124985</v>
      </c>
      <c r="M118" s="9">
        <f t="shared" si="162"/>
        <v>9728.0802738914063</v>
      </c>
      <c r="N118" s="9">
        <f t="shared" si="162"/>
        <v>11001.345589975781</v>
      </c>
      <c r="P118" s="121"/>
    </row>
    <row r="119" spans="1:21" x14ac:dyDescent="0.35">
      <c r="A119" s="37" t="s">
        <v>128</v>
      </c>
      <c r="B119" s="40" t="str">
        <f t="shared" ref="B119:J119" si="163">+IFERROR(B118/A118-1,"nm")</f>
        <v>nm</v>
      </c>
      <c r="C119" s="40" t="str">
        <f t="shared" si="163"/>
        <v>nm</v>
      </c>
      <c r="D119" s="40" t="str">
        <f t="shared" si="163"/>
        <v>nm</v>
      </c>
      <c r="E119" s="40" t="str">
        <f t="shared" si="163"/>
        <v>nm</v>
      </c>
      <c r="F119" s="40">
        <f t="shared" si="163"/>
        <v>1.7034456058846237E-2</v>
      </c>
      <c r="G119" s="40">
        <f t="shared" si="163"/>
        <v>-4.3014845831747195E-2</v>
      </c>
      <c r="H119" s="40">
        <f t="shared" si="163"/>
        <v>6.2649164677804237E-2</v>
      </c>
      <c r="I119" s="40">
        <f t="shared" si="163"/>
        <v>0.11454239191465465</v>
      </c>
      <c r="J119" s="40">
        <f t="shared" si="163"/>
        <v>0.1303198992443324</v>
      </c>
      <c r="K119" s="40">
        <f>+IFERROR(K118/J118-1,"nm")</f>
        <v>0.13047237023022396</v>
      </c>
      <c r="L119" s="40">
        <f t="shared" ref="L119:N119" si="164">+IFERROR(L118/K118-1,"nm")</f>
        <v>0.13061722704848333</v>
      </c>
      <c r="M119" s="40">
        <f t="shared" si="164"/>
        <v>0.13075484092474476</v>
      </c>
      <c r="N119" s="40">
        <f t="shared" si="164"/>
        <v>0.13088556839951382</v>
      </c>
      <c r="P119" s="121"/>
    </row>
    <row r="120" spans="1:21" x14ac:dyDescent="0.35">
      <c r="A120" s="37" t="s">
        <v>136</v>
      </c>
      <c r="B120" s="40">
        <f>Historicals!B216</f>
        <v>0</v>
      </c>
      <c r="C120" s="40">
        <f>Historicals!C216</f>
        <v>0</v>
      </c>
      <c r="D120" s="40">
        <f>Historicals!D216</f>
        <v>0.13</v>
      </c>
      <c r="E120" s="40">
        <f>Historicals!E216</f>
        <v>0.1</v>
      </c>
      <c r="F120" s="40">
        <f>Historicals!F216</f>
        <v>0.13</v>
      </c>
      <c r="G120" s="40">
        <f>Historicals!G216</f>
        <v>0.01</v>
      </c>
      <c r="H120" s="40">
        <f>Historicals!H216</f>
        <v>0.08</v>
      </c>
      <c r="I120" s="40">
        <f>Historicals!I216</f>
        <v>0.16</v>
      </c>
      <c r="J120" s="42">
        <f>J119-J121</f>
        <v>0.1303198992443324</v>
      </c>
      <c r="K120" s="42">
        <f t="shared" ref="K120:N120" si="165">K119-K121</f>
        <v>0.13047237023022396</v>
      </c>
      <c r="L120" s="42">
        <f t="shared" si="165"/>
        <v>0.13061722704848333</v>
      </c>
      <c r="M120" s="42">
        <f t="shared" si="165"/>
        <v>0.13075484092474476</v>
      </c>
      <c r="N120" s="42">
        <f t="shared" si="165"/>
        <v>0.13088556839951382</v>
      </c>
      <c r="P120" s="121"/>
    </row>
    <row r="121" spans="1:21" x14ac:dyDescent="0.35">
      <c r="A121" s="37" t="s">
        <v>137</v>
      </c>
      <c r="B121" s="40" t="str">
        <f t="shared" ref="B121:H121" si="166">+IFERROR(B119-B120,"nm")</f>
        <v>nm</v>
      </c>
      <c r="C121" s="40" t="str">
        <f t="shared" si="166"/>
        <v>nm</v>
      </c>
      <c r="D121" s="40" t="str">
        <f t="shared" si="166"/>
        <v>nm</v>
      </c>
      <c r="E121" s="40" t="str">
        <f t="shared" si="166"/>
        <v>nm</v>
      </c>
      <c r="F121" s="40">
        <f t="shared" si="166"/>
        <v>-0.11296554394115377</v>
      </c>
      <c r="G121" s="40">
        <f t="shared" si="166"/>
        <v>-5.3014845831747197E-2</v>
      </c>
      <c r="H121" s="40">
        <f t="shared" si="166"/>
        <v>-1.7350835322195765E-2</v>
      </c>
      <c r="I121" s="40">
        <f>+IFERROR(I119-I120,"nm")</f>
        <v>-4.5457608085345352E-2</v>
      </c>
      <c r="J121" s="42">
        <v>0</v>
      </c>
      <c r="K121" s="42">
        <v>0</v>
      </c>
      <c r="L121" s="42">
        <v>0</v>
      </c>
      <c r="M121" s="42">
        <v>0</v>
      </c>
      <c r="N121" s="42">
        <v>0</v>
      </c>
      <c r="P121" s="121"/>
    </row>
    <row r="122" spans="1:21" x14ac:dyDescent="0.35">
      <c r="A122" s="38"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4665.9849999999997</v>
      </c>
      <c r="K122" s="3">
        <f>+J122*(1+K123)</f>
        <v>5295.8929749999998</v>
      </c>
      <c r="L122" s="3">
        <f t="shared" ref="L122:N122" si="167">+K122*(1+L123)</f>
        <v>6010.8385266249998</v>
      </c>
      <c r="M122" s="3">
        <f t="shared" si="167"/>
        <v>6822.3017277193749</v>
      </c>
      <c r="N122" s="3">
        <f t="shared" si="167"/>
        <v>7743.3124609614906</v>
      </c>
      <c r="O122" s="1" t="s">
        <v>212</v>
      </c>
      <c r="P122" s="121"/>
    </row>
    <row r="123" spans="1:21" x14ac:dyDescent="0.35">
      <c r="A123" s="37" t="s">
        <v>128</v>
      </c>
      <c r="B123" s="40" t="str">
        <f t="shared" ref="B123:H123" si="168">+IFERROR(B122/A122-1,"nm")</f>
        <v>nm</v>
      </c>
      <c r="C123" s="40" t="str">
        <f t="shared" si="168"/>
        <v>nm</v>
      </c>
      <c r="D123" s="40" t="str">
        <f t="shared" si="168"/>
        <v>nm</v>
      </c>
      <c r="E123" s="40" t="str">
        <f t="shared" si="168"/>
        <v>nm</v>
      </c>
      <c r="F123" s="40">
        <f t="shared" si="168"/>
        <v>1.3146853146853044E-2</v>
      </c>
      <c r="G123" s="40">
        <f t="shared" si="168"/>
        <v>-4.7763666482606326E-2</v>
      </c>
      <c r="H123" s="40">
        <f t="shared" si="168"/>
        <v>6.0887213685126174E-2</v>
      </c>
      <c r="I123" s="40">
        <f>+IFERROR(I122/H122-1,"nm")</f>
        <v>0.12353101940420874</v>
      </c>
      <c r="J123" s="40">
        <f>+J124+J125</f>
        <v>0.13500000000000001</v>
      </c>
      <c r="K123" s="40">
        <f t="shared" ref="K123:N123" si="169">+K124+K125</f>
        <v>0.13500000000000001</v>
      </c>
      <c r="L123" s="40">
        <f t="shared" si="169"/>
        <v>0.13500000000000001</v>
      </c>
      <c r="M123" s="40">
        <f t="shared" si="169"/>
        <v>0.13500000000000001</v>
      </c>
      <c r="N123" s="40">
        <f t="shared" si="169"/>
        <v>0.13500000000000001</v>
      </c>
      <c r="P123" s="121"/>
    </row>
    <row r="124" spans="1:21" x14ac:dyDescent="0.35">
      <c r="A124" s="37" t="s">
        <v>136</v>
      </c>
      <c r="B124" s="40">
        <f>Historicals!B217</f>
        <v>0</v>
      </c>
      <c r="C124" s="40">
        <f>Historicals!C217</f>
        <v>0</v>
      </c>
      <c r="D124" s="40">
        <f>Historicals!D217</f>
        <v>0.16</v>
      </c>
      <c r="E124" s="40">
        <f>Historicals!E217</f>
        <v>0.09</v>
      </c>
      <c r="F124" s="40">
        <f>Historicals!F217</f>
        <v>0.12</v>
      </c>
      <c r="G124" s="40">
        <f>Historicals!G217</f>
        <v>0</v>
      </c>
      <c r="H124" s="40">
        <f>Historicals!H217</f>
        <v>0.08</v>
      </c>
      <c r="I124" s="40">
        <f>Historicals!I217</f>
        <v>0.17</v>
      </c>
      <c r="J124" s="42">
        <f>AVERAGE(D124,E124,F124,I124)</f>
        <v>0.13500000000000001</v>
      </c>
      <c r="K124" s="42">
        <f>+J124</f>
        <v>0.13500000000000001</v>
      </c>
      <c r="L124" s="42">
        <f t="shared" ref="L124:N124" si="170">+K124</f>
        <v>0.13500000000000001</v>
      </c>
      <c r="M124" s="42">
        <f t="shared" si="170"/>
        <v>0.13500000000000001</v>
      </c>
      <c r="N124" s="42">
        <f t="shared" si="170"/>
        <v>0.13500000000000001</v>
      </c>
      <c r="P124" s="121"/>
    </row>
    <row r="125" spans="1:21" x14ac:dyDescent="0.35">
      <c r="A125" s="37" t="s">
        <v>137</v>
      </c>
      <c r="B125" s="40" t="str">
        <f t="shared" ref="B125:H125" si="171">+IFERROR(B123-B124,"nm")</f>
        <v>nm</v>
      </c>
      <c r="C125" s="40" t="str">
        <f t="shared" si="171"/>
        <v>nm</v>
      </c>
      <c r="D125" s="40" t="str">
        <f t="shared" si="171"/>
        <v>nm</v>
      </c>
      <c r="E125" s="40" t="str">
        <f t="shared" si="171"/>
        <v>nm</v>
      </c>
      <c r="F125" s="40">
        <f t="shared" si="171"/>
        <v>-0.10685314685314695</v>
      </c>
      <c r="G125" s="40">
        <f t="shared" si="171"/>
        <v>-4.7763666482606326E-2</v>
      </c>
      <c r="H125" s="40">
        <f t="shared" si="171"/>
        <v>-1.9112786314873828E-2</v>
      </c>
      <c r="I125" s="40">
        <f>+IFERROR(I123-I124,"nm")</f>
        <v>-4.646898059579127E-2</v>
      </c>
      <c r="J125" s="42">
        <v>0</v>
      </c>
      <c r="K125" s="42">
        <v>0</v>
      </c>
      <c r="L125" s="42">
        <v>0</v>
      </c>
      <c r="M125" s="42">
        <v>0</v>
      </c>
      <c r="N125" s="42">
        <v>0</v>
      </c>
      <c r="P125" s="121"/>
    </row>
    <row r="126" spans="1:21" x14ac:dyDescent="0.35">
      <c r="A126" s="38"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1815.2749999999999</v>
      </c>
      <c r="K126" s="3">
        <f>+J126*(1+K127)</f>
        <v>2046.7225624999996</v>
      </c>
      <c r="L126" s="3">
        <f t="shared" ref="L126:N126" si="172">+K126*(1+L127)</f>
        <v>2307.6796892187494</v>
      </c>
      <c r="M126" s="3">
        <f t="shared" si="172"/>
        <v>2601.9088495941401</v>
      </c>
      <c r="N126" s="3">
        <f t="shared" si="172"/>
        <v>2933.6522279173928</v>
      </c>
      <c r="O126" s="1" t="s">
        <v>212</v>
      </c>
      <c r="P126" s="121"/>
    </row>
    <row r="127" spans="1:21" x14ac:dyDescent="0.35">
      <c r="A127" s="37" t="s">
        <v>128</v>
      </c>
      <c r="B127" s="40" t="str">
        <f t="shared" ref="B127:H127" si="173">+IFERROR(B126/A126-1,"nm")</f>
        <v>nm</v>
      </c>
      <c r="C127" s="40" t="str">
        <f t="shared" si="173"/>
        <v>nm</v>
      </c>
      <c r="D127" s="40" t="str">
        <f t="shared" si="173"/>
        <v>nm</v>
      </c>
      <c r="E127" s="40" t="str">
        <f t="shared" si="173"/>
        <v>nm</v>
      </c>
      <c r="F127" s="40">
        <f t="shared" si="173"/>
        <v>3.563474387527843E-2</v>
      </c>
      <c r="G127" s="40">
        <f t="shared" si="173"/>
        <v>-2.1505376344086002E-2</v>
      </c>
      <c r="H127" s="40">
        <f t="shared" si="173"/>
        <v>9.4505494505494614E-2</v>
      </c>
      <c r="I127" s="40">
        <f>+IFERROR(I126/H126-1,"nm")</f>
        <v>7.7643908969210251E-2</v>
      </c>
      <c r="J127" s="40">
        <f>+J128+J129</f>
        <v>0.1275</v>
      </c>
      <c r="K127" s="40">
        <f t="shared" ref="K127:N127" si="174">+K128+K129</f>
        <v>0.1275</v>
      </c>
      <c r="L127" s="40">
        <f t="shared" si="174"/>
        <v>0.1275</v>
      </c>
      <c r="M127" s="40">
        <f t="shared" si="174"/>
        <v>0.1275</v>
      </c>
      <c r="N127" s="40">
        <f t="shared" si="174"/>
        <v>0.1275</v>
      </c>
      <c r="P127" s="121"/>
    </row>
    <row r="128" spans="1:21" x14ac:dyDescent="0.35">
      <c r="A128" s="37" t="s">
        <v>136</v>
      </c>
      <c r="B128" s="40">
        <f>Historicals!B218</f>
        <v>0</v>
      </c>
      <c r="C128" s="40">
        <f>Historicals!C218</f>
        <v>0</v>
      </c>
      <c r="D128" s="40">
        <f>Historicals!D218</f>
        <v>0.09</v>
      </c>
      <c r="E128" s="40">
        <f>Historicals!E218</f>
        <v>0.15</v>
      </c>
      <c r="F128" s="40">
        <f>Historicals!F218</f>
        <v>0.15</v>
      </c>
      <c r="G128" s="40">
        <f>Historicals!G218</f>
        <v>0.03</v>
      </c>
      <c r="H128" s="40">
        <f>Historicals!H218</f>
        <v>0.19</v>
      </c>
      <c r="I128" s="40">
        <f>Historicals!I218</f>
        <v>0.12</v>
      </c>
      <c r="J128" s="42">
        <f>AVERAGE(D128,E128,F128,I128)</f>
        <v>0.1275</v>
      </c>
      <c r="K128" s="42">
        <f>+J128</f>
        <v>0.1275</v>
      </c>
      <c r="L128" s="42">
        <f t="shared" ref="L128:N128" si="175">+K128</f>
        <v>0.1275</v>
      </c>
      <c r="M128" s="42">
        <f t="shared" si="175"/>
        <v>0.1275</v>
      </c>
      <c r="N128" s="42">
        <f t="shared" si="175"/>
        <v>0.1275</v>
      </c>
      <c r="P128" s="121"/>
    </row>
    <row r="129" spans="1:21" x14ac:dyDescent="0.35">
      <c r="A129" s="37" t="s">
        <v>137</v>
      </c>
      <c r="B129" s="40" t="str">
        <f t="shared" ref="B129:H129" si="176">+IFERROR(B127-B128,"nm")</f>
        <v>nm</v>
      </c>
      <c r="C129" s="40" t="str">
        <f t="shared" si="176"/>
        <v>nm</v>
      </c>
      <c r="D129" s="40" t="str">
        <f t="shared" si="176"/>
        <v>nm</v>
      </c>
      <c r="E129" s="40" t="str">
        <f t="shared" si="176"/>
        <v>nm</v>
      </c>
      <c r="F129" s="40">
        <f t="shared" si="176"/>
        <v>-0.11436525612472156</v>
      </c>
      <c r="G129" s="40">
        <f t="shared" si="176"/>
        <v>-5.1505376344086001E-2</v>
      </c>
      <c r="H129" s="40">
        <f t="shared" si="176"/>
        <v>-9.5494505494505388E-2</v>
      </c>
      <c r="I129" s="40">
        <f>+IFERROR(I127-I128,"nm")</f>
        <v>-4.2356091030789744E-2</v>
      </c>
      <c r="J129" s="42">
        <v>0</v>
      </c>
      <c r="K129" s="42">
        <v>0</v>
      </c>
      <c r="L129" s="42">
        <v>0</v>
      </c>
      <c r="M129" s="42">
        <v>0</v>
      </c>
      <c r="N129" s="42">
        <v>0</v>
      </c>
      <c r="P129" s="121"/>
    </row>
    <row r="130" spans="1:21" x14ac:dyDescent="0.35">
      <c r="A130" s="38" t="s">
        <v>114</v>
      </c>
      <c r="B130" s="3">
        <f t="shared" ref="B130:I130" si="177">B118-B122-B126</f>
        <v>0</v>
      </c>
      <c r="C130" s="3">
        <f t="shared" si="177"/>
        <v>0</v>
      </c>
      <c r="D130" s="3">
        <f t="shared" si="177"/>
        <v>0</v>
      </c>
      <c r="E130" s="3">
        <f t="shared" si="177"/>
        <v>244</v>
      </c>
      <c r="F130" s="3">
        <f t="shared" si="177"/>
        <v>237</v>
      </c>
      <c r="G130" s="3">
        <f t="shared" si="177"/>
        <v>214</v>
      </c>
      <c r="H130" s="3">
        <f t="shared" si="177"/>
        <v>190</v>
      </c>
      <c r="I130" s="3">
        <f t="shared" si="177"/>
        <v>234</v>
      </c>
      <c r="J130" s="3">
        <f>+I130*(1+J131)</f>
        <v>249.79499999999999</v>
      </c>
      <c r="K130" s="3">
        <f>+J130*(1+K131)</f>
        <v>266.65616249999994</v>
      </c>
      <c r="L130" s="3">
        <f t="shared" ref="L130:N130" si="178">+K130*(1+L131)</f>
        <v>284.6554534687499</v>
      </c>
      <c r="M130" s="3">
        <f t="shared" si="178"/>
        <v>303.86969657789047</v>
      </c>
      <c r="N130" s="3">
        <f t="shared" si="178"/>
        <v>324.38090109689801</v>
      </c>
      <c r="O130" s="1" t="s">
        <v>212</v>
      </c>
      <c r="P130" s="121"/>
    </row>
    <row r="131" spans="1:21" x14ac:dyDescent="0.35">
      <c r="A131" s="37" t="s">
        <v>128</v>
      </c>
      <c r="B131" s="40" t="str">
        <f t="shared" ref="B131:H131" si="179">+IFERROR(B130/A130-1,"nm")</f>
        <v>nm</v>
      </c>
      <c r="C131" s="40" t="str">
        <f t="shared" si="179"/>
        <v>nm</v>
      </c>
      <c r="D131" s="40" t="str">
        <f t="shared" si="179"/>
        <v>nm</v>
      </c>
      <c r="E131" s="40" t="str">
        <f t="shared" si="179"/>
        <v>nm</v>
      </c>
      <c r="F131" s="40">
        <f t="shared" si="179"/>
        <v>-2.8688524590163911E-2</v>
      </c>
      <c r="G131" s="40">
        <f t="shared" si="179"/>
        <v>-9.7046413502109741E-2</v>
      </c>
      <c r="H131" s="40">
        <f t="shared" si="179"/>
        <v>-0.11214953271028039</v>
      </c>
      <c r="I131" s="40">
        <f>+IFERROR(I130/H130-1,"nm")</f>
        <v>0.23157894736842111</v>
      </c>
      <c r="J131" s="40">
        <f>+J132+J133</f>
        <v>6.7500000000000004E-2</v>
      </c>
      <c r="K131" s="40">
        <f t="shared" ref="K131:N131" si="180">+K132+K133</f>
        <v>6.7500000000000004E-2</v>
      </c>
      <c r="L131" s="40">
        <f t="shared" si="180"/>
        <v>6.7500000000000004E-2</v>
      </c>
      <c r="M131" s="40">
        <f t="shared" si="180"/>
        <v>6.7500000000000004E-2</v>
      </c>
      <c r="N131" s="40">
        <f t="shared" si="180"/>
        <v>6.7500000000000004E-2</v>
      </c>
      <c r="P131" s="121"/>
    </row>
    <row r="132" spans="1:21" x14ac:dyDescent="0.35">
      <c r="A132" s="37" t="s">
        <v>136</v>
      </c>
      <c r="B132" s="40">
        <f>Historicals!B219</f>
        <v>0</v>
      </c>
      <c r="C132" s="40">
        <f>Historicals!C219</f>
        <v>0</v>
      </c>
      <c r="D132" s="40">
        <f>Historicals!D219</f>
        <v>-0.01</v>
      </c>
      <c r="E132" s="40">
        <f>Historicals!E219</f>
        <v>-0.08</v>
      </c>
      <c r="F132" s="40">
        <f>Historicals!F219</f>
        <v>0.08</v>
      </c>
      <c r="G132" s="40">
        <f>Historicals!G219</f>
        <v>-0.04</v>
      </c>
      <c r="H132" s="40">
        <f>Historicals!H219</f>
        <v>-0.09</v>
      </c>
      <c r="I132" s="40">
        <f>Historicals!I219</f>
        <v>0.28000000000000003</v>
      </c>
      <c r="J132" s="42">
        <f>AVERAGE(D132,E132,F132,I132)</f>
        <v>6.7500000000000004E-2</v>
      </c>
      <c r="K132" s="42">
        <f>+J132</f>
        <v>6.7500000000000004E-2</v>
      </c>
      <c r="L132" s="42">
        <f t="shared" ref="L132:N132" si="181">+K132</f>
        <v>6.7500000000000004E-2</v>
      </c>
      <c r="M132" s="42">
        <f t="shared" si="181"/>
        <v>6.7500000000000004E-2</v>
      </c>
      <c r="N132" s="42">
        <f t="shared" si="181"/>
        <v>6.7500000000000004E-2</v>
      </c>
      <c r="P132" s="121"/>
    </row>
    <row r="133" spans="1:21" x14ac:dyDescent="0.35">
      <c r="A133" s="37" t="s">
        <v>137</v>
      </c>
      <c r="B133" s="40" t="str">
        <f t="shared" ref="B133:H133" si="182">+IFERROR(B131-B132,"nm")</f>
        <v>nm</v>
      </c>
      <c r="C133" s="40" t="str">
        <f t="shared" si="182"/>
        <v>nm</v>
      </c>
      <c r="D133" s="40" t="str">
        <f t="shared" si="182"/>
        <v>nm</v>
      </c>
      <c r="E133" s="40" t="str">
        <f t="shared" si="182"/>
        <v>nm</v>
      </c>
      <c r="F133" s="40">
        <f t="shared" si="182"/>
        <v>-0.10868852459016391</v>
      </c>
      <c r="G133" s="40">
        <f t="shared" si="182"/>
        <v>-5.704641350210974E-2</v>
      </c>
      <c r="H133" s="40">
        <f t="shared" si="182"/>
        <v>-2.214953271028039E-2</v>
      </c>
      <c r="I133" s="40">
        <f>+IFERROR(I131-I132,"nm")</f>
        <v>-4.842105263157892E-2</v>
      </c>
      <c r="J133" s="42">
        <v>0</v>
      </c>
      <c r="K133" s="42">
        <v>0</v>
      </c>
      <c r="L133" s="42">
        <v>0</v>
      </c>
      <c r="M133" s="42">
        <v>0</v>
      </c>
      <c r="N133" s="42">
        <v>0</v>
      </c>
      <c r="P133" s="121"/>
    </row>
    <row r="134" spans="1:21" x14ac:dyDescent="0.35">
      <c r="A134" s="9" t="s">
        <v>129</v>
      </c>
      <c r="B134" s="41">
        <f t="shared" ref="B134:I134" si="183">+B141+B137</f>
        <v>0</v>
      </c>
      <c r="C134" s="41">
        <f t="shared" si="183"/>
        <v>42</v>
      </c>
      <c r="D134" s="41">
        <f t="shared" si="183"/>
        <v>54</v>
      </c>
      <c r="E134" s="41">
        <f t="shared" si="183"/>
        <v>1244</v>
      </c>
      <c r="F134" s="41">
        <f t="shared" si="183"/>
        <v>1376</v>
      </c>
      <c r="G134" s="41">
        <f t="shared" si="183"/>
        <v>1230</v>
      </c>
      <c r="H134" s="41">
        <f t="shared" si="183"/>
        <v>1573</v>
      </c>
      <c r="I134" s="41">
        <f t="shared" si="183"/>
        <v>1938</v>
      </c>
      <c r="J134" s="41">
        <f>+J141+J137</f>
        <v>2196.0927942910857</v>
      </c>
      <c r="K134" s="41">
        <f t="shared" ref="K134:N134" si="184">+K141+K137</f>
        <v>2488.7797329751374</v>
      </c>
      <c r="L134" s="41">
        <f t="shared" si="184"/>
        <v>2820.7115139032308</v>
      </c>
      <c r="M134" s="41">
        <f t="shared" si="184"/>
        <v>3197.1649034300958</v>
      </c>
      <c r="N134" s="41">
        <f t="shared" si="184"/>
        <v>3624.1270685675213</v>
      </c>
      <c r="O134" s="1" t="s">
        <v>209</v>
      </c>
      <c r="P134" s="121"/>
      <c r="R134" s="55"/>
      <c r="S134" s="41"/>
      <c r="T134" s="41"/>
      <c r="U134" s="41"/>
    </row>
    <row r="135" spans="1:21" x14ac:dyDescent="0.35">
      <c r="A135" s="39" t="s">
        <v>128</v>
      </c>
      <c r="B135" s="40" t="str">
        <f t="shared" ref="B135:I135" si="185">+IFERROR(B134/A134-1,"nm")</f>
        <v>nm</v>
      </c>
      <c r="C135" s="40" t="str">
        <f t="shared" si="185"/>
        <v>nm</v>
      </c>
      <c r="D135" s="40">
        <f t="shared" si="185"/>
        <v>0.28571428571428581</v>
      </c>
      <c r="E135" s="40">
        <f t="shared" si="185"/>
        <v>22.037037037037038</v>
      </c>
      <c r="F135" s="40">
        <f t="shared" si="185"/>
        <v>0.10610932475884249</v>
      </c>
      <c r="G135" s="40">
        <f t="shared" si="185"/>
        <v>-0.10610465116279066</v>
      </c>
      <c r="H135" s="40">
        <f t="shared" si="185"/>
        <v>0.27886178861788613</v>
      </c>
      <c r="I135" s="40">
        <f t="shared" si="185"/>
        <v>0.23204068658614108</v>
      </c>
      <c r="J135" s="40">
        <f>+IFERROR(J134/I134-1,"nm")</f>
        <v>0.13317481645566853</v>
      </c>
      <c r="K135" s="40">
        <f>+IFERROR(K134/J134-1,"nm")</f>
        <v>0.13327621648999277</v>
      </c>
      <c r="L135" s="40">
        <f t="shared" ref="L135:N135" si="186">+IFERROR(L134/K134-1,"nm")</f>
        <v>0.13337129699754313</v>
      </c>
      <c r="M135" s="40">
        <f t="shared" si="186"/>
        <v>0.13346043637264349</v>
      </c>
      <c r="N135" s="40">
        <f t="shared" si="186"/>
        <v>0.13354399226619718</v>
      </c>
      <c r="P135" s="121"/>
      <c r="R135" s="71"/>
      <c r="S135" s="72"/>
      <c r="T135" s="72"/>
      <c r="U135" s="72"/>
    </row>
    <row r="136" spans="1:21" x14ac:dyDescent="0.35">
      <c r="A136" s="39" t="s">
        <v>130</v>
      </c>
      <c r="B136" s="40" t="str">
        <f t="shared" ref="B136:I136" si="187">+IFERROR(B134/B$118,"nm")</f>
        <v>nm</v>
      </c>
      <c r="C136" s="40" t="str">
        <f t="shared" si="187"/>
        <v>nm</v>
      </c>
      <c r="D136" s="40" t="str">
        <f t="shared" si="187"/>
        <v>nm</v>
      </c>
      <c r="E136" s="40">
        <f t="shared" si="187"/>
        <v>0.2408052651955091</v>
      </c>
      <c r="F136" s="40">
        <f t="shared" si="187"/>
        <v>0.26189569851541683</v>
      </c>
      <c r="G136" s="40">
        <f t="shared" si="187"/>
        <v>0.24463007159904535</v>
      </c>
      <c r="H136" s="40">
        <f t="shared" si="187"/>
        <v>0.2944038929440389</v>
      </c>
      <c r="I136" s="40">
        <f t="shared" si="187"/>
        <v>0.32544080604534004</v>
      </c>
      <c r="J136" s="42">
        <f>+IFERROR(J134/J118,"nm")</f>
        <v>0.32626279153729776</v>
      </c>
      <c r="K136" s="42">
        <f>+IFERROR(K134/K118,"nm")</f>
        <v>0.32707200256433711</v>
      </c>
      <c r="L136" s="42">
        <f>+IFERROR(L134/L118,"nm")</f>
        <v>0.32786871709503002</v>
      </c>
      <c r="M136" s="42">
        <f>+IFERROR(M134/M118,"nm")</f>
        <v>0.32865321969132688</v>
      </c>
      <c r="N136" s="42">
        <f>+IFERROR(N134/N118,"nm")</f>
        <v>0.32942579968306401</v>
      </c>
      <c r="P136" s="121"/>
      <c r="R136" s="71"/>
      <c r="S136" s="73"/>
      <c r="T136" s="73"/>
      <c r="U136" s="73"/>
    </row>
    <row r="137" spans="1:21" x14ac:dyDescent="0.35">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9">
        <f>I137+I137*J138</f>
        <v>44.568440216114638</v>
      </c>
      <c r="K137" s="9">
        <f t="shared" ref="K137:M137" si="188">J137+J137*K138</f>
        <v>47.293949126128204</v>
      </c>
      <c r="L137" s="9">
        <f t="shared" si="188"/>
        <v>50.186132005043142</v>
      </c>
      <c r="M137" s="9">
        <f t="shared" si="188"/>
        <v>53.255181522495299</v>
      </c>
      <c r="N137" s="9">
        <f>M137+M137*N138</f>
        <v>56.511913663896777</v>
      </c>
      <c r="O137" s="1" t="s">
        <v>213</v>
      </c>
      <c r="P137" s="121"/>
      <c r="R137" s="55"/>
      <c r="S137" s="41"/>
      <c r="T137" s="41"/>
      <c r="U137" s="41"/>
    </row>
    <row r="138" spans="1:21" x14ac:dyDescent="0.35">
      <c r="A138" s="39" t="s">
        <v>128</v>
      </c>
      <c r="B138" s="40" t="str">
        <f t="shared" ref="B138:I138" si="189">+IFERROR(B137/A137-1,"nm")</f>
        <v>nm</v>
      </c>
      <c r="C138" s="40" t="str">
        <f t="shared" si="189"/>
        <v>nm</v>
      </c>
      <c r="D138" s="40">
        <f t="shared" si="189"/>
        <v>0.28571428571428581</v>
      </c>
      <c r="E138" s="40">
        <f t="shared" si="189"/>
        <v>1.8518518518518601E-2</v>
      </c>
      <c r="F138" s="40">
        <f t="shared" si="189"/>
        <v>-3.6363636363636376E-2</v>
      </c>
      <c r="G138" s="40">
        <f t="shared" si="189"/>
        <v>-0.13207547169811318</v>
      </c>
      <c r="H138" s="40">
        <f t="shared" si="189"/>
        <v>-6.5217391304347783E-2</v>
      </c>
      <c r="I138" s="40">
        <f t="shared" si="189"/>
        <v>-2.3255813953488413E-2</v>
      </c>
      <c r="J138" s="40">
        <f>AVERAGE(D138,E138,F138,I138)</f>
        <v>6.1153338478919905E-2</v>
      </c>
      <c r="K138" s="40">
        <f>J138</f>
        <v>6.1153338478919905E-2</v>
      </c>
      <c r="L138" s="40">
        <f t="shared" ref="L138:N138" si="190">K138</f>
        <v>6.1153338478919905E-2</v>
      </c>
      <c r="M138" s="40">
        <f t="shared" si="190"/>
        <v>6.1153338478919905E-2</v>
      </c>
      <c r="N138" s="40">
        <f t="shared" si="190"/>
        <v>6.1153338478919905E-2</v>
      </c>
      <c r="P138" s="121"/>
      <c r="R138" s="71"/>
      <c r="S138" s="72"/>
      <c r="T138" s="72"/>
      <c r="U138" s="72"/>
    </row>
    <row r="139" spans="1:21" x14ac:dyDescent="0.35">
      <c r="A139" s="39" t="s">
        <v>132</v>
      </c>
      <c r="B139" s="40" t="str">
        <f t="shared" ref="B139:I139" si="191">+IFERROR(B137/B$118,"nm")</f>
        <v>nm</v>
      </c>
      <c r="C139" s="40" t="str">
        <f t="shared" si="191"/>
        <v>nm</v>
      </c>
      <c r="D139" s="40" t="str">
        <f t="shared" si="191"/>
        <v>nm</v>
      </c>
      <c r="E139" s="40">
        <f t="shared" si="191"/>
        <v>1.064653503677894E-2</v>
      </c>
      <c r="F139" s="40">
        <f t="shared" si="191"/>
        <v>1.0087552341073468E-2</v>
      </c>
      <c r="G139" s="40">
        <f t="shared" si="191"/>
        <v>9.148766905330152E-3</v>
      </c>
      <c r="H139" s="40">
        <f t="shared" si="191"/>
        <v>8.0479131574022079E-3</v>
      </c>
      <c r="I139" s="40">
        <f t="shared" si="191"/>
        <v>7.0528967254408059E-3</v>
      </c>
      <c r="J139" s="40">
        <f>+IFERROR(J137/J118,"nm")</f>
        <v>6.6213157099614612E-3</v>
      </c>
      <c r="K139" s="40">
        <f>+IFERROR(K137/K118,"nm")</f>
        <v>6.2153056154018275E-3</v>
      </c>
      <c r="L139" s="40">
        <f>+IFERROR(L137/L118,"nm")</f>
        <v>5.8334440212519439E-3</v>
      </c>
      <c r="M139" s="40">
        <f>+IFERROR(M137/M118,"nm")</f>
        <v>5.47437726900996E-3</v>
      </c>
      <c r="N139" s="40">
        <f>+IFERROR(N137/N118,"nm")</f>
        <v>5.1368183284224225E-3</v>
      </c>
      <c r="P139" s="121"/>
      <c r="R139" s="71"/>
      <c r="S139" s="72"/>
      <c r="T139" s="72"/>
      <c r="U139" s="72"/>
    </row>
    <row r="140" spans="1:21" x14ac:dyDescent="0.35">
      <c r="A140" s="39" t="s">
        <v>139</v>
      </c>
      <c r="B140" s="40" t="str">
        <f t="shared" ref="B140:I140" si="192">+IFERROR(B137/B147,"nm")</f>
        <v>nm</v>
      </c>
      <c r="C140" s="40" t="str">
        <f t="shared" si="192"/>
        <v>nm</v>
      </c>
      <c r="D140" s="40">
        <f t="shared" si="192"/>
        <v>0.1588235294117647</v>
      </c>
      <c r="E140" s="40">
        <f t="shared" si="192"/>
        <v>0.16224188790560473</v>
      </c>
      <c r="F140" s="40">
        <f t="shared" si="192"/>
        <v>0.16257668711656442</v>
      </c>
      <c r="G140" s="40">
        <f t="shared" si="192"/>
        <v>0.1554054054054054</v>
      </c>
      <c r="H140" s="40">
        <f t="shared" si="192"/>
        <v>0.14144736842105263</v>
      </c>
      <c r="I140" s="40">
        <f t="shared" si="192"/>
        <v>0.15328467153284672</v>
      </c>
      <c r="J140" s="42">
        <f>+IFERROR(J137/J147,"nm")</f>
        <v>0.17061926440755579</v>
      </c>
      <c r="K140" s="42">
        <f t="shared" ref="K140:N140" si="193">+IFERROR(K137/K147,"nm")</f>
        <v>0.18991418447693498</v>
      </c>
      <c r="L140" s="42">
        <f t="shared" si="193"/>
        <v>0.21139112040352967</v>
      </c>
      <c r="M140" s="42">
        <f t="shared" si="193"/>
        <v>0.23529683108470867</v>
      </c>
      <c r="N140" s="42">
        <f t="shared" si="193"/>
        <v>0.2619059807849029</v>
      </c>
      <c r="P140" s="121"/>
      <c r="R140" s="71"/>
      <c r="S140" s="73"/>
      <c r="T140" s="73"/>
      <c r="U140" s="73"/>
    </row>
    <row r="141" spans="1:21" x14ac:dyDescent="0.35">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I141+I141*J142</f>
        <v>2151.5243540749711</v>
      </c>
      <c r="K141" s="9">
        <f t="shared" ref="K141:N141" si="194">J141+J141*K142</f>
        <v>2441.4857838490093</v>
      </c>
      <c r="L141" s="9">
        <f t="shared" si="194"/>
        <v>2770.5253818981878</v>
      </c>
      <c r="M141" s="9">
        <f t="shared" si="194"/>
        <v>3143.9097219076007</v>
      </c>
      <c r="N141" s="9">
        <f t="shared" si="194"/>
        <v>3567.6151549036244</v>
      </c>
      <c r="O141" s="1" t="s">
        <v>214</v>
      </c>
      <c r="P141" s="121"/>
    </row>
    <row r="142" spans="1:21" x14ac:dyDescent="0.35">
      <c r="A142" s="39" t="s">
        <v>128</v>
      </c>
      <c r="B142" s="40" t="str">
        <f t="shared" ref="B142:I142" si="195">+IFERROR(B141/A141-1,"nm")</f>
        <v>nm</v>
      </c>
      <c r="C142" s="40" t="str">
        <f t="shared" si="195"/>
        <v>nm</v>
      </c>
      <c r="D142" s="40" t="str">
        <f t="shared" si="195"/>
        <v>nm</v>
      </c>
      <c r="E142" s="40" t="str">
        <f t="shared" si="195"/>
        <v>nm</v>
      </c>
      <c r="F142" s="40">
        <f t="shared" si="195"/>
        <v>0.11269974768713209</v>
      </c>
      <c r="G142" s="40">
        <f t="shared" si="195"/>
        <v>-0.1050642479213908</v>
      </c>
      <c r="H142" s="40">
        <f t="shared" si="195"/>
        <v>0.29222972972972983</v>
      </c>
      <c r="I142" s="40">
        <f t="shared" si="195"/>
        <v>0.23921568627450984</v>
      </c>
      <c r="J142" s="40">
        <f>AVERAGE(F142,G142,H142,I142)</f>
        <v>0.13477022894249524</v>
      </c>
      <c r="K142" s="40">
        <f>J142</f>
        <v>0.13477022894249524</v>
      </c>
      <c r="L142" s="40">
        <f t="shared" ref="L142:N142" si="196">K142</f>
        <v>0.13477022894249524</v>
      </c>
      <c r="M142" s="40">
        <f t="shared" si="196"/>
        <v>0.13477022894249524</v>
      </c>
      <c r="N142" s="40">
        <f t="shared" si="196"/>
        <v>0.13477022894249524</v>
      </c>
      <c r="P142" s="121"/>
    </row>
    <row r="143" spans="1:21" x14ac:dyDescent="0.35">
      <c r="A143" s="39" t="s">
        <v>130</v>
      </c>
      <c r="B143" s="40" t="str">
        <f t="shared" ref="B143:I143" si="197">+IFERROR(B141/B$118,"nm")</f>
        <v>nm</v>
      </c>
      <c r="C143" s="40" t="str">
        <f t="shared" si="197"/>
        <v>nm</v>
      </c>
      <c r="D143" s="40" t="str">
        <f t="shared" si="197"/>
        <v>nm</v>
      </c>
      <c r="E143" s="40">
        <f t="shared" si="197"/>
        <v>0.23015873015873015</v>
      </c>
      <c r="F143" s="40">
        <f t="shared" si="197"/>
        <v>0.25180814617434338</v>
      </c>
      <c r="G143" s="40">
        <f t="shared" si="197"/>
        <v>0.2354813046937152</v>
      </c>
      <c r="H143" s="40">
        <f t="shared" si="197"/>
        <v>0.28635597978663674</v>
      </c>
      <c r="I143" s="40">
        <f t="shared" si="197"/>
        <v>0.31838790931989924</v>
      </c>
      <c r="J143" s="42">
        <f>+IFERROR(J141/J118,"nm")</f>
        <v>0.31964147582733632</v>
      </c>
      <c r="K143" s="42">
        <f>+IFERROR(K141/K118,"nm")</f>
        <v>0.32085669694893526</v>
      </c>
      <c r="L143" s="42">
        <f>+IFERROR(L141/L118,"nm")</f>
        <v>0.32203527307377805</v>
      </c>
      <c r="M143" s="42">
        <f>+IFERROR(M141/M118,"nm")</f>
        <v>0.32317884242231693</v>
      </c>
      <c r="N143" s="42">
        <f>+IFERROR(N141/N118,"nm")</f>
        <v>0.32428898135464157</v>
      </c>
      <c r="P143" s="121"/>
    </row>
    <row r="144" spans="1:21" x14ac:dyDescent="0.35">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9">
        <f>I144+I144*J145</f>
        <v>52.89678923631903</v>
      </c>
      <c r="K144" s="9">
        <f t="shared" ref="K144:N144" si="198">J144+J144*K145</f>
        <v>49.965541276992091</v>
      </c>
      <c r="L144" s="9">
        <f t="shared" si="198"/>
        <v>47.196726892993745</v>
      </c>
      <c r="M144" s="9">
        <f t="shared" si="198"/>
        <v>44.581344912550009</v>
      </c>
      <c r="N144" s="9">
        <f t="shared" si="198"/>
        <v>42.110892959121458</v>
      </c>
      <c r="O144" s="1" t="s">
        <v>213</v>
      </c>
      <c r="P144" s="121"/>
      <c r="R144" s="55"/>
      <c r="S144" s="41"/>
      <c r="T144" s="41"/>
      <c r="U144" s="41"/>
    </row>
    <row r="145" spans="1:21" x14ac:dyDescent="0.35">
      <c r="A145" s="39" t="s">
        <v>128</v>
      </c>
      <c r="B145" s="40" t="str">
        <f t="shared" ref="B145:I145" si="199">+IFERROR(B144/A144-1,"nm")</f>
        <v>nm</v>
      </c>
      <c r="C145" s="40" t="str">
        <f t="shared" si="199"/>
        <v>nm</v>
      </c>
      <c r="D145" s="40">
        <f t="shared" si="199"/>
        <v>-4.8387096774193505E-2</v>
      </c>
      <c r="E145" s="40">
        <f t="shared" si="199"/>
        <v>-0.16949152542372881</v>
      </c>
      <c r="F145" s="40">
        <f t="shared" si="199"/>
        <v>-4.081632653061229E-2</v>
      </c>
      <c r="G145" s="40">
        <f t="shared" si="199"/>
        <v>-0.12765957446808507</v>
      </c>
      <c r="H145" s="40">
        <f t="shared" si="199"/>
        <v>0.31707317073170738</v>
      </c>
      <c r="I145" s="40">
        <f t="shared" si="199"/>
        <v>3.7037037037036979E-2</v>
      </c>
      <c r="J145" s="40">
        <f>AVERAGE(D145,E145,F145,I145)</f>
        <v>-5.5414477922874406E-2</v>
      </c>
      <c r="K145" s="40">
        <f>J145</f>
        <v>-5.5414477922874406E-2</v>
      </c>
      <c r="L145" s="40">
        <f t="shared" ref="L145:N145" si="200">K145</f>
        <v>-5.5414477922874406E-2</v>
      </c>
      <c r="M145" s="40">
        <f t="shared" si="200"/>
        <v>-5.5414477922874406E-2</v>
      </c>
      <c r="N145" s="40">
        <f t="shared" si="200"/>
        <v>-5.5414477922874406E-2</v>
      </c>
      <c r="P145" s="121"/>
      <c r="R145" s="71"/>
      <c r="S145" s="72"/>
      <c r="T145" s="72"/>
      <c r="U145" s="72"/>
    </row>
    <row r="146" spans="1:21" x14ac:dyDescent="0.35">
      <c r="A146" s="39" t="s">
        <v>132</v>
      </c>
      <c r="B146" s="40" t="str">
        <f t="shared" ref="B146:I146" si="201">+IFERROR(B144/B$118,"nm")</f>
        <v>nm</v>
      </c>
      <c r="C146" s="40" t="str">
        <f t="shared" si="201"/>
        <v>nm</v>
      </c>
      <c r="D146" s="40" t="str">
        <f t="shared" si="201"/>
        <v>nm</v>
      </c>
      <c r="E146" s="40">
        <f t="shared" si="201"/>
        <v>9.485094850948509E-3</v>
      </c>
      <c r="F146" s="40">
        <f t="shared" si="201"/>
        <v>8.9455652835934533E-3</v>
      </c>
      <c r="G146" s="40">
        <f t="shared" si="201"/>
        <v>8.1543357199681775E-3</v>
      </c>
      <c r="H146" s="40">
        <f t="shared" si="201"/>
        <v>1.0106681639528355E-2</v>
      </c>
      <c r="I146" s="40">
        <f t="shared" si="201"/>
        <v>9.4038623005877411E-3</v>
      </c>
      <c r="J146" s="42">
        <f>+IFERROR(J144/J118,"nm")</f>
        <v>7.8586178892193024E-3</v>
      </c>
      <c r="K146" s="42">
        <f>+IFERROR(K144/K118,"nm")</f>
        <v>6.5664025739798591E-3</v>
      </c>
      <c r="L146" s="42">
        <f>+IFERROR(L144/L118,"nm")</f>
        <v>5.4859670055649769E-3</v>
      </c>
      <c r="M146" s="42">
        <f>+IFERROR(M144/M118,"nm")</f>
        <v>4.582748461913819E-3</v>
      </c>
      <c r="N146" s="42">
        <f>+IFERROR(N144/N118,"nm")</f>
        <v>3.8277947560789393E-3</v>
      </c>
      <c r="P146" s="121"/>
      <c r="R146" s="71"/>
      <c r="S146" s="73"/>
      <c r="T146" s="73"/>
      <c r="U146" s="73"/>
    </row>
    <row r="147" spans="1:21" x14ac:dyDescent="0.35">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9">
        <f>I147+I147*J148</f>
        <v>261.21575644385996</v>
      </c>
      <c r="K147" s="9">
        <f t="shared" ref="K147:N147" si="202">J147+J147*K148</f>
        <v>249.02799786327725</v>
      </c>
      <c r="L147" s="9">
        <f t="shared" si="202"/>
        <v>237.40889356772229</v>
      </c>
      <c r="M147" s="9">
        <f t="shared" si="202"/>
        <v>226.33191138610371</v>
      </c>
      <c r="N147" s="9">
        <f t="shared" si="202"/>
        <v>215.77175708067796</v>
      </c>
      <c r="O147" s="1" t="s">
        <v>213</v>
      </c>
      <c r="P147" s="121"/>
      <c r="R147" s="55"/>
      <c r="S147" s="41"/>
      <c r="T147" s="41"/>
      <c r="U147" s="41"/>
    </row>
    <row r="148" spans="1:21" x14ac:dyDescent="0.35">
      <c r="A148" s="39" t="s">
        <v>128</v>
      </c>
      <c r="B148" s="40" t="str">
        <f t="shared" ref="B148:H148" si="203">+IFERROR(B147/A147-1,"nm")</f>
        <v>nm</v>
      </c>
      <c r="C148" s="40" t="str">
        <f t="shared" si="203"/>
        <v>nm</v>
      </c>
      <c r="D148" s="40" t="str">
        <f t="shared" si="203"/>
        <v>nm</v>
      </c>
      <c r="E148" s="40">
        <f t="shared" si="203"/>
        <v>-2.9411764705882248E-3</v>
      </c>
      <c r="F148" s="40">
        <f t="shared" si="203"/>
        <v>-3.8348082595870192E-2</v>
      </c>
      <c r="G148" s="40">
        <f t="shared" si="203"/>
        <v>-9.2024539877300637E-2</v>
      </c>
      <c r="H148" s="40">
        <f t="shared" si="203"/>
        <v>2.7027027027026973E-2</v>
      </c>
      <c r="I148" s="40">
        <f>+IFERROR(I147/H147-1,"nm")</f>
        <v>-9.8684210526315819E-2</v>
      </c>
      <c r="J148" s="40">
        <f>AVERAGE(D148,E148,F148,I148)</f>
        <v>-4.665782319759141E-2</v>
      </c>
      <c r="K148" s="40">
        <f>J148</f>
        <v>-4.665782319759141E-2</v>
      </c>
      <c r="L148" s="40">
        <f t="shared" ref="L148:N148" si="204">K148</f>
        <v>-4.665782319759141E-2</v>
      </c>
      <c r="M148" s="40">
        <f t="shared" si="204"/>
        <v>-4.665782319759141E-2</v>
      </c>
      <c r="N148" s="40">
        <f t="shared" si="204"/>
        <v>-4.665782319759141E-2</v>
      </c>
      <c r="P148" s="121"/>
      <c r="R148" s="71"/>
      <c r="S148" s="72"/>
      <c r="T148" s="72"/>
      <c r="U148" s="72"/>
    </row>
    <row r="149" spans="1:21" x14ac:dyDescent="0.35">
      <c r="A149" s="39" t="s">
        <v>132</v>
      </c>
      <c r="B149" s="40" t="str">
        <f t="shared" ref="B149:H149" si="205">+IFERROR(B147/B$118,"nm")</f>
        <v>nm</v>
      </c>
      <c r="C149" s="40" t="str">
        <f t="shared" si="205"/>
        <v>nm</v>
      </c>
      <c r="D149" s="40" t="str">
        <f t="shared" si="205"/>
        <v>nm</v>
      </c>
      <c r="E149" s="40">
        <f t="shared" si="205"/>
        <v>6.5621370499419282E-2</v>
      </c>
      <c r="F149" s="40">
        <f t="shared" si="205"/>
        <v>6.2047963456414161E-2</v>
      </c>
      <c r="G149" s="40">
        <f t="shared" si="205"/>
        <v>5.88703261734288E-2</v>
      </c>
      <c r="H149" s="40">
        <f t="shared" si="205"/>
        <v>5.6896874415122589E-2</v>
      </c>
      <c r="I149" s="40">
        <f>+IFERROR(I147/I$118,"nm")</f>
        <v>4.6011754827875735E-2</v>
      </c>
      <c r="J149" s="42">
        <f>+IFERROR(J147/J118,"nm")</f>
        <v>3.8807550442517554E-2</v>
      </c>
      <c r="K149" s="42">
        <f>+IFERROR(K147/K118,"nm")</f>
        <v>3.2726916278108094E-2</v>
      </c>
      <c r="L149" s="42">
        <f>+IFERROR(L147/L118,"nm")</f>
        <v>2.7595501694282806E-2</v>
      </c>
      <c r="M149" s="42">
        <f>+IFERROR(M147/M118,"nm")</f>
        <v>2.3265835089122562E-2</v>
      </c>
      <c r="N149" s="42">
        <f>+IFERROR(N147/N118,"nm")</f>
        <v>1.9613215066826471E-2</v>
      </c>
      <c r="P149" s="121"/>
      <c r="R149" s="71"/>
      <c r="S149" s="73"/>
      <c r="T149" s="73"/>
      <c r="U149" s="73"/>
    </row>
    <row r="150" spans="1:21" x14ac:dyDescent="0.35">
      <c r="A150" s="36" t="s">
        <v>106</v>
      </c>
      <c r="B150" s="36"/>
      <c r="C150" s="36"/>
      <c r="D150" s="36"/>
      <c r="E150" s="36"/>
      <c r="F150" s="36"/>
      <c r="G150" s="36"/>
      <c r="H150" s="36"/>
      <c r="I150" s="36"/>
      <c r="J150" s="32"/>
      <c r="K150" s="32"/>
      <c r="L150" s="32"/>
      <c r="M150" s="32"/>
      <c r="N150" s="32"/>
      <c r="P150" s="121" t="s">
        <v>219</v>
      </c>
    </row>
    <row r="151" spans="1:21" x14ac:dyDescent="0.35">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I151+I151*J152</f>
        <v>89.512774610737679</v>
      </c>
      <c r="K151" s="9">
        <f t="shared" ref="K151:M151" si="206">J151+J151*K152</f>
        <v>78.554282534438471</v>
      </c>
      <c r="L151" s="9">
        <f t="shared" si="206"/>
        <v>68.937370462876459</v>
      </c>
      <c r="M151" s="9">
        <f t="shared" si="206"/>
        <v>60.497797102944958</v>
      </c>
      <c r="N151" s="9">
        <f>M151+M151*N152</f>
        <v>53.091428201196578</v>
      </c>
      <c r="O151" s="1" t="s">
        <v>220</v>
      </c>
      <c r="P151" s="121"/>
    </row>
    <row r="152" spans="1:21" x14ac:dyDescent="0.35">
      <c r="A152" s="37" t="s">
        <v>128</v>
      </c>
      <c r="B152" s="40" t="str">
        <f t="shared" ref="B152:I152" si="207">+IFERROR(B151/A151-1,"nm")</f>
        <v>nm</v>
      </c>
      <c r="C152" s="40">
        <f t="shared" si="207"/>
        <v>-0.36521739130434783</v>
      </c>
      <c r="D152" s="40">
        <f t="shared" si="207"/>
        <v>0</v>
      </c>
      <c r="E152" s="40">
        <f t="shared" si="207"/>
        <v>0.20547945205479445</v>
      </c>
      <c r="F152" s="40">
        <f t="shared" si="207"/>
        <v>-0.52272727272727271</v>
      </c>
      <c r="G152" s="40">
        <f t="shared" si="207"/>
        <v>-0.2857142857142857</v>
      </c>
      <c r="H152" s="40">
        <f t="shared" si="207"/>
        <v>-0.16666666666666663</v>
      </c>
      <c r="I152" s="40">
        <f t="shared" si="207"/>
        <v>3.08</v>
      </c>
      <c r="J152" s="40">
        <f>AVERAGE(C152,D152,E152,G152,H152)</f>
        <v>-0.12242377832610114</v>
      </c>
      <c r="K152" s="40">
        <f>J152</f>
        <v>-0.12242377832610114</v>
      </c>
      <c r="L152" s="40">
        <f t="shared" ref="L152:N152" si="208">K152</f>
        <v>-0.12242377832610114</v>
      </c>
      <c r="M152" s="40">
        <f t="shared" si="208"/>
        <v>-0.12242377832610114</v>
      </c>
      <c r="N152" s="40">
        <f t="shared" si="208"/>
        <v>-0.12242377832610114</v>
      </c>
      <c r="P152" s="121"/>
    </row>
    <row r="153" spans="1:21" x14ac:dyDescent="0.35">
      <c r="A153" s="9" t="s">
        <v>129</v>
      </c>
      <c r="B153" s="9">
        <f t="shared" ref="B153:I153" si="209">+B156+B160</f>
        <v>-2057</v>
      </c>
      <c r="C153" s="9">
        <f t="shared" si="209"/>
        <v>-2366</v>
      </c>
      <c r="D153" s="9">
        <f t="shared" si="209"/>
        <v>-2444</v>
      </c>
      <c r="E153" s="9">
        <f t="shared" si="209"/>
        <v>-2441</v>
      </c>
      <c r="F153" s="9">
        <f t="shared" si="209"/>
        <v>-3067</v>
      </c>
      <c r="G153" s="9">
        <f t="shared" si="209"/>
        <v>-3254</v>
      </c>
      <c r="H153" s="9">
        <f t="shared" si="209"/>
        <v>-3434</v>
      </c>
      <c r="I153" s="9">
        <f t="shared" si="209"/>
        <v>-4042</v>
      </c>
      <c r="J153" s="41">
        <f>+J160+J156</f>
        <v>-4524.3536219672442</v>
      </c>
      <c r="K153" s="41">
        <f t="shared" ref="K153:N153" si="210">+K160+K156</f>
        <v>-5060.5510822042779</v>
      </c>
      <c r="L153" s="41">
        <f t="shared" si="210"/>
        <v>-5656.6524164047878</v>
      </c>
      <c r="M153" s="41">
        <f t="shared" si="210"/>
        <v>-6319.3990001711009</v>
      </c>
      <c r="N153" s="41">
        <f t="shared" si="210"/>
        <v>-7056.2901631965824</v>
      </c>
      <c r="O153" s="1" t="s">
        <v>209</v>
      </c>
      <c r="P153" s="121"/>
      <c r="R153" s="55"/>
      <c r="S153" s="41"/>
      <c r="T153" s="41"/>
      <c r="U153" s="41"/>
    </row>
    <row r="154" spans="1:21" x14ac:dyDescent="0.35">
      <c r="A154" s="39" t="s">
        <v>128</v>
      </c>
      <c r="B154" s="40" t="str">
        <f t="shared" ref="B154:I154" si="211">+IFERROR(B153/A153-1,"nm")</f>
        <v>nm</v>
      </c>
      <c r="C154" s="40">
        <f t="shared" si="211"/>
        <v>0.15021876519202726</v>
      </c>
      <c r="D154" s="40">
        <f t="shared" si="211"/>
        <v>3.2967032967033072E-2</v>
      </c>
      <c r="E154" s="40">
        <f t="shared" si="211"/>
        <v>-1.2274959083469206E-3</v>
      </c>
      <c r="F154" s="40">
        <f t="shared" si="211"/>
        <v>0.25645227365833678</v>
      </c>
      <c r="G154" s="40">
        <f t="shared" si="211"/>
        <v>6.0971633518095869E-2</v>
      </c>
      <c r="H154" s="40">
        <f t="shared" si="211"/>
        <v>5.5316533497234088E-2</v>
      </c>
      <c r="I154" s="40">
        <f t="shared" si="211"/>
        <v>0.1770529994175889</v>
      </c>
      <c r="J154" s="40">
        <f>+IFERROR(J153/I153-1,"nm")</f>
        <v>0.11933538396022869</v>
      </c>
      <c r="K154" s="40">
        <f>+IFERROR(K153/J153-1,"nm")</f>
        <v>0.11851360548689582</v>
      </c>
      <c r="L154" s="40">
        <f t="shared" ref="L154:N154" si="212">+IFERROR(L153/K153-1,"nm")</f>
        <v>0.11779375892414867</v>
      </c>
      <c r="M154" s="40">
        <f t="shared" si="212"/>
        <v>0.11716233117740971</v>
      </c>
      <c r="N154" s="40">
        <f t="shared" si="212"/>
        <v>0.1166077918177868</v>
      </c>
      <c r="P154" s="121"/>
      <c r="R154" s="71"/>
      <c r="S154" s="72"/>
      <c r="T154" s="72"/>
      <c r="U154" s="72"/>
    </row>
    <row r="155" spans="1:21" x14ac:dyDescent="0.35">
      <c r="A155" s="39" t="s">
        <v>130</v>
      </c>
      <c r="B155" s="40">
        <f t="shared" ref="B155:N155" si="213">+IFERROR(B153/B151,"nm")</f>
        <v>-17.88695652173913</v>
      </c>
      <c r="C155" s="40">
        <f t="shared" si="213"/>
        <v>-32.410958904109592</v>
      </c>
      <c r="D155" s="40">
        <f t="shared" si="213"/>
        <v>-33.479452054794521</v>
      </c>
      <c r="E155" s="40">
        <f t="shared" si="213"/>
        <v>-27.738636363636363</v>
      </c>
      <c r="F155" s="40">
        <f t="shared" si="213"/>
        <v>-73.023809523809518</v>
      </c>
      <c r="G155" s="40">
        <f t="shared" si="213"/>
        <v>-108.46666666666667</v>
      </c>
      <c r="H155" s="40">
        <f t="shared" si="213"/>
        <v>-137.36000000000001</v>
      </c>
      <c r="I155" s="40">
        <f t="shared" si="213"/>
        <v>-39.627450980392155</v>
      </c>
      <c r="J155" s="42">
        <f t="shared" si="213"/>
        <v>-50.544222784314371</v>
      </c>
      <c r="K155" s="42">
        <f t="shared" si="213"/>
        <v>-64.421071887273811</v>
      </c>
      <c r="L155" s="42">
        <f t="shared" si="213"/>
        <v>-82.054948983743998</v>
      </c>
      <c r="M155" s="42">
        <f t="shared" si="213"/>
        <v>-104.45667946252344</v>
      </c>
      <c r="N155" s="42">
        <f t="shared" si="213"/>
        <v>-132.90827544619617</v>
      </c>
      <c r="P155" s="121"/>
      <c r="R155" s="71"/>
      <c r="S155" s="73"/>
      <c r="T155" s="73"/>
      <c r="U155" s="73"/>
    </row>
    <row r="156" spans="1:21" x14ac:dyDescent="0.35">
      <c r="A156" s="9" t="s">
        <v>131</v>
      </c>
      <c r="B156" s="9">
        <f>Historicals!B196</f>
        <v>210</v>
      </c>
      <c r="C156" s="9">
        <f>Historicals!C196</f>
        <v>230</v>
      </c>
      <c r="D156" s="9">
        <f>Historicals!D196</f>
        <v>233</v>
      </c>
      <c r="E156" s="9">
        <f>Historicals!E196</f>
        <v>217</v>
      </c>
      <c r="F156" s="9">
        <f>Historicals!F196</f>
        <v>195</v>
      </c>
      <c r="G156" s="9">
        <f>Historicals!G196</f>
        <v>214</v>
      </c>
      <c r="H156" s="9">
        <f>Historicals!H196</f>
        <v>222</v>
      </c>
      <c r="I156" s="9">
        <f>Historicals!I196</f>
        <v>220</v>
      </c>
      <c r="J156" s="9">
        <f>I156+I156*J157</f>
        <v>216.88570411700269</v>
      </c>
      <c r="K156" s="9">
        <f t="shared" ref="K156:M156" si="214">J156+J156*K157</f>
        <v>213.81549386512745</v>
      </c>
      <c r="L156" s="9">
        <f t="shared" si="214"/>
        <v>210.7887451730129</v>
      </c>
      <c r="M156" s="9">
        <f t="shared" si="214"/>
        <v>207.80484280358343</v>
      </c>
      <c r="N156" s="9">
        <f>M156+M156*N157</f>
        <v>204.86318022899204</v>
      </c>
      <c r="O156" s="1" t="s">
        <v>210</v>
      </c>
      <c r="P156" s="121"/>
      <c r="R156" s="55"/>
      <c r="S156" s="55"/>
      <c r="T156" s="55"/>
      <c r="U156" s="55"/>
    </row>
    <row r="157" spans="1:21" x14ac:dyDescent="0.35">
      <c r="A157" s="39" t="s">
        <v>128</v>
      </c>
      <c r="B157" s="40" t="str">
        <f t="shared" ref="B157:I157" si="215">+IFERROR(B156/A156-1,"nm")</f>
        <v>nm</v>
      </c>
      <c r="C157" s="40">
        <f t="shared" si="215"/>
        <v>9.5238095238095344E-2</v>
      </c>
      <c r="D157" s="40">
        <f t="shared" si="215"/>
        <v>1.304347826086949E-2</v>
      </c>
      <c r="E157" s="40">
        <f t="shared" si="215"/>
        <v>-6.8669527896995763E-2</v>
      </c>
      <c r="F157" s="40">
        <f t="shared" si="215"/>
        <v>-0.10138248847926268</v>
      </c>
      <c r="G157" s="40">
        <f t="shared" si="215"/>
        <v>9.7435897435897534E-2</v>
      </c>
      <c r="H157" s="40">
        <f t="shared" si="215"/>
        <v>3.7383177570093462E-2</v>
      </c>
      <c r="I157" s="40">
        <f t="shared" si="215"/>
        <v>-9.009009009009028E-3</v>
      </c>
      <c r="J157" s="40">
        <f>AVERAGE(C157,D157,E157,F157,I157)</f>
        <v>-1.4155890377260527E-2</v>
      </c>
      <c r="K157" s="40">
        <f>J157</f>
        <v>-1.4155890377260527E-2</v>
      </c>
      <c r="L157" s="40">
        <f t="shared" ref="L157:N157" si="216">K157</f>
        <v>-1.4155890377260527E-2</v>
      </c>
      <c r="M157" s="40">
        <f t="shared" si="216"/>
        <v>-1.4155890377260527E-2</v>
      </c>
      <c r="N157" s="40">
        <f t="shared" si="216"/>
        <v>-1.4155890377260527E-2</v>
      </c>
      <c r="P157" s="121"/>
      <c r="R157" s="71"/>
      <c r="S157" s="72"/>
      <c r="T157" s="72"/>
      <c r="U157" s="72"/>
    </row>
    <row r="158" spans="1:21" x14ac:dyDescent="0.35">
      <c r="A158" s="39" t="s">
        <v>132</v>
      </c>
      <c r="B158" s="40">
        <f t="shared" ref="B158:H158" si="217">+IFERROR(B156/B$151,"nm")</f>
        <v>1.826086956521739</v>
      </c>
      <c r="C158" s="40">
        <f t="shared" si="217"/>
        <v>3.1506849315068495</v>
      </c>
      <c r="D158" s="40">
        <f t="shared" si="217"/>
        <v>3.1917808219178081</v>
      </c>
      <c r="E158" s="40">
        <f t="shared" si="217"/>
        <v>2.4659090909090908</v>
      </c>
      <c r="F158" s="40">
        <f t="shared" si="217"/>
        <v>4.6428571428571432</v>
      </c>
      <c r="G158" s="40">
        <f t="shared" si="217"/>
        <v>7.1333333333333337</v>
      </c>
      <c r="H158" s="40">
        <f t="shared" si="217"/>
        <v>8.8800000000000008</v>
      </c>
      <c r="I158" s="40">
        <f>+IFERROR(I156/I$151,"nm")</f>
        <v>2.1568627450980391</v>
      </c>
      <c r="J158" s="40">
        <f>+IFERROR(J156/J151,"nm")</f>
        <v>2.4229581203372255</v>
      </c>
      <c r="K158" s="40">
        <f>+IFERROR(K156/K151,"nm")</f>
        <v>2.721882079075574</v>
      </c>
      <c r="L158" s="40">
        <f>+IFERROR(L156/L151,"nm")</f>
        <v>3.057684732644756</v>
      </c>
      <c r="M158" s="40">
        <f>+IFERROR(M156/M151,"nm")</f>
        <v>3.4349158606548293</v>
      </c>
      <c r="N158" s="40">
        <f>+IFERROR(N156/N151,"nm")</f>
        <v>3.8586865558153285</v>
      </c>
      <c r="P158" s="121"/>
      <c r="R158" s="71"/>
      <c r="S158" s="72"/>
      <c r="T158" s="72"/>
      <c r="U158" s="72"/>
    </row>
    <row r="159" spans="1:21" x14ac:dyDescent="0.35">
      <c r="A159" s="39" t="s">
        <v>139</v>
      </c>
      <c r="B159" s="40">
        <f t="shared" ref="B159:I159" si="218">+IFERROR(B156/B166,"nm")</f>
        <v>0.43388429752066116</v>
      </c>
      <c r="C159" s="40">
        <f t="shared" si="218"/>
        <v>0.45009784735812131</v>
      </c>
      <c r="D159" s="40">
        <f t="shared" si="218"/>
        <v>0.43714821763602252</v>
      </c>
      <c r="E159" s="40">
        <f t="shared" si="218"/>
        <v>0.36348408710217756</v>
      </c>
      <c r="F159" s="40">
        <f t="shared" si="218"/>
        <v>0.2932330827067669</v>
      </c>
      <c r="G159" s="40">
        <f t="shared" si="218"/>
        <v>0.25783132530120484</v>
      </c>
      <c r="H159" s="40">
        <f t="shared" si="218"/>
        <v>0.2846153846153846</v>
      </c>
      <c r="I159" s="40">
        <f t="shared" si="218"/>
        <v>0.27883396704689478</v>
      </c>
      <c r="J159" s="42">
        <f>+IFERROR(J156/J166,"nm")</f>
        <v>0.25717496225223813</v>
      </c>
      <c r="K159" s="42">
        <f t="shared" ref="K159:N159" si="219">+IFERROR(K156/K166,"nm")</f>
        <v>0.23719836542840114</v>
      </c>
      <c r="L159" s="42">
        <f t="shared" si="219"/>
        <v>0.21877349205838439</v>
      </c>
      <c r="M159" s="42">
        <f t="shared" si="219"/>
        <v>0.20177980881519683</v>
      </c>
      <c r="N159" s="42">
        <f t="shared" si="219"/>
        <v>0.18610614504718737</v>
      </c>
      <c r="P159" s="121"/>
      <c r="R159" s="71"/>
      <c r="S159" s="73"/>
      <c r="T159" s="73"/>
      <c r="U159" s="73"/>
    </row>
    <row r="160" spans="1:21" x14ac:dyDescent="0.35">
      <c r="A160" s="9" t="s">
        <v>133</v>
      </c>
      <c r="B160" s="9">
        <f>Historicals!B160</f>
        <v>-2267</v>
      </c>
      <c r="C160" s="9">
        <f>Historicals!C160</f>
        <v>-2596</v>
      </c>
      <c r="D160" s="9">
        <f>Historicals!D160</f>
        <v>-2677</v>
      </c>
      <c r="E160" s="9">
        <f>Historicals!E160</f>
        <v>-2658</v>
      </c>
      <c r="F160" s="9">
        <f>Historicals!F160</f>
        <v>-3262</v>
      </c>
      <c r="G160" s="9">
        <f>Historicals!G160</f>
        <v>-3468</v>
      </c>
      <c r="H160" s="9">
        <f>Historicals!H160</f>
        <v>-3656</v>
      </c>
      <c r="I160" s="9">
        <f>Historicals!I160</f>
        <v>-4262</v>
      </c>
      <c r="J160" s="9">
        <f>I160+I160*J161</f>
        <v>-4741.2393260842473</v>
      </c>
      <c r="K160" s="9">
        <f t="shared" ref="K160:N160" si="220">J160+J160*K161</f>
        <v>-5274.3665760694057</v>
      </c>
      <c r="L160" s="9">
        <f t="shared" si="220"/>
        <v>-5867.4411615778008</v>
      </c>
      <c r="M160" s="9">
        <f t="shared" si="220"/>
        <v>-6527.2038429746844</v>
      </c>
      <c r="N160" s="9">
        <f t="shared" si="220"/>
        <v>-7261.1533434255743</v>
      </c>
      <c r="O160" s="1" t="s">
        <v>210</v>
      </c>
      <c r="P160" s="121"/>
    </row>
    <row r="161" spans="1:21" x14ac:dyDescent="0.35">
      <c r="A161" s="39" t="s">
        <v>128</v>
      </c>
      <c r="B161" s="40" t="str">
        <f t="shared" ref="B161:I161" si="221">+IFERROR(B160/A160-1,"nm")</f>
        <v>nm</v>
      </c>
      <c r="C161" s="40">
        <f t="shared" si="221"/>
        <v>0.145125716806352</v>
      </c>
      <c r="D161" s="40">
        <f t="shared" si="221"/>
        <v>3.1201848998459125E-2</v>
      </c>
      <c r="E161" s="40">
        <f t="shared" si="221"/>
        <v>-7.097497198356395E-3</v>
      </c>
      <c r="F161" s="40">
        <f t="shared" si="221"/>
        <v>0.22723852520692245</v>
      </c>
      <c r="G161" s="40">
        <f t="shared" si="221"/>
        <v>6.3151440833844275E-2</v>
      </c>
      <c r="H161" s="40">
        <f t="shared" si="221"/>
        <v>5.4209919261822392E-2</v>
      </c>
      <c r="I161" s="40">
        <f t="shared" si="221"/>
        <v>0.16575492341356668</v>
      </c>
      <c r="J161" s="40">
        <f>AVERAGE(C161,D161,E161,F161,I161)</f>
        <v>0.11244470344538877</v>
      </c>
      <c r="K161" s="40">
        <f>J161</f>
        <v>0.11244470344538877</v>
      </c>
      <c r="L161" s="40">
        <f t="shared" ref="L161:N161" si="222">K161</f>
        <v>0.11244470344538877</v>
      </c>
      <c r="M161" s="40">
        <f t="shared" si="222"/>
        <v>0.11244470344538877</v>
      </c>
      <c r="N161" s="40">
        <f t="shared" si="222"/>
        <v>0.11244470344538877</v>
      </c>
      <c r="P161" s="121"/>
    </row>
    <row r="162" spans="1:21" x14ac:dyDescent="0.35">
      <c r="A162" s="39" t="s">
        <v>130</v>
      </c>
      <c r="B162" s="40">
        <f t="shared" ref="B162:H162" si="223">+IFERROR(B160/B$151,"nm")</f>
        <v>-19.713043478260868</v>
      </c>
      <c r="C162" s="40">
        <f t="shared" si="223"/>
        <v>-35.561643835616437</v>
      </c>
      <c r="D162" s="40">
        <f t="shared" si="223"/>
        <v>-36.671232876712331</v>
      </c>
      <c r="E162" s="40">
        <f t="shared" si="223"/>
        <v>-30.204545454545453</v>
      </c>
      <c r="F162" s="40">
        <f t="shared" si="223"/>
        <v>-77.666666666666671</v>
      </c>
      <c r="G162" s="40">
        <f t="shared" si="223"/>
        <v>-115.6</v>
      </c>
      <c r="H162" s="40">
        <f t="shared" si="223"/>
        <v>-146.24</v>
      </c>
      <c r="I162" s="40">
        <f>+IFERROR(I160/I$151,"nm")</f>
        <v>-41.784313725490193</v>
      </c>
      <c r="J162" s="42">
        <f>+IFERROR(J160/J151,"nm")</f>
        <v>-52.967180904651599</v>
      </c>
      <c r="K162" s="42">
        <f>+IFERROR(K160/K151,"nm")</f>
        <v>-67.142953966349381</v>
      </c>
      <c r="L162" s="42">
        <f>+IFERROR(L160/L151,"nm")</f>
        <v>-85.112633716388757</v>
      </c>
      <c r="M162" s="42">
        <f>+IFERROR(M160/M151,"nm")</f>
        <v>-107.89159532317828</v>
      </c>
      <c r="N162" s="42">
        <f>+IFERROR(N160/N151,"nm")</f>
        <v>-136.7669620020115</v>
      </c>
      <c r="P162" s="121"/>
    </row>
    <row r="163" spans="1:21" x14ac:dyDescent="0.35">
      <c r="A163" s="9" t="s">
        <v>134</v>
      </c>
      <c r="B163" s="9">
        <f>Historicals!B184</f>
        <v>225</v>
      </c>
      <c r="C163" s="9">
        <f>Historicals!C184</f>
        <v>258</v>
      </c>
      <c r="D163" s="9">
        <f>Historicals!D184</f>
        <v>278</v>
      </c>
      <c r="E163" s="9">
        <f>Historicals!E184</f>
        <v>286</v>
      </c>
      <c r="F163" s="9">
        <f>Historicals!F184</f>
        <v>278</v>
      </c>
      <c r="G163" s="9">
        <f>Historicals!G184</f>
        <v>438</v>
      </c>
      <c r="H163" s="9">
        <f>Historicals!H184</f>
        <v>278</v>
      </c>
      <c r="I163" s="9">
        <f>Historicals!I184</f>
        <v>222</v>
      </c>
      <c r="J163" s="9">
        <f>I163+I163*J164</f>
        <v>223.04571537279853</v>
      </c>
      <c r="K163" s="9">
        <f t="shared" ref="K163:N163" si="224">J163+J163*K164</f>
        <v>224.09635651424978</v>
      </c>
      <c r="L163" s="9">
        <f t="shared" si="224"/>
        <v>225.15194662684027</v>
      </c>
      <c r="M163" s="9">
        <f t="shared" si="224"/>
        <v>226.21250902235019</v>
      </c>
      <c r="N163" s="9">
        <f t="shared" si="224"/>
        <v>227.27806712236818</v>
      </c>
      <c r="O163" s="1" t="s">
        <v>210</v>
      </c>
      <c r="P163" s="121"/>
      <c r="R163" s="55"/>
      <c r="S163" s="55"/>
      <c r="T163" s="55"/>
      <c r="U163" s="55"/>
    </row>
    <row r="164" spans="1:21" x14ac:dyDescent="0.35">
      <c r="A164" s="39" t="s">
        <v>128</v>
      </c>
      <c r="B164" s="40" t="str">
        <f t="shared" ref="B164:I164" si="225">+IFERROR(B163/A163-1,"nm")</f>
        <v>nm</v>
      </c>
      <c r="C164" s="40">
        <f t="shared" si="225"/>
        <v>0.14666666666666672</v>
      </c>
      <c r="D164" s="40">
        <f t="shared" si="225"/>
        <v>7.7519379844961156E-2</v>
      </c>
      <c r="E164" s="40">
        <f t="shared" si="225"/>
        <v>2.877697841726623E-2</v>
      </c>
      <c r="F164" s="40">
        <f t="shared" si="225"/>
        <v>-2.7972027972028024E-2</v>
      </c>
      <c r="G164" s="40">
        <f t="shared" si="225"/>
        <v>0.57553956834532372</v>
      </c>
      <c r="H164" s="40">
        <f t="shared" si="225"/>
        <v>-0.36529680365296802</v>
      </c>
      <c r="I164" s="40">
        <f t="shared" si="225"/>
        <v>-0.20143884892086328</v>
      </c>
      <c r="J164" s="40">
        <f>AVERAGE(C164,D164,E164,F164,I164)</f>
        <v>4.710429607200561E-3</v>
      </c>
      <c r="K164" s="40">
        <f>J164</f>
        <v>4.710429607200561E-3</v>
      </c>
      <c r="L164" s="40">
        <f t="shared" ref="L164:N164" si="226">K164</f>
        <v>4.710429607200561E-3</v>
      </c>
      <c r="M164" s="40">
        <f t="shared" si="226"/>
        <v>4.710429607200561E-3</v>
      </c>
      <c r="N164" s="40">
        <f t="shared" si="226"/>
        <v>4.710429607200561E-3</v>
      </c>
      <c r="P164" s="121"/>
      <c r="R164" s="71"/>
      <c r="S164" s="72"/>
      <c r="T164" s="72"/>
      <c r="U164" s="72"/>
    </row>
    <row r="165" spans="1:21" x14ac:dyDescent="0.35">
      <c r="A165" s="39" t="s">
        <v>132</v>
      </c>
      <c r="B165" s="40">
        <f t="shared" ref="B165:H165" si="227">+IFERROR(B163/B$151,"nm")</f>
        <v>1.9565217391304348</v>
      </c>
      <c r="C165" s="40">
        <f t="shared" si="227"/>
        <v>3.5342465753424657</v>
      </c>
      <c r="D165" s="40">
        <f t="shared" si="227"/>
        <v>3.8082191780821919</v>
      </c>
      <c r="E165" s="40">
        <f t="shared" si="227"/>
        <v>3.25</v>
      </c>
      <c r="F165" s="40">
        <f t="shared" si="227"/>
        <v>6.6190476190476186</v>
      </c>
      <c r="G165" s="40">
        <f t="shared" si="227"/>
        <v>14.6</v>
      </c>
      <c r="H165" s="40">
        <f t="shared" si="227"/>
        <v>11.12</v>
      </c>
      <c r="I165" s="40">
        <f>+IFERROR(I163/I$151,"nm")</f>
        <v>2.1764705882352939</v>
      </c>
      <c r="J165" s="42">
        <f>+IFERROR(J163/J151,"nm")</f>
        <v>2.4917752392633647</v>
      </c>
      <c r="K165" s="42">
        <f>+IFERROR(K163/K151,"nm")</f>
        <v>2.8527579819216751</v>
      </c>
      <c r="L165" s="42">
        <f>+IFERROR(L163/L151,"nm")</f>
        <v>3.266036187848028</v>
      </c>
      <c r="M165" s="42">
        <f>+IFERROR(M163/M151,"nm")</f>
        <v>3.7391858853541371</v>
      </c>
      <c r="N165" s="42">
        <f>+IFERROR(N163/N151,"nm")</f>
        <v>4.2808806397347166</v>
      </c>
      <c r="P165" s="121"/>
      <c r="R165" s="71"/>
      <c r="S165" s="73"/>
      <c r="T165" s="73"/>
      <c r="U165" s="73"/>
    </row>
    <row r="166" spans="1:21" x14ac:dyDescent="0.35">
      <c r="A166" s="9" t="s">
        <v>140</v>
      </c>
      <c r="B166" s="9">
        <f>Historicals!B172</f>
        <v>484</v>
      </c>
      <c r="C166" s="9">
        <f>Historicals!C172</f>
        <v>511</v>
      </c>
      <c r="D166" s="9">
        <f>Historicals!D172</f>
        <v>533</v>
      </c>
      <c r="E166" s="9">
        <f>Historicals!E172</f>
        <v>597</v>
      </c>
      <c r="F166" s="9">
        <f>Historicals!F172</f>
        <v>665</v>
      </c>
      <c r="G166" s="9">
        <f>Historicals!G172</f>
        <v>830</v>
      </c>
      <c r="H166" s="9">
        <f>Historicals!H172</f>
        <v>780</v>
      </c>
      <c r="I166" s="9">
        <f>Historicals!I172</f>
        <v>789</v>
      </c>
      <c r="J166" s="9">
        <f>I166+I166*J167</f>
        <v>843.33911131006755</v>
      </c>
      <c r="K166" s="9">
        <f t="shared" ref="K166:N166" si="228">J166+J166*K167</f>
        <v>901.42060413847219</v>
      </c>
      <c r="L166" s="9">
        <f t="shared" si="228"/>
        <v>963.50221953196876</v>
      </c>
      <c r="M166" s="9">
        <f t="shared" si="228"/>
        <v>1029.8594493857645</v>
      </c>
      <c r="N166" s="9">
        <f t="shared" si="228"/>
        <v>1100.7867589597797</v>
      </c>
      <c r="O166" s="1" t="s">
        <v>210</v>
      </c>
      <c r="P166" s="121"/>
      <c r="R166" s="55"/>
      <c r="S166" s="41"/>
      <c r="T166" s="41"/>
      <c r="U166" s="41"/>
    </row>
    <row r="167" spans="1:21" x14ac:dyDescent="0.35">
      <c r="A167" s="39" t="s">
        <v>128</v>
      </c>
      <c r="B167" s="40" t="str">
        <f t="shared" ref="B167:H167" si="229">+IFERROR(B166/A166-1,"nm")</f>
        <v>nm</v>
      </c>
      <c r="C167" s="40">
        <f t="shared" si="229"/>
        <v>5.5785123966942241E-2</v>
      </c>
      <c r="D167" s="40">
        <f t="shared" si="229"/>
        <v>4.3052837573385627E-2</v>
      </c>
      <c r="E167" s="40">
        <f t="shared" si="229"/>
        <v>0.12007504690431525</v>
      </c>
      <c r="F167" s="40">
        <f t="shared" si="229"/>
        <v>0.11390284757118918</v>
      </c>
      <c r="G167" s="40">
        <f t="shared" si="229"/>
        <v>0.24812030075187974</v>
      </c>
      <c r="H167" s="40">
        <f t="shared" si="229"/>
        <v>-6.0240963855421659E-2</v>
      </c>
      <c r="I167" s="40">
        <f>+IFERROR(I166/H166-1,"nm")</f>
        <v>1.1538461538461497E-2</v>
      </c>
      <c r="J167" s="40">
        <f>AVERAGE(C167,D167,E167,F167,I167)</f>
        <v>6.8870863510858762E-2</v>
      </c>
      <c r="K167" s="40">
        <f>J167</f>
        <v>6.8870863510858762E-2</v>
      </c>
      <c r="L167" s="40">
        <f t="shared" ref="L167:N167" si="230">K167</f>
        <v>6.8870863510858762E-2</v>
      </c>
      <c r="M167" s="40">
        <f t="shared" si="230"/>
        <v>6.8870863510858762E-2</v>
      </c>
      <c r="N167" s="40">
        <f t="shared" si="230"/>
        <v>6.8870863510858762E-2</v>
      </c>
      <c r="P167" s="121"/>
      <c r="R167" s="71"/>
      <c r="S167" s="72"/>
      <c r="T167" s="72"/>
      <c r="U167" s="72"/>
    </row>
    <row r="168" spans="1:21" x14ac:dyDescent="0.35">
      <c r="A168" s="39" t="s">
        <v>132</v>
      </c>
      <c r="B168" s="40">
        <f t="shared" ref="B168:H168" si="231">+IFERROR(B166/B$151,"nm")</f>
        <v>4.2086956521739127</v>
      </c>
      <c r="C168" s="40">
        <f t="shared" si="231"/>
        <v>7</v>
      </c>
      <c r="D168" s="40">
        <f t="shared" si="231"/>
        <v>7.3013698630136989</v>
      </c>
      <c r="E168" s="40">
        <f t="shared" si="231"/>
        <v>6.7840909090909092</v>
      </c>
      <c r="F168" s="40">
        <f t="shared" si="231"/>
        <v>15.833333333333334</v>
      </c>
      <c r="G168" s="40">
        <f t="shared" si="231"/>
        <v>27.666666666666668</v>
      </c>
      <c r="H168" s="40">
        <f t="shared" si="231"/>
        <v>31.2</v>
      </c>
      <c r="I168" s="40">
        <f>+IFERROR(I166/I$151,"nm")</f>
        <v>7.7352941176470589</v>
      </c>
      <c r="J168" s="42">
        <f>+IFERROR(J166/J151,"nm")</f>
        <v>9.4214386156331162</v>
      </c>
      <c r="K168" s="42">
        <f>+IFERROR(K166/K151,"nm")</f>
        <v>11.47512999998805</v>
      </c>
      <c r="L168" s="42">
        <f>+IFERROR(L166/L151,"nm")</f>
        <v>13.976486382677237</v>
      </c>
      <c r="M168" s="42">
        <f>+IFERROR(M166/M151,"nm")</f>
        <v>17.02309007439268</v>
      </c>
      <c r="N168" s="42">
        <f>+IFERROR(N166/N151,"nm")</f>
        <v>20.733794442074739</v>
      </c>
      <c r="P168" s="121"/>
      <c r="R168" s="71"/>
      <c r="S168" s="73"/>
      <c r="T168" s="73"/>
      <c r="U168" s="73"/>
    </row>
    <row r="169" spans="1:21" x14ac:dyDescent="0.35">
      <c r="A169" s="70" t="s">
        <v>221</v>
      </c>
      <c r="B169" s="36"/>
      <c r="C169" s="36"/>
      <c r="D169" s="36"/>
      <c r="E169" s="36"/>
      <c r="F169" s="36"/>
      <c r="G169" s="36"/>
      <c r="H169" s="36"/>
      <c r="I169" s="36"/>
      <c r="J169" s="32"/>
      <c r="K169" s="32"/>
      <c r="L169" s="32"/>
      <c r="M169" s="32"/>
      <c r="N169" s="32"/>
      <c r="P169" s="121"/>
      <c r="R169" s="74"/>
      <c r="S169" s="1"/>
      <c r="T169" s="1"/>
      <c r="U169" s="1"/>
    </row>
    <row r="170" spans="1:21" x14ac:dyDescent="0.35">
      <c r="A170" s="9" t="s">
        <v>135</v>
      </c>
      <c r="B170" s="9">
        <f>Historicals!B125+Historicals!B129+Historicals!B133+Historicals!B137</f>
        <v>11779</v>
      </c>
      <c r="C170" s="9">
        <f>Historicals!C125+Historicals!C129+Historicals!C133+Historicals!C137</f>
        <v>11885</v>
      </c>
      <c r="D170" s="9">
        <f>Historicals!D125+Historicals!D129+Historicals!D133+Historicals!D137</f>
        <v>12707</v>
      </c>
      <c r="E170" s="9"/>
      <c r="F170" s="9"/>
      <c r="G170" s="9"/>
      <c r="H170" s="9"/>
      <c r="I170" s="9"/>
      <c r="J170" s="9"/>
      <c r="K170" s="9"/>
      <c r="L170" s="9"/>
      <c r="M170" s="9"/>
      <c r="N170" s="9"/>
      <c r="P170" s="121"/>
      <c r="R170" s="55"/>
      <c r="S170" s="55"/>
      <c r="T170" s="55"/>
      <c r="U170" s="55"/>
    </row>
    <row r="171" spans="1:21" x14ac:dyDescent="0.35">
      <c r="A171" s="9" t="s">
        <v>129</v>
      </c>
      <c r="B171" s="9">
        <f>B172+B173</f>
        <v>2578</v>
      </c>
      <c r="C171" s="9">
        <f>SUM(Historicals!C156:C159)+C172</f>
        <v>2789</v>
      </c>
      <c r="D171" s="9">
        <f>SUM(Historicals!D156:D159)+D172</f>
        <v>2487</v>
      </c>
      <c r="E171" s="9"/>
      <c r="F171" s="9"/>
      <c r="G171" s="9"/>
      <c r="H171" s="9"/>
      <c r="I171" s="9"/>
      <c r="J171" s="41"/>
      <c r="K171" s="41"/>
      <c r="L171" s="41"/>
      <c r="M171" s="41"/>
      <c r="N171" s="41"/>
      <c r="P171" s="121"/>
      <c r="R171" s="55"/>
      <c r="S171" s="41"/>
      <c r="T171" s="41"/>
      <c r="U171" s="41"/>
    </row>
    <row r="172" spans="1:21" x14ac:dyDescent="0.35">
      <c r="A172" s="9" t="s">
        <v>131</v>
      </c>
      <c r="B172" s="9">
        <f>Historicals!B195</f>
        <v>136</v>
      </c>
      <c r="C172" s="9">
        <f>Historicals!C195</f>
        <v>0</v>
      </c>
      <c r="D172" s="9">
        <f>Historicals!D195</f>
        <v>0</v>
      </c>
      <c r="E172" s="9"/>
      <c r="F172" s="9"/>
      <c r="G172" s="9"/>
      <c r="H172" s="9"/>
      <c r="I172" s="9"/>
      <c r="J172" s="9"/>
      <c r="K172" s="9"/>
      <c r="L172" s="9"/>
      <c r="M172" s="9"/>
      <c r="N172" s="9"/>
      <c r="P172" s="121"/>
      <c r="R172" s="55"/>
      <c r="S172" s="55"/>
      <c r="T172" s="55"/>
      <c r="U172" s="55"/>
    </row>
    <row r="173" spans="1:21" x14ac:dyDescent="0.35">
      <c r="A173" s="9" t="s">
        <v>133</v>
      </c>
      <c r="B173" s="9">
        <f>Historicals!B156+Historicals!B157+Historicals!B158+Historicals!B159</f>
        <v>2442</v>
      </c>
      <c r="C173" s="9">
        <f>Historicals!C156+Historicals!C157+Historicals!C158+Historicals!C159</f>
        <v>2789</v>
      </c>
      <c r="D173" s="9">
        <f>Historicals!D156+Historicals!D157+Historicals!D158+Historicals!D159</f>
        <v>2487</v>
      </c>
      <c r="E173" s="3"/>
      <c r="F173" s="3"/>
      <c r="G173" s="3"/>
      <c r="H173" s="3"/>
      <c r="I173" s="3"/>
      <c r="J173" s="3"/>
      <c r="K173" s="3"/>
      <c r="L173" s="3"/>
      <c r="M173" s="3"/>
      <c r="N173" s="3"/>
      <c r="P173" s="121"/>
      <c r="R173" s="55"/>
      <c r="S173" s="56"/>
      <c r="T173" s="56"/>
      <c r="U173" s="56"/>
    </row>
    <row r="174" spans="1:21" x14ac:dyDescent="0.35">
      <c r="A174" s="9" t="s">
        <v>134</v>
      </c>
      <c r="B174" s="9">
        <f>Historicals!B183</f>
        <v>288</v>
      </c>
      <c r="C174" s="9">
        <f>Historicals!C183</f>
        <v>0</v>
      </c>
      <c r="D174" s="9">
        <f>Historicals!D183</f>
        <v>0</v>
      </c>
      <c r="E174" s="9"/>
      <c r="F174" s="9"/>
      <c r="G174" s="9"/>
      <c r="H174" s="9"/>
      <c r="I174" s="9"/>
      <c r="J174" s="9"/>
      <c r="K174" s="9"/>
      <c r="L174" s="9"/>
      <c r="M174" s="9"/>
      <c r="N174" s="9"/>
      <c r="P174" s="121"/>
      <c r="R174" s="55"/>
      <c r="S174" s="55"/>
      <c r="T174" s="55"/>
      <c r="U174" s="55"/>
    </row>
    <row r="175" spans="1:21" x14ac:dyDescent="0.35">
      <c r="A175" s="9" t="s">
        <v>140</v>
      </c>
      <c r="B175" s="9">
        <f>Historicals!B171</f>
        <v>806</v>
      </c>
      <c r="C175" s="9">
        <f>Historicals!C171</f>
        <v>971</v>
      </c>
      <c r="D175" s="9">
        <f>Historicals!D171</f>
        <v>0</v>
      </c>
      <c r="E175" s="9"/>
      <c r="F175" s="9"/>
      <c r="G175" s="9"/>
      <c r="H175" s="9"/>
      <c r="I175" s="9"/>
      <c r="J175" s="41"/>
      <c r="K175" s="41"/>
      <c r="L175" s="41"/>
      <c r="M175" s="41"/>
      <c r="N175" s="41"/>
      <c r="P175" s="121"/>
      <c r="R175" s="55"/>
      <c r="S175" s="41"/>
      <c r="T175" s="41"/>
      <c r="U175" s="41"/>
    </row>
    <row r="176" spans="1:21" x14ac:dyDescent="0.35">
      <c r="A176" s="70" t="s">
        <v>103</v>
      </c>
      <c r="B176" s="36"/>
      <c r="C176" s="36"/>
      <c r="D176" s="36"/>
      <c r="E176" s="36"/>
      <c r="F176" s="36"/>
      <c r="G176" s="36"/>
      <c r="H176" s="36"/>
      <c r="I176" s="36"/>
      <c r="J176" s="32"/>
      <c r="K176" s="32"/>
      <c r="L176" s="32"/>
      <c r="M176" s="32"/>
      <c r="N176" s="32"/>
      <c r="P176" s="121"/>
    </row>
    <row r="177" spans="1:21" x14ac:dyDescent="0.35">
      <c r="A177" s="9" t="s">
        <v>135</v>
      </c>
      <c r="B177" s="9">
        <f>Historicals!B143</f>
        <v>1982</v>
      </c>
      <c r="C177" s="9">
        <f>Historicals!C143</f>
        <v>1955</v>
      </c>
      <c r="D177" s="9">
        <f>Historicals!D143</f>
        <v>2042</v>
      </c>
      <c r="E177" s="9">
        <f>Historicals!E143</f>
        <v>1886</v>
      </c>
      <c r="F177" s="9">
        <f>Historicals!F143</f>
        <v>1906</v>
      </c>
      <c r="G177" s="9">
        <f>Historicals!G143</f>
        <v>1846</v>
      </c>
      <c r="H177" s="9">
        <f>Historicals!H143</f>
        <v>2205</v>
      </c>
      <c r="I177" s="9">
        <f>Historicals!I143</f>
        <v>2346</v>
      </c>
      <c r="J177" s="9">
        <f>I177+I177*J178</f>
        <v>2359.6222915500816</v>
      </c>
      <c r="K177" s="9">
        <f t="shared" ref="K177:N177" si="232">J177+J177*K178</f>
        <v>2373.3236823444408</v>
      </c>
      <c r="L177" s="9">
        <f t="shared" si="232"/>
        <v>2387.104631681018</v>
      </c>
      <c r="M177" s="9">
        <f t="shared" si="232"/>
        <v>2400.9656015247133</v>
      </c>
      <c r="N177" s="9">
        <f t="shared" si="232"/>
        <v>2414.9070565228749</v>
      </c>
      <c r="O177" s="1" t="s">
        <v>222</v>
      </c>
      <c r="P177" s="121"/>
    </row>
    <row r="178" spans="1:21" x14ac:dyDescent="0.35">
      <c r="A178" s="37" t="s">
        <v>128</v>
      </c>
      <c r="B178" s="40" t="str">
        <f t="shared" ref="B178:I178" si="233">+IFERROR(B177/A177-1,"nm")</f>
        <v>nm</v>
      </c>
      <c r="C178" s="40">
        <f t="shared" si="233"/>
        <v>-1.3622603430877955E-2</v>
      </c>
      <c r="D178" s="40">
        <f t="shared" si="233"/>
        <v>4.4501278772378416E-2</v>
      </c>
      <c r="E178" s="40">
        <f t="shared" si="233"/>
        <v>-7.6395690499510338E-2</v>
      </c>
      <c r="F178" s="40">
        <f t="shared" si="233"/>
        <v>1.0604453870625585E-2</v>
      </c>
      <c r="G178" s="40">
        <f t="shared" si="233"/>
        <v>-3.147953830010497E-2</v>
      </c>
      <c r="H178" s="40">
        <f t="shared" si="233"/>
        <v>0.19447453954496208</v>
      </c>
      <c r="I178" s="40">
        <f t="shared" si="233"/>
        <v>6.3945578231292544E-2</v>
      </c>
      <c r="J178" s="40">
        <f>AVERAGE(C178,D178,E178,F178,I178)</f>
        <v>5.8066033887816506E-3</v>
      </c>
      <c r="K178" s="40">
        <f>J178</f>
        <v>5.8066033887816506E-3</v>
      </c>
      <c r="L178" s="40">
        <f t="shared" ref="L178:N178" si="234">K178</f>
        <v>5.8066033887816506E-3</v>
      </c>
      <c r="M178" s="40">
        <f t="shared" si="234"/>
        <v>5.8066033887816506E-3</v>
      </c>
      <c r="N178" s="40">
        <f t="shared" si="234"/>
        <v>5.8066033887816506E-3</v>
      </c>
      <c r="P178" s="121"/>
    </row>
    <row r="179" spans="1:21" x14ac:dyDescent="0.35">
      <c r="A179" s="9" t="s">
        <v>129</v>
      </c>
      <c r="B179" s="9">
        <f>B186+B182</f>
        <v>535</v>
      </c>
      <c r="C179" s="9">
        <f t="shared" ref="C179:H179" si="235">C186+C182</f>
        <v>514</v>
      </c>
      <c r="D179" s="9">
        <f t="shared" si="235"/>
        <v>505</v>
      </c>
      <c r="E179" s="9">
        <f t="shared" si="235"/>
        <v>343</v>
      </c>
      <c r="F179" s="9">
        <f t="shared" si="235"/>
        <v>334</v>
      </c>
      <c r="G179" s="9">
        <f t="shared" si="235"/>
        <v>322</v>
      </c>
      <c r="H179" s="9">
        <f t="shared" si="235"/>
        <v>569</v>
      </c>
      <c r="I179" s="9">
        <f>I186+I182</f>
        <v>691</v>
      </c>
      <c r="J179" s="41">
        <f>+J186+J182</f>
        <v>663.87582936171009</v>
      </c>
      <c r="K179" s="41">
        <f t="shared" ref="K179:N179" si="236">+K186+K182</f>
        <v>638.25848514866857</v>
      </c>
      <c r="L179" s="41">
        <f t="shared" si="236"/>
        <v>614.1137499545581</v>
      </c>
      <c r="M179" s="41">
        <f t="shared" si="236"/>
        <v>591.41209809656618</v>
      </c>
      <c r="N179" s="41">
        <f t="shared" si="236"/>
        <v>570.12880982791444</v>
      </c>
      <c r="O179" s="1" t="s">
        <v>209</v>
      </c>
      <c r="P179" s="121"/>
      <c r="R179" s="55"/>
      <c r="S179" s="41"/>
      <c r="T179" s="41"/>
      <c r="U179" s="41"/>
    </row>
    <row r="180" spans="1:21" x14ac:dyDescent="0.35">
      <c r="A180" s="39" t="s">
        <v>128</v>
      </c>
      <c r="B180" s="40" t="str">
        <f t="shared" ref="B180:I180" si="237">+IFERROR(B179/A179-1,"nm")</f>
        <v>nm</v>
      </c>
      <c r="C180" s="40">
        <f t="shared" si="237"/>
        <v>-3.9252336448598157E-2</v>
      </c>
      <c r="D180" s="40">
        <f t="shared" si="237"/>
        <v>-1.7509727626459193E-2</v>
      </c>
      <c r="E180" s="40">
        <f t="shared" si="237"/>
        <v>-0.32079207920792074</v>
      </c>
      <c r="F180" s="40">
        <f t="shared" si="237"/>
        <v>-2.6239067055393583E-2</v>
      </c>
      <c r="G180" s="40">
        <f t="shared" si="237"/>
        <v>-3.59281437125748E-2</v>
      </c>
      <c r="H180" s="40">
        <f t="shared" si="237"/>
        <v>0.76708074534161486</v>
      </c>
      <c r="I180" s="40">
        <f t="shared" si="237"/>
        <v>0.21441124780316345</v>
      </c>
      <c r="J180" s="40">
        <f>+IFERROR(J179/I179-1,"nm")</f>
        <v>-3.9253503094486164E-2</v>
      </c>
      <c r="K180" s="40">
        <f>+IFERROR(K179/J179-1,"nm")</f>
        <v>-3.8587553696105448E-2</v>
      </c>
      <c r="L180" s="40">
        <f t="shared" ref="L180:N180" si="238">+IFERROR(L179/K179-1,"nm")</f>
        <v>-3.7829086108407073E-2</v>
      </c>
      <c r="M180" s="40">
        <f t="shared" si="238"/>
        <v>-3.6966525924019389E-2</v>
      </c>
      <c r="N180" s="40">
        <f t="shared" si="238"/>
        <v>-3.5987238572141256E-2</v>
      </c>
      <c r="P180" s="121"/>
      <c r="R180" s="71"/>
      <c r="S180" s="72"/>
      <c r="T180" s="72"/>
      <c r="U180" s="72"/>
    </row>
    <row r="181" spans="1:21" x14ac:dyDescent="0.35">
      <c r="A181" s="39" t="s">
        <v>130</v>
      </c>
      <c r="B181" s="40">
        <f>+IFERROR(B179/B177,"nm")</f>
        <v>0.26992936427850656</v>
      </c>
      <c r="C181" s="40">
        <f t="shared" ref="C181:I181" si="239">+IFERROR(C179/C177,"nm")</f>
        <v>0.26291560102301792</v>
      </c>
      <c r="D181" s="40">
        <f t="shared" si="239"/>
        <v>0.24730656219392752</v>
      </c>
      <c r="E181" s="40">
        <f t="shared" si="239"/>
        <v>0.18186638388123011</v>
      </c>
      <c r="F181" s="40">
        <f t="shared" si="239"/>
        <v>0.17523609653725078</v>
      </c>
      <c r="G181" s="40">
        <f t="shared" si="239"/>
        <v>0.17443120260021669</v>
      </c>
      <c r="H181" s="40">
        <f t="shared" si="239"/>
        <v>0.25804988662131517</v>
      </c>
      <c r="I181" s="40">
        <f t="shared" si="239"/>
        <v>0.29454390451832907</v>
      </c>
      <c r="J181" s="42">
        <f>+IFERROR(J179/J177,"nm")</f>
        <v>0.2813483461904393</v>
      </c>
      <c r="K181" s="42">
        <f>+IFERROR(K179/K177,"nm")</f>
        <v>0.26893023058623744</v>
      </c>
      <c r="L181" s="42">
        <f>+IFERROR(L179/L177,"nm")</f>
        <v>0.25726302140434221</v>
      </c>
      <c r="M181" s="42">
        <f>+IFERROR(M179/M177,"nm")</f>
        <v>0.24632260358957031</v>
      </c>
      <c r="N181" s="42">
        <f>+IFERROR(N179/N177,"nm")</f>
        <v>0.23608726815715195</v>
      </c>
      <c r="P181" s="121"/>
      <c r="R181" s="71"/>
      <c r="S181" s="73"/>
      <c r="T181" s="73"/>
      <c r="U181" s="73"/>
    </row>
    <row r="182" spans="1:21" x14ac:dyDescent="0.35">
      <c r="A182" s="9" t="s">
        <v>131</v>
      </c>
      <c r="B182" s="9">
        <f>Historicals!B198</f>
        <v>18</v>
      </c>
      <c r="C182" s="9">
        <f>Historicals!C198</f>
        <v>27</v>
      </c>
      <c r="D182" s="9">
        <f>Historicals!D198</f>
        <v>28</v>
      </c>
      <c r="E182" s="9">
        <f>Historicals!E198</f>
        <v>33</v>
      </c>
      <c r="F182" s="9">
        <f>Historicals!F198</f>
        <v>31</v>
      </c>
      <c r="G182" s="9">
        <f>Historicals!G198</f>
        <v>25</v>
      </c>
      <c r="H182" s="9">
        <f>Historicals!H198</f>
        <v>26</v>
      </c>
      <c r="I182" s="9">
        <f>Historicals!I198</f>
        <v>22</v>
      </c>
      <c r="J182" s="9">
        <f>I182+I182*J183</f>
        <v>24.205087505087505</v>
      </c>
      <c r="K182" s="9">
        <f t="shared" ref="K182:M182" si="240">J182+J182*K183</f>
        <v>26.631193687679239</v>
      </c>
      <c r="L182" s="9">
        <f t="shared" si="240"/>
        <v>29.300471526145909</v>
      </c>
      <c r="M182" s="9">
        <f t="shared" si="240"/>
        <v>32.237294419576664</v>
      </c>
      <c r="N182" s="9">
        <f>M182+M182*N183</f>
        <v>35.468478743323736</v>
      </c>
      <c r="O182" s="1" t="s">
        <v>210</v>
      </c>
      <c r="P182" s="121"/>
      <c r="R182" s="55"/>
      <c r="S182" s="55"/>
      <c r="T182" s="55"/>
      <c r="U182" s="55"/>
    </row>
    <row r="183" spans="1:21" x14ac:dyDescent="0.35">
      <c r="A183" s="39" t="s">
        <v>128</v>
      </c>
      <c r="B183" s="40" t="str">
        <f t="shared" ref="B183:I183" si="241">+IFERROR(B182/A182-1,"nm")</f>
        <v>nm</v>
      </c>
      <c r="C183" s="40">
        <f t="shared" si="241"/>
        <v>0.5</v>
      </c>
      <c r="D183" s="40">
        <f t="shared" si="241"/>
        <v>3.7037037037036979E-2</v>
      </c>
      <c r="E183" s="40">
        <f t="shared" si="241"/>
        <v>0.1785714285714286</v>
      </c>
      <c r="F183" s="40">
        <f t="shared" si="241"/>
        <v>-6.0606060606060552E-2</v>
      </c>
      <c r="G183" s="40">
        <f t="shared" si="241"/>
        <v>-0.19354838709677424</v>
      </c>
      <c r="H183" s="40">
        <f t="shared" si="241"/>
        <v>4.0000000000000036E-2</v>
      </c>
      <c r="I183" s="40">
        <f t="shared" si="241"/>
        <v>-0.15384615384615385</v>
      </c>
      <c r="J183" s="40">
        <f>AVERAGE(C183,D183,E183,F183,I183)</f>
        <v>0.10023125023125024</v>
      </c>
      <c r="K183" s="40">
        <f>J183</f>
        <v>0.10023125023125024</v>
      </c>
      <c r="L183" s="40">
        <f t="shared" ref="L183:N183" si="242">K183</f>
        <v>0.10023125023125024</v>
      </c>
      <c r="M183" s="40">
        <f t="shared" si="242"/>
        <v>0.10023125023125024</v>
      </c>
      <c r="N183" s="40">
        <f t="shared" si="242"/>
        <v>0.10023125023125024</v>
      </c>
      <c r="P183" s="121"/>
      <c r="R183" s="71"/>
      <c r="S183" s="72"/>
      <c r="T183" s="72"/>
      <c r="U183" s="72"/>
    </row>
    <row r="184" spans="1:21" x14ac:dyDescent="0.35">
      <c r="A184" s="39" t="s">
        <v>132</v>
      </c>
      <c r="B184" s="40">
        <f t="shared" ref="B184:H184" si="243">+IFERROR(B182/B$177,"nm")</f>
        <v>9.0817356205852677E-3</v>
      </c>
      <c r="C184" s="40">
        <f t="shared" si="243"/>
        <v>1.3810741687979539E-2</v>
      </c>
      <c r="D184" s="40">
        <f t="shared" si="243"/>
        <v>1.3712047012732615E-2</v>
      </c>
      <c r="E184" s="40">
        <f t="shared" si="243"/>
        <v>1.7497348886532343E-2</v>
      </c>
      <c r="F184" s="40">
        <f t="shared" si="243"/>
        <v>1.6264428121720881E-2</v>
      </c>
      <c r="G184" s="40">
        <f t="shared" si="243"/>
        <v>1.3542795232936078E-2</v>
      </c>
      <c r="H184" s="40">
        <f t="shared" si="243"/>
        <v>1.1791383219954649E-2</v>
      </c>
      <c r="I184" s="40">
        <f>+IFERROR(I182/I$177,"nm")</f>
        <v>9.3776641091219103E-3</v>
      </c>
      <c r="J184" s="40">
        <f>+IFERROR(J182/J177,"nm")</f>
        <v>1.0258034767584228E-2</v>
      </c>
      <c r="K184" s="40">
        <f>+IFERROR(K182/K177,"nm")</f>
        <v>1.122105420587728E-2</v>
      </c>
      <c r="L184" s="40">
        <f>+IFERROR(L182/L177,"nm")</f>
        <v>1.2274481452248822E-2</v>
      </c>
      <c r="M184" s="40">
        <f>+IFERROR(M182/M177,"nm")</f>
        <v>1.3426803948838183E-2</v>
      </c>
      <c r="N184" s="40">
        <f>+IFERROR(N182/N177,"nm")</f>
        <v>1.4687305934826882E-2</v>
      </c>
      <c r="P184" s="121"/>
      <c r="R184" s="71"/>
      <c r="S184" s="72"/>
      <c r="T184" s="72"/>
      <c r="U184" s="72"/>
    </row>
    <row r="185" spans="1:21" x14ac:dyDescent="0.35">
      <c r="A185" s="39" t="s">
        <v>139</v>
      </c>
      <c r="B185" s="40">
        <f t="shared" ref="B185:I185" si="244">+IFERROR(B182/B192,"nm")</f>
        <v>0.14754098360655737</v>
      </c>
      <c r="C185" s="40">
        <f t="shared" si="244"/>
        <v>0.216</v>
      </c>
      <c r="D185" s="40">
        <f t="shared" si="244"/>
        <v>0.224</v>
      </c>
      <c r="E185" s="40">
        <f t="shared" si="244"/>
        <v>0.28695652173913044</v>
      </c>
      <c r="F185" s="40">
        <f t="shared" si="244"/>
        <v>0.31</v>
      </c>
      <c r="G185" s="40">
        <f t="shared" si="244"/>
        <v>0.3125</v>
      </c>
      <c r="H185" s="40">
        <f t="shared" si="244"/>
        <v>0.41269841269841268</v>
      </c>
      <c r="I185" s="40">
        <f t="shared" si="244"/>
        <v>0.44897959183673469</v>
      </c>
      <c r="J185" s="42">
        <f>+IFERROR(J182/J192,"nm")</f>
        <v>0.53787953846358683</v>
      </c>
      <c r="K185" s="42">
        <f t="shared" ref="K185:N185" si="245">+IFERROR(K182/K192,"nm")</f>
        <v>0.64438206804510267</v>
      </c>
      <c r="L185" s="42">
        <f t="shared" si="245"/>
        <v>0.77197256992551178</v>
      </c>
      <c r="M185" s="42">
        <f t="shared" si="245"/>
        <v>0.92482655596754915</v>
      </c>
      <c r="N185" s="42">
        <f t="shared" si="245"/>
        <v>1.1079463078659999</v>
      </c>
      <c r="P185" s="121"/>
      <c r="R185" s="71"/>
      <c r="S185" s="73"/>
      <c r="T185" s="73"/>
      <c r="U185" s="73"/>
    </row>
    <row r="186" spans="1:21" x14ac:dyDescent="0.35">
      <c r="A186" s="9" t="s">
        <v>133</v>
      </c>
      <c r="B186" s="9">
        <f>Historicals!B162</f>
        <v>517</v>
      </c>
      <c r="C186" s="9">
        <f>Historicals!C162</f>
        <v>487</v>
      </c>
      <c r="D186" s="9">
        <f>Historicals!D162</f>
        <v>477</v>
      </c>
      <c r="E186" s="9">
        <f>Historicals!E162</f>
        <v>310</v>
      </c>
      <c r="F186" s="9">
        <f>Historicals!F162</f>
        <v>303</v>
      </c>
      <c r="G186" s="9">
        <f>Historicals!G162</f>
        <v>297</v>
      </c>
      <c r="H186" s="9">
        <f>Historicals!H162</f>
        <v>543</v>
      </c>
      <c r="I186" s="9">
        <f>Historicals!I162</f>
        <v>669</v>
      </c>
      <c r="J186" s="9">
        <f>I186+I186*J187</f>
        <v>639.67074185662261</v>
      </c>
      <c r="K186" s="9">
        <f t="shared" ref="K186:N186" si="246">J186+J186*K187</f>
        <v>611.62729146098934</v>
      </c>
      <c r="L186" s="9">
        <f t="shared" si="246"/>
        <v>584.81327842841222</v>
      </c>
      <c r="M186" s="9">
        <f t="shared" si="246"/>
        <v>559.17480367698954</v>
      </c>
      <c r="N186" s="9">
        <f t="shared" si="246"/>
        <v>534.66033108459067</v>
      </c>
      <c r="O186" s="1" t="s">
        <v>210</v>
      </c>
      <c r="P186" s="121"/>
    </row>
    <row r="187" spans="1:21" x14ac:dyDescent="0.35">
      <c r="A187" s="39" t="s">
        <v>128</v>
      </c>
      <c r="B187" s="40" t="str">
        <f t="shared" ref="B187:I187" si="247">+IFERROR(B186/A186-1,"nm")</f>
        <v>nm</v>
      </c>
      <c r="C187" s="40">
        <f t="shared" si="247"/>
        <v>-5.8027079303675011E-2</v>
      </c>
      <c r="D187" s="40">
        <f t="shared" si="247"/>
        <v>-2.0533880903490731E-2</v>
      </c>
      <c r="E187" s="40">
        <f t="shared" si="247"/>
        <v>-0.35010482180293501</v>
      </c>
      <c r="F187" s="40">
        <f t="shared" si="247"/>
        <v>-2.2580645161290325E-2</v>
      </c>
      <c r="G187" s="40">
        <f t="shared" si="247"/>
        <v>-1.980198019801982E-2</v>
      </c>
      <c r="H187" s="40">
        <f t="shared" si="247"/>
        <v>0.82828282828282829</v>
      </c>
      <c r="I187" s="40">
        <f t="shared" si="247"/>
        <v>0.2320441988950277</v>
      </c>
      <c r="J187" s="40">
        <f>AVERAGE(C187,D187,E187,F187,I187)</f>
        <v>-4.3840445655272675E-2</v>
      </c>
      <c r="K187" s="40">
        <f>J187</f>
        <v>-4.3840445655272675E-2</v>
      </c>
      <c r="L187" s="40">
        <f t="shared" ref="L187:N187" si="248">K187</f>
        <v>-4.3840445655272675E-2</v>
      </c>
      <c r="M187" s="40">
        <f t="shared" si="248"/>
        <v>-4.3840445655272675E-2</v>
      </c>
      <c r="N187" s="40">
        <f t="shared" si="248"/>
        <v>-4.3840445655272675E-2</v>
      </c>
      <c r="P187" s="121"/>
    </row>
    <row r="188" spans="1:21" x14ac:dyDescent="0.35">
      <c r="A188" s="39" t="s">
        <v>130</v>
      </c>
      <c r="B188" s="40">
        <f t="shared" ref="B188:H188" si="249">+IFERROR(B186/B$177,"nm")</f>
        <v>0.26084762865792127</v>
      </c>
      <c r="C188" s="40">
        <f t="shared" si="249"/>
        <v>0.24910485933503837</v>
      </c>
      <c r="D188" s="40">
        <f t="shared" si="249"/>
        <v>0.23359451518119489</v>
      </c>
      <c r="E188" s="40">
        <f t="shared" si="249"/>
        <v>0.16436903499469777</v>
      </c>
      <c r="F188" s="40">
        <f t="shared" si="249"/>
        <v>0.1589716684155299</v>
      </c>
      <c r="G188" s="40">
        <f t="shared" si="249"/>
        <v>0.16088840736728061</v>
      </c>
      <c r="H188" s="40">
        <f t="shared" si="249"/>
        <v>0.24625850340136055</v>
      </c>
      <c r="I188" s="40">
        <f>+IFERROR(I186/I$177,"nm")</f>
        <v>0.28516624040920718</v>
      </c>
      <c r="J188" s="42">
        <f>+IFERROR(J186/J177,"nm")</f>
        <v>0.27109031142285511</v>
      </c>
      <c r="K188" s="42">
        <f>+IFERROR(K186/K177,"nm")</f>
        <v>0.25770917638036017</v>
      </c>
      <c r="L188" s="42">
        <f>+IFERROR(L186/L177,"nm")</f>
        <v>0.24498853995209338</v>
      </c>
      <c r="M188" s="42">
        <f>+IFERROR(M186/M177,"nm")</f>
        <v>0.23289579964073215</v>
      </c>
      <c r="N188" s="42">
        <f>+IFERROR(N186/N177,"nm")</f>
        <v>0.22139996222232505</v>
      </c>
      <c r="P188" s="121"/>
    </row>
    <row r="189" spans="1:21" x14ac:dyDescent="0.35">
      <c r="A189" s="9" t="s">
        <v>134</v>
      </c>
      <c r="B189" s="9">
        <f>Historicals!B186</f>
        <v>69</v>
      </c>
      <c r="C189" s="9">
        <f>Historicals!C186</f>
        <v>39</v>
      </c>
      <c r="D189" s="9">
        <f>Historicals!D186</f>
        <v>30</v>
      </c>
      <c r="E189" s="9">
        <f>Historicals!E186</f>
        <v>22</v>
      </c>
      <c r="F189" s="9">
        <f>Historicals!F186</f>
        <v>18</v>
      </c>
      <c r="G189" s="9">
        <f>Historicals!G186</f>
        <v>12</v>
      </c>
      <c r="H189" s="9">
        <f>Historicals!H186</f>
        <v>7</v>
      </c>
      <c r="I189" s="9">
        <f>Historicals!I186</f>
        <v>9</v>
      </c>
      <c r="J189" s="9">
        <f>I189+I189*J190</f>
        <v>7.509019675976198</v>
      </c>
      <c r="K189" s="9">
        <f t="shared" ref="K189:N189" si="250">J189+J189*K190</f>
        <v>6.2650418326886319</v>
      </c>
      <c r="L189" s="9">
        <f t="shared" si="250"/>
        <v>5.227146932496991</v>
      </c>
      <c r="M189" s="9">
        <f t="shared" si="250"/>
        <v>4.361194351704281</v>
      </c>
      <c r="N189" s="9">
        <f t="shared" si="250"/>
        <v>3.6386993553004117</v>
      </c>
      <c r="O189" s="1" t="s">
        <v>210</v>
      </c>
      <c r="P189" s="121"/>
      <c r="R189" s="55"/>
      <c r="S189" s="55"/>
      <c r="T189" s="55"/>
      <c r="U189" s="55"/>
    </row>
    <row r="190" spans="1:21" x14ac:dyDescent="0.35">
      <c r="A190" s="39" t="s">
        <v>128</v>
      </c>
      <c r="B190" s="40" t="str">
        <f t="shared" ref="B190:I190" si="251">+IFERROR(B189/A189-1,"nm")</f>
        <v>nm</v>
      </c>
      <c r="C190" s="40">
        <f t="shared" si="251"/>
        <v>-0.43478260869565222</v>
      </c>
      <c r="D190" s="40">
        <f t="shared" si="251"/>
        <v>-0.23076923076923073</v>
      </c>
      <c r="E190" s="40">
        <f t="shared" si="251"/>
        <v>-0.26666666666666672</v>
      </c>
      <c r="F190" s="40">
        <f t="shared" si="251"/>
        <v>-0.18181818181818177</v>
      </c>
      <c r="G190" s="40">
        <f t="shared" si="251"/>
        <v>-0.33333333333333337</v>
      </c>
      <c r="H190" s="40">
        <f t="shared" si="251"/>
        <v>-0.41666666666666663</v>
      </c>
      <c r="I190" s="40">
        <f t="shared" si="251"/>
        <v>0.28571428571428581</v>
      </c>
      <c r="J190" s="40">
        <f>AVERAGE(C190,D190,E190,F190,I190)</f>
        <v>-0.16566448044708912</v>
      </c>
      <c r="K190" s="40">
        <f>J190</f>
        <v>-0.16566448044708912</v>
      </c>
      <c r="L190" s="40">
        <f t="shared" ref="L190:N190" si="252">K190</f>
        <v>-0.16566448044708912</v>
      </c>
      <c r="M190" s="40">
        <f t="shared" si="252"/>
        <v>-0.16566448044708912</v>
      </c>
      <c r="N190" s="40">
        <f t="shared" si="252"/>
        <v>-0.16566448044708912</v>
      </c>
      <c r="P190" s="121"/>
      <c r="R190" s="71"/>
      <c r="S190" s="72"/>
      <c r="T190" s="72"/>
      <c r="U190" s="72"/>
    </row>
    <row r="191" spans="1:21" x14ac:dyDescent="0.35">
      <c r="A191" s="39" t="s">
        <v>132</v>
      </c>
      <c r="B191" s="40">
        <f t="shared" ref="B191:H191" si="253">+IFERROR(B189/B$177,"nm")</f>
        <v>3.481331987891019E-2</v>
      </c>
      <c r="C191" s="40">
        <f t="shared" si="253"/>
        <v>1.9948849104859334E-2</v>
      </c>
      <c r="D191" s="40">
        <f t="shared" si="253"/>
        <v>1.4691478942213516E-2</v>
      </c>
      <c r="E191" s="40">
        <f t="shared" si="253"/>
        <v>1.166489925768823E-2</v>
      </c>
      <c r="F191" s="40">
        <f t="shared" si="253"/>
        <v>9.4438614900314802E-3</v>
      </c>
      <c r="G191" s="40">
        <f t="shared" si="253"/>
        <v>6.5005417118093175E-3</v>
      </c>
      <c r="H191" s="40">
        <f t="shared" si="253"/>
        <v>3.1746031746031746E-3</v>
      </c>
      <c r="I191" s="40">
        <f>+IFERROR(I189/I$177,"nm")</f>
        <v>3.8363171355498722E-3</v>
      </c>
      <c r="J191" s="42">
        <f>+IFERROR(J189/J177,"nm")</f>
        <v>3.1822973121021746E-3</v>
      </c>
      <c r="K191" s="42">
        <f>+IFERROR(K189/K177,"nm")</f>
        <v>2.63977555160105E-3</v>
      </c>
      <c r="L191" s="42">
        <f>+IFERROR(L189/L177,"nm")</f>
        <v>2.1897435341223367E-3</v>
      </c>
      <c r="M191" s="42">
        <f>+IFERROR(M189/M177,"nm")</f>
        <v>1.8164335003111834E-3</v>
      </c>
      <c r="N191" s="42">
        <f>+IFERROR(N189/N177,"nm")</f>
        <v>1.5067657968334503E-3</v>
      </c>
      <c r="P191" s="121"/>
      <c r="R191" s="71"/>
      <c r="S191" s="73"/>
      <c r="T191" s="73"/>
      <c r="U191" s="73"/>
    </row>
    <row r="192" spans="1:21" x14ac:dyDescent="0.35">
      <c r="A192" s="9" t="s">
        <v>140</v>
      </c>
      <c r="B192" s="9">
        <f>Historicals!B174</f>
        <v>122</v>
      </c>
      <c r="C192" s="9">
        <f>Historicals!C174</f>
        <v>125</v>
      </c>
      <c r="D192" s="9">
        <f>Historicals!D174</f>
        <v>125</v>
      </c>
      <c r="E192" s="9">
        <f>Historicals!E174</f>
        <v>115</v>
      </c>
      <c r="F192" s="9">
        <f>Historicals!F174</f>
        <v>100</v>
      </c>
      <c r="G192" s="9">
        <f>Historicals!G174</f>
        <v>80</v>
      </c>
      <c r="H192" s="9">
        <f>Historicals!H174</f>
        <v>63</v>
      </c>
      <c r="I192" s="9">
        <f>Historicals!I174</f>
        <v>49</v>
      </c>
      <c r="J192" s="9">
        <f>I192+I192*J193</f>
        <v>45.00094495921438</v>
      </c>
      <c r="K192" s="9">
        <f t="shared" ref="K192:N192" si="254">J192+J192*K193</f>
        <v>41.328266269841677</v>
      </c>
      <c r="L192" s="9">
        <f t="shared" si="254"/>
        <v>37.955327258549012</v>
      </c>
      <c r="M192" s="9">
        <f t="shared" si="254"/>
        <v>34.857665160631292</v>
      </c>
      <c r="N192" s="9">
        <f t="shared" si="254"/>
        <v>32.012813700005992</v>
      </c>
      <c r="O192" s="1" t="s">
        <v>210</v>
      </c>
      <c r="P192" s="121"/>
      <c r="R192" s="55"/>
      <c r="S192" s="41"/>
      <c r="T192" s="41"/>
      <c r="U192" s="41"/>
    </row>
    <row r="193" spans="1:21" x14ac:dyDescent="0.35">
      <c r="A193" s="39" t="s">
        <v>128</v>
      </c>
      <c r="B193" s="40" t="str">
        <f t="shared" ref="B193:H193" si="255">+IFERROR(B192/A192-1,"nm")</f>
        <v>nm</v>
      </c>
      <c r="C193" s="40">
        <f t="shared" si="255"/>
        <v>2.4590163934426146E-2</v>
      </c>
      <c r="D193" s="40">
        <f t="shared" si="255"/>
        <v>0</v>
      </c>
      <c r="E193" s="40">
        <f t="shared" si="255"/>
        <v>-7.999999999999996E-2</v>
      </c>
      <c r="F193" s="40">
        <f t="shared" si="255"/>
        <v>-0.13043478260869568</v>
      </c>
      <c r="G193" s="40">
        <f t="shared" si="255"/>
        <v>-0.19999999999999996</v>
      </c>
      <c r="H193" s="40">
        <f t="shared" si="255"/>
        <v>-0.21250000000000002</v>
      </c>
      <c r="I193" s="40">
        <f>+IFERROR(I192/H192-1,"nm")</f>
        <v>-0.22222222222222221</v>
      </c>
      <c r="J193" s="40">
        <f>AVERAGE(C193,D193,E193,F193,I193)</f>
        <v>-8.1613368179298346E-2</v>
      </c>
      <c r="K193" s="40">
        <f>J193</f>
        <v>-8.1613368179298346E-2</v>
      </c>
      <c r="L193" s="40">
        <f t="shared" ref="L193:N193" si="256">K193</f>
        <v>-8.1613368179298346E-2</v>
      </c>
      <c r="M193" s="40">
        <f t="shared" si="256"/>
        <v>-8.1613368179298346E-2</v>
      </c>
      <c r="N193" s="40">
        <f t="shared" si="256"/>
        <v>-8.1613368179298346E-2</v>
      </c>
      <c r="P193" s="121"/>
      <c r="R193" s="71"/>
      <c r="S193" s="72"/>
      <c r="T193" s="72"/>
      <c r="U193" s="72"/>
    </row>
    <row r="194" spans="1:21" x14ac:dyDescent="0.35">
      <c r="A194" s="39" t="s">
        <v>132</v>
      </c>
      <c r="B194" s="40">
        <f t="shared" ref="B194:H194" si="257">+IFERROR(B192/B$177,"nm")</f>
        <v>6.1553985872855703E-2</v>
      </c>
      <c r="C194" s="40">
        <f t="shared" si="257"/>
        <v>6.3938618925831206E-2</v>
      </c>
      <c r="D194" s="40">
        <f t="shared" si="257"/>
        <v>6.1214495592556317E-2</v>
      </c>
      <c r="E194" s="40">
        <f t="shared" si="257"/>
        <v>6.097560975609756E-2</v>
      </c>
      <c r="F194" s="40">
        <f t="shared" si="257"/>
        <v>5.2465897166841552E-2</v>
      </c>
      <c r="G194" s="40">
        <f t="shared" si="257"/>
        <v>4.3336944745395449E-2</v>
      </c>
      <c r="H194" s="40">
        <f t="shared" si="257"/>
        <v>2.8571428571428571E-2</v>
      </c>
      <c r="I194" s="40">
        <f>+IFERROR(I192/I$177,"nm")</f>
        <v>2.0886615515771527E-2</v>
      </c>
      <c r="J194" s="42">
        <f>+IFERROR(J192/J177,"nm")</f>
        <v>1.9071249292891019E-2</v>
      </c>
      <c r="K194" s="42">
        <f>+IFERROR(K192/K177,"nm")</f>
        <v>1.7413666149834382E-2</v>
      </c>
      <c r="L194" s="42">
        <f>+IFERROR(L192/L177,"nm")</f>
        <v>1.5900152324626243E-2</v>
      </c>
      <c r="M194" s="42">
        <f>+IFERROR(M192/M177,"nm")</f>
        <v>1.4518185990876013E-2</v>
      </c>
      <c r="N194" s="42">
        <f>+IFERROR(N192/N177,"nm")</f>
        <v>1.3256333660352098E-2</v>
      </c>
      <c r="P194" s="121"/>
      <c r="R194" s="71"/>
      <c r="S194" s="73"/>
      <c r="T194" s="73"/>
      <c r="U194" s="73"/>
    </row>
    <row r="195" spans="1:21" x14ac:dyDescent="0.35">
      <c r="A195" s="70" t="s">
        <v>107</v>
      </c>
      <c r="B195" s="36"/>
      <c r="C195" s="36"/>
      <c r="D195" s="36"/>
      <c r="E195" s="36"/>
      <c r="F195" s="36"/>
      <c r="G195" s="36"/>
      <c r="H195" s="36"/>
      <c r="I195" s="36"/>
      <c r="J195" s="32"/>
      <c r="K195" s="32"/>
      <c r="L195" s="32"/>
      <c r="M195" s="32"/>
      <c r="N195" s="32"/>
      <c r="P195" s="121"/>
    </row>
    <row r="196" spans="1:21" x14ac:dyDescent="0.35">
      <c r="A196" s="9" t="s">
        <v>135</v>
      </c>
      <c r="B196" s="9">
        <f>Historicals!B148</f>
        <v>-82</v>
      </c>
      <c r="C196" s="9">
        <f>Historicals!C148</f>
        <v>-86</v>
      </c>
      <c r="D196" s="9">
        <f>Historicals!D148</f>
        <v>75</v>
      </c>
      <c r="E196" s="9">
        <f>Historicals!E148</f>
        <v>26</v>
      </c>
      <c r="F196" s="9">
        <f>Historicals!F148</f>
        <v>-7</v>
      </c>
      <c r="G196" s="9">
        <f>Historicals!G148</f>
        <v>-11</v>
      </c>
      <c r="H196" s="9">
        <f>Historicals!H148</f>
        <v>40</v>
      </c>
      <c r="I196" s="9">
        <f>Historicals!I148</f>
        <v>-72</v>
      </c>
      <c r="J196" s="9">
        <f>I196</f>
        <v>-72</v>
      </c>
      <c r="K196" s="9">
        <f t="shared" ref="K196:N196" si="258">J196</f>
        <v>-72</v>
      </c>
      <c r="L196" s="9">
        <f t="shared" si="258"/>
        <v>-72</v>
      </c>
      <c r="M196" s="9">
        <f t="shared" si="258"/>
        <v>-72</v>
      </c>
      <c r="N196" s="9">
        <f t="shared" si="258"/>
        <v>-72</v>
      </c>
      <c r="O196" s="75" t="s">
        <v>223</v>
      </c>
      <c r="P196" s="121"/>
    </row>
    <row r="197" spans="1:21" x14ac:dyDescent="0.35">
      <c r="A197" s="37" t="s">
        <v>128</v>
      </c>
      <c r="B197" s="40" t="str">
        <f t="shared" ref="B197:N197" si="259">+IFERROR(B196/A196-1,"nm")</f>
        <v>nm</v>
      </c>
      <c r="C197" s="40">
        <f t="shared" si="259"/>
        <v>4.8780487804878092E-2</v>
      </c>
      <c r="D197" s="40">
        <f t="shared" si="259"/>
        <v>-1.8720930232558139</v>
      </c>
      <c r="E197" s="40">
        <f t="shared" si="259"/>
        <v>-0.65333333333333332</v>
      </c>
      <c r="F197" s="40">
        <f t="shared" si="259"/>
        <v>-1.2692307692307692</v>
      </c>
      <c r="G197" s="40">
        <f t="shared" si="259"/>
        <v>0.5714285714285714</v>
      </c>
      <c r="H197" s="40">
        <f t="shared" si="259"/>
        <v>-4.6363636363636367</v>
      </c>
      <c r="I197" s="40">
        <f t="shared" si="259"/>
        <v>-2.8</v>
      </c>
      <c r="J197" s="40">
        <f t="shared" si="259"/>
        <v>0</v>
      </c>
      <c r="K197" s="40">
        <f t="shared" si="259"/>
        <v>0</v>
      </c>
      <c r="L197" s="40">
        <f t="shared" si="259"/>
        <v>0</v>
      </c>
      <c r="M197" s="40">
        <f t="shared" si="259"/>
        <v>0</v>
      </c>
      <c r="N197" s="40">
        <f t="shared" si="259"/>
        <v>0</v>
      </c>
      <c r="P197" s="121"/>
    </row>
    <row r="198" spans="1:21" x14ac:dyDescent="0.35">
      <c r="A198" s="9" t="s">
        <v>129</v>
      </c>
      <c r="B198" s="9">
        <f t="shared" ref="B198:I198" si="260">+B201+B205</f>
        <v>-1022</v>
      </c>
      <c r="C198" s="9">
        <f t="shared" si="260"/>
        <v>-1089</v>
      </c>
      <c r="D198" s="9">
        <f t="shared" si="260"/>
        <v>-633</v>
      </c>
      <c r="E198" s="9">
        <f t="shared" si="260"/>
        <v>-1346</v>
      </c>
      <c r="F198" s="9">
        <f t="shared" si="260"/>
        <v>-1694</v>
      </c>
      <c r="G198" s="9">
        <f t="shared" si="260"/>
        <v>-1855</v>
      </c>
      <c r="H198" s="9">
        <f t="shared" si="260"/>
        <v>-2120</v>
      </c>
      <c r="I198" s="9">
        <f t="shared" si="260"/>
        <v>-2085</v>
      </c>
      <c r="J198" s="41">
        <f>+J205+J201</f>
        <v>-2309.0565552439402</v>
      </c>
      <c r="K198" s="41">
        <f t="shared" ref="K198:N198" si="261">+K205+K201</f>
        <v>-2557.117628323329</v>
      </c>
      <c r="L198" s="41">
        <f t="shared" si="261"/>
        <v>-2831.7489716810078</v>
      </c>
      <c r="M198" s="41">
        <f t="shared" si="261"/>
        <v>-3135.7900866169166</v>
      </c>
      <c r="N198" s="41">
        <f t="shared" si="261"/>
        <v>-3472.3833895591224</v>
      </c>
      <c r="O198" s="1" t="s">
        <v>209</v>
      </c>
      <c r="P198" s="121"/>
    </row>
    <row r="199" spans="1:21" x14ac:dyDescent="0.35">
      <c r="A199" s="39" t="s">
        <v>128</v>
      </c>
      <c r="B199" s="40" t="str">
        <f t="shared" ref="B199:I199" si="262">+IFERROR(B198/A198-1,"nm")</f>
        <v>nm</v>
      </c>
      <c r="C199" s="40">
        <f t="shared" si="262"/>
        <v>6.5557729941291498E-2</v>
      </c>
      <c r="D199" s="40">
        <f t="shared" si="262"/>
        <v>-0.41873278236914602</v>
      </c>
      <c r="E199" s="40">
        <f t="shared" si="262"/>
        <v>1.126382306477093</v>
      </c>
      <c r="F199" s="40">
        <f t="shared" si="262"/>
        <v>0.25854383358098065</v>
      </c>
      <c r="G199" s="40">
        <f t="shared" si="262"/>
        <v>9.5041322314049603E-2</v>
      </c>
      <c r="H199" s="40">
        <f t="shared" si="262"/>
        <v>0.14285714285714279</v>
      </c>
      <c r="I199" s="40">
        <f t="shared" si="262"/>
        <v>-1.650943396226412E-2</v>
      </c>
      <c r="J199" s="40">
        <f>+IFERROR(J198/I198-1,"nm")</f>
        <v>0.10746117757503137</v>
      </c>
      <c r="K199" s="40">
        <f>+IFERROR(K198/J198-1,"nm")</f>
        <v>0.10742962207488338</v>
      </c>
      <c r="L199" s="40">
        <f t="shared" ref="L199:N199" si="263">+IFERROR(L198/K198-1,"nm")</f>
        <v>0.10739879163781429</v>
      </c>
      <c r="M199" s="40">
        <f t="shared" si="263"/>
        <v>0.1073686679068242</v>
      </c>
      <c r="N199" s="40">
        <f t="shared" si="263"/>
        <v>0.1073392330624221</v>
      </c>
      <c r="P199" s="121"/>
    </row>
    <row r="200" spans="1:21" x14ac:dyDescent="0.35">
      <c r="A200" s="39" t="s">
        <v>130</v>
      </c>
      <c r="B200" s="40">
        <f>+IFERROR(B198/B196,"nm")</f>
        <v>12.463414634146341</v>
      </c>
      <c r="C200" s="40">
        <f t="shared" ref="C200:I200" si="264">+IFERROR(C198/C196,"nm")</f>
        <v>12.662790697674419</v>
      </c>
      <c r="D200" s="40">
        <f t="shared" si="264"/>
        <v>-8.44</v>
      </c>
      <c r="E200" s="40">
        <f t="shared" si="264"/>
        <v>-51.769230769230766</v>
      </c>
      <c r="F200" s="40">
        <f t="shared" si="264"/>
        <v>242</v>
      </c>
      <c r="G200" s="40">
        <f t="shared" si="264"/>
        <v>168.63636363636363</v>
      </c>
      <c r="H200" s="40">
        <f t="shared" si="264"/>
        <v>-53</v>
      </c>
      <c r="I200" s="40">
        <f t="shared" si="264"/>
        <v>28.958333333333332</v>
      </c>
      <c r="J200" s="42">
        <f>+IFERROR(J198/J196,"nm")</f>
        <v>32.070229933943615</v>
      </c>
      <c r="K200" s="42">
        <f>+IFERROR(K198/K196,"nm")</f>
        <v>35.515522615601789</v>
      </c>
      <c r="L200" s="42">
        <f>+IFERROR(L198/L196,"nm")</f>
        <v>39.329846828902888</v>
      </c>
      <c r="M200" s="42">
        <f>+IFERROR(M198/M196,"nm")</f>
        <v>43.552640091901623</v>
      </c>
      <c r="N200" s="42">
        <f>+IFERROR(N198/N196,"nm")</f>
        <v>48.227547077210033</v>
      </c>
      <c r="P200" s="121"/>
    </row>
    <row r="201" spans="1:21" x14ac:dyDescent="0.35">
      <c r="A201" s="9" t="s">
        <v>131</v>
      </c>
      <c r="B201" s="9">
        <f>Historicals!B199</f>
        <v>75</v>
      </c>
      <c r="C201" s="9">
        <f>Historicals!C199</f>
        <v>84</v>
      </c>
      <c r="D201" s="9">
        <f>Historicals!D199</f>
        <v>91</v>
      </c>
      <c r="E201" s="9">
        <f>Historicals!E199</f>
        <v>110</v>
      </c>
      <c r="F201" s="9">
        <f>Historicals!F199</f>
        <v>116</v>
      </c>
      <c r="G201" s="9">
        <f>Historicals!G199</f>
        <v>112</v>
      </c>
      <c r="H201" s="9">
        <f>Historicals!H199</f>
        <v>141</v>
      </c>
      <c r="I201" s="9">
        <f>Historicals!I199</f>
        <v>134</v>
      </c>
      <c r="J201" s="9">
        <f>I201+I201*J202</f>
        <v>145.17625945685521</v>
      </c>
      <c r="K201" s="9">
        <f t="shared" ref="K201:M201" si="265">J201+J201*K202</f>
        <v>157.28467395435925</v>
      </c>
      <c r="L201" s="9">
        <f t="shared" si="265"/>
        <v>170.40298981033533</v>
      </c>
      <c r="M201" s="9">
        <f t="shared" si="265"/>
        <v>184.61543776812758</v>
      </c>
      <c r="N201" s="9">
        <f>M201+M201*N202</f>
        <v>200.01327382960145</v>
      </c>
      <c r="O201" s="1" t="s">
        <v>210</v>
      </c>
      <c r="P201" s="121"/>
    </row>
    <row r="202" spans="1:21" x14ac:dyDescent="0.35">
      <c r="A202" s="39" t="s">
        <v>128</v>
      </c>
      <c r="B202" s="40" t="str">
        <f t="shared" ref="B202:I202" si="266">+IFERROR(B201/A201-1,"nm")</f>
        <v>nm</v>
      </c>
      <c r="C202" s="40">
        <f t="shared" si="266"/>
        <v>0.12000000000000011</v>
      </c>
      <c r="D202" s="40">
        <f t="shared" si="266"/>
        <v>8.3333333333333259E-2</v>
      </c>
      <c r="E202" s="40">
        <f t="shared" si="266"/>
        <v>0.20879120879120872</v>
      </c>
      <c r="F202" s="40">
        <f t="shared" si="266"/>
        <v>5.4545454545454453E-2</v>
      </c>
      <c r="G202" s="40">
        <f t="shared" si="266"/>
        <v>-3.4482758620689613E-2</v>
      </c>
      <c r="H202" s="40">
        <f t="shared" si="266"/>
        <v>0.2589285714285714</v>
      </c>
      <c r="I202" s="40">
        <f t="shared" si="266"/>
        <v>-4.9645390070921946E-2</v>
      </c>
      <c r="J202" s="40">
        <f>AVERAGE(C202,D202,E202,F202,I202)</f>
        <v>8.3404921319814918E-2</v>
      </c>
      <c r="K202" s="40">
        <f>J202</f>
        <v>8.3404921319814918E-2</v>
      </c>
      <c r="L202" s="40">
        <f t="shared" ref="L202:N202" si="267">K202</f>
        <v>8.3404921319814918E-2</v>
      </c>
      <c r="M202" s="40">
        <f t="shared" si="267"/>
        <v>8.3404921319814918E-2</v>
      </c>
      <c r="N202" s="40">
        <f t="shared" si="267"/>
        <v>8.3404921319814918E-2</v>
      </c>
      <c r="P202" s="121"/>
    </row>
    <row r="203" spans="1:21" x14ac:dyDescent="0.35">
      <c r="A203" s="39" t="s">
        <v>132</v>
      </c>
      <c r="B203" s="40">
        <f>+IFERROR(B201/B196,"nm")</f>
        <v>-0.91463414634146345</v>
      </c>
      <c r="C203" s="40">
        <f t="shared" ref="C203:I203" si="268">+IFERROR(C201/C196,"nm")</f>
        <v>-0.97674418604651159</v>
      </c>
      <c r="D203" s="40">
        <f t="shared" si="268"/>
        <v>1.2133333333333334</v>
      </c>
      <c r="E203" s="40">
        <f t="shared" si="268"/>
        <v>4.2307692307692308</v>
      </c>
      <c r="F203" s="40">
        <f t="shared" si="268"/>
        <v>-16.571428571428573</v>
      </c>
      <c r="G203" s="40">
        <f t="shared" si="268"/>
        <v>-10.181818181818182</v>
      </c>
      <c r="H203" s="40">
        <f t="shared" si="268"/>
        <v>3.5249999999999999</v>
      </c>
      <c r="I203" s="40">
        <f t="shared" si="268"/>
        <v>-1.8611111111111112</v>
      </c>
      <c r="J203" s="40">
        <f>+IFERROR(J201/J196,"nm")</f>
        <v>-2.0163369369007667</v>
      </c>
      <c r="K203" s="40">
        <f>+IFERROR(K201/K196,"nm")</f>
        <v>-2.1845093604772119</v>
      </c>
      <c r="L203" s="40">
        <f>+IFERROR(L201/L196,"nm")</f>
        <v>-2.3667081918102131</v>
      </c>
      <c r="M203" s="40">
        <f>+IFERROR(M201/M196,"nm")</f>
        <v>-2.5641033023351052</v>
      </c>
      <c r="N203" s="40">
        <f>+IFERROR(N201/N196,"nm")</f>
        <v>-2.7779621365222424</v>
      </c>
      <c r="P203" s="121"/>
    </row>
    <row r="204" spans="1:21" x14ac:dyDescent="0.35">
      <c r="A204" s="39" t="s">
        <v>139</v>
      </c>
      <c r="B204" s="40">
        <f>+IFERROR(B201/B211,"nm")</f>
        <v>0.10518934081346423</v>
      </c>
      <c r="C204" s="40">
        <f t="shared" ref="C204:I204" si="269">+IFERROR(C201/C211,"nm")</f>
        <v>8.9647812166488788E-2</v>
      </c>
      <c r="D204" s="40">
        <f t="shared" si="269"/>
        <v>7.3505654281098551E-2</v>
      </c>
      <c r="E204" s="40">
        <f t="shared" si="269"/>
        <v>7.586206896551724E-2</v>
      </c>
      <c r="F204" s="40">
        <f t="shared" si="269"/>
        <v>6.9336521219366412E-2</v>
      </c>
      <c r="G204" s="40">
        <f t="shared" si="269"/>
        <v>5.845511482254697E-2</v>
      </c>
      <c r="H204" s="40">
        <f t="shared" si="269"/>
        <v>7.5401069518716571E-2</v>
      </c>
      <c r="I204" s="40">
        <f t="shared" si="269"/>
        <v>7.374793615850303E-2</v>
      </c>
      <c r="J204" s="42">
        <f>+IFERROR(J201/J211,"nm")</f>
        <v>7.3735550774495548E-2</v>
      </c>
      <c r="K204" s="42">
        <f t="shared" ref="K204:N204" si="270">+IFERROR(K201/K211,"nm")</f>
        <v>7.3723167470515591E-2</v>
      </c>
      <c r="L204" s="42">
        <f t="shared" si="270"/>
        <v>7.3710786246213827E-2</v>
      </c>
      <c r="M204" s="42">
        <f t="shared" si="270"/>
        <v>7.3698407101240995E-2</v>
      </c>
      <c r="N204" s="42">
        <f t="shared" si="270"/>
        <v>7.3686030035247901E-2</v>
      </c>
      <c r="P204" s="121"/>
    </row>
    <row r="205" spans="1:21" x14ac:dyDescent="0.35">
      <c r="A205" s="9" t="s">
        <v>133</v>
      </c>
      <c r="B205" s="3">
        <f>Historicals!B163</f>
        <v>-1097</v>
      </c>
      <c r="C205" s="3">
        <f>Historicals!C163</f>
        <v>-1173</v>
      </c>
      <c r="D205" s="3">
        <f>Historicals!D163</f>
        <v>-724</v>
      </c>
      <c r="E205" s="3">
        <f>Historicals!E163</f>
        <v>-1456</v>
      </c>
      <c r="F205" s="3">
        <f>Historicals!F163</f>
        <v>-1810</v>
      </c>
      <c r="G205" s="3">
        <f>Historicals!G163</f>
        <v>-1967</v>
      </c>
      <c r="H205" s="3">
        <f>Historicals!H163</f>
        <v>-2261</v>
      </c>
      <c r="I205" s="3">
        <f>Historicals!I163</f>
        <v>-2219</v>
      </c>
      <c r="J205" s="9">
        <f>I205+I205*J206</f>
        <v>-2454.2328147007956</v>
      </c>
      <c r="K205" s="9">
        <f t="shared" ref="K205:N205" si="271">J205+J205*K206</f>
        <v>-2714.4023022776882</v>
      </c>
      <c r="L205" s="9">
        <f t="shared" si="271"/>
        <v>-3002.1519614913432</v>
      </c>
      <c r="M205" s="9">
        <f t="shared" si="271"/>
        <v>-3320.4055243850444</v>
      </c>
      <c r="N205" s="9">
        <f t="shared" si="271"/>
        <v>-3672.3966633887239</v>
      </c>
      <c r="O205" s="1" t="s">
        <v>220</v>
      </c>
      <c r="P205" s="121"/>
    </row>
    <row r="206" spans="1:21" x14ac:dyDescent="0.35">
      <c r="A206" s="39" t="s">
        <v>128</v>
      </c>
      <c r="B206" s="40" t="str">
        <f t="shared" ref="B206:I206" si="272">+IFERROR(B205/A205-1,"nm")</f>
        <v>nm</v>
      </c>
      <c r="C206" s="40">
        <f t="shared" si="272"/>
        <v>6.9279854147675568E-2</v>
      </c>
      <c r="D206" s="40">
        <f t="shared" si="272"/>
        <v>-0.38277919863597609</v>
      </c>
      <c r="E206" s="40">
        <f t="shared" si="272"/>
        <v>1.0110497237569063</v>
      </c>
      <c r="F206" s="40">
        <f t="shared" si="272"/>
        <v>0.24313186813186816</v>
      </c>
      <c r="G206" s="40">
        <f t="shared" si="272"/>
        <v>8.6740331491712785E-2</v>
      </c>
      <c r="H206" s="40">
        <f t="shared" si="272"/>
        <v>0.14946619217081847</v>
      </c>
      <c r="I206" s="40">
        <f t="shared" si="272"/>
        <v>-1.8575851393188847E-2</v>
      </c>
      <c r="J206" s="40">
        <f>AVERAGE(C206,F206,G206,H206,I206)</f>
        <v>0.10600847890977723</v>
      </c>
      <c r="K206" s="40">
        <f>J206</f>
        <v>0.10600847890977723</v>
      </c>
      <c r="L206" s="40">
        <f t="shared" ref="L206:N206" si="273">K206</f>
        <v>0.10600847890977723</v>
      </c>
      <c r="M206" s="40">
        <f t="shared" si="273"/>
        <v>0.10600847890977723</v>
      </c>
      <c r="N206" s="40">
        <f t="shared" si="273"/>
        <v>0.10600847890977723</v>
      </c>
      <c r="P206" s="121"/>
    </row>
    <row r="207" spans="1:21" x14ac:dyDescent="0.35">
      <c r="A207" s="39" t="s">
        <v>130</v>
      </c>
      <c r="B207" s="40">
        <f>+IFERROR(B205/B196,"nm")</f>
        <v>13.378048780487806</v>
      </c>
      <c r="C207" s="40">
        <f t="shared" ref="C207:I207" si="274">+IFERROR(C205/C196,"nm")</f>
        <v>13.63953488372093</v>
      </c>
      <c r="D207" s="40">
        <f t="shared" si="274"/>
        <v>-9.6533333333333342</v>
      </c>
      <c r="E207" s="40">
        <f t="shared" si="274"/>
        <v>-56</v>
      </c>
      <c r="F207" s="40">
        <f t="shared" si="274"/>
        <v>258.57142857142856</v>
      </c>
      <c r="G207" s="40">
        <f t="shared" si="274"/>
        <v>178.81818181818181</v>
      </c>
      <c r="H207" s="40">
        <f t="shared" si="274"/>
        <v>-56.524999999999999</v>
      </c>
      <c r="I207" s="40">
        <f t="shared" si="274"/>
        <v>30.819444444444443</v>
      </c>
      <c r="J207" s="42">
        <f>+IFERROR(J205/J196,"nm")</f>
        <v>34.086566870844386</v>
      </c>
      <c r="K207" s="42">
        <f>+IFERROR(K205/K196,"nm")</f>
        <v>37.700031976079003</v>
      </c>
      <c r="L207" s="42">
        <f>+IFERROR(L205/L196,"nm")</f>
        <v>41.696555020713099</v>
      </c>
      <c r="M207" s="42">
        <f>+IFERROR(M205/M196,"nm")</f>
        <v>46.116743394236728</v>
      </c>
      <c r="N207" s="42">
        <f>+IFERROR(N205/N196,"nm")</f>
        <v>51.005509213732275</v>
      </c>
      <c r="P207" s="121"/>
    </row>
    <row r="208" spans="1:21" x14ac:dyDescent="0.35">
      <c r="A208" s="9" t="s">
        <v>134</v>
      </c>
      <c r="B208" s="9">
        <f>Historicals!B187</f>
        <v>104</v>
      </c>
      <c r="C208" s="9">
        <f>Historicals!C187</f>
        <v>264</v>
      </c>
      <c r="D208" s="9">
        <f>Historicals!D187</f>
        <v>291</v>
      </c>
      <c r="E208" s="9">
        <f>Historicals!E187</f>
        <v>159</v>
      </c>
      <c r="F208" s="9">
        <f>Historicals!F187</f>
        <v>377</v>
      </c>
      <c r="G208" s="9">
        <f>Historicals!G187</f>
        <v>318</v>
      </c>
      <c r="H208" s="9">
        <f>Historicals!H187</f>
        <v>11</v>
      </c>
      <c r="I208" s="9">
        <f>Historicals!I187</f>
        <v>50</v>
      </c>
      <c r="J208" s="9">
        <f>I208+I208*J209</f>
        <v>74.016965269614701</v>
      </c>
      <c r="K208" s="9">
        <f t="shared" ref="K208:N208" si="275">J208+J208*K209</f>
        <v>109.57022295446697</v>
      </c>
      <c r="L208" s="9">
        <f t="shared" si="275"/>
        <v>162.20110774009441</v>
      </c>
      <c r="M208" s="9">
        <f t="shared" si="275"/>
        <v>240.112675165832</v>
      </c>
      <c r="N208" s="9">
        <f t="shared" si="275"/>
        <v>355.44823077087324</v>
      </c>
      <c r="O208" s="1" t="s">
        <v>220</v>
      </c>
      <c r="P208" s="121"/>
      <c r="R208" s="55"/>
      <c r="S208" s="55"/>
      <c r="T208" s="55"/>
      <c r="U208" s="55"/>
    </row>
    <row r="209" spans="1:21" x14ac:dyDescent="0.35">
      <c r="A209" s="39" t="s">
        <v>128</v>
      </c>
      <c r="B209" s="40" t="str">
        <f t="shared" ref="B209:I209" si="276">+IFERROR(B208/A208-1,"nm")</f>
        <v>nm</v>
      </c>
      <c r="C209" s="40">
        <f t="shared" si="276"/>
        <v>1.5384615384615383</v>
      </c>
      <c r="D209" s="40">
        <f t="shared" si="276"/>
        <v>0.10227272727272729</v>
      </c>
      <c r="E209" s="40">
        <f t="shared" si="276"/>
        <v>-0.45360824742268047</v>
      </c>
      <c r="F209" s="40">
        <f t="shared" si="276"/>
        <v>1.3710691823899372</v>
      </c>
      <c r="G209" s="40">
        <f t="shared" si="276"/>
        <v>-0.156498673740053</v>
      </c>
      <c r="H209" s="40">
        <f t="shared" si="276"/>
        <v>-0.96540880503144655</v>
      </c>
      <c r="I209" s="40">
        <f t="shared" si="276"/>
        <v>3.5454545454545459</v>
      </c>
      <c r="J209" s="40">
        <f>AVERAGE(C209,D209,E209,F209,G209)</f>
        <v>0.48033930539229386</v>
      </c>
      <c r="K209" s="40">
        <f>J209</f>
        <v>0.48033930539229386</v>
      </c>
      <c r="L209" s="40">
        <f t="shared" ref="L209:N209" si="277">K209</f>
        <v>0.48033930539229386</v>
      </c>
      <c r="M209" s="40">
        <f t="shared" si="277"/>
        <v>0.48033930539229386</v>
      </c>
      <c r="N209" s="40">
        <f t="shared" si="277"/>
        <v>0.48033930539229386</v>
      </c>
      <c r="P209" s="121"/>
      <c r="R209" s="71"/>
      <c r="S209" s="72"/>
      <c r="T209" s="72"/>
      <c r="U209" s="72"/>
    </row>
    <row r="210" spans="1:21" x14ac:dyDescent="0.35">
      <c r="A210" s="39" t="s">
        <v>132</v>
      </c>
      <c r="B210" s="40">
        <f>+IFERROR(B208/B196,"nm")</f>
        <v>-1.2682926829268293</v>
      </c>
      <c r="C210" s="40">
        <f t="shared" ref="C210:I210" si="278">+IFERROR(C208/C196,"nm")</f>
        <v>-3.0697674418604652</v>
      </c>
      <c r="D210" s="40">
        <f t="shared" si="278"/>
        <v>3.88</v>
      </c>
      <c r="E210" s="40">
        <f t="shared" si="278"/>
        <v>6.115384615384615</v>
      </c>
      <c r="F210" s="40">
        <f t="shared" si="278"/>
        <v>-53.857142857142854</v>
      </c>
      <c r="G210" s="40">
        <f t="shared" si="278"/>
        <v>-28.90909090909091</v>
      </c>
      <c r="H210" s="40">
        <f t="shared" si="278"/>
        <v>0.27500000000000002</v>
      </c>
      <c r="I210" s="40">
        <f t="shared" si="278"/>
        <v>-0.69444444444444442</v>
      </c>
      <c r="J210" s="42">
        <f>+IFERROR(J208/J196,"nm")</f>
        <v>-1.0280134065224265</v>
      </c>
      <c r="K210" s="42">
        <f>+IFERROR(K208/K196,"nm")</f>
        <v>-1.5218086521453746</v>
      </c>
      <c r="L210" s="42">
        <f>+IFERROR(L208/L196,"nm")</f>
        <v>-2.2527931630568667</v>
      </c>
      <c r="M210" s="42">
        <f>+IFERROR(M208/M196,"nm")</f>
        <v>-3.3348982661921109</v>
      </c>
      <c r="N210" s="42">
        <f>+IFERROR(N208/N196,"nm")</f>
        <v>-4.936780982928795</v>
      </c>
      <c r="P210" s="121"/>
      <c r="R210" s="71"/>
      <c r="S210" s="73"/>
      <c r="T210" s="73"/>
      <c r="U210" s="73"/>
    </row>
    <row r="211" spans="1:21" x14ac:dyDescent="0.35">
      <c r="A211" s="9" t="s">
        <v>140</v>
      </c>
      <c r="B211" s="9">
        <f>Historicals!B175</f>
        <v>713</v>
      </c>
      <c r="C211" s="9">
        <f>Historicals!C175</f>
        <v>937</v>
      </c>
      <c r="D211" s="9">
        <f>Historicals!D175</f>
        <v>1238</v>
      </c>
      <c r="E211" s="9">
        <f>Historicals!E175</f>
        <v>1450</v>
      </c>
      <c r="F211" s="9">
        <f>Historicals!F175</f>
        <v>1673</v>
      </c>
      <c r="G211" s="9">
        <f>Historicals!G175</f>
        <v>1916</v>
      </c>
      <c r="H211" s="9">
        <f>Historicals!H175</f>
        <v>1870</v>
      </c>
      <c r="I211" s="9">
        <f>Historicals!I175</f>
        <v>1817</v>
      </c>
      <c r="J211" s="9">
        <f>I211+I211*J212</f>
        <v>1968.8773994629244</v>
      </c>
      <c r="K211" s="9">
        <f t="shared" ref="K211:N211" si="279">J211+J211*K212</f>
        <v>2133.4497601078083</v>
      </c>
      <c r="L211" s="9">
        <f t="shared" si="279"/>
        <v>2311.7782144005841</v>
      </c>
      <c r="M211" s="9">
        <f t="shared" si="279"/>
        <v>2505.0125915817639</v>
      </c>
      <c r="N211" s="9">
        <f t="shared" si="279"/>
        <v>2714.3988315549718</v>
      </c>
      <c r="O211" s="1" t="s">
        <v>220</v>
      </c>
      <c r="P211" s="121"/>
      <c r="R211" s="55"/>
      <c r="S211" s="41"/>
      <c r="T211" s="41"/>
      <c r="U211" s="41"/>
    </row>
    <row r="212" spans="1:21" x14ac:dyDescent="0.35">
      <c r="A212" s="39" t="s">
        <v>128</v>
      </c>
      <c r="B212" s="40" t="str">
        <f t="shared" ref="B212:H212" si="280">+IFERROR(B211/A211-1,"nm")</f>
        <v>nm</v>
      </c>
      <c r="C212" s="40">
        <f t="shared" si="280"/>
        <v>0.31416549789621318</v>
      </c>
      <c r="D212" s="40">
        <f t="shared" si="280"/>
        <v>0.32123799359658478</v>
      </c>
      <c r="E212" s="40">
        <f t="shared" si="280"/>
        <v>0.17124394184168024</v>
      </c>
      <c r="F212" s="40">
        <f t="shared" si="280"/>
        <v>0.15379310344827579</v>
      </c>
      <c r="G212" s="40">
        <f t="shared" si="280"/>
        <v>0.14524805738194857</v>
      </c>
      <c r="H212" s="40">
        <f t="shared" si="280"/>
        <v>-2.4008350730688965E-2</v>
      </c>
      <c r="I212" s="40">
        <f>+IFERROR(I211/H211-1,"nm")</f>
        <v>-2.8342245989304793E-2</v>
      </c>
      <c r="J212" s="40">
        <f>AVERAGE(I212,G212,E212,F212,H212)</f>
        <v>8.3586901190382173E-2</v>
      </c>
      <c r="K212" s="40">
        <f>J212</f>
        <v>8.3586901190382173E-2</v>
      </c>
      <c r="L212" s="40">
        <f t="shared" ref="L212:N212" si="281">K212</f>
        <v>8.3586901190382173E-2</v>
      </c>
      <c r="M212" s="40">
        <f t="shared" si="281"/>
        <v>8.3586901190382173E-2</v>
      </c>
      <c r="N212" s="40">
        <f t="shared" si="281"/>
        <v>8.3586901190382173E-2</v>
      </c>
      <c r="P212" s="121"/>
      <c r="R212" s="71"/>
      <c r="S212" s="72"/>
      <c r="T212" s="72"/>
      <c r="U212" s="72"/>
    </row>
    <row r="213" spans="1:21" x14ac:dyDescent="0.35">
      <c r="A213" s="39" t="s">
        <v>132</v>
      </c>
      <c r="B213" s="40">
        <f>+IFERROR(B211/B196,"nm")</f>
        <v>-8.6951219512195124</v>
      </c>
      <c r="C213" s="40">
        <f t="shared" ref="C213:I213" si="282">+IFERROR(C211/C196,"nm")</f>
        <v>-10.895348837209303</v>
      </c>
      <c r="D213" s="40">
        <f t="shared" si="282"/>
        <v>16.506666666666668</v>
      </c>
      <c r="E213" s="40">
        <f t="shared" si="282"/>
        <v>55.769230769230766</v>
      </c>
      <c r="F213" s="40">
        <f t="shared" si="282"/>
        <v>-239</v>
      </c>
      <c r="G213" s="40">
        <f t="shared" si="282"/>
        <v>-174.18181818181819</v>
      </c>
      <c r="H213" s="40">
        <f t="shared" si="282"/>
        <v>46.75</v>
      </c>
      <c r="I213" s="40">
        <f t="shared" si="282"/>
        <v>-25.236111111111111</v>
      </c>
      <c r="J213" s="42">
        <f>+IFERROR(J211/J196,"nm")</f>
        <v>-27.345519436985061</v>
      </c>
      <c r="K213" s="42">
        <f>+IFERROR(K211/K196,"nm")</f>
        <v>-29.631246668164003</v>
      </c>
      <c r="L213" s="42">
        <f>+IFERROR(L211/L196,"nm")</f>
        <v>-32.108030755563668</v>
      </c>
      <c r="M213" s="42">
        <f>+IFERROR(M211/M196,"nm")</f>
        <v>-34.791841549746721</v>
      </c>
      <c r="N213" s="42">
        <f>+IFERROR(N211/N196,"nm")</f>
        <v>-37.699983771596834</v>
      </c>
      <c r="P213" s="121"/>
      <c r="R213" s="71"/>
      <c r="S213" s="73"/>
      <c r="T213" s="73"/>
      <c r="U213" s="73"/>
    </row>
  </sheetData>
  <mergeCells count="6">
    <mergeCell ref="P150:P213"/>
    <mergeCell ref="P3:P11"/>
    <mergeCell ref="P20:P50"/>
    <mergeCell ref="P51:P83"/>
    <mergeCell ref="P84:P116"/>
    <mergeCell ref="P117:P149"/>
  </mergeCells>
  <hyperlinks>
    <hyperlink ref="P17"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9"/>
  <sheetViews>
    <sheetView zoomScaleNormal="100" workbookViewId="0">
      <selection activeCell="N48" sqref="N48"/>
    </sheetView>
  </sheetViews>
  <sheetFormatPr defaultColWidth="8.90625" defaultRowHeight="14.5" x14ac:dyDescent="0.35"/>
  <cols>
    <col min="1" max="1" width="48.81640625" customWidth="1"/>
    <col min="2" max="14" width="11.81640625" customWidth="1"/>
    <col min="15" max="15" width="53.1796875" hidden="1" customWidth="1"/>
    <col min="16" max="16" width="52.54296875" customWidth="1"/>
    <col min="19" max="19" width="48.81640625" customWidth="1"/>
    <col min="20" max="22" width="13.90625" bestFit="1" customWidth="1"/>
  </cols>
  <sheetData>
    <row r="1" spans="1:22"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+K1+1</f>
        <v>2025</v>
      </c>
      <c r="M1" s="32">
        <f>+L1+1</f>
        <v>2026</v>
      </c>
      <c r="N1" s="32">
        <f>+M1+1</f>
        <v>2027</v>
      </c>
      <c r="O1" s="32"/>
      <c r="P1" s="53" t="s">
        <v>188</v>
      </c>
      <c r="S1" s="66" t="s">
        <v>197</v>
      </c>
      <c r="T1" s="67"/>
      <c r="U1" s="67"/>
      <c r="V1" s="67"/>
    </row>
    <row r="2" spans="1:22" x14ac:dyDescent="0.35">
      <c r="A2" s="33" t="s">
        <v>141</v>
      </c>
      <c r="B2" s="33"/>
      <c r="C2" s="33"/>
      <c r="D2" s="33"/>
      <c r="E2" s="33"/>
      <c r="F2" s="33"/>
      <c r="G2" s="33"/>
      <c r="H2" s="33"/>
      <c r="I2" s="33"/>
      <c r="J2" s="33"/>
      <c r="K2" s="33"/>
      <c r="L2" s="33"/>
      <c r="M2" s="33"/>
      <c r="N2" s="33"/>
      <c r="O2" s="33"/>
      <c r="S2" s="33" t="s">
        <v>224</v>
      </c>
      <c r="T2" s="67" t="s">
        <v>198</v>
      </c>
      <c r="U2" s="67" t="s">
        <v>199</v>
      </c>
      <c r="V2" s="67" t="s">
        <v>200</v>
      </c>
    </row>
    <row r="3" spans="1:22" x14ac:dyDescent="0.35">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51161.196732827491</v>
      </c>
      <c r="K3" s="9">
        <f>'Segmental forecast'!K3</f>
        <v>56149.628448212214</v>
      </c>
      <c r="L3" s="9">
        <f>'Segmental forecast'!L3</f>
        <v>61748.324895947138</v>
      </c>
      <c r="M3" s="9">
        <f>'Segmental forecast'!M3</f>
        <v>68041.307074738812</v>
      </c>
      <c r="N3" s="9">
        <f>'Segmental forecast'!N3</f>
        <v>75125.32780467211</v>
      </c>
      <c r="O3" s="9"/>
      <c r="P3" s="122" t="s">
        <v>225</v>
      </c>
      <c r="S3" t="s">
        <v>150</v>
      </c>
      <c r="T3" s="3">
        <v>7824.8103799865303</v>
      </c>
      <c r="U3" s="3">
        <f>Historicals!J25</f>
        <v>7441</v>
      </c>
      <c r="V3" s="3">
        <f>U3-T3</f>
        <v>-383.81037998653028</v>
      </c>
    </row>
    <row r="4" spans="1:22" x14ac:dyDescent="0.35">
      <c r="A4" s="35" t="s">
        <v>128</v>
      </c>
      <c r="B4" s="40" t="str">
        <f>'Segmental forecast'!B4</f>
        <v>nm</v>
      </c>
      <c r="C4" s="40">
        <f>'Segmental forecast'!C4</f>
        <v>5.8004640371229765E-2</v>
      </c>
      <c r="D4" s="40">
        <f>'Segmental forecast'!D4</f>
        <v>6.0971089696071123E-2</v>
      </c>
      <c r="E4" s="40">
        <f>'Segmental forecast'!E4</f>
        <v>5.95924308588065E-2</v>
      </c>
      <c r="F4" s="40">
        <f>'Segmental forecast'!F4</f>
        <v>7.4731433909388079E-2</v>
      </c>
      <c r="G4" s="40">
        <f>'Segmental forecast'!G4</f>
        <v>-4.3817266150267153E-2</v>
      </c>
      <c r="H4" s="40">
        <f>'Segmental forecast'!H4</f>
        <v>0.19076009945726269</v>
      </c>
      <c r="I4" s="40">
        <f>'Segmental forecast'!I4</f>
        <v>4.8767344739323759E-2</v>
      </c>
      <c r="J4" s="40">
        <f>'Segmental forecast'!J4</f>
        <v>9.5294299568132956E-2</v>
      </c>
      <c r="K4" s="40">
        <f>'Segmental forecast'!K4</f>
        <v>9.7504203066929085E-2</v>
      </c>
      <c r="L4" s="40">
        <f>'Segmental forecast'!L4</f>
        <v>9.971030267633374E-2</v>
      </c>
      <c r="M4" s="40">
        <f>'Segmental forecast'!M4</f>
        <v>0.10191340719600173</v>
      </c>
      <c r="N4" s="40">
        <f>'Segmental forecast'!N4</f>
        <v>0.10411353094895692</v>
      </c>
      <c r="O4" s="40"/>
      <c r="P4" s="122"/>
      <c r="S4" t="s">
        <v>151</v>
      </c>
      <c r="T4" s="76">
        <v>4423</v>
      </c>
      <c r="U4" s="56">
        <f>Historicals!J26</f>
        <v>3234</v>
      </c>
      <c r="V4" s="56">
        <f t="shared" ref="V4:V24" si="1">U4-T4</f>
        <v>-1189</v>
      </c>
    </row>
    <row r="5" spans="1:22" x14ac:dyDescent="0.35">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8333.862146776255</v>
      </c>
      <c r="K5" s="9">
        <f>'Segmental forecast'!K5</f>
        <v>9295.3036424229431</v>
      </c>
      <c r="L5" s="9">
        <f>'Segmental forecast'!L5</f>
        <v>10506.365089327977</v>
      </c>
      <c r="M5" s="9">
        <f>'Segmental forecast'!M5</f>
        <v>12027.820240230596</v>
      </c>
      <c r="N5" s="9">
        <f>'Segmental forecast'!N5</f>
        <v>13934.954580390924</v>
      </c>
      <c r="O5" s="9"/>
      <c r="P5" s="122"/>
      <c r="S5" t="s">
        <v>152</v>
      </c>
      <c r="T5" s="3">
        <v>9794.3812998401372</v>
      </c>
      <c r="U5" s="56">
        <f>Historicals!J28+Historicals!J27-Historicals!J41</f>
        <v>9723</v>
      </c>
      <c r="V5" s="56">
        <f t="shared" si="1"/>
        <v>-71.381299840137217</v>
      </c>
    </row>
    <row r="6" spans="1:22" x14ac:dyDescent="0.35">
      <c r="A6" s="44" t="s">
        <v>131</v>
      </c>
      <c r="B6" s="45">
        <f>'Segmental forecast'!B8</f>
        <v>606</v>
      </c>
      <c r="C6" s="45">
        <f>'Segmental forecast'!C8</f>
        <v>649</v>
      </c>
      <c r="D6" s="45">
        <f>'Segmental forecast'!D8</f>
        <v>706</v>
      </c>
      <c r="E6" s="45">
        <f>'Segmental forecast'!E8</f>
        <v>747</v>
      </c>
      <c r="F6" s="45">
        <f>'Segmental forecast'!F8</f>
        <v>705</v>
      </c>
      <c r="G6" s="45">
        <f>'Segmental forecast'!G8</f>
        <v>721</v>
      </c>
      <c r="H6" s="45">
        <f>'Segmental forecast'!H8</f>
        <v>744</v>
      </c>
      <c r="I6" s="45">
        <f>'Segmental forecast'!I8</f>
        <v>717</v>
      </c>
      <c r="J6" s="45">
        <f>'Segmental forecast'!J8</f>
        <v>743.70908538052549</v>
      </c>
      <c r="K6" s="45">
        <f>'Segmental forecast'!K8</f>
        <v>772.60648735436496</v>
      </c>
      <c r="L6" s="45">
        <f>'Segmental forecast'!L8</f>
        <v>803.85460035546657</v>
      </c>
      <c r="M6" s="45">
        <f>'Segmental forecast'!M8</f>
        <v>837.6287125521884</v>
      </c>
      <c r="N6" s="45">
        <f>'Segmental forecast'!N8</f>
        <v>874.11805250243083</v>
      </c>
      <c r="O6" s="45"/>
      <c r="P6" s="122"/>
      <c r="S6" t="s">
        <v>154</v>
      </c>
      <c r="T6" s="76">
        <v>2129</v>
      </c>
      <c r="U6" s="56">
        <f>Historicals!J29</f>
        <v>1942</v>
      </c>
      <c r="V6" s="56">
        <f t="shared" si="1"/>
        <v>-187</v>
      </c>
    </row>
    <row r="7" spans="1:22" x14ac:dyDescent="0.35">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7590.1530613957293</v>
      </c>
      <c r="K7" s="5">
        <f>'Segmental forecast'!K11</f>
        <v>8522.6971550685776</v>
      </c>
      <c r="L7" s="5">
        <f>'Segmental forecast'!L11</f>
        <v>9702.5104889725117</v>
      </c>
      <c r="M7" s="5">
        <f>'Segmental forecast'!M11</f>
        <v>11190.191527678408</v>
      </c>
      <c r="N7" s="5">
        <f>'Segmental forecast'!N11</f>
        <v>13060.836527888494</v>
      </c>
      <c r="O7" s="34"/>
      <c r="P7" s="122"/>
      <c r="S7" t="s">
        <v>155</v>
      </c>
      <c r="T7" s="56">
        <v>4842.4783894140219</v>
      </c>
      <c r="U7" s="56">
        <f>Historicals!J31</f>
        <v>5081</v>
      </c>
      <c r="V7" s="56">
        <f t="shared" si="1"/>
        <v>238.52161058597812</v>
      </c>
    </row>
    <row r="8" spans="1:22" x14ac:dyDescent="0.35">
      <c r="A8" s="35" t="s">
        <v>128</v>
      </c>
      <c r="B8" s="43" t="str">
        <f>'Segmental forecast'!B12</f>
        <v>nm</v>
      </c>
      <c r="C8" s="43">
        <f>'Segmental forecast'!C12</f>
        <v>9.6621781242617555E-2</v>
      </c>
      <c r="D8" s="43">
        <f>'Segmental forecast'!D12</f>
        <v>6.5273588970271357E-2</v>
      </c>
      <c r="E8" s="43">
        <f>'Segmental forecast'!E12</f>
        <v>-0.11445904954499497</v>
      </c>
      <c r="F8" s="43">
        <f>'Segmental forecast'!F12</f>
        <v>0.10755880337976698</v>
      </c>
      <c r="G8" s="43">
        <f>'Segmental forecast'!G12</f>
        <v>-0.38639175257731961</v>
      </c>
      <c r="H8" s="43">
        <f>'Segmental forecast'!H12</f>
        <v>1.32627688172043</v>
      </c>
      <c r="I8" s="43">
        <f>'Segmental forecast'!I12</f>
        <v>-9.67788530983682E-3</v>
      </c>
      <c r="J8" s="43">
        <f>'Segmental forecast'!J12</f>
        <v>0.10708183509272606</v>
      </c>
      <c r="K8" s="43">
        <f>'Segmental forecast'!K12</f>
        <v>0.12286235681014923</v>
      </c>
      <c r="L8" s="43">
        <f>'Segmental forecast'!L12</f>
        <v>0.13843192036951368</v>
      </c>
      <c r="M8" s="43">
        <f>'Segmental forecast'!M12</f>
        <v>0.15332949553589614</v>
      </c>
      <c r="N8" s="43">
        <f>'Segmental forecast'!N12</f>
        <v>0.16716827371391596</v>
      </c>
      <c r="O8" s="43"/>
      <c r="P8" s="122"/>
      <c r="S8" t="s">
        <v>156</v>
      </c>
      <c r="T8" s="3">
        <v>280.25</v>
      </c>
      <c r="U8" s="56">
        <f>Historicals!J33</f>
        <v>274</v>
      </c>
      <c r="V8" s="56">
        <f t="shared" si="1"/>
        <v>-6.25</v>
      </c>
    </row>
    <row r="9" spans="1:22" x14ac:dyDescent="0.35">
      <c r="A9" s="35" t="s">
        <v>130</v>
      </c>
      <c r="B9" s="43">
        <f>'Segmental forecast'!B13</f>
        <v>0.13832881278389594</v>
      </c>
      <c r="C9" s="43">
        <f>'Segmental forecast'!C13</f>
        <v>0.14337781072399308</v>
      </c>
      <c r="D9" s="43">
        <f>'Segmental forecast'!D13</f>
        <v>0.14395924308588065</v>
      </c>
      <c r="E9" s="43">
        <f>'Segmental forecast'!E13</f>
        <v>0.12031211363573921</v>
      </c>
      <c r="F9" s="43">
        <f>'Segmental forecast'!F13</f>
        <v>0.12398701331901731</v>
      </c>
      <c r="G9" s="43">
        <f>'Segmental forecast'!G13</f>
        <v>7.9565810229126011E-2</v>
      </c>
      <c r="H9" s="43">
        <f>'Segmental forecast'!H13</f>
        <v>0.1554402981723472</v>
      </c>
      <c r="I9" s="43">
        <f>'Segmental forecast'!I13</f>
        <v>0.14677799186469706</v>
      </c>
      <c r="J9" s="43">
        <f>'Segmental forecast'!J13</f>
        <v>0.14835761370150907</v>
      </c>
      <c r="K9" s="43">
        <f>'Segmental forecast'!K13</f>
        <v>0.15178545950538588</v>
      </c>
      <c r="L9" s="43">
        <f>'Segmental forecast'!L13</f>
        <v>0.157129938428651</v>
      </c>
      <c r="M9" s="43">
        <f>'Segmental forecast'!M13</f>
        <v>0.16446173668278791</v>
      </c>
      <c r="N9" s="43">
        <f>'Segmental forecast'!N13</f>
        <v>0.17385397055234186</v>
      </c>
      <c r="O9" s="43"/>
      <c r="P9" s="122"/>
      <c r="S9" t="s">
        <v>40</v>
      </c>
      <c r="T9" s="76">
        <v>284</v>
      </c>
      <c r="U9" s="56">
        <f>Historicals!J34</f>
        <v>281</v>
      </c>
      <c r="V9" s="56">
        <f t="shared" si="1"/>
        <v>-3</v>
      </c>
    </row>
    <row r="10" spans="1:22" x14ac:dyDescent="0.35">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J38*J11</f>
        <v>193.65903804438435</v>
      </c>
      <c r="K10" s="3">
        <f t="shared" ref="K10:N10" si="2">K38*K11</f>
        <v>193.65903804438435</v>
      </c>
      <c r="L10" s="3">
        <f t="shared" si="2"/>
        <v>193.65903804438435</v>
      </c>
      <c r="M10" s="3">
        <f t="shared" si="2"/>
        <v>193.65903804438435</v>
      </c>
      <c r="N10" s="3">
        <f t="shared" si="2"/>
        <v>193.65903804438435</v>
      </c>
      <c r="O10" s="3"/>
      <c r="P10" s="77"/>
      <c r="S10" s="51" t="s">
        <v>38</v>
      </c>
      <c r="T10" s="76">
        <v>2926</v>
      </c>
      <c r="U10" s="56">
        <f>Historicals!J32</f>
        <v>2923</v>
      </c>
      <c r="V10" s="56">
        <f t="shared" si="1"/>
        <v>-3</v>
      </c>
    </row>
    <row r="11" spans="1:22" x14ac:dyDescent="0.35">
      <c r="A11" s="35" t="s">
        <v>248</v>
      </c>
      <c r="B11" s="40" t="str">
        <f>+IFERROR(B10/A38,"nm")</f>
        <v>nm</v>
      </c>
      <c r="C11" s="40">
        <f t="shared" ref="C11:I11" si="3">+IFERROR(C10/B38,"nm")</f>
        <v>1.7608897126969416E-2</v>
      </c>
      <c r="D11" s="40">
        <f t="shared" si="3"/>
        <v>2.935323383084577E-2</v>
      </c>
      <c r="E11" s="40">
        <f t="shared" si="3"/>
        <v>1.5557476231633534E-2</v>
      </c>
      <c r="F11" s="40">
        <f t="shared" si="3"/>
        <v>1.4129181084198385E-2</v>
      </c>
      <c r="G11" s="40">
        <f t="shared" si="3"/>
        <v>2.5692840646651269E-2</v>
      </c>
      <c r="H11" s="40">
        <f t="shared" si="3"/>
        <v>2.7854560918562619E-2</v>
      </c>
      <c r="I11" s="40">
        <f t="shared" si="3"/>
        <v>2.1778391586104322E-2</v>
      </c>
      <c r="J11" s="48">
        <f>AVERAGE(B11:I11)</f>
        <v>2.1710654489280758E-2</v>
      </c>
      <c r="K11" s="48">
        <f>J11</f>
        <v>2.1710654489280758E-2</v>
      </c>
      <c r="L11" s="48">
        <f t="shared" ref="L11:N11" si="4">K11</f>
        <v>2.1710654489280758E-2</v>
      </c>
      <c r="M11" s="48">
        <f t="shared" si="4"/>
        <v>2.1710654489280758E-2</v>
      </c>
      <c r="N11" s="48">
        <f t="shared" si="4"/>
        <v>2.1710654489280758E-2</v>
      </c>
      <c r="O11" s="89" t="s">
        <v>245</v>
      </c>
      <c r="P11" s="78" t="s">
        <v>250</v>
      </c>
      <c r="S11" t="s">
        <v>157</v>
      </c>
      <c r="T11" s="76">
        <v>3821</v>
      </c>
      <c r="U11" s="56">
        <f>Historicals!J35</f>
        <v>3770</v>
      </c>
      <c r="V11" s="56">
        <f t="shared" si="1"/>
        <v>-51</v>
      </c>
    </row>
    <row r="12" spans="1:22" ht="15" thickBot="1" x14ac:dyDescent="0.4">
      <c r="A12" s="4" t="s">
        <v>142</v>
      </c>
      <c r="B12" s="5">
        <f>B7-B10</f>
        <v>4205</v>
      </c>
      <c r="C12" s="5">
        <f t="shared" ref="C12:I12" si="5">C7-C10</f>
        <v>4623</v>
      </c>
      <c r="D12" s="5">
        <f t="shared" si="5"/>
        <v>4886</v>
      </c>
      <c r="E12" s="5">
        <f t="shared" si="5"/>
        <v>4325</v>
      </c>
      <c r="F12" s="5">
        <f t="shared" si="5"/>
        <v>4801</v>
      </c>
      <c r="G12" s="5">
        <f t="shared" si="5"/>
        <v>2887</v>
      </c>
      <c r="H12" s="5">
        <f t="shared" si="5"/>
        <v>6661</v>
      </c>
      <c r="I12" s="5">
        <f t="shared" si="5"/>
        <v>6651</v>
      </c>
      <c r="J12" s="5">
        <f>J7-J10</f>
        <v>7396.4940233513453</v>
      </c>
      <c r="K12" s="5">
        <f t="shared" ref="K12:M12" si="6">K7-K10</f>
        <v>8329.0381170241926</v>
      </c>
      <c r="L12" s="5">
        <f t="shared" si="6"/>
        <v>9508.8514509281267</v>
      </c>
      <c r="M12" s="5">
        <f t="shared" si="6"/>
        <v>10996.532489634023</v>
      </c>
      <c r="N12" s="5">
        <f>N7-N10</f>
        <v>12867.177489844109</v>
      </c>
      <c r="O12" s="34"/>
      <c r="P12" s="77"/>
      <c r="S12" s="6" t="s">
        <v>158</v>
      </c>
      <c r="T12" s="7">
        <f>J33</f>
        <v>38015.498574309044</v>
      </c>
      <c r="U12" s="58">
        <f>SUM(U3:U11)</f>
        <v>34669</v>
      </c>
      <c r="V12" s="58">
        <f t="shared" si="1"/>
        <v>-3346.4985743090438</v>
      </c>
    </row>
    <row r="13" spans="1:22" ht="15" thickTop="1" x14ac:dyDescent="0.35">
      <c r="A13" t="s">
        <v>26</v>
      </c>
      <c r="B13" s="3">
        <f>Historicals!B11</f>
        <v>932</v>
      </c>
      <c r="C13" s="3">
        <f>Historicals!C11</f>
        <v>863</v>
      </c>
      <c r="D13" s="3">
        <f>Historicals!D11</f>
        <v>646</v>
      </c>
      <c r="E13" s="3">
        <f>Historicals!E11</f>
        <v>2392</v>
      </c>
      <c r="F13" s="3">
        <f>Historicals!F11</f>
        <v>772</v>
      </c>
      <c r="G13" s="3">
        <f>Historicals!G11</f>
        <v>348</v>
      </c>
      <c r="H13" s="3">
        <f>Historicals!H11</f>
        <v>934</v>
      </c>
      <c r="I13" s="3">
        <f>Historicals!I11</f>
        <v>605</v>
      </c>
      <c r="J13" s="3">
        <f>J12*J14</f>
        <v>1186.0155953038998</v>
      </c>
      <c r="K13" s="3">
        <f t="shared" ref="K13:M13" si="7">K12*K14</f>
        <v>1335.5474998674358</v>
      </c>
      <c r="L13" s="3">
        <f t="shared" si="7"/>
        <v>1524.7286185352696</v>
      </c>
      <c r="M13" s="3">
        <f t="shared" si="7"/>
        <v>1763.2758149735685</v>
      </c>
      <c r="N13" s="3">
        <f>N12*N14</f>
        <v>2063.2306498618386</v>
      </c>
      <c r="O13" s="3"/>
      <c r="P13" s="123" t="s">
        <v>226</v>
      </c>
      <c r="S13" t="s">
        <v>159</v>
      </c>
      <c r="T13" s="79">
        <v>10</v>
      </c>
      <c r="U13" s="55">
        <f>SUM(U14+U15)</f>
        <v>6</v>
      </c>
      <c r="V13" s="55">
        <f t="shared" si="1"/>
        <v>-4</v>
      </c>
    </row>
    <row r="14" spans="1:22" x14ac:dyDescent="0.35">
      <c r="A14" s="46" t="s">
        <v>143</v>
      </c>
      <c r="B14" s="47">
        <f>B13/B12</f>
        <v>0.22164090368608799</v>
      </c>
      <c r="C14" s="47">
        <f t="shared" ref="C14:I14" si="8">C13/C12</f>
        <v>0.18667531905688947</v>
      </c>
      <c r="D14" s="47">
        <f t="shared" si="8"/>
        <v>0.13221449038067951</v>
      </c>
      <c r="E14" s="47">
        <f t="shared" si="8"/>
        <v>0.55306358381502885</v>
      </c>
      <c r="F14" s="47">
        <f t="shared" si="8"/>
        <v>0.16079983336804832</v>
      </c>
      <c r="G14" s="47">
        <f t="shared" si="8"/>
        <v>0.12054035330793211</v>
      </c>
      <c r="H14" s="47">
        <f t="shared" si="8"/>
        <v>0.14021918630836211</v>
      </c>
      <c r="I14" s="47">
        <f t="shared" si="8"/>
        <v>9.0963764847391368E-2</v>
      </c>
      <c r="J14" s="48">
        <f>AVERAGE(B14,C14,D14,F14,G14,H14)</f>
        <v>0.16034834768466658</v>
      </c>
      <c r="K14" s="48">
        <f>J14</f>
        <v>0.16034834768466658</v>
      </c>
      <c r="L14" s="48">
        <f t="shared" ref="L14:N14" si="9">K14</f>
        <v>0.16034834768466658</v>
      </c>
      <c r="M14" s="48">
        <f t="shared" si="9"/>
        <v>0.16034834768466658</v>
      </c>
      <c r="N14" s="48">
        <f t="shared" si="9"/>
        <v>0.16034834768466658</v>
      </c>
      <c r="O14" s="48"/>
      <c r="P14" s="123"/>
      <c r="S14" s="2" t="s">
        <v>45</v>
      </c>
      <c r="T14" s="76">
        <v>0</v>
      </c>
      <c r="U14" s="56">
        <f>Historicals!J39</f>
        <v>0</v>
      </c>
      <c r="V14" s="56">
        <f t="shared" si="1"/>
        <v>0</v>
      </c>
    </row>
    <row r="15" spans="1:22" ht="15" thickBot="1" x14ac:dyDescent="0.4">
      <c r="A15" s="6" t="s">
        <v>144</v>
      </c>
      <c r="B15" s="7">
        <f>B12-B13</f>
        <v>3273</v>
      </c>
      <c r="C15" s="7">
        <f t="shared" ref="C15:H15" si="10">C12-C13</f>
        <v>3760</v>
      </c>
      <c r="D15" s="7">
        <f t="shared" si="10"/>
        <v>4240</v>
      </c>
      <c r="E15" s="7">
        <f t="shared" si="10"/>
        <v>1933</v>
      </c>
      <c r="F15" s="7">
        <f t="shared" si="10"/>
        <v>4029</v>
      </c>
      <c r="G15" s="7">
        <f t="shared" si="10"/>
        <v>2539</v>
      </c>
      <c r="H15" s="7">
        <f t="shared" si="10"/>
        <v>5727</v>
      </c>
      <c r="I15" s="7">
        <f>I12-I13</f>
        <v>6046</v>
      </c>
      <c r="J15" s="7">
        <f>J12-J13</f>
        <v>6210.478428047445</v>
      </c>
      <c r="K15" s="7">
        <f t="shared" ref="K15:N15" si="11">K12-K13</f>
        <v>6993.4906171567563</v>
      </c>
      <c r="L15" s="7">
        <f t="shared" si="11"/>
        <v>7984.1228323928572</v>
      </c>
      <c r="M15" s="7">
        <f t="shared" si="11"/>
        <v>9233.2566746604534</v>
      </c>
      <c r="N15" s="7">
        <f t="shared" si="11"/>
        <v>10803.946839982271</v>
      </c>
      <c r="O15" s="34"/>
      <c r="P15" s="77"/>
      <c r="S15" s="2" t="s">
        <v>46</v>
      </c>
      <c r="T15" s="76">
        <v>10</v>
      </c>
      <c r="U15" s="56">
        <f>Historicals!J40</f>
        <v>6</v>
      </c>
      <c r="V15" s="56">
        <f t="shared" si="1"/>
        <v>-4</v>
      </c>
    </row>
    <row r="16" spans="1:22" ht="15" thickTop="1" x14ac:dyDescent="0.35">
      <c r="A16" t="s">
        <v>145</v>
      </c>
      <c r="B16" s="3">
        <f>Historicals!B18</f>
        <v>1768.8</v>
      </c>
      <c r="C16" s="3">
        <f>Historicals!C18</f>
        <v>1742.5</v>
      </c>
      <c r="D16" s="3">
        <f>Historicals!D18</f>
        <v>1692</v>
      </c>
      <c r="E16" s="3">
        <f>Historicals!E18</f>
        <v>1659.1</v>
      </c>
      <c r="F16" s="3">
        <f>Historicals!F18</f>
        <v>1618.4</v>
      </c>
      <c r="G16" s="3">
        <f>Historicals!G18</f>
        <v>1591.6</v>
      </c>
      <c r="H16" s="3">
        <f>Historicals!H18</f>
        <v>1609.4</v>
      </c>
      <c r="I16" s="3">
        <f>Historicals!I18</f>
        <v>1610.8</v>
      </c>
      <c r="J16" s="3">
        <f>I16+(J66/105)</f>
        <v>1583.5333333333333</v>
      </c>
      <c r="K16" s="3">
        <f>J16+(K66/105)</f>
        <v>1540.6761904761904</v>
      </c>
      <c r="L16" s="3">
        <f>K16+(L66/105)</f>
        <v>1497.8190476190475</v>
      </c>
      <c r="M16" s="3">
        <f>L16+(M66/105)</f>
        <v>1454.9619047619046</v>
      </c>
      <c r="N16" s="3">
        <f>M16+(N66/105)</f>
        <v>1412.1047619047617</v>
      </c>
      <c r="O16" s="3"/>
      <c r="P16" s="78" t="s">
        <v>227</v>
      </c>
      <c r="S16" t="s">
        <v>160</v>
      </c>
      <c r="T16" s="76">
        <v>6862</v>
      </c>
      <c r="U16" s="55">
        <f>SUM(Historicals!J42:J44)</f>
        <v>6388</v>
      </c>
      <c r="V16" s="55">
        <f t="shared" si="1"/>
        <v>-474</v>
      </c>
    </row>
    <row r="17" spans="1:22" x14ac:dyDescent="0.35">
      <c r="A17" t="s">
        <v>146</v>
      </c>
      <c r="B17" s="49">
        <f>B15/B16</f>
        <v>1.8504070556309362</v>
      </c>
      <c r="C17" s="49">
        <f t="shared" ref="C17:I17" si="12">C15/C16</f>
        <v>2.1578192252510759</v>
      </c>
      <c r="D17" s="49">
        <f t="shared" si="12"/>
        <v>2.5059101654846336</v>
      </c>
      <c r="E17" s="49">
        <f t="shared" si="12"/>
        <v>1.1650895063588693</v>
      </c>
      <c r="F17" s="49">
        <f t="shared" si="12"/>
        <v>2.4894957983193278</v>
      </c>
      <c r="G17" s="49">
        <f t="shared" si="12"/>
        <v>1.5952500628298569</v>
      </c>
      <c r="H17" s="49">
        <f t="shared" si="12"/>
        <v>3.5584689946563937</v>
      </c>
      <c r="I17" s="49">
        <f t="shared" si="12"/>
        <v>3.7534144524459898</v>
      </c>
      <c r="J17" s="49">
        <f>J15/J16</f>
        <v>3.9219120288263243</v>
      </c>
      <c r="K17" s="49">
        <f t="shared" ref="K17:N17" si="13">K15/K16</f>
        <v>4.5392345649186776</v>
      </c>
      <c r="L17" s="49">
        <f t="shared" si="13"/>
        <v>5.3304989311522792</v>
      </c>
      <c r="M17" s="49">
        <f t="shared" si="13"/>
        <v>6.3460470301257939</v>
      </c>
      <c r="N17" s="49">
        <f t="shared" si="13"/>
        <v>7.6509527702527036</v>
      </c>
      <c r="O17" s="49"/>
      <c r="P17" s="78"/>
      <c r="S17" t="s">
        <v>49</v>
      </c>
      <c r="T17" s="76">
        <v>8920</v>
      </c>
      <c r="U17" s="56">
        <f>Historicals!J46</f>
        <v>8927</v>
      </c>
      <c r="V17" s="56">
        <f t="shared" si="1"/>
        <v>7</v>
      </c>
    </row>
    <row r="18" spans="1:22" x14ac:dyDescent="0.35">
      <c r="A18" t="s">
        <v>147</v>
      </c>
      <c r="B18" s="49">
        <f>-Historicals!B92/'Three Statements'!B16</f>
        <v>0.508254183627318</v>
      </c>
      <c r="C18" s="49">
        <f>-Historicals!C92/'Three Statements'!C16</f>
        <v>0.58651362984218081</v>
      </c>
      <c r="D18" s="49">
        <f>-Historicals!D92/'Three Statements'!D16</f>
        <v>0.66962174940898345</v>
      </c>
      <c r="E18" s="49">
        <f>-Historicals!E92/'Three Statements'!E16</f>
        <v>0.74920137423904531</v>
      </c>
      <c r="F18" s="49">
        <f>-Historicals!F92/'Three Statements'!F16</f>
        <v>0.82303509639149774</v>
      </c>
      <c r="G18" s="49">
        <f>-Historicals!G92/'Three Statements'!G16</f>
        <v>0.91228951997989449</v>
      </c>
      <c r="H18" s="49">
        <f>-Historicals!H92/'Three Statements'!H16</f>
        <v>1.0177705977382876</v>
      </c>
      <c r="I18" s="49">
        <f>-Historicals!I92/'Three Statements'!I16</f>
        <v>1.1404271169605165</v>
      </c>
      <c r="J18" s="49">
        <f>J15*J20/J16</f>
        <v>1.1335313050465281</v>
      </c>
      <c r="K18" s="49">
        <f t="shared" ref="K18:N18" si="14">K15*K20/K16</f>
        <v>1.311953058219</v>
      </c>
      <c r="L18" s="49">
        <f t="shared" si="14"/>
        <v>1.5406483790474996</v>
      </c>
      <c r="M18" s="49">
        <f t="shared" si="14"/>
        <v>1.8341673446708731</v>
      </c>
      <c r="N18" s="49">
        <f t="shared" si="14"/>
        <v>2.2113179527663367</v>
      </c>
      <c r="O18" s="49"/>
      <c r="P18" s="78" t="s">
        <v>228</v>
      </c>
      <c r="S18" s="51" t="s">
        <v>50</v>
      </c>
      <c r="T18" s="76">
        <v>2777</v>
      </c>
      <c r="U18" s="56">
        <f>Historicals!J47</f>
        <v>2786</v>
      </c>
      <c r="V18" s="56">
        <f t="shared" si="1"/>
        <v>9</v>
      </c>
    </row>
    <row r="19" spans="1:22" x14ac:dyDescent="0.35">
      <c r="A19" s="46" t="s">
        <v>128</v>
      </c>
      <c r="B19" s="40" t="str">
        <f>+IFERROR(B17/A17-1,"nm")</f>
        <v>nm</v>
      </c>
      <c r="C19" s="40">
        <f t="shared" ref="C19:J19" si="15">+IFERROR(C17/B17-1,"nm")</f>
        <v>0.1661321862585099</v>
      </c>
      <c r="D19" s="40">
        <f t="shared" si="15"/>
        <v>0.16131608068004644</v>
      </c>
      <c r="E19" s="40">
        <f t="shared" si="15"/>
        <v>-0.53506333850018706</v>
      </c>
      <c r="F19" s="40">
        <f t="shared" si="15"/>
        <v>1.1367420998404536</v>
      </c>
      <c r="G19" s="40">
        <f t="shared" si="15"/>
        <v>-0.35920756969872414</v>
      </c>
      <c r="H19" s="40">
        <f t="shared" si="15"/>
        <v>1.2306653217389192</v>
      </c>
      <c r="I19" s="40">
        <f t="shared" si="15"/>
        <v>5.478352012686849E-2</v>
      </c>
      <c r="J19" s="43">
        <f t="shared" si="15"/>
        <v>4.4891812112709761E-2</v>
      </c>
      <c r="K19" s="43">
        <f>+IFERROR(K17/J17-1,"nm")</f>
        <v>0.15740346329927601</v>
      </c>
      <c r="L19" s="43">
        <f t="shared" ref="L19:N19" si="16">+IFERROR(L17/K17-1,"nm")</f>
        <v>0.17431669479010004</v>
      </c>
      <c r="M19" s="43">
        <f t="shared" si="16"/>
        <v>0.1905165186392761</v>
      </c>
      <c r="N19" s="43">
        <f t="shared" si="16"/>
        <v>0.20562497156612514</v>
      </c>
      <c r="O19" s="43"/>
      <c r="P19" s="77"/>
      <c r="S19" t="s">
        <v>161</v>
      </c>
      <c r="T19" s="76">
        <v>2613</v>
      </c>
      <c r="U19" s="56">
        <f>Historicals!J48</f>
        <v>2558</v>
      </c>
      <c r="V19" s="56">
        <f t="shared" si="1"/>
        <v>-55</v>
      </c>
    </row>
    <row r="20" spans="1:22" x14ac:dyDescent="0.35">
      <c r="A20" s="46" t="s">
        <v>148</v>
      </c>
      <c r="B20" s="47">
        <f>-Historicals!B92/B15</f>
        <v>0.27467155514818209</v>
      </c>
      <c r="C20" s="47">
        <f>-Historicals!C92/C15</f>
        <v>0.27180851063829786</v>
      </c>
      <c r="D20" s="47">
        <f>-Historicals!D92/D15</f>
        <v>0.26721698113207548</v>
      </c>
      <c r="E20" s="47">
        <f>-Historicals!E92/E15</f>
        <v>0.64304190377651316</v>
      </c>
      <c r="F20" s="47">
        <f>-Historicals!F92/F15</f>
        <v>0.33060312732688013</v>
      </c>
      <c r="G20" s="47">
        <f>-Historicals!G92/G15</f>
        <v>0.57187869239858213</v>
      </c>
      <c r="H20" s="47">
        <f>-Historicals!H92/H15</f>
        <v>0.286013619696176</v>
      </c>
      <c r="I20" s="47">
        <f>-Historicals!I92/I15</f>
        <v>0.30383724776711873</v>
      </c>
      <c r="J20" s="48">
        <f>AVERAGE(B20,D20,H20,F20,C20,I20)</f>
        <v>0.28902517361812169</v>
      </c>
      <c r="K20" s="48">
        <f>J20</f>
        <v>0.28902517361812169</v>
      </c>
      <c r="L20" s="48">
        <f t="shared" ref="L20:N20" si="17">K20</f>
        <v>0.28902517361812169</v>
      </c>
      <c r="M20" s="48">
        <f t="shared" si="17"/>
        <v>0.28902517361812169</v>
      </c>
      <c r="N20" s="48">
        <f t="shared" si="17"/>
        <v>0.28902517361812169</v>
      </c>
      <c r="O20" s="48"/>
      <c r="P20" s="78" t="s">
        <v>229</v>
      </c>
      <c r="S20" t="s">
        <v>162</v>
      </c>
      <c r="T20" s="9">
        <v>16270.263386646946</v>
      </c>
      <c r="U20" s="55">
        <f>SUM(U21:U23)</f>
        <v>14004</v>
      </c>
      <c r="V20" s="55">
        <f t="shared" si="1"/>
        <v>-2266.2633866469459</v>
      </c>
    </row>
    <row r="21" spans="1:22" x14ac:dyDescent="0.35">
      <c r="A21" s="50" t="s">
        <v>149</v>
      </c>
      <c r="B21" s="33"/>
      <c r="C21" s="33"/>
      <c r="D21" s="33"/>
      <c r="E21" s="33"/>
      <c r="F21" s="33"/>
      <c r="G21" s="33"/>
      <c r="H21" s="33"/>
      <c r="I21" s="33"/>
      <c r="J21" s="33"/>
      <c r="K21" s="33"/>
      <c r="L21" s="33"/>
      <c r="M21" s="33"/>
      <c r="N21" s="33"/>
      <c r="O21" s="33"/>
      <c r="P21" s="77"/>
      <c r="S21" s="2" t="s">
        <v>163</v>
      </c>
      <c r="T21" s="76">
        <v>3</v>
      </c>
      <c r="U21" s="56">
        <f>Historicals!J54</f>
        <v>3</v>
      </c>
      <c r="V21" s="56">
        <f t="shared" si="1"/>
        <v>0</v>
      </c>
    </row>
    <row r="22" spans="1:22" x14ac:dyDescent="0.35">
      <c r="A22" t="s">
        <v>150</v>
      </c>
      <c r="B22" s="3">
        <f t="shared" ref="B22:I22" si="18">B76</f>
        <v>3852</v>
      </c>
      <c r="C22" s="3">
        <f t="shared" si="18"/>
        <v>3138</v>
      </c>
      <c r="D22" s="3">
        <f t="shared" si="18"/>
        <v>3808</v>
      </c>
      <c r="E22" s="3">
        <f t="shared" si="18"/>
        <v>4249</v>
      </c>
      <c r="F22" s="3">
        <f t="shared" si="18"/>
        <v>4466</v>
      </c>
      <c r="G22" s="3">
        <f t="shared" si="18"/>
        <v>8348</v>
      </c>
      <c r="H22" s="3">
        <f t="shared" si="18"/>
        <v>9889</v>
      </c>
      <c r="I22" s="3">
        <f t="shared" si="18"/>
        <v>8574</v>
      </c>
      <c r="J22" s="3">
        <f>J76</f>
        <v>9515.3841328752751</v>
      </c>
      <c r="K22" s="3">
        <f t="shared" ref="K22:N22" si="19">K76</f>
        <v>8958.8403222740017</v>
      </c>
      <c r="L22" s="3">
        <f t="shared" si="19"/>
        <v>8950.2278236946622</v>
      </c>
      <c r="M22" s="3">
        <f t="shared" si="19"/>
        <v>9631.7950013003283</v>
      </c>
      <c r="N22" s="3">
        <f t="shared" si="19"/>
        <v>11176.06240565738</v>
      </c>
      <c r="O22" s="56"/>
      <c r="P22" s="77"/>
      <c r="S22" s="2" t="s">
        <v>164</v>
      </c>
      <c r="T22" s="3">
        <v>4465.2633866469459</v>
      </c>
      <c r="U22" s="56">
        <f>Historicals!J57</f>
        <v>1358</v>
      </c>
      <c r="V22" s="56">
        <f t="shared" si="1"/>
        <v>-3107.2633866469459</v>
      </c>
    </row>
    <row r="23" spans="1:22" x14ac:dyDescent="0.35">
      <c r="A23" t="s">
        <v>151</v>
      </c>
      <c r="B23" s="56">
        <f>Historicals!B26</f>
        <v>2072</v>
      </c>
      <c r="C23" s="56">
        <f>Historicals!C26</f>
        <v>2319</v>
      </c>
      <c r="D23" s="56">
        <f>Historicals!D26</f>
        <v>2371</v>
      </c>
      <c r="E23" s="56">
        <f>Historicals!E26</f>
        <v>996</v>
      </c>
      <c r="F23" s="56">
        <f>Historicals!F26</f>
        <v>197</v>
      </c>
      <c r="G23" s="56">
        <f>Historicals!G26</f>
        <v>439</v>
      </c>
      <c r="H23" s="56">
        <f>Historicals!H26</f>
        <v>3587</v>
      </c>
      <c r="I23" s="56">
        <f>Historicals!I26</f>
        <v>4423</v>
      </c>
      <c r="J23" s="76">
        <f>I23</f>
        <v>4423</v>
      </c>
      <c r="K23" s="76">
        <f>J23</f>
        <v>4423</v>
      </c>
      <c r="L23" s="76">
        <f t="shared" ref="L23:N23" si="20">K23</f>
        <v>4423</v>
      </c>
      <c r="M23" s="76">
        <f t="shared" si="20"/>
        <v>4423</v>
      </c>
      <c r="N23" s="76">
        <f t="shared" si="20"/>
        <v>4423</v>
      </c>
      <c r="O23" s="56"/>
      <c r="P23" s="80" t="s">
        <v>230</v>
      </c>
      <c r="S23" s="2" t="s">
        <v>165</v>
      </c>
      <c r="T23" s="76">
        <v>11802</v>
      </c>
      <c r="U23" s="56">
        <f>Historicals!J56+Historicals!J55</f>
        <v>12643</v>
      </c>
      <c r="V23" s="56">
        <f t="shared" si="1"/>
        <v>841</v>
      </c>
    </row>
    <row r="24" spans="1:22" ht="15" thickBot="1" x14ac:dyDescent="0.4">
      <c r="A24" t="s">
        <v>152</v>
      </c>
      <c r="B24" s="56">
        <f>Historicals!B28+Historicals!B27-Historicals!B41</f>
        <v>5564</v>
      </c>
      <c r="C24" s="56">
        <f>Historicals!C28+Historicals!C27-Historicals!C41</f>
        <v>5888</v>
      </c>
      <c r="D24" s="56">
        <f>Historicals!D28+Historicals!D27-Historicals!D41</f>
        <v>6684</v>
      </c>
      <c r="E24" s="56">
        <f>Historicals!E28+Historicals!E27-Historicals!E41</f>
        <v>6480</v>
      </c>
      <c r="F24" s="56">
        <f>Historicals!F28+Historicals!F27-Historicals!F41</f>
        <v>7282</v>
      </c>
      <c r="G24" s="56">
        <f>Historicals!G28+Historicals!G27-Historicals!G41</f>
        <v>7868</v>
      </c>
      <c r="H24" s="56">
        <f>Historicals!H28+Historicals!H27-Historicals!H41</f>
        <v>8481</v>
      </c>
      <c r="I24" s="56">
        <f>Historicals!I28+Historicals!I27-Historicals!I41</f>
        <v>9729</v>
      </c>
      <c r="J24" s="3">
        <f>J25*J3</f>
        <v>9794.3812998401372</v>
      </c>
      <c r="K24" s="3">
        <f t="shared" ref="K24:N24" si="21">K25*K3</f>
        <v>10749.374643014682</v>
      </c>
      <c r="L24" s="3">
        <f t="shared" si="21"/>
        <v>11821.198042250984</v>
      </c>
      <c r="M24" s="3">
        <f t="shared" si="21"/>
        <v>13025.936611875488</v>
      </c>
      <c r="N24" s="3">
        <f t="shared" si="21"/>
        <v>14382.112866455138</v>
      </c>
      <c r="O24" s="56"/>
      <c r="P24" s="78" t="s">
        <v>231</v>
      </c>
      <c r="S24" s="6" t="s">
        <v>166</v>
      </c>
      <c r="T24" s="7">
        <f>T13+SUM(T16:T20)</f>
        <v>37452.263386646948</v>
      </c>
      <c r="U24" s="7">
        <f>U13+SUM(U16:U20)</f>
        <v>34669</v>
      </c>
      <c r="V24" s="7">
        <f t="shared" si="1"/>
        <v>-2783.2633866469478</v>
      </c>
    </row>
    <row r="25" spans="1:22" ht="15" thickTop="1" x14ac:dyDescent="0.35">
      <c r="A25" s="81" t="s">
        <v>153</v>
      </c>
      <c r="B25" s="82">
        <f t="shared" ref="B25:I25" si="22">B24/B3</f>
        <v>0.18182412339466031</v>
      </c>
      <c r="C25" s="82">
        <f t="shared" si="22"/>
        <v>0.1818631084754139</v>
      </c>
      <c r="D25" s="82">
        <f t="shared" si="22"/>
        <v>0.19458515283842795</v>
      </c>
      <c r="E25" s="82">
        <f t="shared" si="22"/>
        <v>0.17803665137236585</v>
      </c>
      <c r="F25" s="82">
        <f t="shared" si="22"/>
        <v>0.18615947030702765</v>
      </c>
      <c r="G25" s="82">
        <f t="shared" si="22"/>
        <v>0.21035745795791783</v>
      </c>
      <c r="H25" s="82">
        <f t="shared" si="22"/>
        <v>0.19042166240064665</v>
      </c>
      <c r="I25" s="82">
        <f t="shared" si="22"/>
        <v>0.20828516377649325</v>
      </c>
      <c r="J25" s="48">
        <f>AVERAGE(B25:I25)</f>
        <v>0.19144159881536918</v>
      </c>
      <c r="K25" s="48">
        <f>J25</f>
        <v>0.19144159881536918</v>
      </c>
      <c r="L25" s="48">
        <f t="shared" ref="L25:N26" si="23">K25</f>
        <v>0.19144159881536918</v>
      </c>
      <c r="M25" s="48">
        <f t="shared" si="23"/>
        <v>0.19144159881536918</v>
      </c>
      <c r="N25" s="48">
        <f t="shared" si="23"/>
        <v>0.19144159881536918</v>
      </c>
      <c r="O25" s="88"/>
      <c r="P25" s="78" t="s">
        <v>232</v>
      </c>
    </row>
    <row r="26" spans="1:22" x14ac:dyDescent="0.35">
      <c r="A26" t="s">
        <v>154</v>
      </c>
      <c r="B26" s="56">
        <f>Historicals!B29</f>
        <v>1968</v>
      </c>
      <c r="C26" s="56">
        <f>Historicals!C29</f>
        <v>1489</v>
      </c>
      <c r="D26" s="56">
        <f>Historicals!D29</f>
        <v>1150</v>
      </c>
      <c r="E26" s="56">
        <f>Historicals!E29</f>
        <v>1130</v>
      </c>
      <c r="F26" s="56">
        <f>Historicals!F29</f>
        <v>1968</v>
      </c>
      <c r="G26" s="56">
        <f>Historicals!G29</f>
        <v>1653</v>
      </c>
      <c r="H26" s="56">
        <f>Historicals!H29</f>
        <v>1498</v>
      </c>
      <c r="I26" s="56">
        <f>Historicals!I29</f>
        <v>2129</v>
      </c>
      <c r="J26" s="76">
        <f>I26</f>
        <v>2129</v>
      </c>
      <c r="K26" s="76">
        <f>J26</f>
        <v>2129</v>
      </c>
      <c r="L26" s="76">
        <f t="shared" si="23"/>
        <v>2129</v>
      </c>
      <c r="M26" s="76">
        <f t="shared" si="23"/>
        <v>2129</v>
      </c>
      <c r="N26" s="76">
        <f t="shared" si="23"/>
        <v>2129</v>
      </c>
      <c r="O26" s="56"/>
      <c r="P26" s="80" t="s">
        <v>230</v>
      </c>
    </row>
    <row r="27" spans="1:22" x14ac:dyDescent="0.35">
      <c r="A27" t="s">
        <v>155</v>
      </c>
      <c r="B27" s="56">
        <f>Historicals!B31</f>
        <v>3011</v>
      </c>
      <c r="C27" s="56">
        <f>Historicals!C31</f>
        <v>3520</v>
      </c>
      <c r="D27" s="56">
        <f>Historicals!D31</f>
        <v>3989</v>
      </c>
      <c r="E27" s="56">
        <f>Historicals!E31</f>
        <v>4454</v>
      </c>
      <c r="F27" s="56">
        <f>Historicals!F31</f>
        <v>4744</v>
      </c>
      <c r="G27" s="56">
        <f>Historicals!G31</f>
        <v>4866</v>
      </c>
      <c r="H27" s="56">
        <f>Historicals!H31</f>
        <v>4904</v>
      </c>
      <c r="I27" s="56">
        <f>Historicals!I31</f>
        <v>4791</v>
      </c>
      <c r="J27" s="56">
        <f>I27-J56-J6</f>
        <v>4842.4783894140219</v>
      </c>
      <c r="K27" s="56">
        <f t="shared" ref="K27:N27" si="24">J27-K56-K6</f>
        <v>4916.2246341770697</v>
      </c>
      <c r="L27" s="56">
        <f t="shared" si="24"/>
        <v>5029.5240780922095</v>
      </c>
      <c r="M27" s="56">
        <f t="shared" si="24"/>
        <v>5207.8313920680748</v>
      </c>
      <c r="N27" s="56">
        <f t="shared" si="24"/>
        <v>5488.7219619268108</v>
      </c>
      <c r="O27" s="56"/>
      <c r="P27" s="78" t="s">
        <v>233</v>
      </c>
    </row>
    <row r="28" spans="1:22" x14ac:dyDescent="0.35">
      <c r="A28" t="s">
        <v>156</v>
      </c>
      <c r="B28" s="56">
        <f>Historicals!B33</f>
        <v>281</v>
      </c>
      <c r="C28" s="56">
        <f>Historicals!C33</f>
        <v>281</v>
      </c>
      <c r="D28" s="56">
        <f>Historicals!D33</f>
        <v>283</v>
      </c>
      <c r="E28" s="56">
        <f>Historicals!E33</f>
        <v>285</v>
      </c>
      <c r="F28" s="56">
        <f>Historicals!F33</f>
        <v>283</v>
      </c>
      <c r="G28" s="56">
        <f>Historicals!G33</f>
        <v>274</v>
      </c>
      <c r="H28" s="56">
        <f>Historicals!H33</f>
        <v>269</v>
      </c>
      <c r="I28" s="56">
        <f>Historicals!I33</f>
        <v>286</v>
      </c>
      <c r="J28" s="3">
        <f>AVERAGE(B28,C28,D28,E28,F28,G28,H28,I28)</f>
        <v>280.25</v>
      </c>
      <c r="K28" s="3">
        <f>J28</f>
        <v>280.25</v>
      </c>
      <c r="L28" s="3">
        <f t="shared" ref="L28:N31" si="25">K28</f>
        <v>280.25</v>
      </c>
      <c r="M28" s="3">
        <f t="shared" si="25"/>
        <v>280.25</v>
      </c>
      <c r="N28" s="3">
        <f t="shared" si="25"/>
        <v>280.25</v>
      </c>
      <c r="O28" s="56"/>
      <c r="P28" s="83" t="s">
        <v>234</v>
      </c>
    </row>
    <row r="29" spans="1:22" x14ac:dyDescent="0.35">
      <c r="A29" t="s">
        <v>40</v>
      </c>
      <c r="B29" s="56">
        <f>Historicals!B34</f>
        <v>131</v>
      </c>
      <c r="C29" s="56">
        <f>Historicals!C34</f>
        <v>131</v>
      </c>
      <c r="D29" s="56">
        <f>Historicals!D34</f>
        <v>139</v>
      </c>
      <c r="E29" s="56">
        <f>Historicals!E34</f>
        <v>154</v>
      </c>
      <c r="F29" s="56">
        <f>Historicals!F34</f>
        <v>154</v>
      </c>
      <c r="G29" s="56">
        <f>Historicals!G34</f>
        <v>223</v>
      </c>
      <c r="H29" s="56">
        <f>Historicals!H34</f>
        <v>242</v>
      </c>
      <c r="I29" s="56">
        <f>Historicals!I34</f>
        <v>284</v>
      </c>
      <c r="J29" s="76">
        <f>I29</f>
        <v>284</v>
      </c>
      <c r="K29" s="76">
        <f>J29</f>
        <v>284</v>
      </c>
      <c r="L29" s="76">
        <f t="shared" si="25"/>
        <v>284</v>
      </c>
      <c r="M29" s="76">
        <f t="shared" si="25"/>
        <v>284</v>
      </c>
      <c r="N29" s="76">
        <f t="shared" si="25"/>
        <v>284</v>
      </c>
      <c r="O29" s="56"/>
      <c r="P29" s="80" t="s">
        <v>230</v>
      </c>
    </row>
    <row r="30" spans="1:22" x14ac:dyDescent="0.35">
      <c r="A30" s="81" t="s">
        <v>235</v>
      </c>
      <c r="B30" s="47">
        <f>B29/B3</f>
        <v>4.2809058527499104E-3</v>
      </c>
      <c r="C30" s="47">
        <f t="shared" ref="C30:I30" si="26">C29/C3</f>
        <v>4.0462070669631828E-3</v>
      </c>
      <c r="D30" s="47">
        <f t="shared" si="26"/>
        <v>4.0465793304221252E-3</v>
      </c>
      <c r="E30" s="47">
        <f t="shared" si="26"/>
        <v>4.231117949281534E-3</v>
      </c>
      <c r="F30" s="47">
        <f t="shared" si="26"/>
        <v>3.936907227036838E-3</v>
      </c>
      <c r="G30" s="47">
        <f t="shared" si="26"/>
        <v>5.9620886025185142E-3</v>
      </c>
      <c r="H30" s="47">
        <f t="shared" si="26"/>
        <v>5.4335623512506174E-3</v>
      </c>
      <c r="I30" s="47">
        <f t="shared" si="26"/>
        <v>6.0800685078141728E-3</v>
      </c>
      <c r="J30" s="47">
        <f>AVERAGE(B30:I30)</f>
        <v>4.752179611004612E-3</v>
      </c>
      <c r="K30" s="47">
        <f>J30</f>
        <v>4.752179611004612E-3</v>
      </c>
      <c r="L30" s="47">
        <f t="shared" si="25"/>
        <v>4.752179611004612E-3</v>
      </c>
      <c r="M30" s="47">
        <f t="shared" si="25"/>
        <v>4.752179611004612E-3</v>
      </c>
      <c r="N30" s="47">
        <f t="shared" si="25"/>
        <v>4.752179611004612E-3</v>
      </c>
      <c r="O30" s="82"/>
      <c r="P30" s="83"/>
    </row>
    <row r="31" spans="1:22" x14ac:dyDescent="0.35">
      <c r="A31" s="51" t="s">
        <v>38</v>
      </c>
      <c r="B31" s="56">
        <f>Historicals!B32</f>
        <v>0</v>
      </c>
      <c r="C31" s="56">
        <f>Historicals!C32</f>
        <v>0</v>
      </c>
      <c r="D31" s="56">
        <f>Historicals!D32</f>
        <v>0</v>
      </c>
      <c r="E31" s="56">
        <f>Historicals!E32</f>
        <v>0</v>
      </c>
      <c r="F31" s="56">
        <f>Historicals!F32</f>
        <v>0</v>
      </c>
      <c r="G31" s="56">
        <f>Historicals!G32</f>
        <v>3097</v>
      </c>
      <c r="H31" s="56">
        <f>Historicals!H32</f>
        <v>3113</v>
      </c>
      <c r="I31" s="56">
        <f>Historicals!I32</f>
        <v>2926</v>
      </c>
      <c r="J31" s="76">
        <f>I31</f>
        <v>2926</v>
      </c>
      <c r="K31" s="76">
        <f>J31</f>
        <v>2926</v>
      </c>
      <c r="L31" s="76">
        <f t="shared" si="25"/>
        <v>2926</v>
      </c>
      <c r="M31" s="76">
        <f t="shared" si="25"/>
        <v>2926</v>
      </c>
      <c r="N31" s="76">
        <f t="shared" si="25"/>
        <v>2926</v>
      </c>
      <c r="O31" s="56"/>
      <c r="P31" s="80" t="s">
        <v>230</v>
      </c>
    </row>
    <row r="32" spans="1:22" x14ac:dyDescent="0.35">
      <c r="A32" t="s">
        <v>157</v>
      </c>
      <c r="B32" s="56">
        <f>Historicals!B35</f>
        <v>2587</v>
      </c>
      <c r="C32" s="56">
        <f>Historicals!C35</f>
        <v>2439</v>
      </c>
      <c r="D32" s="56">
        <f>Historicals!D35</f>
        <v>2787</v>
      </c>
      <c r="E32" s="56">
        <f>Historicals!E35</f>
        <v>2509</v>
      </c>
      <c r="F32" s="56">
        <f>Historicals!F35</f>
        <v>2011</v>
      </c>
      <c r="G32" s="56">
        <f>Historicals!G35</f>
        <v>2326</v>
      </c>
      <c r="H32" s="56">
        <f>Historicals!H35</f>
        <v>2921</v>
      </c>
      <c r="I32" s="56">
        <f>Historicals!I35</f>
        <v>3821</v>
      </c>
      <c r="J32" s="76">
        <f>I32</f>
        <v>3821</v>
      </c>
      <c r="K32" s="76">
        <f>J32</f>
        <v>3821</v>
      </c>
      <c r="L32" s="76">
        <f t="shared" ref="L32" si="27">K32</f>
        <v>3821</v>
      </c>
      <c r="M32" s="76">
        <f t="shared" ref="M32" si="28">L32</f>
        <v>3821</v>
      </c>
      <c r="N32" s="76">
        <f t="shared" ref="N32" si="29">M32</f>
        <v>3821</v>
      </c>
      <c r="O32" s="56"/>
      <c r="P32" s="80" t="s">
        <v>230</v>
      </c>
    </row>
    <row r="33" spans="1:22" ht="15" thickBot="1" x14ac:dyDescent="0.4">
      <c r="A33" s="6" t="s">
        <v>158</v>
      </c>
      <c r="B33" s="7">
        <f t="shared" ref="B33:H33" si="30">SUM(B22:B24)+SUM(B26:B32)</f>
        <v>19466.004280905854</v>
      </c>
      <c r="C33" s="7">
        <f t="shared" si="30"/>
        <v>19205.004046207068</v>
      </c>
      <c r="D33" s="7">
        <f t="shared" si="30"/>
        <v>21211.004046579332</v>
      </c>
      <c r="E33" s="7">
        <f t="shared" si="30"/>
        <v>20257.00423111795</v>
      </c>
      <c r="F33" s="7">
        <f t="shared" si="30"/>
        <v>21105.003936907226</v>
      </c>
      <c r="G33" s="7">
        <f t="shared" si="30"/>
        <v>29094.005962088602</v>
      </c>
      <c r="H33" s="7">
        <f t="shared" si="30"/>
        <v>34904.00543356235</v>
      </c>
      <c r="I33" s="7">
        <f>SUM(I22:I24)+SUM(I26:I32)</f>
        <v>36963.00608006851</v>
      </c>
      <c r="J33" s="7">
        <f t="shared" ref="J33:N33" si="31">SUM(J22:J24)+SUM(J26:J32)</f>
        <v>38015.498574309044</v>
      </c>
      <c r="K33" s="7">
        <f>SUM(K22:K24)+SUM(K26:K32)</f>
        <v>38487.694351645361</v>
      </c>
      <c r="L33" s="7">
        <f t="shared" si="31"/>
        <v>39664.204696217465</v>
      </c>
      <c r="M33" s="7">
        <f t="shared" si="31"/>
        <v>41728.817757423501</v>
      </c>
      <c r="N33" s="7">
        <f t="shared" si="31"/>
        <v>44910.151986218938</v>
      </c>
      <c r="O33" s="87"/>
      <c r="P33" s="1"/>
    </row>
    <row r="34" spans="1:22" ht="15" thickTop="1" x14ac:dyDescent="0.35">
      <c r="A34" t="s">
        <v>159</v>
      </c>
      <c r="B34" s="9">
        <f t="shared" ref="B34:H34" si="32">SUM(B35:B36)</f>
        <v>181</v>
      </c>
      <c r="C34" s="9">
        <f t="shared" si="32"/>
        <v>45</v>
      </c>
      <c r="D34" s="9">
        <f t="shared" si="32"/>
        <v>331</v>
      </c>
      <c r="E34" s="9">
        <f t="shared" si="32"/>
        <v>342</v>
      </c>
      <c r="F34" s="9">
        <f t="shared" si="32"/>
        <v>15</v>
      </c>
      <c r="G34" s="9">
        <f t="shared" si="32"/>
        <v>251</v>
      </c>
      <c r="H34" s="9">
        <f t="shared" si="32"/>
        <v>2</v>
      </c>
      <c r="I34" s="9">
        <f>SUM(I35:I36)</f>
        <v>510</v>
      </c>
      <c r="J34" s="79">
        <f>SUM(J35:J36)</f>
        <v>10</v>
      </c>
      <c r="K34" s="79">
        <f t="shared" ref="K34:N34" si="33">SUM(K35:K36)</f>
        <v>10</v>
      </c>
      <c r="L34" s="79">
        <f t="shared" si="33"/>
        <v>10</v>
      </c>
      <c r="M34" s="79">
        <f t="shared" si="33"/>
        <v>10</v>
      </c>
      <c r="N34" s="79">
        <f t="shared" si="33"/>
        <v>10</v>
      </c>
      <c r="O34" s="55"/>
      <c r="P34" s="124" t="s">
        <v>230</v>
      </c>
    </row>
    <row r="35" spans="1:22" x14ac:dyDescent="0.35">
      <c r="A35" s="2" t="s">
        <v>45</v>
      </c>
      <c r="B35" s="3">
        <f>Historicals!B39</f>
        <v>107</v>
      </c>
      <c r="C35" s="3">
        <f>Historicals!C39</f>
        <v>44</v>
      </c>
      <c r="D35" s="3">
        <f>Historicals!D39</f>
        <v>6</v>
      </c>
      <c r="E35" s="3">
        <f>Historicals!E39</f>
        <v>6</v>
      </c>
      <c r="F35" s="3">
        <f>Historicals!F39</f>
        <v>6</v>
      </c>
      <c r="G35" s="3">
        <f>Historicals!G39</f>
        <v>3</v>
      </c>
      <c r="H35" s="3">
        <f>Historicals!H39</f>
        <v>0</v>
      </c>
      <c r="I35" s="3">
        <f>Historicals!I39</f>
        <v>500</v>
      </c>
      <c r="J35" s="76">
        <v>0</v>
      </c>
      <c r="K35" s="76">
        <f t="shared" ref="K35:N40" si="34">J35</f>
        <v>0</v>
      </c>
      <c r="L35" s="76">
        <f t="shared" si="34"/>
        <v>0</v>
      </c>
      <c r="M35" s="76">
        <f t="shared" si="34"/>
        <v>0</v>
      </c>
      <c r="N35" s="76">
        <f t="shared" si="34"/>
        <v>0</v>
      </c>
      <c r="O35" s="56"/>
      <c r="P35" s="124"/>
    </row>
    <row r="36" spans="1:22" x14ac:dyDescent="0.35">
      <c r="A36" s="2" t="s">
        <v>46</v>
      </c>
      <c r="B36" s="3">
        <f>Historicals!B40</f>
        <v>74</v>
      </c>
      <c r="C36" s="3">
        <f>Historicals!C40</f>
        <v>1</v>
      </c>
      <c r="D36" s="3">
        <f>Historicals!D40</f>
        <v>325</v>
      </c>
      <c r="E36" s="3">
        <f>Historicals!E40</f>
        <v>336</v>
      </c>
      <c r="F36" s="3">
        <f>Historicals!F40</f>
        <v>9</v>
      </c>
      <c r="G36" s="3">
        <f>Historicals!G40</f>
        <v>248</v>
      </c>
      <c r="H36" s="3">
        <f>Historicals!H40</f>
        <v>2</v>
      </c>
      <c r="I36" s="3">
        <f>Historicals!I40</f>
        <v>10</v>
      </c>
      <c r="J36" s="76">
        <f>I36</f>
        <v>10</v>
      </c>
      <c r="K36" s="76">
        <f t="shared" si="34"/>
        <v>10</v>
      </c>
      <c r="L36" s="76">
        <f t="shared" si="34"/>
        <v>10</v>
      </c>
      <c r="M36" s="76">
        <f t="shared" si="34"/>
        <v>10</v>
      </c>
      <c r="N36" s="76">
        <f t="shared" si="34"/>
        <v>10</v>
      </c>
      <c r="O36" s="56"/>
      <c r="P36" s="124"/>
    </row>
    <row r="37" spans="1:22" x14ac:dyDescent="0.35">
      <c r="A37" t="s">
        <v>160</v>
      </c>
      <c r="B37" s="3">
        <f>SUM(Historicals!B42:B44)</f>
        <v>4020</v>
      </c>
      <c r="C37" s="3">
        <f>SUM(Historicals!C42:C44)</f>
        <v>3122</v>
      </c>
      <c r="D37" s="3">
        <f>SUM(Historicals!D42:D44)</f>
        <v>3095</v>
      </c>
      <c r="E37" s="3">
        <f>SUM(Historicals!E42:E44)</f>
        <v>3419</v>
      </c>
      <c r="F37" s="3">
        <f>SUM(Historicals!F42:F44)</f>
        <v>5239</v>
      </c>
      <c r="G37" s="3">
        <f>SUM(Historicals!G42:G44)</f>
        <v>5785</v>
      </c>
      <c r="H37" s="3">
        <f>SUM(Historicals!H42:H44)</f>
        <v>6836</v>
      </c>
      <c r="I37" s="3">
        <f>SUM(Historicals!I42:I44)</f>
        <v>6862</v>
      </c>
      <c r="J37" s="76">
        <f>I37</f>
        <v>6862</v>
      </c>
      <c r="K37" s="76">
        <f t="shared" si="34"/>
        <v>6862</v>
      </c>
      <c r="L37" s="76">
        <f t="shared" si="34"/>
        <v>6862</v>
      </c>
      <c r="M37" s="76">
        <f t="shared" si="34"/>
        <v>6862</v>
      </c>
      <c r="N37" s="76">
        <f t="shared" si="34"/>
        <v>6862</v>
      </c>
      <c r="O37" s="56"/>
      <c r="P37" s="124"/>
      <c r="Q37" s="83" t="s">
        <v>236</v>
      </c>
    </row>
    <row r="38" spans="1:22" x14ac:dyDescent="0.35">
      <c r="A38" t="s">
        <v>49</v>
      </c>
      <c r="B38" s="3">
        <f>Historicals!B46</f>
        <v>1079</v>
      </c>
      <c r="C38" s="3">
        <f>Historicals!C46</f>
        <v>2010</v>
      </c>
      <c r="D38" s="3">
        <f>Historicals!D46</f>
        <v>3471</v>
      </c>
      <c r="E38" s="3">
        <f>Historicals!E46</f>
        <v>3468</v>
      </c>
      <c r="F38" s="3">
        <f>Historicals!F46</f>
        <v>3464</v>
      </c>
      <c r="G38" s="3">
        <f>Historicals!G46</f>
        <v>9406</v>
      </c>
      <c r="H38" s="3">
        <f>Historicals!H46</f>
        <v>9413</v>
      </c>
      <c r="I38" s="3">
        <f>Historicals!I46</f>
        <v>8920</v>
      </c>
      <c r="J38" s="76">
        <f>I38</f>
        <v>8920</v>
      </c>
      <c r="K38" s="76">
        <f t="shared" si="34"/>
        <v>8920</v>
      </c>
      <c r="L38" s="76">
        <f t="shared" si="34"/>
        <v>8920</v>
      </c>
      <c r="M38" s="76">
        <f t="shared" si="34"/>
        <v>8920</v>
      </c>
      <c r="N38" s="76">
        <f t="shared" si="34"/>
        <v>8920</v>
      </c>
      <c r="O38" s="56"/>
      <c r="P38" s="124"/>
      <c r="Q38" s="83"/>
    </row>
    <row r="39" spans="1:22" x14ac:dyDescent="0.35">
      <c r="A39" s="51" t="s">
        <v>50</v>
      </c>
      <c r="B39" s="3">
        <f>Historicals!B47</f>
        <v>0</v>
      </c>
      <c r="C39" s="3">
        <f>Historicals!C47</f>
        <v>0</v>
      </c>
      <c r="D39" s="3">
        <f>Historicals!D47</f>
        <v>0</v>
      </c>
      <c r="E39" s="3">
        <f>Historicals!E47</f>
        <v>0</v>
      </c>
      <c r="F39" s="3">
        <f>Historicals!F47</f>
        <v>0</v>
      </c>
      <c r="G39" s="3">
        <f>Historicals!G47</f>
        <v>2913</v>
      </c>
      <c r="H39" s="3">
        <f>Historicals!H47</f>
        <v>2931</v>
      </c>
      <c r="I39" s="3">
        <f>Historicals!I47</f>
        <v>2777</v>
      </c>
      <c r="J39" s="76">
        <f>I39</f>
        <v>2777</v>
      </c>
      <c r="K39" s="76">
        <f t="shared" si="34"/>
        <v>2777</v>
      </c>
      <c r="L39" s="76">
        <f t="shared" si="34"/>
        <v>2777</v>
      </c>
      <c r="M39" s="76">
        <f t="shared" si="34"/>
        <v>2777</v>
      </c>
      <c r="N39" s="76">
        <f t="shared" si="34"/>
        <v>2777</v>
      </c>
      <c r="O39" s="56"/>
      <c r="P39" s="124"/>
      <c r="Q39" s="83"/>
    </row>
    <row r="40" spans="1:22" x14ac:dyDescent="0.35">
      <c r="A40" t="s">
        <v>161</v>
      </c>
      <c r="B40" s="3">
        <f>Historicals!B48</f>
        <v>1479</v>
      </c>
      <c r="C40" s="3">
        <f>Historicals!C48</f>
        <v>1770</v>
      </c>
      <c r="D40" s="3">
        <f>Historicals!D48</f>
        <v>1907</v>
      </c>
      <c r="E40" s="3">
        <f>Historicals!E48</f>
        <v>3216</v>
      </c>
      <c r="F40" s="3">
        <f>Historicals!F48</f>
        <v>3347</v>
      </c>
      <c r="G40" s="3">
        <f>Historicals!G48</f>
        <v>2684</v>
      </c>
      <c r="H40" s="3">
        <f>Historicals!H48</f>
        <v>2955</v>
      </c>
      <c r="I40" s="3">
        <f>Historicals!I48</f>
        <v>2613</v>
      </c>
      <c r="J40" s="76">
        <f>I40</f>
        <v>2613</v>
      </c>
      <c r="K40" s="76">
        <f t="shared" si="34"/>
        <v>2613</v>
      </c>
      <c r="L40" s="76">
        <f t="shared" si="34"/>
        <v>2613</v>
      </c>
      <c r="M40" s="76">
        <f t="shared" si="34"/>
        <v>2613</v>
      </c>
      <c r="N40" s="76">
        <f t="shared" si="34"/>
        <v>2613</v>
      </c>
      <c r="O40" s="56"/>
      <c r="P40" s="124"/>
    </row>
    <row r="41" spans="1:22" x14ac:dyDescent="0.35">
      <c r="A41" t="s">
        <v>162</v>
      </c>
      <c r="B41" s="9">
        <f t="shared" ref="B41:H41" si="35">SUM(B42:B44)</f>
        <v>12707</v>
      </c>
      <c r="C41" s="9">
        <f t="shared" si="35"/>
        <v>12258</v>
      </c>
      <c r="D41" s="9">
        <f t="shared" si="35"/>
        <v>12407</v>
      </c>
      <c r="E41" s="9">
        <f t="shared" si="35"/>
        <v>9812</v>
      </c>
      <c r="F41" s="9">
        <f t="shared" si="35"/>
        <v>9040</v>
      </c>
      <c r="G41" s="9">
        <f t="shared" si="35"/>
        <v>8055</v>
      </c>
      <c r="H41" s="9">
        <f t="shared" si="35"/>
        <v>12767</v>
      </c>
      <c r="I41" s="9">
        <f>SUM(I42:I44)</f>
        <v>15281</v>
      </c>
      <c r="J41" s="9">
        <f>SUM(J42:J44)</f>
        <v>16833.493822129432</v>
      </c>
      <c r="K41" s="9">
        <f t="shared" ref="K41:N41" si="36">SUM(K42:K44)</f>
        <v>17305.689599465753</v>
      </c>
      <c r="L41" s="9">
        <f t="shared" si="36"/>
        <v>18482.199944037853</v>
      </c>
      <c r="M41" s="9">
        <f t="shared" si="36"/>
        <v>20546.813005243886</v>
      </c>
      <c r="N41" s="9">
        <f t="shared" si="36"/>
        <v>23728.147234039327</v>
      </c>
      <c r="O41" s="55"/>
      <c r="P41" s="77"/>
    </row>
    <row r="42" spans="1:22" x14ac:dyDescent="0.35">
      <c r="A42" s="2" t="s">
        <v>163</v>
      </c>
      <c r="B42" s="3">
        <f>Historicals!B54</f>
        <v>3</v>
      </c>
      <c r="C42" s="3">
        <f>Historicals!C54</f>
        <v>3</v>
      </c>
      <c r="D42" s="3">
        <f>Historicals!D54</f>
        <v>3</v>
      </c>
      <c r="E42" s="3">
        <f>Historicals!E54</f>
        <v>3</v>
      </c>
      <c r="F42" s="3">
        <f>Historicals!F54</f>
        <v>3</v>
      </c>
      <c r="G42" s="3">
        <f>Historicals!G54</f>
        <v>3</v>
      </c>
      <c r="H42" s="3">
        <f>Historicals!H54</f>
        <v>3</v>
      </c>
      <c r="I42" s="3">
        <f>Historicals!I54</f>
        <v>3</v>
      </c>
      <c r="J42" s="76">
        <f>I42</f>
        <v>3</v>
      </c>
      <c r="K42" s="76">
        <f>J42</f>
        <v>3</v>
      </c>
      <c r="L42" s="76">
        <f t="shared" ref="L42:N42" si="37">K42</f>
        <v>3</v>
      </c>
      <c r="M42" s="76">
        <f t="shared" si="37"/>
        <v>3</v>
      </c>
      <c r="N42" s="76">
        <f t="shared" si="37"/>
        <v>3</v>
      </c>
      <c r="O42" s="56"/>
      <c r="P42" s="80" t="s">
        <v>230</v>
      </c>
    </row>
    <row r="43" spans="1:22" x14ac:dyDescent="0.35">
      <c r="A43" s="2" t="s">
        <v>164</v>
      </c>
      <c r="B43" s="3">
        <f>Historicals!B57</f>
        <v>4685</v>
      </c>
      <c r="C43" s="3">
        <f>Historicals!C57</f>
        <v>4151</v>
      </c>
      <c r="D43" s="3">
        <f>Historicals!D57</f>
        <v>6907</v>
      </c>
      <c r="E43" s="3">
        <f>Historicals!E57</f>
        <v>3517</v>
      </c>
      <c r="F43" s="3">
        <f>Historicals!F57</f>
        <v>1643</v>
      </c>
      <c r="G43" s="3">
        <f>Historicals!G57</f>
        <v>-191</v>
      </c>
      <c r="H43" s="3">
        <f>Historicals!H57</f>
        <v>3179</v>
      </c>
      <c r="I43" s="3">
        <f>Historicals!I57</f>
        <v>3476</v>
      </c>
      <c r="J43" s="3">
        <f>I43+J15+J68+J66</f>
        <v>5028.4938221294333</v>
      </c>
      <c r="K43" s="3">
        <f t="shared" ref="K43:M43" si="38">J43+K15+K68+K66</f>
        <v>5500.6895994657516</v>
      </c>
      <c r="L43" s="3">
        <f t="shared" si="38"/>
        <v>6677.1999440378531</v>
      </c>
      <c r="M43" s="3">
        <f t="shared" si="38"/>
        <v>8741.8130052438883</v>
      </c>
      <c r="N43" s="3">
        <f>M43+N15+N68+N66</f>
        <v>11923.147234039327</v>
      </c>
      <c r="O43" s="56"/>
      <c r="P43" s="1" t="s">
        <v>244</v>
      </c>
    </row>
    <row r="44" spans="1:22" x14ac:dyDescent="0.35">
      <c r="A44" s="2" t="s">
        <v>165</v>
      </c>
      <c r="B44" s="3">
        <f>SUM(Historicals!B55:B56)</f>
        <v>8019</v>
      </c>
      <c r="C44" s="3">
        <f>SUM(Historicals!C55:C56)</f>
        <v>8104</v>
      </c>
      <c r="D44" s="3">
        <f>SUM(Historicals!D55:D56)</f>
        <v>5497</v>
      </c>
      <c r="E44" s="3">
        <f>SUM(Historicals!E55:E56)</f>
        <v>6292</v>
      </c>
      <c r="F44" s="3">
        <f>SUM(Historicals!F55:F56)</f>
        <v>7394</v>
      </c>
      <c r="G44" s="3">
        <f>SUM(Historicals!G55:G56)</f>
        <v>8243</v>
      </c>
      <c r="H44" s="3">
        <f>SUM(Historicals!H55:H56)</f>
        <v>9585</v>
      </c>
      <c r="I44" s="3">
        <f>SUM(Historicals!I55:I56)</f>
        <v>11802</v>
      </c>
      <c r="J44" s="76">
        <f>I44</f>
        <v>11802</v>
      </c>
      <c r="K44" s="76">
        <f>J44</f>
        <v>11802</v>
      </c>
      <c r="L44" s="76">
        <f t="shared" ref="L44:N44" si="39">K44</f>
        <v>11802</v>
      </c>
      <c r="M44" s="76">
        <f t="shared" si="39"/>
        <v>11802</v>
      </c>
      <c r="N44" s="76">
        <f t="shared" si="39"/>
        <v>11802</v>
      </c>
      <c r="O44" s="56"/>
      <c r="P44" s="80" t="s">
        <v>230</v>
      </c>
    </row>
    <row r="45" spans="1:22" ht="15" thickBot="1" x14ac:dyDescent="0.4">
      <c r="A45" s="6" t="s">
        <v>166</v>
      </c>
      <c r="B45" s="7">
        <f t="shared" ref="B45:H45" si="40">B34+SUM(B37:B41)</f>
        <v>19466</v>
      </c>
      <c r="C45" s="7">
        <f t="shared" si="40"/>
        <v>19205</v>
      </c>
      <c r="D45" s="7">
        <f t="shared" si="40"/>
        <v>21211</v>
      </c>
      <c r="E45" s="7">
        <f t="shared" si="40"/>
        <v>20257</v>
      </c>
      <c r="F45" s="7">
        <f t="shared" si="40"/>
        <v>21105</v>
      </c>
      <c r="G45" s="7">
        <f t="shared" si="40"/>
        <v>29094</v>
      </c>
      <c r="H45" s="7">
        <f t="shared" si="40"/>
        <v>34904</v>
      </c>
      <c r="I45" s="7">
        <f>I34+SUM(I37:I41)</f>
        <v>36963</v>
      </c>
      <c r="J45" s="7">
        <f>J34+SUM(J37:J41)</f>
        <v>38015.493822129429</v>
      </c>
      <c r="K45" s="7">
        <f>K34+SUM(K37:K41)</f>
        <v>38487.689599465753</v>
      </c>
      <c r="L45" s="7">
        <f t="shared" ref="L45:N45" si="41">L34+SUM(L37:L41)</f>
        <v>39664.199944037857</v>
      </c>
      <c r="M45" s="7">
        <f t="shared" si="41"/>
        <v>41728.813005243886</v>
      </c>
      <c r="N45" s="7">
        <f t="shared" si="41"/>
        <v>44910.147234039323</v>
      </c>
      <c r="O45" s="87"/>
      <c r="P45" s="77"/>
    </row>
    <row r="46" spans="1:22" s="1" customFormat="1" ht="15" thickTop="1" x14ac:dyDescent="0.35">
      <c r="A46" s="84" t="s">
        <v>167</v>
      </c>
      <c r="B46" s="85">
        <f>B33-B45</f>
        <v>4.2809058541024569E-3</v>
      </c>
      <c r="C46" s="85">
        <f t="shared" ref="C46:H46" si="42">C33-C45</f>
        <v>4.0462070683133788E-3</v>
      </c>
      <c r="D46" s="85">
        <f t="shared" si="42"/>
        <v>4.0465793317707721E-3</v>
      </c>
      <c r="E46" s="85">
        <f t="shared" si="42"/>
        <v>4.2311179495300166E-3</v>
      </c>
      <c r="F46" s="85">
        <f t="shared" si="42"/>
        <v>3.936907225579489E-3</v>
      </c>
      <c r="G46" s="85">
        <f t="shared" si="42"/>
        <v>5.9620886022457853E-3</v>
      </c>
      <c r="H46" s="85">
        <f t="shared" si="42"/>
        <v>5.4335623499355279E-3</v>
      </c>
      <c r="I46" s="85">
        <f>I33-I45</f>
        <v>6.080068509618286E-3</v>
      </c>
      <c r="J46" s="85">
        <f t="shared" ref="J46:N46" si="43">J33-J45</f>
        <v>4.7521796150249429E-3</v>
      </c>
      <c r="K46" s="85">
        <f t="shared" si="43"/>
        <v>4.7521796077489853E-3</v>
      </c>
      <c r="L46" s="85">
        <f t="shared" si="43"/>
        <v>4.7521796077489853E-3</v>
      </c>
      <c r="M46" s="85">
        <f t="shared" si="43"/>
        <v>4.7521796150249429E-3</v>
      </c>
      <c r="N46" s="85">
        <f t="shared" si="43"/>
        <v>4.7521796150249429E-3</v>
      </c>
      <c r="O46" s="85"/>
      <c r="P46" s="78"/>
      <c r="S46"/>
      <c r="T46"/>
      <c r="U46"/>
      <c r="V46"/>
    </row>
    <row r="47" spans="1:22" x14ac:dyDescent="0.35">
      <c r="A47" s="50" t="s">
        <v>237</v>
      </c>
      <c r="B47" s="33"/>
      <c r="C47" s="33"/>
      <c r="D47" s="33"/>
      <c r="E47" s="33"/>
      <c r="F47" s="33"/>
      <c r="G47" s="33"/>
      <c r="H47" s="33"/>
      <c r="I47" s="33"/>
      <c r="J47" s="33"/>
      <c r="K47" s="33"/>
      <c r="L47" s="33"/>
      <c r="M47" s="33"/>
      <c r="N47" s="33"/>
      <c r="O47" s="33"/>
      <c r="P47" s="77"/>
    </row>
    <row r="48" spans="1:22" x14ac:dyDescent="0.35">
      <c r="A48" s="1" t="s">
        <v>133</v>
      </c>
      <c r="B48" s="55">
        <f>'Segmental forecast'!B11</f>
        <v>4233</v>
      </c>
      <c r="C48" s="55">
        <f>'Segmental forecast'!C11</f>
        <v>4642</v>
      </c>
      <c r="D48" s="55">
        <f>'Segmental forecast'!D11</f>
        <v>4945</v>
      </c>
      <c r="E48" s="55">
        <f>'Segmental forecast'!E11</f>
        <v>4379</v>
      </c>
      <c r="F48" s="55">
        <f>'Segmental forecast'!F11</f>
        <v>4850</v>
      </c>
      <c r="G48" s="55">
        <f>'Segmental forecast'!G11</f>
        <v>2976</v>
      </c>
      <c r="H48" s="55">
        <f>'Segmental forecast'!H11</f>
        <v>6923</v>
      </c>
      <c r="I48" s="55">
        <f>'Segmental forecast'!I11</f>
        <v>6856</v>
      </c>
      <c r="J48" s="55">
        <f>'Segmental forecast'!J11</f>
        <v>7590.1530613957293</v>
      </c>
      <c r="K48" s="55">
        <f>'Segmental forecast'!K11</f>
        <v>8522.6971550685776</v>
      </c>
      <c r="L48" s="55">
        <f>'Segmental forecast'!L11</f>
        <v>9702.5104889725117</v>
      </c>
      <c r="M48" s="55">
        <f>'Segmental forecast'!M11</f>
        <v>11190.191527678408</v>
      </c>
      <c r="N48" s="55">
        <f>'Segmental forecast'!N11</f>
        <v>13060.836527888494</v>
      </c>
      <c r="O48" s="55"/>
      <c r="P48" s="77"/>
    </row>
    <row r="49" spans="1:16" x14ac:dyDescent="0.35">
      <c r="A49" t="s">
        <v>131</v>
      </c>
      <c r="B49" s="52">
        <f>'Segmental forecast'!B8</f>
        <v>606</v>
      </c>
      <c r="C49" s="52">
        <f>'Segmental forecast'!C8</f>
        <v>649</v>
      </c>
      <c r="D49" s="52">
        <f>'Segmental forecast'!D8</f>
        <v>706</v>
      </c>
      <c r="E49" s="52">
        <f>'Segmental forecast'!E8</f>
        <v>747</v>
      </c>
      <c r="F49" s="52">
        <f>'Segmental forecast'!F8</f>
        <v>705</v>
      </c>
      <c r="G49" s="52">
        <f>'Segmental forecast'!G8</f>
        <v>721</v>
      </c>
      <c r="H49" s="52">
        <f>'Segmental forecast'!H8</f>
        <v>744</v>
      </c>
      <c r="I49" s="52">
        <f>'Segmental forecast'!I8</f>
        <v>717</v>
      </c>
      <c r="J49" s="52">
        <f>'Segmental forecast'!J8</f>
        <v>743.70908538052549</v>
      </c>
      <c r="K49" s="52">
        <f>'Segmental forecast'!K8</f>
        <v>772.60648735436496</v>
      </c>
      <c r="L49" s="52">
        <f>'Segmental forecast'!L8</f>
        <v>803.85460035546657</v>
      </c>
      <c r="M49" s="52">
        <f>'Segmental forecast'!M8</f>
        <v>837.6287125521884</v>
      </c>
      <c r="N49" s="52">
        <f>'Segmental forecast'!N8</f>
        <v>874.11805250243083</v>
      </c>
      <c r="O49" s="52"/>
      <c r="P49" s="83" t="s">
        <v>225</v>
      </c>
    </row>
    <row r="50" spans="1:16" x14ac:dyDescent="0.35">
      <c r="A50" t="s">
        <v>168</v>
      </c>
      <c r="B50" s="56">
        <f>Historicals!B103</f>
        <v>703</v>
      </c>
      <c r="C50" s="56">
        <f>Historicals!C103</f>
        <v>748</v>
      </c>
      <c r="D50" s="56">
        <f>Historicals!D103</f>
        <v>1262</v>
      </c>
      <c r="E50" s="56">
        <f>Historicals!E103</f>
        <v>529</v>
      </c>
      <c r="F50" s="56">
        <f>Historicals!F103</f>
        <v>757</v>
      </c>
      <c r="G50" s="56">
        <f>Historicals!G103</f>
        <v>1028</v>
      </c>
      <c r="H50" s="56">
        <f>Historicals!H103</f>
        <v>1177</v>
      </c>
      <c r="I50" s="56">
        <f>Historicals!I103</f>
        <v>1231</v>
      </c>
      <c r="J50" s="56">
        <f>J13</f>
        <v>1186.0155953038998</v>
      </c>
      <c r="K50" s="56">
        <f t="shared" ref="K50:M50" si="44">K13</f>
        <v>1335.5474998674358</v>
      </c>
      <c r="L50" s="56">
        <f t="shared" si="44"/>
        <v>1524.7286185352696</v>
      </c>
      <c r="M50" s="56">
        <f t="shared" si="44"/>
        <v>1763.2758149735685</v>
      </c>
      <c r="N50" s="56">
        <f>N13</f>
        <v>2063.2306498618386</v>
      </c>
      <c r="O50" s="56"/>
      <c r="P50" s="83" t="s">
        <v>238</v>
      </c>
    </row>
    <row r="51" spans="1:16" x14ac:dyDescent="0.35">
      <c r="A51" s="46" t="s">
        <v>235</v>
      </c>
      <c r="B51" s="82">
        <f t="shared" ref="B51:H51" si="45">B50/B3</f>
        <v>2.2973105454070129E-2</v>
      </c>
      <c r="C51" s="82">
        <f t="shared" si="45"/>
        <v>2.3103533481591301E-2</v>
      </c>
      <c r="D51" s="82">
        <f t="shared" si="45"/>
        <v>3.6739446870451234E-2</v>
      </c>
      <c r="E51" s="82">
        <f t="shared" si="45"/>
        <v>1.4534164903700854E-2</v>
      </c>
      <c r="F51" s="82">
        <f t="shared" si="45"/>
        <v>1.935219981082394E-2</v>
      </c>
      <c r="G51" s="82">
        <f t="shared" si="45"/>
        <v>2.7484426382910463E-2</v>
      </c>
      <c r="H51" s="82">
        <f t="shared" si="45"/>
        <v>2.6426871435628004E-2</v>
      </c>
      <c r="I51" s="82">
        <f>I50/I3</f>
        <v>2.6354099764504389E-2</v>
      </c>
      <c r="J51" s="48">
        <f t="shared" ref="J51:N51" si="46">J50/J3</f>
        <v>2.318193613604224E-2</v>
      </c>
      <c r="K51" s="48">
        <f t="shared" si="46"/>
        <v>2.3785509125839269E-2</v>
      </c>
      <c r="L51" s="48">
        <f t="shared" si="46"/>
        <v>2.4692631275497895E-2</v>
      </c>
      <c r="M51" s="48">
        <f t="shared" si="46"/>
        <v>2.5914784573975457E-2</v>
      </c>
      <c r="N51" s="48">
        <f t="shared" si="46"/>
        <v>2.7463848879652069E-2</v>
      </c>
      <c r="O51" s="48"/>
      <c r="P51" s="78"/>
    </row>
    <row r="52" spans="1:16" x14ac:dyDescent="0.35">
      <c r="A52" s="1" t="s">
        <v>169</v>
      </c>
      <c r="B52" s="55">
        <f>B48-B50</f>
        <v>3530</v>
      </c>
      <c r="C52" s="55">
        <f t="shared" ref="C52:N52" si="47">C48-C50</f>
        <v>3894</v>
      </c>
      <c r="D52" s="55">
        <f t="shared" si="47"/>
        <v>3683</v>
      </c>
      <c r="E52" s="55">
        <f t="shared" si="47"/>
        <v>3850</v>
      </c>
      <c r="F52" s="55">
        <f t="shared" si="47"/>
        <v>4093</v>
      </c>
      <c r="G52" s="55">
        <f t="shared" si="47"/>
        <v>1948</v>
      </c>
      <c r="H52" s="55">
        <f t="shared" si="47"/>
        <v>5746</v>
      </c>
      <c r="I52" s="55">
        <f t="shared" si="47"/>
        <v>5625</v>
      </c>
      <c r="J52" s="55">
        <f t="shared" si="47"/>
        <v>6404.13746609183</v>
      </c>
      <c r="K52" s="55">
        <f t="shared" si="47"/>
        <v>7187.1496552011413</v>
      </c>
      <c r="L52" s="55">
        <f t="shared" si="47"/>
        <v>8177.7818704372421</v>
      </c>
      <c r="M52" s="55">
        <f t="shared" si="47"/>
        <v>9426.9157127048384</v>
      </c>
      <c r="N52" s="55">
        <f>N48-N50</f>
        <v>10997.605878026656</v>
      </c>
      <c r="O52" s="55"/>
      <c r="P52" s="77"/>
    </row>
    <row r="53" spans="1:16" x14ac:dyDescent="0.35">
      <c r="A53" t="s">
        <v>170</v>
      </c>
      <c r="B53" s="56">
        <f>Historicals!B102</f>
        <v>53</v>
      </c>
      <c r="C53" s="56">
        <f>Historicals!C102</f>
        <v>70</v>
      </c>
      <c r="D53" s="56">
        <f>Historicals!D102</f>
        <v>98</v>
      </c>
      <c r="E53" s="56">
        <f>Historicals!E102</f>
        <v>125</v>
      </c>
      <c r="F53" s="56">
        <f>Historicals!F102</f>
        <v>153</v>
      </c>
      <c r="G53" s="56">
        <f>Historicals!G102</f>
        <v>140</v>
      </c>
      <c r="H53" s="56">
        <f>Historicals!H102</f>
        <v>293</v>
      </c>
      <c r="I53" s="56">
        <f>Historicals!I102</f>
        <v>290</v>
      </c>
      <c r="J53" s="56">
        <f>J10</f>
        <v>193.65903804438435</v>
      </c>
      <c r="K53" s="56">
        <f t="shared" ref="K53:N53" si="48">K10</f>
        <v>193.65903804438435</v>
      </c>
      <c r="L53" s="56">
        <f t="shared" si="48"/>
        <v>193.65903804438435</v>
      </c>
      <c r="M53" s="56">
        <f t="shared" si="48"/>
        <v>193.65903804438435</v>
      </c>
      <c r="N53" s="56">
        <f t="shared" si="48"/>
        <v>193.65903804438435</v>
      </c>
      <c r="O53" s="86" t="s">
        <v>247</v>
      </c>
      <c r="P53" s="83" t="s">
        <v>251</v>
      </c>
    </row>
    <row r="54" spans="1:16" x14ac:dyDescent="0.35">
      <c r="A54" s="35" t="s">
        <v>248</v>
      </c>
      <c r="B54" s="82" t="str">
        <f>+IFERROR(B53/A38,"nm")</f>
        <v>nm</v>
      </c>
      <c r="C54" s="82">
        <f t="shared" ref="C54:I54" si="49">+IFERROR(C53/B38,"nm")</f>
        <v>6.4874884151992579E-2</v>
      </c>
      <c r="D54" s="82">
        <f t="shared" si="49"/>
        <v>4.8756218905472638E-2</v>
      </c>
      <c r="E54" s="82">
        <f t="shared" si="49"/>
        <v>3.6012676462114666E-2</v>
      </c>
      <c r="F54" s="82">
        <f t="shared" si="49"/>
        <v>4.4117647058823532E-2</v>
      </c>
      <c r="G54" s="82">
        <f t="shared" si="49"/>
        <v>4.0415704387990761E-2</v>
      </c>
      <c r="H54" s="82">
        <f t="shared" si="49"/>
        <v>3.115032957686583E-2</v>
      </c>
      <c r="I54" s="82">
        <f t="shared" si="49"/>
        <v>3.0808456390098798E-2</v>
      </c>
      <c r="J54" s="48">
        <f t="shared" ref="J54" si="50">+IFERROR(J53/I38,"nm")</f>
        <v>2.1710654489280758E-2</v>
      </c>
      <c r="K54" s="48">
        <f t="shared" ref="K54" si="51">+IFERROR(K53/J38,"nm")</f>
        <v>2.1710654489280758E-2</v>
      </c>
      <c r="L54" s="48">
        <f t="shared" ref="L54" si="52">+IFERROR(L53/K38,"nm")</f>
        <v>2.1710654489280758E-2</v>
      </c>
      <c r="M54" s="48">
        <f t="shared" ref="M54" si="53">+IFERROR(M53/L38,"nm")</f>
        <v>2.1710654489280758E-2</v>
      </c>
      <c r="N54" s="48">
        <f t="shared" ref="N54" si="54">+IFERROR(N53/M38,"nm")</f>
        <v>2.1710654489280758E-2</v>
      </c>
      <c r="O54" s="48"/>
      <c r="P54" s="78"/>
    </row>
    <row r="55" spans="1:16" x14ac:dyDescent="0.35">
      <c r="A55" t="s">
        <v>171</v>
      </c>
      <c r="B55" s="56">
        <f>5451-B24</f>
        <v>-113</v>
      </c>
      <c r="C55" s="56">
        <f t="shared" ref="C55:N55" si="55">B24-C24</f>
        <v>-324</v>
      </c>
      <c r="D55" s="56">
        <f t="shared" si="55"/>
        <v>-796</v>
      </c>
      <c r="E55" s="56">
        <f t="shared" si="55"/>
        <v>204</v>
      </c>
      <c r="F55" s="56">
        <f t="shared" si="55"/>
        <v>-802</v>
      </c>
      <c r="G55" s="56">
        <f t="shared" si="55"/>
        <v>-586</v>
      </c>
      <c r="H55" s="56">
        <f t="shared" si="55"/>
        <v>-613</v>
      </c>
      <c r="I55" s="56">
        <f>H24-I24</f>
        <v>-1248</v>
      </c>
      <c r="J55" s="56">
        <f>I24-J24</f>
        <v>-65.381299840137217</v>
      </c>
      <c r="K55" s="56">
        <f>J24-K24</f>
        <v>-954.99334317454486</v>
      </c>
      <c r="L55" s="56">
        <f t="shared" si="55"/>
        <v>-1071.8233992363021</v>
      </c>
      <c r="M55" s="56">
        <f t="shared" si="55"/>
        <v>-1204.7385696245037</v>
      </c>
      <c r="N55" s="56">
        <f t="shared" si="55"/>
        <v>-1356.17625457965</v>
      </c>
      <c r="O55" s="56"/>
      <c r="P55" s="77"/>
    </row>
    <row r="56" spans="1:16" x14ac:dyDescent="0.35">
      <c r="A56" t="s">
        <v>134</v>
      </c>
      <c r="B56" s="56">
        <f>Historicals!B82+Historicals!B83-Historicals!B104</f>
        <v>-1166</v>
      </c>
      <c r="C56" s="56">
        <f>Historicals!C82+Historicals!C83-Historicals!C104</f>
        <v>-1385</v>
      </c>
      <c r="D56" s="56">
        <f>Historicals!D82+Historicals!D83-Historicals!D104</f>
        <v>-1358</v>
      </c>
      <c r="E56" s="56">
        <f>Historicals!E82+Historicals!E83-Historicals!E104</f>
        <v>-1319</v>
      </c>
      <c r="F56" s="56">
        <f>Historicals!F82+Historicals!F83-Historicals!F104</f>
        <v>-1279</v>
      </c>
      <c r="G56" s="56">
        <f>Historicals!G82+Historicals!G83-Historicals!G104</f>
        <v>-1207</v>
      </c>
      <c r="H56" s="56">
        <f>Historicals!H82+Historicals!H83-Historicals!H104</f>
        <v>-874</v>
      </c>
      <c r="I56" s="56">
        <f>Historicals!I82+Historicals!I83-Historicals!I104</f>
        <v>-918</v>
      </c>
      <c r="J56" s="56">
        <f>-'Segmental forecast'!J14</f>
        <v>-795.18747479454748</v>
      </c>
      <c r="K56" s="56">
        <f>-'Segmental forecast'!K14</f>
        <v>-846.35273211741219</v>
      </c>
      <c r="L56" s="56">
        <f>-'Segmental forecast'!L14</f>
        <v>-917.15404427060616</v>
      </c>
      <c r="M56" s="56">
        <f>-'Segmental forecast'!M14</f>
        <v>-1015.9360265280537</v>
      </c>
      <c r="N56" s="56">
        <f>-'Segmental forecast'!N14</f>
        <v>-1155.008622361167</v>
      </c>
      <c r="O56" s="56"/>
      <c r="P56" s="83" t="s">
        <v>225</v>
      </c>
    </row>
    <row r="57" spans="1:16" x14ac:dyDescent="0.35">
      <c r="A57" s="46" t="s">
        <v>128</v>
      </c>
      <c r="B57" s="40" t="str">
        <f>+IFERROR(B55/A55-1,"nm")</f>
        <v>nm</v>
      </c>
      <c r="C57" s="40">
        <f>+IFERROR(C56/B56-1,"nm")</f>
        <v>0.18782161234991435</v>
      </c>
      <c r="D57" s="40">
        <f t="shared" ref="D57:J57" si="56">+IFERROR(D56/C56-1,"nm")</f>
        <v>-1.9494584837545181E-2</v>
      </c>
      <c r="E57" s="40">
        <f t="shared" si="56"/>
        <v>-2.8718703976435944E-2</v>
      </c>
      <c r="F57" s="40">
        <f t="shared" si="56"/>
        <v>-3.0326004548900665E-2</v>
      </c>
      <c r="G57" s="40">
        <f t="shared" si="56"/>
        <v>-5.6293979671618422E-2</v>
      </c>
      <c r="H57" s="40">
        <f t="shared" si="56"/>
        <v>-0.27589063794531898</v>
      </c>
      <c r="I57" s="40">
        <f t="shared" si="56"/>
        <v>5.034324942791768E-2</v>
      </c>
      <c r="J57" s="48">
        <f t="shared" si="56"/>
        <v>-0.13378270719548202</v>
      </c>
      <c r="K57" s="48">
        <f>+IFERROR(K56/J56-1,"nm")</f>
        <v>6.4343640895606846E-2</v>
      </c>
      <c r="L57" s="48">
        <f t="shared" ref="L57:N57" si="57">+IFERROR(L56/K56-1,"nm")</f>
        <v>8.3654615228880624E-2</v>
      </c>
      <c r="M57" s="48">
        <f t="shared" si="57"/>
        <v>0.10770489742102907</v>
      </c>
      <c r="N57" s="48">
        <f t="shared" si="57"/>
        <v>0.13689109570057467</v>
      </c>
      <c r="O57" s="88"/>
      <c r="P57" s="78" t="s">
        <v>239</v>
      </c>
    </row>
    <row r="58" spans="1:16" x14ac:dyDescent="0.35">
      <c r="A58" s="1" t="s">
        <v>172</v>
      </c>
      <c r="B58" s="55">
        <f t="shared" ref="B58:N58" si="58">B52+B49+B55+B56-B53</f>
        <v>2804</v>
      </c>
      <c r="C58" s="55">
        <f t="shared" si="58"/>
        <v>2764</v>
      </c>
      <c r="D58" s="55">
        <f t="shared" si="58"/>
        <v>2137</v>
      </c>
      <c r="E58" s="55">
        <f t="shared" si="58"/>
        <v>3357</v>
      </c>
      <c r="F58" s="55">
        <f t="shared" si="58"/>
        <v>2564</v>
      </c>
      <c r="G58" s="55">
        <f t="shared" si="58"/>
        <v>736</v>
      </c>
      <c r="H58" s="55">
        <f t="shared" si="58"/>
        <v>4710</v>
      </c>
      <c r="I58" s="55">
        <f t="shared" si="58"/>
        <v>3886</v>
      </c>
      <c r="J58" s="55">
        <f t="shared" si="58"/>
        <v>6093.6187387932869</v>
      </c>
      <c r="K58" s="55">
        <f t="shared" si="58"/>
        <v>5964.7510292191646</v>
      </c>
      <c r="L58" s="55">
        <f t="shared" si="58"/>
        <v>6798.9999892414171</v>
      </c>
      <c r="M58" s="55">
        <f t="shared" si="58"/>
        <v>7850.2107910600853</v>
      </c>
      <c r="N58" s="55">
        <f t="shared" si="58"/>
        <v>9166.8800155438839</v>
      </c>
      <c r="O58" s="55"/>
      <c r="P58" s="77"/>
    </row>
    <row r="59" spans="1:16" x14ac:dyDescent="0.35">
      <c r="A59" t="s">
        <v>173</v>
      </c>
      <c r="B59" s="56">
        <f>Historicals!B76-'Three Statements'!B52-'Three Statements'!B55-B49</f>
        <v>657</v>
      </c>
      <c r="C59" s="56">
        <f>Historicals!C76-'Three Statements'!C52-'Three Statements'!C55-C49</f>
        <v>-820</v>
      </c>
      <c r="D59" s="56">
        <f>Historicals!D76-'Three Statements'!D52-'Three Statements'!D55-D49</f>
        <v>253</v>
      </c>
      <c r="E59" s="56">
        <f>Historicals!E76-'Three Statements'!E52-'Three Statements'!E55-E49</f>
        <v>154</v>
      </c>
      <c r="F59" s="56">
        <f>Historicals!F76-'Three Statements'!F52-'Three Statements'!F55-F49</f>
        <v>1907</v>
      </c>
      <c r="G59" s="56">
        <f>Historicals!G76-'Three Statements'!G52-'Three Statements'!G55-G49</f>
        <v>402</v>
      </c>
      <c r="H59" s="56">
        <f>Historicals!H76-'Three Statements'!H52-'Three Statements'!H55-H49</f>
        <v>780</v>
      </c>
      <c r="I59" s="56">
        <f>Historicals!I76-'Three Statements'!I52-'Three Statements'!I55-I49</f>
        <v>94</v>
      </c>
      <c r="J59" s="76">
        <v>0</v>
      </c>
      <c r="K59" s="76">
        <v>0</v>
      </c>
      <c r="L59" s="76">
        <v>0</v>
      </c>
      <c r="M59" s="76">
        <v>0</v>
      </c>
      <c r="N59" s="76">
        <v>0</v>
      </c>
      <c r="O59" s="56"/>
      <c r="P59" s="80" t="s">
        <v>240</v>
      </c>
    </row>
    <row r="60" spans="1:16" x14ac:dyDescent="0.35">
      <c r="A60" s="25" t="s">
        <v>174</v>
      </c>
      <c r="B60" s="57">
        <f t="shared" ref="B60:M60" si="59">B52+B55+B59+B49</f>
        <v>4680</v>
      </c>
      <c r="C60" s="57">
        <f t="shared" si="59"/>
        <v>3399</v>
      </c>
      <c r="D60" s="57">
        <f t="shared" si="59"/>
        <v>3846</v>
      </c>
      <c r="E60" s="57">
        <f t="shared" si="59"/>
        <v>4955</v>
      </c>
      <c r="F60" s="57">
        <f t="shared" si="59"/>
        <v>5903</v>
      </c>
      <c r="G60" s="57">
        <f t="shared" si="59"/>
        <v>2485</v>
      </c>
      <c r="H60" s="57">
        <f t="shared" si="59"/>
        <v>6657</v>
      </c>
      <c r="I60" s="57">
        <f>I52+I55+I59+I49</f>
        <v>5188</v>
      </c>
      <c r="J60" s="57">
        <f>J52+J55+J59+J49</f>
        <v>7082.4652516322185</v>
      </c>
      <c r="K60" s="57">
        <f t="shared" si="59"/>
        <v>7004.762799380961</v>
      </c>
      <c r="L60" s="57">
        <f t="shared" si="59"/>
        <v>7909.8130715564066</v>
      </c>
      <c r="M60" s="57">
        <f t="shared" si="59"/>
        <v>9059.8058556325232</v>
      </c>
      <c r="N60" s="57">
        <f>N52+N55+N59+N49</f>
        <v>10515.547675949436</v>
      </c>
      <c r="O60" s="87"/>
      <c r="P60" s="77"/>
    </row>
    <row r="61" spans="1:16" x14ac:dyDescent="0.35">
      <c r="A61" s="12" t="s">
        <v>167</v>
      </c>
      <c r="B61" s="85">
        <f>B60-Historicals!B76</f>
        <v>0</v>
      </c>
      <c r="C61" s="85">
        <f>C60-Historicals!C76</f>
        <v>0</v>
      </c>
      <c r="D61" s="85">
        <f>D60-Historicals!D76</f>
        <v>0</v>
      </c>
      <c r="E61" s="85">
        <f>E60-Historicals!E76</f>
        <v>0</v>
      </c>
      <c r="F61" s="85">
        <f>F60-Historicals!F76</f>
        <v>0</v>
      </c>
      <c r="G61" s="85">
        <f>G60-Historicals!G76</f>
        <v>0</v>
      </c>
      <c r="H61" s="85">
        <f>H60-Historicals!H76</f>
        <v>0</v>
      </c>
      <c r="I61" s="85">
        <f>I60-Historicals!I76</f>
        <v>0</v>
      </c>
      <c r="J61" s="85"/>
      <c r="K61" s="85"/>
      <c r="L61" s="85"/>
      <c r="M61" s="85"/>
      <c r="N61" s="85"/>
      <c r="O61" s="85"/>
      <c r="P61" s="77"/>
    </row>
    <row r="62" spans="1:16" x14ac:dyDescent="0.35">
      <c r="A62" t="s">
        <v>175</v>
      </c>
      <c r="B62" s="56"/>
      <c r="C62" s="56"/>
      <c r="D62" s="56"/>
      <c r="E62" s="56"/>
      <c r="F62" s="56"/>
      <c r="G62" s="56"/>
      <c r="H62" s="56"/>
      <c r="I62" s="56"/>
      <c r="J62" s="56"/>
      <c r="K62" s="56"/>
      <c r="L62" s="56"/>
      <c r="M62" s="56"/>
      <c r="N62" s="56"/>
      <c r="O62" s="56"/>
      <c r="P62" s="77"/>
    </row>
    <row r="63" spans="1:16" x14ac:dyDescent="0.35">
      <c r="A63" t="s">
        <v>176</v>
      </c>
      <c r="B63" s="56">
        <f>Historicals!B85-'Three Statements'!B56</f>
        <v>991</v>
      </c>
      <c r="C63" s="56">
        <f>Historicals!C85-'Three Statements'!C56</f>
        <v>351</v>
      </c>
      <c r="D63" s="56">
        <f>Historicals!D85-'Three Statements'!D56</f>
        <v>350</v>
      </c>
      <c r="E63" s="56">
        <f>Historicals!E85-'Three Statements'!E56</f>
        <v>1595</v>
      </c>
      <c r="F63" s="56">
        <f>Historicals!F85-'Three Statements'!F56</f>
        <v>1015</v>
      </c>
      <c r="G63" s="56">
        <f>Historicals!G85-'Three Statements'!G56</f>
        <v>179</v>
      </c>
      <c r="H63" s="56">
        <f>Historicals!H85-'Three Statements'!H56</f>
        <v>-2926</v>
      </c>
      <c r="I63" s="56">
        <f>Historicals!I85-'Three Statements'!I56</f>
        <v>-606</v>
      </c>
      <c r="J63" s="56">
        <f>-(J28-I28)</f>
        <v>5.75</v>
      </c>
      <c r="K63" s="56">
        <f t="shared" ref="K63:N63" si="60">-(K28-J28)</f>
        <v>0</v>
      </c>
      <c r="L63" s="56">
        <f t="shared" si="60"/>
        <v>0</v>
      </c>
      <c r="M63" s="56">
        <f t="shared" si="60"/>
        <v>0</v>
      </c>
      <c r="N63" s="56">
        <f t="shared" si="60"/>
        <v>0</v>
      </c>
      <c r="O63" s="56" t="s">
        <v>246</v>
      </c>
      <c r="P63" s="90" t="s">
        <v>249</v>
      </c>
    </row>
    <row r="64" spans="1:16" x14ac:dyDescent="0.35">
      <c r="A64" s="25" t="s">
        <v>177</v>
      </c>
      <c r="B64" s="57">
        <f t="shared" ref="B64:N64" si="61">B62+B63+B56</f>
        <v>-175</v>
      </c>
      <c r="C64" s="57">
        <f t="shared" si="61"/>
        <v>-1034</v>
      </c>
      <c r="D64" s="57">
        <f t="shared" si="61"/>
        <v>-1008</v>
      </c>
      <c r="E64" s="57">
        <f t="shared" si="61"/>
        <v>276</v>
      </c>
      <c r="F64" s="57">
        <f t="shared" si="61"/>
        <v>-264</v>
      </c>
      <c r="G64" s="57">
        <f t="shared" si="61"/>
        <v>-1028</v>
      </c>
      <c r="H64" s="57">
        <f t="shared" si="61"/>
        <v>-3800</v>
      </c>
      <c r="I64" s="57">
        <f t="shared" si="61"/>
        <v>-1524</v>
      </c>
      <c r="J64" s="57">
        <f>J62+J63+J56</f>
        <v>-789.43747479454748</v>
      </c>
      <c r="K64" s="57">
        <f t="shared" si="61"/>
        <v>-846.35273211741219</v>
      </c>
      <c r="L64" s="57">
        <f t="shared" si="61"/>
        <v>-917.15404427060616</v>
      </c>
      <c r="M64" s="57">
        <f t="shared" si="61"/>
        <v>-1015.9360265280537</v>
      </c>
      <c r="N64" s="57">
        <f t="shared" si="61"/>
        <v>-1155.008622361167</v>
      </c>
      <c r="O64" s="87"/>
      <c r="P64" s="77"/>
    </row>
    <row r="65" spans="1:16" x14ac:dyDescent="0.35">
      <c r="A65" s="12" t="s">
        <v>167</v>
      </c>
      <c r="B65" s="85">
        <f>B64-Historicals!B85</f>
        <v>0</v>
      </c>
      <c r="C65" s="85">
        <f>C64-Historicals!C85</f>
        <v>0</v>
      </c>
      <c r="D65" s="85">
        <f>D64-Historicals!D85</f>
        <v>0</v>
      </c>
      <c r="E65" s="85">
        <f>E64-Historicals!E85</f>
        <v>0</v>
      </c>
      <c r="F65" s="85">
        <f>F64-Historicals!F85</f>
        <v>0</v>
      </c>
      <c r="G65" s="85">
        <f>G64-Historicals!G85</f>
        <v>0</v>
      </c>
      <c r="H65" s="85">
        <f>H64-Historicals!H85</f>
        <v>0</v>
      </c>
      <c r="I65" s="85">
        <f>I64-Historicals!I85</f>
        <v>0</v>
      </c>
      <c r="J65" s="85"/>
      <c r="K65" s="85"/>
      <c r="L65" s="85"/>
      <c r="M65" s="85"/>
      <c r="N65" s="85"/>
      <c r="O65" s="85"/>
      <c r="P65" s="77"/>
    </row>
    <row r="66" spans="1:16" x14ac:dyDescent="0.35">
      <c r="A66" t="s">
        <v>178</v>
      </c>
      <c r="B66" s="56">
        <f>Historicals!B91+Historicals!B90</f>
        <v>-2020</v>
      </c>
      <c r="C66" s="56">
        <f>Historicals!C91+Historicals!C90</f>
        <v>-2731</v>
      </c>
      <c r="D66" s="56">
        <f>Historicals!D91+Historicals!D90</f>
        <v>-2734</v>
      </c>
      <c r="E66" s="56">
        <f>Historicals!E91+Historicals!E90</f>
        <v>-3521</v>
      </c>
      <c r="F66" s="56">
        <f>Historicals!F91+Historicals!F90</f>
        <v>-3586</v>
      </c>
      <c r="G66" s="56">
        <f>Historicals!G91+Historicals!G90</f>
        <v>-2182</v>
      </c>
      <c r="H66" s="56">
        <f>Historicals!H91+Historicals!H90</f>
        <v>564</v>
      </c>
      <c r="I66" s="56">
        <f>Historicals!I91+Historicals!I90</f>
        <v>-2863</v>
      </c>
      <c r="J66" s="56">
        <f>I66</f>
        <v>-2863</v>
      </c>
      <c r="K66" s="56">
        <f>-18000/4</f>
        <v>-4500</v>
      </c>
      <c r="L66" s="56">
        <f t="shared" ref="L66:N66" si="62">-18000/4</f>
        <v>-4500</v>
      </c>
      <c r="M66" s="56">
        <f t="shared" si="62"/>
        <v>-4500</v>
      </c>
      <c r="N66" s="56">
        <f t="shared" si="62"/>
        <v>-4500</v>
      </c>
      <c r="O66" s="56"/>
      <c r="P66" s="83" t="s">
        <v>242</v>
      </c>
    </row>
    <row r="67" spans="1:16" x14ac:dyDescent="0.35">
      <c r="A67" s="81" t="s">
        <v>128</v>
      </c>
      <c r="B67" s="72" t="str">
        <f>+IFERROR(B66/A66-1,"nm")</f>
        <v>nm</v>
      </c>
      <c r="C67" s="72">
        <f t="shared" ref="C67:J67" si="63">+IFERROR(-C66/-B66-1,"nm")</f>
        <v>0.35198019801980207</v>
      </c>
      <c r="D67" s="72">
        <f t="shared" si="63"/>
        <v>1.0984987184181616E-3</v>
      </c>
      <c r="E67" s="72">
        <f t="shared" si="63"/>
        <v>0.28785662033650339</v>
      </c>
      <c r="F67" s="72">
        <f t="shared" si="63"/>
        <v>1.8460664583924924E-2</v>
      </c>
      <c r="G67" s="72">
        <f t="shared" si="63"/>
        <v>-0.39152258784160621</v>
      </c>
      <c r="H67" s="72">
        <f t="shared" si="63"/>
        <v>-1.2584784601283228</v>
      </c>
      <c r="I67" s="72">
        <f t="shared" si="63"/>
        <v>-6.0762411347517729</v>
      </c>
      <c r="J67" s="72">
        <f t="shared" si="63"/>
        <v>0</v>
      </c>
      <c r="K67" s="72">
        <f>+IFERROR(-K66/-J66-1,"nm")</f>
        <v>0.57177785539643722</v>
      </c>
      <c r="L67" s="72">
        <f t="shared" ref="L67:N67" si="64">+IFERROR(-L66/-K66-1,"nm")</f>
        <v>0</v>
      </c>
      <c r="M67" s="72">
        <f t="shared" si="64"/>
        <v>0</v>
      </c>
      <c r="N67" s="72">
        <f t="shared" si="64"/>
        <v>0</v>
      </c>
      <c r="O67" s="72"/>
      <c r="P67" s="77"/>
    </row>
    <row r="68" spans="1:16" x14ac:dyDescent="0.35">
      <c r="A68" t="s">
        <v>179</v>
      </c>
      <c r="B68" s="56">
        <f t="shared" ref="B68:N68" si="65">-B16*B18</f>
        <v>-899.00000000000011</v>
      </c>
      <c r="C68" s="56">
        <f t="shared" si="65"/>
        <v>-1022</v>
      </c>
      <c r="D68" s="56">
        <f t="shared" si="65"/>
        <v>-1133</v>
      </c>
      <c r="E68" s="56">
        <f t="shared" si="65"/>
        <v>-1243</v>
      </c>
      <c r="F68" s="56">
        <f t="shared" si="65"/>
        <v>-1332</v>
      </c>
      <c r="G68" s="56">
        <f t="shared" si="65"/>
        <v>-1452</v>
      </c>
      <c r="H68" s="56">
        <f t="shared" si="65"/>
        <v>-1638.0000000000002</v>
      </c>
      <c r="I68" s="56">
        <f t="shared" si="65"/>
        <v>-1836.9999999999998</v>
      </c>
      <c r="J68" s="56">
        <f>-J16*J18</f>
        <v>-1794.984605918012</v>
      </c>
      <c r="K68" s="56">
        <f t="shared" si="65"/>
        <v>-2021.2948398204367</v>
      </c>
      <c r="L68" s="56">
        <f t="shared" si="65"/>
        <v>-2307.6124878207552</v>
      </c>
      <c r="M68" s="56">
        <f t="shared" si="65"/>
        <v>-2668.6436134544183</v>
      </c>
      <c r="N68" s="56">
        <f t="shared" si="65"/>
        <v>-3122.612611186833</v>
      </c>
      <c r="O68" s="56"/>
      <c r="P68" s="78" t="s">
        <v>243</v>
      </c>
    </row>
    <row r="69" spans="1:16" x14ac:dyDescent="0.35">
      <c r="A69" t="s">
        <v>180</v>
      </c>
      <c r="B69" s="56">
        <f>Historicals!B88+Historicals!B89+Historicals!B87</f>
        <v>-63</v>
      </c>
      <c r="C69" s="56">
        <f>Historicals!C88+Historicals!C89+Historicals!C87</f>
        <v>914</v>
      </c>
      <c r="D69" s="56">
        <f>Historicals!D88+Historicals!D89+Historicals!D87</f>
        <v>1809</v>
      </c>
      <c r="E69" s="56">
        <f>Historicals!E88+Historicals!E89+Historicals!E87</f>
        <v>13</v>
      </c>
      <c r="F69" s="56">
        <f>Historicals!F88+Historicals!F89+Historicals!F87</f>
        <v>-325</v>
      </c>
      <c r="G69" s="56">
        <f>Historicals!G88+Historicals!G89+Historicals!G87</f>
        <v>6183</v>
      </c>
      <c r="H69" s="56">
        <f>Historicals!H88+Historicals!H89+Historicals!H87</f>
        <v>-249</v>
      </c>
      <c r="I69" s="56">
        <f>Historicals!I88+Historicals!I89+Historicals!I87</f>
        <v>15</v>
      </c>
      <c r="J69" s="56">
        <f>(J34-I34)+(J38-I38)</f>
        <v>-500</v>
      </c>
      <c r="K69" s="56">
        <f t="shared" ref="K69:N69" si="66">(K34-J34)+(K38-J38)</f>
        <v>0</v>
      </c>
      <c r="L69" s="56">
        <f t="shared" si="66"/>
        <v>0</v>
      </c>
      <c r="M69" s="56">
        <f t="shared" si="66"/>
        <v>0</v>
      </c>
      <c r="N69" s="56">
        <f t="shared" si="66"/>
        <v>0</v>
      </c>
      <c r="O69" s="56"/>
      <c r="P69" s="77"/>
    </row>
    <row r="70" spans="1:16" x14ac:dyDescent="0.35">
      <c r="A70" t="s">
        <v>181</v>
      </c>
      <c r="B70" s="56">
        <f>Historicals!B94-B66-B68-B69+B53</f>
        <v>245.00000000000011</v>
      </c>
      <c r="C70" s="56">
        <f>Historicals!C94-C66-C68-C69+C53</f>
        <v>-65</v>
      </c>
      <c r="D70" s="56">
        <f>Historicals!D94-D66-D68-D69+D53</f>
        <v>8</v>
      </c>
      <c r="E70" s="56">
        <f>Historicals!E94-E66-E68-E69+E53</f>
        <v>41</v>
      </c>
      <c r="F70" s="56">
        <f>Historicals!F94-F66-F68-F69+F53</f>
        <v>103</v>
      </c>
      <c r="G70" s="56">
        <f>Historicals!G94-G66-G68-G69+G53</f>
        <v>82</v>
      </c>
      <c r="H70" s="56">
        <f>Historicals!H94-H66-H68-H69+H53</f>
        <v>157.00000000000023</v>
      </c>
      <c r="I70" s="56">
        <f>Historicals!I94-I66-I68-I69+I53</f>
        <v>138.99999999999977</v>
      </c>
      <c r="J70" s="76">
        <v>0</v>
      </c>
      <c r="K70" s="76">
        <v>0</v>
      </c>
      <c r="L70" s="76">
        <v>0</v>
      </c>
      <c r="M70" s="76">
        <v>0</v>
      </c>
      <c r="N70" s="76">
        <v>0</v>
      </c>
      <c r="O70" s="56"/>
      <c r="P70" s="80" t="s">
        <v>241</v>
      </c>
    </row>
    <row r="71" spans="1:16" x14ac:dyDescent="0.35">
      <c r="A71" s="25" t="s">
        <v>182</v>
      </c>
      <c r="B71" s="57">
        <f t="shared" ref="B71:N71" si="67">B66+B68+B69+B70-B53</f>
        <v>-2790</v>
      </c>
      <c r="C71" s="57">
        <f t="shared" si="67"/>
        <v>-2974</v>
      </c>
      <c r="D71" s="57">
        <f t="shared" si="67"/>
        <v>-2148</v>
      </c>
      <c r="E71" s="57">
        <f t="shared" si="67"/>
        <v>-4835</v>
      </c>
      <c r="F71" s="57">
        <f t="shared" si="67"/>
        <v>-5293</v>
      </c>
      <c r="G71" s="57">
        <f t="shared" si="67"/>
        <v>2491</v>
      </c>
      <c r="H71" s="57">
        <f t="shared" si="67"/>
        <v>-1459</v>
      </c>
      <c r="I71" s="57">
        <f t="shared" si="67"/>
        <v>-4836</v>
      </c>
      <c r="J71" s="57">
        <f t="shared" si="67"/>
        <v>-5351.6436439623958</v>
      </c>
      <c r="K71" s="57">
        <f t="shared" si="67"/>
        <v>-6714.9538778648212</v>
      </c>
      <c r="L71" s="57">
        <f t="shared" si="67"/>
        <v>-7001.2715258651397</v>
      </c>
      <c r="M71" s="57">
        <f t="shared" si="67"/>
        <v>-7362.3026514988023</v>
      </c>
      <c r="N71" s="57">
        <f t="shared" si="67"/>
        <v>-7816.2716492312165</v>
      </c>
      <c r="O71" s="87"/>
      <c r="P71" s="77"/>
    </row>
    <row r="72" spans="1:16" x14ac:dyDescent="0.35">
      <c r="A72" s="12" t="s">
        <v>167</v>
      </c>
      <c r="B72" s="85">
        <f>B71-Historicals!B94</f>
        <v>0</v>
      </c>
      <c r="C72" s="85">
        <f>C71-Historicals!C94</f>
        <v>0</v>
      </c>
      <c r="D72" s="85">
        <f>D71-Historicals!D94</f>
        <v>0</v>
      </c>
      <c r="E72" s="85">
        <f>E71-Historicals!E94</f>
        <v>0</v>
      </c>
      <c r="F72" s="85">
        <f>F71-Historicals!F94</f>
        <v>0</v>
      </c>
      <c r="G72" s="85">
        <f>G71-Historicals!G94</f>
        <v>0</v>
      </c>
      <c r="H72" s="85">
        <f>H71-Historicals!H94</f>
        <v>0</v>
      </c>
      <c r="I72" s="85">
        <f>I71-Historicals!I94</f>
        <v>0</v>
      </c>
      <c r="J72" s="85"/>
      <c r="K72" s="85"/>
      <c r="L72" s="85"/>
      <c r="M72" s="85"/>
      <c r="N72" s="85"/>
      <c r="O72" s="85"/>
      <c r="P72" s="77"/>
    </row>
    <row r="73" spans="1:16" x14ac:dyDescent="0.35">
      <c r="A73" t="s">
        <v>183</v>
      </c>
      <c r="B73" s="56">
        <f>Historicals!B95</f>
        <v>-83</v>
      </c>
      <c r="C73" s="56">
        <f>Historicals!C95</f>
        <v>-105</v>
      </c>
      <c r="D73" s="56">
        <f>Historicals!D95</f>
        <v>-20</v>
      </c>
      <c r="E73" s="56">
        <f>Historicals!E95</f>
        <v>45</v>
      </c>
      <c r="F73" s="56">
        <f>Historicals!F95</f>
        <v>-129</v>
      </c>
      <c r="G73" s="56">
        <f>Historicals!G95</f>
        <v>-66</v>
      </c>
      <c r="H73" s="56">
        <f>Historicals!H95</f>
        <v>143</v>
      </c>
      <c r="I73" s="56">
        <f>Historicals!I95</f>
        <v>-143</v>
      </c>
      <c r="J73" s="76"/>
      <c r="K73" s="76"/>
      <c r="L73" s="76"/>
      <c r="M73" s="76"/>
      <c r="N73" s="76"/>
      <c r="O73" s="56"/>
      <c r="P73" s="80" t="s">
        <v>241</v>
      </c>
    </row>
    <row r="74" spans="1:16" x14ac:dyDescent="0.35">
      <c r="A74" s="25" t="s">
        <v>184</v>
      </c>
      <c r="B74" s="57">
        <f t="shared" ref="B74:N74" si="68">B60+B64+B71+B73</f>
        <v>1632</v>
      </c>
      <c r="C74" s="57">
        <f t="shared" si="68"/>
        <v>-714</v>
      </c>
      <c r="D74" s="57">
        <f t="shared" si="68"/>
        <v>670</v>
      </c>
      <c r="E74" s="57">
        <f t="shared" si="68"/>
        <v>441</v>
      </c>
      <c r="F74" s="57">
        <f t="shared" si="68"/>
        <v>217</v>
      </c>
      <c r="G74" s="57">
        <f t="shared" si="68"/>
        <v>3882</v>
      </c>
      <c r="H74" s="57">
        <f t="shared" si="68"/>
        <v>1541</v>
      </c>
      <c r="I74" s="57">
        <f t="shared" si="68"/>
        <v>-1315</v>
      </c>
      <c r="J74" s="57">
        <f>J60+J64+J71+J73</f>
        <v>941.3841328752751</v>
      </c>
      <c r="K74" s="57">
        <f t="shared" si="68"/>
        <v>-556.54381060127253</v>
      </c>
      <c r="L74" s="57">
        <f t="shared" si="68"/>
        <v>-8.6124985793394444</v>
      </c>
      <c r="M74" s="57">
        <f t="shared" si="68"/>
        <v>681.56717760566698</v>
      </c>
      <c r="N74" s="57">
        <f t="shared" si="68"/>
        <v>1544.2674043570523</v>
      </c>
      <c r="O74" s="87"/>
      <c r="P74" s="77"/>
    </row>
    <row r="75" spans="1:16" x14ac:dyDescent="0.35">
      <c r="A75" t="s">
        <v>185</v>
      </c>
      <c r="B75" s="56">
        <f>Historicals!B97</f>
        <v>2220</v>
      </c>
      <c r="C75" s="56">
        <f t="shared" ref="C75:H75" si="69">B76</f>
        <v>3852</v>
      </c>
      <c r="D75" s="56">
        <f t="shared" si="69"/>
        <v>3138</v>
      </c>
      <c r="E75" s="56">
        <f t="shared" si="69"/>
        <v>3808</v>
      </c>
      <c r="F75" s="56">
        <f t="shared" si="69"/>
        <v>4249</v>
      </c>
      <c r="G75" s="56">
        <f t="shared" si="69"/>
        <v>4466</v>
      </c>
      <c r="H75" s="56">
        <f t="shared" si="69"/>
        <v>8348</v>
      </c>
      <c r="I75" s="56">
        <f>H76</f>
        <v>9889</v>
      </c>
      <c r="J75" s="56">
        <f t="shared" ref="J75:N75" si="70">I76</f>
        <v>8574</v>
      </c>
      <c r="K75" s="56">
        <f>J76</f>
        <v>9515.3841328752751</v>
      </c>
      <c r="L75" s="56">
        <f t="shared" si="70"/>
        <v>8958.8403222740017</v>
      </c>
      <c r="M75" s="56">
        <f t="shared" si="70"/>
        <v>8950.2278236946622</v>
      </c>
      <c r="N75" s="56">
        <f t="shared" si="70"/>
        <v>9631.7950013003283</v>
      </c>
      <c r="O75" s="56"/>
      <c r="P75" s="77"/>
    </row>
    <row r="76" spans="1:16" ht="15" thickBot="1" x14ac:dyDescent="0.4">
      <c r="A76" s="6" t="s">
        <v>186</v>
      </c>
      <c r="B76" s="58">
        <f t="shared" ref="B76:H76" si="71">B74+B75</f>
        <v>3852</v>
      </c>
      <c r="C76" s="58">
        <f t="shared" si="71"/>
        <v>3138</v>
      </c>
      <c r="D76" s="58">
        <f t="shared" si="71"/>
        <v>3808</v>
      </c>
      <c r="E76" s="58">
        <f t="shared" si="71"/>
        <v>4249</v>
      </c>
      <c r="F76" s="58">
        <f t="shared" si="71"/>
        <v>4466</v>
      </c>
      <c r="G76" s="58">
        <f t="shared" si="71"/>
        <v>8348</v>
      </c>
      <c r="H76" s="58">
        <f t="shared" si="71"/>
        <v>9889</v>
      </c>
      <c r="I76" s="58">
        <f>I74+I75</f>
        <v>8574</v>
      </c>
      <c r="J76" s="58">
        <f>J74+J75</f>
        <v>9515.3841328752751</v>
      </c>
      <c r="K76" s="58">
        <f t="shared" ref="K76:N76" si="72">K74+K75</f>
        <v>8958.8403222740017</v>
      </c>
      <c r="L76" s="58">
        <f t="shared" si="72"/>
        <v>8950.2278236946622</v>
      </c>
      <c r="M76" s="58">
        <f t="shared" si="72"/>
        <v>9631.7950013003283</v>
      </c>
      <c r="N76" s="58">
        <f t="shared" si="72"/>
        <v>11176.06240565738</v>
      </c>
      <c r="O76" s="87"/>
      <c r="P76" s="77"/>
    </row>
    <row r="77" spans="1:16" ht="15" thickTop="1" x14ac:dyDescent="0.35">
      <c r="A77" s="12" t="s">
        <v>167</v>
      </c>
      <c r="B77" s="85">
        <f t="shared" ref="B77:N77" si="73">+B76-B22</f>
        <v>0</v>
      </c>
      <c r="C77" s="85">
        <f t="shared" si="73"/>
        <v>0</v>
      </c>
      <c r="D77" s="85">
        <f t="shared" si="73"/>
        <v>0</v>
      </c>
      <c r="E77" s="85">
        <f t="shared" si="73"/>
        <v>0</v>
      </c>
      <c r="F77" s="85">
        <f t="shared" si="73"/>
        <v>0</v>
      </c>
      <c r="G77" s="85">
        <f t="shared" si="73"/>
        <v>0</v>
      </c>
      <c r="H77" s="85">
        <f t="shared" si="73"/>
        <v>0</v>
      </c>
      <c r="I77" s="85">
        <f>+I76-I22</f>
        <v>0</v>
      </c>
      <c r="J77" s="85">
        <f>+J76-J22</f>
        <v>0</v>
      </c>
      <c r="K77" s="85">
        <f t="shared" si="73"/>
        <v>0</v>
      </c>
      <c r="L77" s="85">
        <f t="shared" si="73"/>
        <v>0</v>
      </c>
      <c r="M77" s="85">
        <f t="shared" si="73"/>
        <v>0</v>
      </c>
      <c r="N77" s="85">
        <f t="shared" si="73"/>
        <v>0</v>
      </c>
      <c r="O77" s="85"/>
      <c r="P77" s="77"/>
    </row>
    <row r="78" spans="1:16" x14ac:dyDescent="0.35">
      <c r="A78" s="1" t="s">
        <v>187</v>
      </c>
      <c r="B78" s="41">
        <f t="shared" ref="B78:N78" si="74">(B35+B39)-(B23+23)</f>
        <v>-1988</v>
      </c>
      <c r="C78" s="41">
        <f t="shared" si="74"/>
        <v>-2298</v>
      </c>
      <c r="D78" s="41">
        <f t="shared" si="74"/>
        <v>-2388</v>
      </c>
      <c r="E78" s="41">
        <f t="shared" si="74"/>
        <v>-1013</v>
      </c>
      <c r="F78" s="41">
        <f t="shared" si="74"/>
        <v>-214</v>
      </c>
      <c r="G78" s="41">
        <f t="shared" si="74"/>
        <v>2454</v>
      </c>
      <c r="H78" s="41">
        <f t="shared" si="74"/>
        <v>-679</v>
      </c>
      <c r="I78" s="41">
        <f>(I35+I39)-(I23+23)</f>
        <v>-1169</v>
      </c>
      <c r="J78" s="41">
        <f>(J35+J39)-(J23+23)</f>
        <v>-1669</v>
      </c>
      <c r="K78" s="41">
        <f t="shared" si="74"/>
        <v>-1669</v>
      </c>
      <c r="L78" s="41">
        <f t="shared" si="74"/>
        <v>-1669</v>
      </c>
      <c r="M78" s="41">
        <f t="shared" si="74"/>
        <v>-1669</v>
      </c>
      <c r="N78" s="41">
        <f t="shared" si="74"/>
        <v>-1669</v>
      </c>
      <c r="O78" s="41"/>
      <c r="P78" s="77"/>
    </row>
    <row r="79" spans="1:16" x14ac:dyDescent="0.35">
      <c r="B79" s="52"/>
      <c r="C79" s="52"/>
      <c r="D79" s="52"/>
      <c r="E79" s="52"/>
      <c r="F79" s="52"/>
      <c r="G79" s="52"/>
      <c r="H79" s="52"/>
      <c r="I79" s="52"/>
    </row>
  </sheetData>
  <mergeCells count="3">
    <mergeCell ref="P3:P9"/>
    <mergeCell ref="P13:P14"/>
    <mergeCell ref="P34:P4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FC9A1-1BA4-4BAB-B941-2677275257A7}">
  <dimension ref="A1:U41"/>
  <sheetViews>
    <sheetView tabSelected="1" workbookViewId="0">
      <selection activeCell="J21" sqref="J21"/>
    </sheetView>
  </sheetViews>
  <sheetFormatPr defaultColWidth="8.90625" defaultRowHeight="14.5" x14ac:dyDescent="0.35"/>
  <cols>
    <col min="1" max="1" width="41" bestFit="1" customWidth="1"/>
    <col min="2" max="9" width="10.90625" customWidth="1"/>
    <col min="10" max="10" width="116.81640625" bestFit="1" customWidth="1"/>
    <col min="11" max="21" width="10.90625" customWidth="1"/>
  </cols>
  <sheetData>
    <row r="1" spans="1:21" ht="43.5" x14ac:dyDescent="0.35">
      <c r="A1" s="95" t="s">
        <v>259</v>
      </c>
      <c r="B1" s="16">
        <v>2015</v>
      </c>
      <c r="C1" s="16">
        <f t="shared" ref="C1:T1" si="0">+B1+1</f>
        <v>2016</v>
      </c>
      <c r="D1" s="16">
        <f t="shared" si="0"/>
        <v>2017</v>
      </c>
      <c r="E1" s="16">
        <f t="shared" si="0"/>
        <v>2018</v>
      </c>
      <c r="F1" s="16">
        <f t="shared" si="0"/>
        <v>2019</v>
      </c>
      <c r="G1" s="16">
        <f t="shared" si="0"/>
        <v>2020</v>
      </c>
      <c r="H1" s="16">
        <f t="shared" si="0"/>
        <v>2021</v>
      </c>
      <c r="I1" s="16">
        <f t="shared" si="0"/>
        <v>2022</v>
      </c>
      <c r="J1" s="96" t="s">
        <v>20</v>
      </c>
      <c r="K1" s="97">
        <f>+I1+1</f>
        <v>2023</v>
      </c>
      <c r="L1" s="97">
        <f t="shared" si="0"/>
        <v>2024</v>
      </c>
      <c r="M1" s="97">
        <f t="shared" si="0"/>
        <v>2025</v>
      </c>
      <c r="N1" s="97">
        <f t="shared" si="0"/>
        <v>2026</v>
      </c>
      <c r="O1" s="97">
        <f t="shared" si="0"/>
        <v>2027</v>
      </c>
      <c r="P1" s="97">
        <f t="shared" si="0"/>
        <v>2028</v>
      </c>
      <c r="Q1" s="97">
        <f t="shared" si="0"/>
        <v>2029</v>
      </c>
      <c r="R1" s="97">
        <f t="shared" si="0"/>
        <v>2030</v>
      </c>
      <c r="S1" s="97">
        <f t="shared" si="0"/>
        <v>2031</v>
      </c>
      <c r="T1" s="97">
        <f t="shared" si="0"/>
        <v>2032</v>
      </c>
      <c r="U1" s="98" t="s">
        <v>260</v>
      </c>
    </row>
    <row r="2" spans="1:21" x14ac:dyDescent="0.35">
      <c r="A2" s="14" t="s">
        <v>261</v>
      </c>
      <c r="B2" s="14"/>
      <c r="C2" s="14"/>
      <c r="D2" s="14"/>
      <c r="E2" s="14"/>
      <c r="F2" s="14"/>
      <c r="G2" s="14"/>
      <c r="H2" s="14"/>
      <c r="I2" s="14"/>
      <c r="J2" s="14"/>
      <c r="K2" s="14"/>
      <c r="L2" s="14"/>
      <c r="M2" s="14"/>
      <c r="N2" s="14"/>
      <c r="O2" s="14"/>
      <c r="P2" s="99"/>
      <c r="Q2" s="99"/>
      <c r="R2" s="99"/>
      <c r="S2" s="99"/>
      <c r="T2" s="99"/>
      <c r="U2" s="99"/>
    </row>
    <row r="3" spans="1:21" x14ac:dyDescent="0.35">
      <c r="A3" t="s">
        <v>262</v>
      </c>
      <c r="B3" s="129">
        <f ca="1">AVERAGEIF('Share Price History'!$C:$C,Schedule!B1,'Share Price History'!$B:$B)</f>
        <v>55.126607142857139</v>
      </c>
      <c r="C3" s="129">
        <f ca="1">AVERAGEIF('Share Price History'!$C:$C,Schedule!C1,'Share Price History'!$B:$B)</f>
        <v>56.24726190476192</v>
      </c>
      <c r="D3" s="129">
        <f ca="1">AVERAGEIF('Share Price History'!$C:$C,Schedule!D1,'Share Price History'!$B:$B)</f>
        <v>55.706015936254971</v>
      </c>
      <c r="E3" s="129">
        <f ca="1">AVERAGEIF('Share Price History'!$C:$C,Schedule!E1,'Share Price History'!$B:$B)</f>
        <v>72.938804780876524</v>
      </c>
      <c r="F3" s="129">
        <f ca="1">AVERAGEIF('Share Price History'!$C:$C,Schedule!F1,'Share Price History'!$B:$B)</f>
        <v>86.733373015873099</v>
      </c>
      <c r="G3" s="129">
        <f ca="1">AVERAGEIF('Share Price History'!$C:$C,Schedule!G1,'Share Price History'!$B:$B)</f>
        <v>106.45557312252973</v>
      </c>
      <c r="H3" s="129">
        <f ca="1">AVERAGEIF('Share Price History'!$C:$C,Schedule!H1,'Share Price History'!$B:$B)</f>
        <v>150.59273809523802</v>
      </c>
      <c r="I3" s="129">
        <f ca="1">AVERAGEIF('Share Price History'!$C:$C,Schedule!I1,'Share Price History'!$B:$B)</f>
        <v>116.64737051792827</v>
      </c>
      <c r="K3" s="100"/>
      <c r="L3" s="49"/>
      <c r="M3" s="49"/>
      <c r="N3" s="49"/>
      <c r="O3" s="49"/>
    </row>
    <row r="4" spans="1:21" x14ac:dyDescent="0.35">
      <c r="A4" t="s">
        <v>263</v>
      </c>
      <c r="B4" s="3">
        <f ca="1">(B3*Historicals!B17)+Historicals!B46-Historicals!B25</f>
        <v>92237.707410714283</v>
      </c>
      <c r="C4" s="3">
        <f ca="1">(C3*Historicals!C17)+Historicals!C46-Historicals!C25</f>
        <v>94374.225988095277</v>
      </c>
      <c r="D4" s="3">
        <f ca="1">(D3*Historicals!D17)+Historicals!D46-Historicals!D25</f>
        <v>92012.433219123486</v>
      </c>
      <c r="E4" s="3">
        <f ca="1">(E3*Historicals!E17)+Historicals!E46-Historicals!E25</f>
        <v>117657.03120318729</v>
      </c>
      <c r="F4" s="3">
        <f ca="1">(F3*Historicals!F17)+Historicals!F46-Historicals!F25</f>
        <v>136010.70935317475</v>
      </c>
      <c r="G4" s="3">
        <f ca="1">(G3*Historicals!G17)+Historicals!G46-Historicals!G25</f>
        <v>167000.94738339933</v>
      </c>
      <c r="H4" s="3">
        <f ca="1">(H3*Historicals!H17)+Historicals!H46-Historicals!H25</f>
        <v>236406.37702380941</v>
      </c>
      <c r="I4" s="3">
        <f ca="1">(I3*Historicals!I17)+Historicals!I46-Historicals!I25</f>
        <v>184508.86857370514</v>
      </c>
      <c r="K4" s="3"/>
      <c r="L4" s="3"/>
      <c r="M4" s="3"/>
      <c r="N4" s="3"/>
      <c r="O4" s="3"/>
    </row>
    <row r="5" spans="1:21" x14ac:dyDescent="0.35">
      <c r="A5" t="s">
        <v>264</v>
      </c>
      <c r="B5" s="49">
        <f ca="1">B3/Historicals!B14</f>
        <v>29.014003759398495</v>
      </c>
      <c r="C5" s="49">
        <f ca="1">C3/Historicals!C14</f>
        <v>25.451249730661502</v>
      </c>
      <c r="D5" s="49">
        <f ca="1">D3/Historicals!D14</f>
        <v>21.760162475099598</v>
      </c>
      <c r="E5" s="49">
        <f ca="1">E3/Historicals!E14</f>
        <v>61.293113261240777</v>
      </c>
      <c r="F5" s="49">
        <f ca="1">F3/Historicals!F14</f>
        <v>34.013087457205138</v>
      </c>
      <c r="G5" s="49">
        <f ca="1">G3/Historicals!G14</f>
        <v>65.310167559834198</v>
      </c>
      <c r="H5" s="49">
        <f ca="1">H3/Historicals!H14</f>
        <v>41.371631344845611</v>
      </c>
      <c r="I5" s="49">
        <f ca="1">I3/Historicals!I14</f>
        <v>30.456232511208423</v>
      </c>
      <c r="K5" s="49"/>
      <c r="L5" s="49"/>
      <c r="M5" s="49"/>
      <c r="N5" s="49"/>
      <c r="O5" s="49"/>
    </row>
    <row r="6" spans="1:21" x14ac:dyDescent="0.35">
      <c r="A6" t="s">
        <v>265</v>
      </c>
      <c r="B6" s="49">
        <f ca="1">B3/(Historicals!B58/Historicals!B17)</f>
        <v>7.4770368624155408</v>
      </c>
      <c r="C6" s="49">
        <f ca="1">C3/(Historicals!C58/Historicals!C17)</f>
        <v>7.7910120727765761</v>
      </c>
      <c r="D6" s="49">
        <f ca="1">D3/(Historicals!D58/Historicals!D17)</f>
        <v>7.4433330554625208</v>
      </c>
      <c r="E6" s="49">
        <f ca="1">E3/(Historicals!E58/Historicals!E17)</f>
        <v>12.07073289881648</v>
      </c>
      <c r="F6" s="49">
        <f ca="1">F3/(Historicals!F58/Historicals!F17)</f>
        <v>15.156273158537028</v>
      </c>
      <c r="G6" s="49">
        <f ca="1">G3/(Historicals!G58/Historicals!G17)</f>
        <v>20.601234932762175</v>
      </c>
      <c r="H6" s="49">
        <f ca="1">H3/(Historicals!H58/Historicals!H17)</f>
        <v>18.554270934738735</v>
      </c>
      <c r="I6" s="49">
        <f ca="1">I3/(Historicals!I58/Historicals!I17)</f>
        <v>12.051755027400377</v>
      </c>
      <c r="K6" s="49"/>
      <c r="L6" s="49"/>
      <c r="M6" s="49"/>
      <c r="N6" s="49"/>
      <c r="O6" s="49"/>
    </row>
    <row r="7" spans="1:21" x14ac:dyDescent="0.35">
      <c r="A7" t="s">
        <v>266</v>
      </c>
      <c r="B7" s="49">
        <f ca="1">B4/'Three Statements'!B5</f>
        <v>19.061315852596461</v>
      </c>
      <c r="C7" s="49">
        <f ca="1">C4/'Three Statements'!C5</f>
        <v>17.836746548496556</v>
      </c>
      <c r="D7" s="49">
        <f ca="1">D4/'Three Statements'!D5</f>
        <v>16.282504551251723</v>
      </c>
      <c r="E7" s="49">
        <f ca="1">E4/'Three Statements'!E5</f>
        <v>22.95299087069592</v>
      </c>
      <c r="F7" s="49">
        <f ca="1">F4/'Three Statements'!F5</f>
        <v>24.484376121183573</v>
      </c>
      <c r="G7" s="49">
        <f ca="1">G4/'Three Statements'!G5</f>
        <v>45.17201714454945</v>
      </c>
      <c r="H7" s="49">
        <f ca="1">H4/'Three Statements'!H5</f>
        <v>30.834273773811063</v>
      </c>
      <c r="I7" s="49">
        <f ca="1">I4/'Three Statements'!I5</f>
        <v>24.364039161984042</v>
      </c>
      <c r="K7" s="49"/>
      <c r="L7" s="49"/>
      <c r="M7" s="49"/>
      <c r="N7" s="49"/>
      <c r="O7" s="49"/>
    </row>
    <row r="8" spans="1:21" x14ac:dyDescent="0.35">
      <c r="A8" t="s">
        <v>267</v>
      </c>
      <c r="B8" s="49">
        <f ca="1">B4/('Three Statements'!B52+'Three Statements'!B49-'Three Statements'!B56-'Three Statements'!B55)</f>
        <v>17.033740980741328</v>
      </c>
      <c r="C8" s="49">
        <f ca="1">C4/('Three Statements'!C52+'Three Statements'!C49-'Three Statements'!C56-'Three Statements'!C55)</f>
        <v>15.095045743457337</v>
      </c>
      <c r="D8" s="49">
        <f ca="1">D4/('Three Statements'!D52+'Three Statements'!D49-'Three Statements'!D56-'Three Statements'!D55)</f>
        <v>14.062728598368254</v>
      </c>
      <c r="E8" s="49">
        <f ca="1">E4/('Three Statements'!E52+'Three Statements'!E49-'Three Statements'!E56-'Three Statements'!E55)</f>
        <v>20.598219748457158</v>
      </c>
      <c r="F8" s="49">
        <f ca="1">F4/('Three Statements'!F52+'Three Statements'!F49-'Three Statements'!F56-'Three Statements'!F55)</f>
        <v>19.771872271140392</v>
      </c>
      <c r="G8" s="49">
        <f ca="1">G4/('Three Statements'!G52+'Three Statements'!G49-'Three Statements'!G56-'Three Statements'!G55)</f>
        <v>37.427375029896758</v>
      </c>
      <c r="H8" s="49">
        <f ca="1">H4/('Three Statements'!H52+'Three Statements'!H49-'Three Statements'!H56-'Three Statements'!H55)</f>
        <v>29.636000629786814</v>
      </c>
      <c r="I8" s="49">
        <f ca="1">I4/('Three Statements'!I52+'Three Statements'!I49-'Three Statements'!I56-'Three Statements'!I55)</f>
        <v>21.68651487702223</v>
      </c>
      <c r="K8" s="49"/>
      <c r="L8" s="49"/>
      <c r="M8" s="49"/>
      <c r="N8" s="49"/>
      <c r="O8" s="49"/>
    </row>
    <row r="9" spans="1:21" x14ac:dyDescent="0.35">
      <c r="A9" t="s">
        <v>268</v>
      </c>
      <c r="B9" s="49">
        <f>('Three Statements'!B38+'Three Statements'!B35+'Three Statements'!B36)/'Three Statements'!B41</f>
        <v>9.9157944440072407E-2</v>
      </c>
      <c r="C9" s="49">
        <f>('Three Statements'!C38+'Three Statements'!C35+'Three Statements'!C36)/'Three Statements'!C41</f>
        <v>0.1676456191874694</v>
      </c>
      <c r="D9" s="49">
        <f>('Three Statements'!D38+'Three Statements'!D35+'Three Statements'!D36)/'Three Statements'!D41</f>
        <v>0.30643991295236561</v>
      </c>
      <c r="E9" s="49">
        <f>('Three Statements'!E38+'Three Statements'!E35+'Three Statements'!E36)/'Three Statements'!E41</f>
        <v>0.38830004076640851</v>
      </c>
      <c r="F9" s="49">
        <f>('Three Statements'!F38+'Three Statements'!F35+'Three Statements'!F36)/'Three Statements'!F41</f>
        <v>0.38484513274336285</v>
      </c>
      <c r="G9" s="49">
        <f>('Three Statements'!G38+'Three Statements'!G35+'Three Statements'!G36)/'Three Statements'!G41</f>
        <v>1.1988826815642457</v>
      </c>
      <c r="H9" s="49">
        <f>('Three Statements'!H38+'Three Statements'!H35+'Three Statements'!H36)/'Three Statements'!H41</f>
        <v>0.73744810840448027</v>
      </c>
      <c r="I9" s="49">
        <f>('Three Statements'!I38+'Three Statements'!I35+'Three Statements'!I36)/'Three Statements'!I41</f>
        <v>0.61710621032654933</v>
      </c>
      <c r="K9" s="49"/>
      <c r="L9" s="49"/>
      <c r="M9" s="49"/>
      <c r="N9" s="49"/>
      <c r="O9" s="49"/>
    </row>
    <row r="10" spans="1:21" x14ac:dyDescent="0.35">
      <c r="A10" t="s">
        <v>269</v>
      </c>
      <c r="B10" s="49">
        <f>('Three Statements'!B38+'Three Statements'!B35+'Three Statements'!B36)/(('Three Statements'!B38+'Three Statements'!B35+'Three Statements'!B36)+'Three Statements'!B41)</f>
        <v>9.021264408963986E-2</v>
      </c>
      <c r="C10" s="49">
        <f>'Three Statements'!C38/('Three Statements'!C38+'Three Statements'!C41)</f>
        <v>0.14087468460891506</v>
      </c>
      <c r="D10" s="49">
        <f>'Three Statements'!D38/('Three Statements'!D38+'Three Statements'!D41)</f>
        <v>0.21860435823151531</v>
      </c>
      <c r="E10" s="49">
        <f>'Three Statements'!E38/('Three Statements'!E38+'Three Statements'!E41)</f>
        <v>0.261144578313253</v>
      </c>
      <c r="F10" s="49">
        <f>'Three Statements'!F38/('Three Statements'!F38+'Three Statements'!F41)</f>
        <v>0.27703134996801021</v>
      </c>
      <c r="G10" s="49">
        <f>'Three Statements'!G38/('Three Statements'!G38+'Three Statements'!G41)</f>
        <v>0.53868621499341385</v>
      </c>
      <c r="H10" s="49">
        <f>'Three Statements'!H38/('Three Statements'!H38+'Three Statements'!H41)</f>
        <v>0.42439134355275021</v>
      </c>
      <c r="I10" s="49">
        <f>'Three Statements'!I38/('Three Statements'!I38+'Three Statements'!I41)</f>
        <v>0.36857981075162183</v>
      </c>
      <c r="K10" s="49"/>
      <c r="L10" s="49"/>
      <c r="M10" s="49"/>
      <c r="N10" s="49"/>
      <c r="O10" s="49"/>
    </row>
    <row r="11" spans="1:21" x14ac:dyDescent="0.35">
      <c r="A11" t="s">
        <v>270</v>
      </c>
      <c r="B11" s="101">
        <f>Historicals!B12/Historicals!B58</f>
        <v>0.25757456520028332</v>
      </c>
      <c r="C11" s="101">
        <f>Historicals!C12/Historicals!C58</f>
        <v>0.3067384565181922</v>
      </c>
      <c r="D11" s="101">
        <f>Historicals!D12/Historicals!D58</f>
        <v>0.34174256468122832</v>
      </c>
      <c r="E11" s="101">
        <f>Historicals!E12/Historicals!E58</f>
        <v>0.19700366897676314</v>
      </c>
      <c r="F11" s="101">
        <f>Historicals!F12/Historicals!F58</f>
        <v>0.44568584070796458</v>
      </c>
      <c r="G11" s="101">
        <f>Historicals!G12/Historicals!G58</f>
        <v>0.31520794537554314</v>
      </c>
      <c r="H11" s="101">
        <f>Historicals!H12/Historicals!H58</f>
        <v>0.44857836610010182</v>
      </c>
      <c r="I11" s="101">
        <f>Historicals!I12/Historicals!I58</f>
        <v>0.3956547346377855</v>
      </c>
      <c r="K11" s="101"/>
      <c r="L11" s="101"/>
      <c r="M11" s="101"/>
      <c r="N11" s="101"/>
      <c r="O11" s="101"/>
    </row>
    <row r="15" spans="1:21" x14ac:dyDescent="0.35">
      <c r="A15" t="s">
        <v>271</v>
      </c>
      <c r="B15" s="3">
        <f>'Three Statements'!B52+'Three Statements'!B49-'Three Statements'!B56-'Three Statements'!B55</f>
        <v>5415</v>
      </c>
      <c r="C15" s="3">
        <f>'Three Statements'!C52+'Three Statements'!C49-'Three Statements'!C56-'Three Statements'!C55</f>
        <v>6252</v>
      </c>
      <c r="D15" s="3">
        <f>'Three Statements'!D52+'Three Statements'!D49-'Three Statements'!D56-'Three Statements'!D55</f>
        <v>6543</v>
      </c>
      <c r="E15" s="3">
        <f>'Three Statements'!E52+'Three Statements'!E49-'Three Statements'!E56-'Three Statements'!E55</f>
        <v>5712</v>
      </c>
      <c r="F15" s="3">
        <f>'Three Statements'!F52+'Three Statements'!F49-'Three Statements'!F56-'Three Statements'!F55</f>
        <v>6879</v>
      </c>
      <c r="G15" s="3">
        <f>'Three Statements'!G52+'Three Statements'!G49-'Three Statements'!G56-'Three Statements'!G55</f>
        <v>4462</v>
      </c>
      <c r="H15" s="3">
        <f>'Three Statements'!H52+'Three Statements'!H49-'Three Statements'!H56-'Three Statements'!H55</f>
        <v>7977</v>
      </c>
      <c r="I15" s="3">
        <f>'Three Statements'!I52+'Three Statements'!I49-'Three Statements'!I56-'Three Statements'!I55</f>
        <v>8508</v>
      </c>
      <c r="J15" s="131" t="s">
        <v>272</v>
      </c>
      <c r="K15" s="3">
        <f>'Three Statements'!J52+'Three Statements'!J49-'Three Statements'!J56-'Three Statements'!J55</f>
        <v>8008.4153261070405</v>
      </c>
      <c r="L15" s="3">
        <f>'Three Statements'!K52+'Three Statements'!K49-'Three Statements'!K56-'Three Statements'!K55</f>
        <v>9761.1022178474632</v>
      </c>
      <c r="M15" s="3">
        <f>'Three Statements'!L52+'Three Statements'!L49-'Three Statements'!L56-'Three Statements'!L55</f>
        <v>10970.613914299618</v>
      </c>
      <c r="N15" s="3">
        <f>'Three Statements'!M52+'Three Statements'!M49-'Three Statements'!M56-'Three Statements'!M55</f>
        <v>12485.219021409584</v>
      </c>
      <c r="O15" s="3">
        <f>'Three Statements'!N52+'Three Statements'!N49-'Three Statements'!N56-'Three Statements'!N55</f>
        <v>14382.908807469903</v>
      </c>
      <c r="P15" s="3">
        <f>O15+O15*P16</f>
        <v>16034.362267879729</v>
      </c>
      <c r="Q15" s="3">
        <f t="shared" ref="Q15:U15" si="1">P15+P15*Q16</f>
        <v>17875.436518381968</v>
      </c>
      <c r="R15" s="3">
        <f t="shared" si="1"/>
        <v>19927.903921866189</v>
      </c>
      <c r="S15" s="3">
        <f t="shared" si="1"/>
        <v>22216.036755843994</v>
      </c>
      <c r="T15" s="3">
        <f t="shared" si="1"/>
        <v>24766.894254014031</v>
      </c>
      <c r="U15" s="3">
        <f t="shared" si="1"/>
        <v>27610.64260609655</v>
      </c>
    </row>
    <row r="16" spans="1:21" s="104" customFormat="1" ht="12" x14ac:dyDescent="0.3">
      <c r="A16" s="102" t="s">
        <v>128</v>
      </c>
      <c r="B16" s="103" t="str">
        <f>+IFERROR(B15/A15-1,"nm")</f>
        <v>nm</v>
      </c>
      <c r="C16" s="103">
        <f t="shared" ref="C16:I16" si="2">+IFERROR(C15/B15-1,"nm")</f>
        <v>0.15457063711911356</v>
      </c>
      <c r="D16" s="103">
        <f t="shared" si="2"/>
        <v>4.6545105566218714E-2</v>
      </c>
      <c r="E16" s="103">
        <f t="shared" si="2"/>
        <v>-0.12700596056854652</v>
      </c>
      <c r="F16" s="103">
        <f t="shared" si="2"/>
        <v>0.20430672268907557</v>
      </c>
      <c r="G16" s="103">
        <f t="shared" si="2"/>
        <v>-0.35135920918738184</v>
      </c>
      <c r="H16" s="103">
        <f t="shared" si="2"/>
        <v>0.78776333482743155</v>
      </c>
      <c r="I16" s="103">
        <f t="shared" si="2"/>
        <v>6.6566378337721055E-2</v>
      </c>
      <c r="J16" s="102"/>
      <c r="K16" s="103">
        <f>+IFERROR(K15/I15-1,"nm")</f>
        <v>-5.8719402197103809E-2</v>
      </c>
      <c r="L16" s="103">
        <f t="shared" ref="K16:L16" si="3">+IFERROR(L15/K15-1,"nm")</f>
        <v>0.21885564376597078</v>
      </c>
      <c r="M16" s="103">
        <f t="shared" ref="M16" si="4">+IFERROR(M15/L15-1,"nm")</f>
        <v>0.12391138515491118</v>
      </c>
      <c r="N16" s="103">
        <f t="shared" ref="N16" si="5">+IFERROR(N15/M15-1,"nm")</f>
        <v>0.13806019598736929</v>
      </c>
      <c r="O16" s="103">
        <f t="shared" ref="O16" si="6">+IFERROR(O15/N15-1,"nm")</f>
        <v>0.1519949135698917</v>
      </c>
      <c r="P16" s="130">
        <f>AVERAGE(K16:O16)</f>
        <v>0.11482054725620783</v>
      </c>
      <c r="Q16" s="130">
        <f>P16</f>
        <v>0.11482054725620783</v>
      </c>
      <c r="R16" s="130">
        <f t="shared" ref="R16:U16" si="7">Q16</f>
        <v>0.11482054725620783</v>
      </c>
      <c r="S16" s="130">
        <f t="shared" si="7"/>
        <v>0.11482054725620783</v>
      </c>
      <c r="T16" s="130">
        <f t="shared" si="7"/>
        <v>0.11482054725620783</v>
      </c>
      <c r="U16" s="130">
        <f t="shared" si="7"/>
        <v>0.11482054725620783</v>
      </c>
    </row>
    <row r="17" spans="1:21" x14ac:dyDescent="0.35">
      <c r="A17" t="s">
        <v>273</v>
      </c>
      <c r="B17" s="101" t="e">
        <f>(1-B23)*B18+B23*B22</f>
        <v>#VALUE!</v>
      </c>
      <c r="C17" s="101" t="e">
        <f>(1-C23)*C18+C23*C22</f>
        <v>#VALUE!</v>
      </c>
      <c r="D17" s="101" t="e">
        <f>(1-D23)*D18+D23*D22</f>
        <v>#VALUE!</v>
      </c>
      <c r="E17" s="101" t="e">
        <f>(1-E23)*E18+E23*E22</f>
        <v>#VALUE!</v>
      </c>
      <c r="F17" s="101">
        <f>(1-F23)*F18+F23*F22</f>
        <v>0.14022870057056974</v>
      </c>
      <c r="G17" s="101">
        <f>(1-G23)*G18+G23*G22</f>
        <v>4.7315353690203142E-2</v>
      </c>
      <c r="H17" s="101">
        <f>(1-H23)*H18+H23*H22</f>
        <v>9.7106694303900926E-2</v>
      </c>
      <c r="I17" s="101">
        <f>(1-I23)*I18+I23*I22</f>
        <v>-6.1013523676283501E-2</v>
      </c>
      <c r="J17" s="131" t="s">
        <v>274</v>
      </c>
      <c r="K17" s="3"/>
      <c r="L17" s="3"/>
      <c r="M17" s="3"/>
      <c r="N17" s="3"/>
      <c r="O17" s="3"/>
    </row>
    <row r="18" spans="1:21" x14ac:dyDescent="0.35">
      <c r="A18" s="2" t="s">
        <v>296</v>
      </c>
      <c r="B18" s="125" t="e">
        <f>B20+B19*(B21-B20)</f>
        <v>#VALUE!</v>
      </c>
      <c r="C18" s="125" t="e">
        <f>C20+C19*(C21-C20)</f>
        <v>#VALUE!</v>
      </c>
      <c r="D18" s="125" t="e">
        <f>D20+D19*(D21-D20)</f>
        <v>#VALUE!</v>
      </c>
      <c r="E18" s="125" t="e">
        <f>E20+E19*(E21-E20)</f>
        <v>#VALUE!</v>
      </c>
      <c r="F18" s="125">
        <f>F20+F19*(F21-F20)</f>
        <v>0.30850228400000002</v>
      </c>
      <c r="G18" s="125">
        <f>G20+G19*(G21-G20)</f>
        <v>0.14618501992031874</v>
      </c>
      <c r="H18" s="125">
        <f>H20+H19*(H21-H20)</f>
        <v>0.21722045418326694</v>
      </c>
      <c r="I18" s="126">
        <f>I20+I19*(I21-I20)</f>
        <v>-0.18019365461847389</v>
      </c>
      <c r="J18" s="134" t="s">
        <v>276</v>
      </c>
      <c r="K18" s="105"/>
      <c r="L18" s="105"/>
      <c r="M18" s="105"/>
      <c r="N18" s="105"/>
      <c r="O18" s="105"/>
      <c r="P18" s="105"/>
      <c r="Q18" s="105"/>
      <c r="R18" s="105"/>
      <c r="S18" s="105"/>
      <c r="T18" s="105"/>
      <c r="U18" s="105"/>
    </row>
    <row r="19" spans="1:21" x14ac:dyDescent="0.35">
      <c r="A19" s="2" t="s">
        <v>275</v>
      </c>
      <c r="B19" s="128" t="s">
        <v>295</v>
      </c>
      <c r="C19" s="128" t="s">
        <v>295</v>
      </c>
      <c r="D19" s="128" t="s">
        <v>295</v>
      </c>
      <c r="E19" s="128" t="s">
        <v>295</v>
      </c>
      <c r="F19" s="127">
        <v>1.07</v>
      </c>
      <c r="G19" s="127">
        <v>0.9</v>
      </c>
      <c r="H19" s="127">
        <v>0.81</v>
      </c>
      <c r="I19" s="127">
        <v>0.93</v>
      </c>
      <c r="J19" s="132" t="s">
        <v>294</v>
      </c>
    </row>
    <row r="20" spans="1:21" x14ac:dyDescent="0.35">
      <c r="A20" s="2" t="s">
        <v>277</v>
      </c>
      <c r="B20" s="125">
        <f>AVERAGEIF(Rf!$C:$C,Schedule!B1,Rf!$B:$B)/100</f>
        <v>8.0689243027888442E-3</v>
      </c>
      <c r="C20" s="125">
        <f>AVERAGEIF(Rf!$C:$C,Schedule!C1,Rf!$B:$B)/100</f>
        <v>6.9200000000000051E-3</v>
      </c>
      <c r="D20" s="125">
        <f>AVERAGEIF(Rf!$C:$C,Schedule!D1,Rf!$B:$B)/100</f>
        <v>7.8159999999999948E-3</v>
      </c>
      <c r="E20" s="125">
        <f>AVERAGEIF(Rf!$C:$C,Schedule!E1,Rf!$B:$B)/100</f>
        <v>9.682329317269079E-3</v>
      </c>
      <c r="F20" s="125">
        <f>AVERAGEIF(Rf!$C:$C,Schedule!F1,Rf!$B:$B)/100</f>
        <v>7.3388000000000012E-3</v>
      </c>
      <c r="G20" s="125">
        <f>AVERAGEIF(Rf!$C:$C,Schedule!G1,Rf!$B:$B)/100</f>
        <v>-1.5498007968127484E-3</v>
      </c>
      <c r="H20" s="125">
        <f>AVERAGEIF(Rf!$C:$C,Schedule!H1,Rf!$B:$B)/100</f>
        <v>-3.097609561752989E-3</v>
      </c>
      <c r="I20" s="125">
        <f>AVERAGEIF(Rf!$C:$C,Schedule!I1,Rf!$B:$B)/100</f>
        <v>8.5477911646586347E-3</v>
      </c>
      <c r="J20" s="133" t="s">
        <v>278</v>
      </c>
      <c r="K20" s="105"/>
      <c r="L20" s="105"/>
      <c r="M20" s="105"/>
      <c r="N20" s="105"/>
      <c r="O20" s="105"/>
      <c r="P20" s="105"/>
      <c r="Q20" s="105"/>
      <c r="R20" s="105"/>
      <c r="S20" s="105"/>
      <c r="T20" s="105"/>
      <c r="U20" s="105"/>
    </row>
    <row r="21" spans="1:21" x14ac:dyDescent="0.35">
      <c r="A21" s="2" t="s">
        <v>279</v>
      </c>
      <c r="B21" s="125">
        <v>-7.3000000000000001E-3</v>
      </c>
      <c r="C21" s="125">
        <v>9.5399999999999999E-2</v>
      </c>
      <c r="D21" s="125">
        <v>0.19420000000000001</v>
      </c>
      <c r="E21" s="125">
        <v>-6.2399999999999997E-2</v>
      </c>
      <c r="F21" s="125">
        <v>0.2888</v>
      </c>
      <c r="G21" s="125">
        <v>0.16259999999999999</v>
      </c>
      <c r="H21" s="125">
        <v>0.26889999999999997</v>
      </c>
      <c r="I21" s="126">
        <v>-0.19439999999999999</v>
      </c>
      <c r="J21" s="132" t="s">
        <v>291</v>
      </c>
      <c r="K21" s="105"/>
      <c r="L21" s="105"/>
      <c r="M21" s="105"/>
      <c r="N21" s="105"/>
      <c r="O21" s="105"/>
      <c r="P21" s="105"/>
      <c r="Q21" s="105"/>
      <c r="R21" s="105"/>
      <c r="S21" s="105"/>
      <c r="T21" s="105"/>
      <c r="U21" s="105"/>
    </row>
    <row r="22" spans="1:21" x14ac:dyDescent="0.35">
      <c r="A22" s="2" t="s">
        <v>297</v>
      </c>
      <c r="B22" s="101">
        <f>'Three Statements'!B10/'Three Statements'!B38</f>
        <v>2.5949953660797033E-2</v>
      </c>
      <c r="C22" s="101">
        <f>'Three Statements'!C10/'Three Statements'!C38</f>
        <v>9.4527363184079595E-3</v>
      </c>
      <c r="D22" s="101">
        <f>'Three Statements'!D10/'Three Statements'!D38</f>
        <v>1.6997983290118122E-2</v>
      </c>
      <c r="E22" s="101">
        <f>'Three Statements'!E10/'Three Statements'!E38</f>
        <v>1.5570934256055362E-2</v>
      </c>
      <c r="F22" s="101">
        <f>'Three Statements'!F10/'Three Statements'!F38</f>
        <v>1.4145496535796767E-2</v>
      </c>
      <c r="G22" s="101">
        <f>'Three Statements'!G10/'Three Statements'!G38</f>
        <v>9.4620455028705079E-3</v>
      </c>
      <c r="H22" s="101">
        <f>'Three Statements'!H10/'Three Statements'!H38</f>
        <v>2.7833846807606501E-2</v>
      </c>
      <c r="I22" s="101">
        <f>'Three Statements'!I10/'Three Statements'!I38</f>
        <v>2.2982062780269059E-2</v>
      </c>
      <c r="J22" s="131" t="s">
        <v>298</v>
      </c>
      <c r="K22" s="105"/>
      <c r="L22" s="105"/>
      <c r="M22" s="105"/>
      <c r="N22" s="105"/>
      <c r="O22" s="105"/>
      <c r="P22" s="105"/>
      <c r="Q22" s="105"/>
      <c r="R22" s="105"/>
      <c r="S22" s="105"/>
      <c r="T22" s="105"/>
      <c r="U22" s="105"/>
    </row>
    <row r="23" spans="1:21" x14ac:dyDescent="0.35">
      <c r="A23" s="2" t="s">
        <v>280</v>
      </c>
      <c r="B23" s="49">
        <f>('Three Statements'!B45-'Three Statements'!B41)/'Three Statements'!B33</f>
        <v>0.34722071887294731</v>
      </c>
      <c r="C23" s="49">
        <f>('Three Statements'!C45-'Three Statements'!C41)/'Three Statements'!C33</f>
        <v>0.36172864026925378</v>
      </c>
      <c r="D23" s="49">
        <f>('Three Statements'!D45-'Three Statements'!D41)/'Three Statements'!D33</f>
        <v>0.41506757439046399</v>
      </c>
      <c r="E23" s="49">
        <f>('Three Statements'!E45-'Three Statements'!E41)/'Three Statements'!E33</f>
        <v>0.51562412096231058</v>
      </c>
      <c r="F23" s="49">
        <f>('Three Statements'!F45-'Three Statements'!F41)/'Three Statements'!F33</f>
        <v>0.57166537547531171</v>
      </c>
      <c r="G23" s="49">
        <f>('Three Statements'!G45-'Three Statements'!G41)/'Three Statements'!G33</f>
        <v>0.72313864331420008</v>
      </c>
      <c r="H23" s="49">
        <f>('Three Statements'!H45-'Three Statements'!H41)/'Three Statements'!H33</f>
        <v>0.63422520495925405</v>
      </c>
      <c r="I23" s="49">
        <f>('Three Statements'!I45-'Three Statements'!I41)/'Three Statements'!I33</f>
        <v>0.58658649009858377</v>
      </c>
      <c r="J23" s="131" t="s">
        <v>299</v>
      </c>
      <c r="K23" s="105"/>
      <c r="L23" s="105"/>
      <c r="M23" s="105"/>
      <c r="N23" s="105"/>
      <c r="O23" s="105"/>
      <c r="P23" s="105"/>
      <c r="Q23" s="105"/>
      <c r="R23" s="105"/>
      <c r="S23" s="105"/>
      <c r="T23" s="105"/>
      <c r="U23" s="105"/>
    </row>
    <row r="24" spans="1:21" x14ac:dyDescent="0.35">
      <c r="A24" t="s">
        <v>281</v>
      </c>
      <c r="J24" t="s">
        <v>282</v>
      </c>
      <c r="K24" s="3"/>
      <c r="L24" s="3"/>
      <c r="M24" s="3"/>
      <c r="N24" s="3"/>
      <c r="O24" s="3"/>
    </row>
    <row r="25" spans="1:21" ht="15" thickBot="1" x14ac:dyDescent="0.4"/>
    <row r="26" spans="1:21" x14ac:dyDescent="0.35">
      <c r="A26" s="106" t="s">
        <v>283</v>
      </c>
      <c r="B26" s="108" t="s">
        <v>284</v>
      </c>
      <c r="C26" s="3"/>
      <c r="D26" s="3"/>
      <c r="E26" s="3"/>
      <c r="F26" s="3"/>
      <c r="G26" s="3"/>
      <c r="H26" s="3"/>
      <c r="I26" s="3">
        <f>I15/(1+I17)</f>
        <v>9060.8333714349028</v>
      </c>
      <c r="K26" s="3"/>
      <c r="L26" s="3"/>
      <c r="M26" s="3"/>
      <c r="N26" s="3"/>
      <c r="O26" s="3"/>
    </row>
    <row r="27" spans="1:21" x14ac:dyDescent="0.35">
      <c r="A27" s="107" t="s">
        <v>285</v>
      </c>
      <c r="B27" s="108" t="s">
        <v>284</v>
      </c>
    </row>
    <row r="28" spans="1:21" x14ac:dyDescent="0.35">
      <c r="A28" s="107" t="s">
        <v>286</v>
      </c>
      <c r="B28" s="108" t="s">
        <v>287</v>
      </c>
      <c r="I28" s="52">
        <f>I26+I27</f>
        <v>9060.8333714349028</v>
      </c>
      <c r="K28" s="52"/>
      <c r="L28" s="52"/>
      <c r="M28" s="52"/>
      <c r="N28" s="52"/>
      <c r="O28" s="52"/>
    </row>
    <row r="29" spans="1:21" x14ac:dyDescent="0.35">
      <c r="A29" s="107" t="s">
        <v>288</v>
      </c>
      <c r="B29" s="108"/>
      <c r="I29" s="52">
        <f>'Three Statements'!I35+'Three Statements'!I36+'Three Statements'!I38+'Three Statements'!I39</f>
        <v>12207</v>
      </c>
      <c r="K29" s="52"/>
      <c r="L29" s="52"/>
      <c r="M29" s="52"/>
      <c r="N29" s="52"/>
      <c r="O29" s="52"/>
    </row>
    <row r="30" spans="1:21" x14ac:dyDescent="0.35">
      <c r="A30" s="107" t="s">
        <v>289</v>
      </c>
      <c r="B30" s="108"/>
      <c r="I30" s="52">
        <f>'Three Statements'!I45-'Three Statements'!I41</f>
        <v>21682</v>
      </c>
      <c r="K30" s="52"/>
      <c r="L30" s="52"/>
      <c r="M30" s="52"/>
      <c r="N30" s="52"/>
      <c r="O30" s="52"/>
    </row>
    <row r="31" spans="1:21" ht="15" thickBot="1" x14ac:dyDescent="0.4">
      <c r="A31" s="109" t="s">
        <v>290</v>
      </c>
      <c r="B31" s="110"/>
      <c r="I31" s="129">
        <f>I30/'Three Statements'!I16</f>
        <v>13.46039235162652</v>
      </c>
      <c r="K31" s="129"/>
      <c r="L31" s="129"/>
      <c r="M31" s="129"/>
      <c r="N31" s="129"/>
      <c r="O31" s="129"/>
    </row>
    <row r="33" spans="10:10" x14ac:dyDescent="0.35">
      <c r="J33" s="111"/>
    </row>
    <row r="35" spans="10:10" x14ac:dyDescent="0.35">
      <c r="J35" s="112"/>
    </row>
    <row r="37" spans="10:10" x14ac:dyDescent="0.35">
      <c r="J37" s="112"/>
    </row>
    <row r="39" spans="10:10" x14ac:dyDescent="0.35">
      <c r="J39" s="112"/>
    </row>
    <row r="41" spans="10:10" x14ac:dyDescent="0.35">
      <c r="J41" s="112"/>
    </row>
  </sheetData>
  <hyperlinks>
    <hyperlink ref="J20" r:id="rId1" xr:uid="{5A1F8D15-2391-4A4A-911E-E54838DC44FF}"/>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365B-E685-4B28-B024-D28E09C03531}">
  <dimension ref="A1:O2267"/>
  <sheetViews>
    <sheetView workbookViewId="0">
      <selection activeCell="B3" sqref="B3"/>
    </sheetView>
  </sheetViews>
  <sheetFormatPr defaultRowHeight="13" x14ac:dyDescent="0.3"/>
  <cols>
    <col min="1" max="1" width="10.453125" style="113" bestFit="1" customWidth="1"/>
    <col min="2" max="2" width="8.6328125" style="113" bestFit="1" customWidth="1"/>
    <col min="3" max="4" width="10.453125" style="113" bestFit="1" customWidth="1"/>
    <col min="5" max="7" width="8.7265625" style="113"/>
    <col min="8" max="8" width="10.453125" style="113" bestFit="1" customWidth="1"/>
    <col min="9" max="14" width="8.7265625" style="113"/>
    <col min="15" max="15" width="10.08984375" style="113" bestFit="1" customWidth="1"/>
    <col min="16" max="16384" width="8.7265625" style="113"/>
  </cols>
  <sheetData>
    <row r="1" spans="1:15" x14ac:dyDescent="0.3">
      <c r="A1" s="113" t="str" cm="1">
        <f t="array" aca="1" ref="A1:B2016" ca="1">_xlfn.STOCKHISTORY("NKE",C1,D1,0,2)</f>
        <v>XNYS:NKE</v>
      </c>
      <c r="B1" s="113" t="str">
        <f ca="1"/>
        <v/>
      </c>
      <c r="C1" s="114">
        <v>42005</v>
      </c>
      <c r="D1" s="114">
        <v>44926</v>
      </c>
    </row>
    <row r="2" spans="1:15" x14ac:dyDescent="0.3">
      <c r="A2" s="113" t="str">
        <f ca="1"/>
        <v>Date</v>
      </c>
      <c r="B2" s="113" t="str">
        <f ca="1"/>
        <v>Close</v>
      </c>
    </row>
    <row r="3" spans="1:15" x14ac:dyDescent="0.3">
      <c r="A3" s="113" vm="1">
        <f ca="1"/>
        <v>42006</v>
      </c>
      <c r="B3" s="113" vm="2">
        <f ca="1"/>
        <v>47.515000000000001</v>
      </c>
      <c r="C3" s="113">
        <f t="shared" ref="C3:C66" ca="1" si="0">YEAR(A3)</f>
        <v>2015</v>
      </c>
      <c r="F3" s="115"/>
      <c r="O3" s="115"/>
    </row>
    <row r="4" spans="1:15" x14ac:dyDescent="0.3">
      <c r="A4" s="113" vm="3">
        <f ca="1"/>
        <v>42009</v>
      </c>
      <c r="B4" s="113" vm="4">
        <f ca="1"/>
        <v>46.75</v>
      </c>
      <c r="C4" s="113">
        <f t="shared" ca="1" si="0"/>
        <v>2015</v>
      </c>
    </row>
    <row r="5" spans="1:15" x14ac:dyDescent="0.3">
      <c r="A5" s="113" vm="5">
        <f ca="1"/>
        <v>42010</v>
      </c>
      <c r="B5" s="113" vm="6">
        <f ca="1"/>
        <v>46.475000000000001</v>
      </c>
      <c r="C5" s="113">
        <f t="shared" ca="1" si="0"/>
        <v>2015</v>
      </c>
    </row>
    <row r="6" spans="1:15" x14ac:dyDescent="0.3">
      <c r="A6" s="113" vm="7">
        <f ca="1"/>
        <v>42011</v>
      </c>
      <c r="B6" s="113" vm="8">
        <f ca="1"/>
        <v>47.435000000000002</v>
      </c>
      <c r="C6" s="113">
        <f t="shared" ca="1" si="0"/>
        <v>2015</v>
      </c>
    </row>
    <row r="7" spans="1:15" x14ac:dyDescent="0.3">
      <c r="A7" s="113" vm="9">
        <f ca="1"/>
        <v>42012</v>
      </c>
      <c r="B7" s="113" vm="10">
        <f ca="1"/>
        <v>48.53</v>
      </c>
      <c r="C7" s="113">
        <f t="shared" ca="1" si="0"/>
        <v>2015</v>
      </c>
    </row>
    <row r="8" spans="1:15" x14ac:dyDescent="0.3">
      <c r="A8" s="113" vm="11">
        <f ca="1"/>
        <v>42013</v>
      </c>
      <c r="B8" s="113" vm="12">
        <f ca="1"/>
        <v>47.994999999999997</v>
      </c>
      <c r="C8" s="113">
        <f t="shared" ca="1" si="0"/>
        <v>2015</v>
      </c>
    </row>
    <row r="9" spans="1:15" x14ac:dyDescent="0.3">
      <c r="A9" s="113" vm="13">
        <f ca="1"/>
        <v>42016</v>
      </c>
      <c r="B9" s="113" vm="14">
        <f ca="1"/>
        <v>47.93</v>
      </c>
      <c r="C9" s="113">
        <f t="shared" ca="1" si="0"/>
        <v>2015</v>
      </c>
    </row>
    <row r="10" spans="1:15" x14ac:dyDescent="0.3">
      <c r="A10" s="113" vm="15">
        <f ca="1"/>
        <v>42017</v>
      </c>
      <c r="B10" s="113" vm="16">
        <f ca="1"/>
        <v>47.505000000000003</v>
      </c>
      <c r="C10" s="113">
        <f t="shared" ca="1" si="0"/>
        <v>2015</v>
      </c>
    </row>
    <row r="11" spans="1:15" x14ac:dyDescent="0.3">
      <c r="A11" s="113" vm="17">
        <f ca="1"/>
        <v>42018</v>
      </c>
      <c r="B11" s="113" vm="18">
        <f ca="1"/>
        <v>46.854999999999997</v>
      </c>
      <c r="C11" s="113">
        <f t="shared" ca="1" si="0"/>
        <v>2015</v>
      </c>
    </row>
    <row r="12" spans="1:15" x14ac:dyDescent="0.3">
      <c r="A12" s="113" vm="19">
        <f ca="1"/>
        <v>42019</v>
      </c>
      <c r="B12" s="113" vm="20">
        <f ca="1"/>
        <v>46.405000000000001</v>
      </c>
      <c r="C12" s="113">
        <f t="shared" ca="1" si="0"/>
        <v>2015</v>
      </c>
    </row>
    <row r="13" spans="1:15" x14ac:dyDescent="0.3">
      <c r="A13" s="113" vm="21">
        <f ca="1"/>
        <v>42020</v>
      </c>
      <c r="B13" s="113" vm="22">
        <f ca="1"/>
        <v>46.494999999999997</v>
      </c>
      <c r="C13" s="113">
        <f t="shared" ca="1" si="0"/>
        <v>2015</v>
      </c>
    </row>
    <row r="14" spans="1:15" x14ac:dyDescent="0.3">
      <c r="A14" s="113" vm="23">
        <f ca="1"/>
        <v>42024</v>
      </c>
      <c r="B14" s="113" vm="24">
        <f ca="1"/>
        <v>46.805</v>
      </c>
      <c r="C14" s="113">
        <f t="shared" ca="1" si="0"/>
        <v>2015</v>
      </c>
    </row>
    <row r="15" spans="1:15" x14ac:dyDescent="0.3">
      <c r="A15" s="113" vm="25">
        <f ca="1"/>
        <v>42025</v>
      </c>
      <c r="B15" s="113" vm="26">
        <f ca="1"/>
        <v>46.755000000000003</v>
      </c>
      <c r="C15" s="113">
        <f t="shared" ca="1" si="0"/>
        <v>2015</v>
      </c>
    </row>
    <row r="16" spans="1:15" x14ac:dyDescent="0.3">
      <c r="A16" s="113" vm="27">
        <f ca="1"/>
        <v>42026</v>
      </c>
      <c r="B16" s="113" vm="28">
        <f ca="1"/>
        <v>47.924999999999997</v>
      </c>
      <c r="C16" s="113">
        <f t="shared" ca="1" si="0"/>
        <v>2015</v>
      </c>
    </row>
    <row r="17" spans="1:3" x14ac:dyDescent="0.3">
      <c r="A17" s="113" vm="29">
        <f ca="1"/>
        <v>42027</v>
      </c>
      <c r="B17" s="113" vm="30">
        <f ca="1"/>
        <v>48.08</v>
      </c>
      <c r="C17" s="113">
        <f t="shared" ca="1" si="0"/>
        <v>2015</v>
      </c>
    </row>
    <row r="18" spans="1:3" x14ac:dyDescent="0.3">
      <c r="A18" s="113" vm="31">
        <f ca="1"/>
        <v>42030</v>
      </c>
      <c r="B18" s="113" vm="32">
        <f ca="1"/>
        <v>48.174999999999997</v>
      </c>
      <c r="C18" s="113">
        <f t="shared" ca="1" si="0"/>
        <v>2015</v>
      </c>
    </row>
    <row r="19" spans="1:3" x14ac:dyDescent="0.3">
      <c r="A19" s="113" vm="33">
        <f ca="1"/>
        <v>42031</v>
      </c>
      <c r="B19" s="113" vm="34">
        <f ca="1"/>
        <v>47.25</v>
      </c>
      <c r="C19" s="113">
        <f t="shared" ca="1" si="0"/>
        <v>2015</v>
      </c>
    </row>
    <row r="20" spans="1:3" x14ac:dyDescent="0.3">
      <c r="A20" s="113" vm="35">
        <f ca="1"/>
        <v>42032</v>
      </c>
      <c r="B20" s="113" vm="36">
        <f ca="1"/>
        <v>46.655000000000001</v>
      </c>
      <c r="C20" s="113">
        <f t="shared" ca="1" si="0"/>
        <v>2015</v>
      </c>
    </row>
    <row r="21" spans="1:3" x14ac:dyDescent="0.3">
      <c r="A21" s="113" vm="37">
        <f ca="1"/>
        <v>42033</v>
      </c>
      <c r="B21" s="113" vm="8">
        <f ca="1"/>
        <v>47.435000000000002</v>
      </c>
      <c r="C21" s="113">
        <f t="shared" ca="1" si="0"/>
        <v>2015</v>
      </c>
    </row>
    <row r="22" spans="1:3" x14ac:dyDescent="0.3">
      <c r="A22" s="113" vm="38">
        <f ca="1"/>
        <v>42034</v>
      </c>
      <c r="B22" s="113" vm="39">
        <f ca="1"/>
        <v>46.125</v>
      </c>
      <c r="C22" s="113">
        <f t="shared" ca="1" si="0"/>
        <v>2015</v>
      </c>
    </row>
    <row r="23" spans="1:3" x14ac:dyDescent="0.3">
      <c r="A23" s="113" vm="40">
        <f ca="1"/>
        <v>42037</v>
      </c>
      <c r="B23" s="113" vm="41">
        <f ca="1"/>
        <v>45.96</v>
      </c>
      <c r="C23" s="113">
        <f t="shared" ca="1" si="0"/>
        <v>2015</v>
      </c>
    </row>
    <row r="24" spans="1:3" x14ac:dyDescent="0.3">
      <c r="A24" s="113" vm="42">
        <f ca="1"/>
        <v>42038</v>
      </c>
      <c r="B24" s="113" vm="43">
        <f ca="1"/>
        <v>46.674999999999997</v>
      </c>
      <c r="C24" s="113">
        <f t="shared" ca="1" si="0"/>
        <v>2015</v>
      </c>
    </row>
    <row r="25" spans="1:3" x14ac:dyDescent="0.3">
      <c r="A25" s="113" vm="44">
        <f ca="1"/>
        <v>42039</v>
      </c>
      <c r="B25" s="113" vm="45">
        <f ca="1"/>
        <v>46.27</v>
      </c>
      <c r="C25" s="113">
        <f t="shared" ca="1" si="0"/>
        <v>2015</v>
      </c>
    </row>
    <row r="26" spans="1:3" x14ac:dyDescent="0.3">
      <c r="A26" s="113" vm="46">
        <f ca="1"/>
        <v>42040</v>
      </c>
      <c r="B26" s="113" vm="47">
        <f ca="1"/>
        <v>46.67</v>
      </c>
      <c r="C26" s="113">
        <f t="shared" ca="1" si="0"/>
        <v>2015</v>
      </c>
    </row>
    <row r="27" spans="1:3" x14ac:dyDescent="0.3">
      <c r="A27" s="113" vm="48">
        <f ca="1"/>
        <v>42041</v>
      </c>
      <c r="B27" s="113" vm="49">
        <f ca="1"/>
        <v>45.895000000000003</v>
      </c>
      <c r="C27" s="113">
        <f t="shared" ca="1" si="0"/>
        <v>2015</v>
      </c>
    </row>
    <row r="28" spans="1:3" x14ac:dyDescent="0.3">
      <c r="A28" s="113" vm="50">
        <f ca="1"/>
        <v>42044</v>
      </c>
      <c r="B28" s="113" vm="51">
        <f ca="1"/>
        <v>45.585000000000001</v>
      </c>
      <c r="C28" s="113">
        <f t="shared" ca="1" si="0"/>
        <v>2015</v>
      </c>
    </row>
    <row r="29" spans="1:3" x14ac:dyDescent="0.3">
      <c r="A29" s="113" vm="52">
        <f ca="1"/>
        <v>42045</v>
      </c>
      <c r="B29" s="113" vm="53">
        <f ca="1"/>
        <v>46.375</v>
      </c>
      <c r="C29" s="113">
        <f t="shared" ca="1" si="0"/>
        <v>2015</v>
      </c>
    </row>
    <row r="30" spans="1:3" x14ac:dyDescent="0.3">
      <c r="A30" s="113" vm="54">
        <f ca="1"/>
        <v>42046</v>
      </c>
      <c r="B30" s="113" vm="55">
        <f ca="1"/>
        <v>45.655000000000001</v>
      </c>
      <c r="C30" s="113">
        <f t="shared" ca="1" si="0"/>
        <v>2015</v>
      </c>
    </row>
    <row r="31" spans="1:3" x14ac:dyDescent="0.3">
      <c r="A31" s="113" vm="56">
        <f ca="1"/>
        <v>42047</v>
      </c>
      <c r="B31" s="113" vm="57">
        <f ca="1"/>
        <v>46</v>
      </c>
      <c r="C31" s="113">
        <f t="shared" ca="1" si="0"/>
        <v>2015</v>
      </c>
    </row>
    <row r="32" spans="1:3" x14ac:dyDescent="0.3">
      <c r="A32" s="113" vm="58">
        <f ca="1"/>
        <v>42048</v>
      </c>
      <c r="B32" s="113" vm="59">
        <f ca="1"/>
        <v>46.02</v>
      </c>
      <c r="C32" s="113">
        <f t="shared" ca="1" si="0"/>
        <v>2015</v>
      </c>
    </row>
    <row r="33" spans="1:3" x14ac:dyDescent="0.3">
      <c r="A33" s="113" vm="60">
        <f ca="1"/>
        <v>42052</v>
      </c>
      <c r="B33" s="113" vm="61">
        <f ca="1"/>
        <v>45.93</v>
      </c>
      <c r="C33" s="113">
        <f t="shared" ca="1" si="0"/>
        <v>2015</v>
      </c>
    </row>
    <row r="34" spans="1:3" x14ac:dyDescent="0.3">
      <c r="A34" s="113" vm="62">
        <f ca="1"/>
        <v>42053</v>
      </c>
      <c r="B34" s="113" vm="63">
        <f ca="1"/>
        <v>46.81</v>
      </c>
      <c r="C34" s="113">
        <f t="shared" ca="1" si="0"/>
        <v>2015</v>
      </c>
    </row>
    <row r="35" spans="1:3" x14ac:dyDescent="0.3">
      <c r="A35" s="113" vm="64">
        <f ca="1"/>
        <v>42054</v>
      </c>
      <c r="B35" s="113" vm="65">
        <f ca="1"/>
        <v>46.85</v>
      </c>
      <c r="C35" s="113">
        <f t="shared" ca="1" si="0"/>
        <v>2015</v>
      </c>
    </row>
    <row r="36" spans="1:3" x14ac:dyDescent="0.3">
      <c r="A36" s="113" vm="66">
        <f ca="1"/>
        <v>42055</v>
      </c>
      <c r="B36" s="113" vm="67">
        <f ca="1"/>
        <v>47.465000000000003</v>
      </c>
      <c r="C36" s="113">
        <f t="shared" ca="1" si="0"/>
        <v>2015</v>
      </c>
    </row>
    <row r="37" spans="1:3" x14ac:dyDescent="0.3">
      <c r="A37" s="113" vm="68">
        <f ca="1"/>
        <v>42058</v>
      </c>
      <c r="B37" s="113" vm="16">
        <f ca="1"/>
        <v>47.505000000000003</v>
      </c>
      <c r="C37" s="113">
        <f t="shared" ca="1" si="0"/>
        <v>2015</v>
      </c>
    </row>
    <row r="38" spans="1:3" x14ac:dyDescent="0.3">
      <c r="A38" s="113" vm="69">
        <f ca="1"/>
        <v>42059</v>
      </c>
      <c r="B38" s="113" vm="70">
        <f ca="1"/>
        <v>47.71</v>
      </c>
      <c r="C38" s="113">
        <f t="shared" ca="1" si="0"/>
        <v>2015</v>
      </c>
    </row>
    <row r="39" spans="1:3" x14ac:dyDescent="0.3">
      <c r="A39" s="113" vm="71">
        <f ca="1"/>
        <v>42060</v>
      </c>
      <c r="B39" s="113" vm="72">
        <f ca="1"/>
        <v>48.41</v>
      </c>
      <c r="C39" s="113">
        <f t="shared" ca="1" si="0"/>
        <v>2015</v>
      </c>
    </row>
    <row r="40" spans="1:3" x14ac:dyDescent="0.3">
      <c r="A40" s="113" vm="73">
        <f ca="1"/>
        <v>42061</v>
      </c>
      <c r="B40" s="113" vm="74">
        <f ca="1"/>
        <v>48.494999999999997</v>
      </c>
      <c r="C40" s="113">
        <f t="shared" ca="1" si="0"/>
        <v>2015</v>
      </c>
    </row>
    <row r="41" spans="1:3" x14ac:dyDescent="0.3">
      <c r="A41" s="113" vm="75">
        <f ca="1"/>
        <v>42062</v>
      </c>
      <c r="B41" s="113" vm="76">
        <f ca="1"/>
        <v>48.56</v>
      </c>
      <c r="C41" s="113">
        <f t="shared" ca="1" si="0"/>
        <v>2015</v>
      </c>
    </row>
    <row r="42" spans="1:3" x14ac:dyDescent="0.3">
      <c r="A42" s="113" vm="77">
        <f ca="1"/>
        <v>42065</v>
      </c>
      <c r="B42" s="113" vm="78">
        <f ca="1"/>
        <v>49.375</v>
      </c>
      <c r="C42" s="113">
        <f t="shared" ca="1" si="0"/>
        <v>2015</v>
      </c>
    </row>
    <row r="43" spans="1:3" x14ac:dyDescent="0.3">
      <c r="A43" s="113" vm="79">
        <f ca="1"/>
        <v>42066</v>
      </c>
      <c r="B43" s="113" vm="80">
        <f ca="1"/>
        <v>48.984999999999999</v>
      </c>
      <c r="C43" s="113">
        <f t="shared" ca="1" si="0"/>
        <v>2015</v>
      </c>
    </row>
    <row r="44" spans="1:3" x14ac:dyDescent="0.3">
      <c r="A44" s="113" vm="81">
        <f ca="1"/>
        <v>42067</v>
      </c>
      <c r="B44" s="113" vm="82">
        <f ca="1"/>
        <v>48.76</v>
      </c>
      <c r="C44" s="113">
        <f t="shared" ca="1" si="0"/>
        <v>2015</v>
      </c>
    </row>
    <row r="45" spans="1:3" x14ac:dyDescent="0.3">
      <c r="A45" s="113" vm="83">
        <f ca="1"/>
        <v>42068</v>
      </c>
      <c r="B45" s="113" vm="84">
        <f ca="1"/>
        <v>49.23</v>
      </c>
      <c r="C45" s="113">
        <f t="shared" ca="1" si="0"/>
        <v>2015</v>
      </c>
    </row>
    <row r="46" spans="1:3" x14ac:dyDescent="0.3">
      <c r="A46" s="113" vm="85">
        <f ca="1"/>
        <v>42069</v>
      </c>
      <c r="B46" s="113" vm="86">
        <f ca="1"/>
        <v>48.454999999999998</v>
      </c>
      <c r="C46" s="113">
        <f t="shared" ca="1" si="0"/>
        <v>2015</v>
      </c>
    </row>
    <row r="47" spans="1:3" x14ac:dyDescent="0.3">
      <c r="A47" s="113" vm="87">
        <f ca="1"/>
        <v>42072</v>
      </c>
      <c r="B47" s="113" vm="88">
        <f ca="1"/>
        <v>48.715000000000003</v>
      </c>
      <c r="C47" s="113">
        <f t="shared" ca="1" si="0"/>
        <v>2015</v>
      </c>
    </row>
    <row r="48" spans="1:3" x14ac:dyDescent="0.3">
      <c r="A48" s="113" vm="89">
        <f ca="1"/>
        <v>42073</v>
      </c>
      <c r="B48" s="113" vm="90">
        <f ca="1"/>
        <v>48.255000000000003</v>
      </c>
      <c r="C48" s="113">
        <f t="shared" ca="1" si="0"/>
        <v>2015</v>
      </c>
    </row>
    <row r="49" spans="1:3" x14ac:dyDescent="0.3">
      <c r="A49" s="113" vm="91">
        <f ca="1"/>
        <v>42074</v>
      </c>
      <c r="B49" s="113" vm="92">
        <f ca="1"/>
        <v>47.67</v>
      </c>
      <c r="C49" s="113">
        <f t="shared" ca="1" si="0"/>
        <v>2015</v>
      </c>
    </row>
    <row r="50" spans="1:3" x14ac:dyDescent="0.3">
      <c r="A50" s="113" vm="93">
        <f ca="1"/>
        <v>42075</v>
      </c>
      <c r="B50" s="113" vm="94">
        <f ca="1"/>
        <v>48.52</v>
      </c>
      <c r="C50" s="113">
        <f t="shared" ca="1" si="0"/>
        <v>2015</v>
      </c>
    </row>
    <row r="51" spans="1:3" x14ac:dyDescent="0.3">
      <c r="A51" s="113" vm="95">
        <f ca="1"/>
        <v>42076</v>
      </c>
      <c r="B51" s="113" vm="96">
        <f ca="1"/>
        <v>47.905000000000001</v>
      </c>
      <c r="C51" s="113">
        <f t="shared" ca="1" si="0"/>
        <v>2015</v>
      </c>
    </row>
    <row r="52" spans="1:3" x14ac:dyDescent="0.3">
      <c r="A52" s="113" vm="97">
        <f ca="1"/>
        <v>42079</v>
      </c>
      <c r="B52" s="113" vm="98">
        <f ca="1"/>
        <v>48.22</v>
      </c>
      <c r="C52" s="113">
        <f t="shared" ca="1" si="0"/>
        <v>2015</v>
      </c>
    </row>
    <row r="53" spans="1:3" x14ac:dyDescent="0.3">
      <c r="A53" s="113" vm="99">
        <f ca="1"/>
        <v>42080</v>
      </c>
      <c r="B53" s="113" vm="100">
        <f ca="1"/>
        <v>48.27</v>
      </c>
      <c r="C53" s="113">
        <f t="shared" ca="1" si="0"/>
        <v>2015</v>
      </c>
    </row>
    <row r="54" spans="1:3" x14ac:dyDescent="0.3">
      <c r="A54" s="113" vm="101">
        <f ca="1"/>
        <v>42081</v>
      </c>
      <c r="B54" s="113" vm="102">
        <f ca="1"/>
        <v>48.755000000000003</v>
      </c>
      <c r="C54" s="113">
        <f t="shared" ca="1" si="0"/>
        <v>2015</v>
      </c>
    </row>
    <row r="55" spans="1:3" x14ac:dyDescent="0.3">
      <c r="A55" s="113" vm="103">
        <f ca="1"/>
        <v>42082</v>
      </c>
      <c r="B55" s="113" vm="104">
        <f ca="1"/>
        <v>49.16</v>
      </c>
      <c r="C55" s="113">
        <f t="shared" ca="1" si="0"/>
        <v>2015</v>
      </c>
    </row>
    <row r="56" spans="1:3" x14ac:dyDescent="0.3">
      <c r="A56" s="113" vm="105">
        <f ca="1"/>
        <v>42083</v>
      </c>
      <c r="B56" s="113" vm="106">
        <f ca="1"/>
        <v>50.99</v>
      </c>
      <c r="C56" s="113">
        <f t="shared" ca="1" si="0"/>
        <v>2015</v>
      </c>
    </row>
    <row r="57" spans="1:3" x14ac:dyDescent="0.3">
      <c r="A57" s="113" vm="107">
        <f ca="1"/>
        <v>42086</v>
      </c>
      <c r="B57" s="113" vm="108">
        <f ca="1"/>
        <v>50.73</v>
      </c>
      <c r="C57" s="113">
        <f t="shared" ca="1" si="0"/>
        <v>2015</v>
      </c>
    </row>
    <row r="58" spans="1:3" x14ac:dyDescent="0.3">
      <c r="A58" s="113" vm="109">
        <f ca="1"/>
        <v>42087</v>
      </c>
      <c r="B58" s="113" vm="110">
        <f ca="1"/>
        <v>50.325000000000003</v>
      </c>
      <c r="C58" s="113">
        <f t="shared" ca="1" si="0"/>
        <v>2015</v>
      </c>
    </row>
    <row r="59" spans="1:3" x14ac:dyDescent="0.3">
      <c r="A59" s="113" vm="111">
        <f ca="1"/>
        <v>42088</v>
      </c>
      <c r="B59" s="113" vm="112">
        <f ca="1"/>
        <v>49.494999999999997</v>
      </c>
      <c r="C59" s="113">
        <f t="shared" ca="1" si="0"/>
        <v>2015</v>
      </c>
    </row>
    <row r="60" spans="1:3" x14ac:dyDescent="0.3">
      <c r="A60" s="113" vm="113">
        <f ca="1"/>
        <v>42089</v>
      </c>
      <c r="B60" s="113" vm="114">
        <f ca="1"/>
        <v>49.664999999999999</v>
      </c>
      <c r="C60" s="113">
        <f t="shared" ca="1" si="0"/>
        <v>2015</v>
      </c>
    </row>
    <row r="61" spans="1:3" x14ac:dyDescent="0.3">
      <c r="A61" s="113" vm="115">
        <f ca="1"/>
        <v>42090</v>
      </c>
      <c r="B61" s="113" vm="116">
        <f ca="1"/>
        <v>49.94</v>
      </c>
      <c r="C61" s="113">
        <f t="shared" ca="1" si="0"/>
        <v>2015</v>
      </c>
    </row>
    <row r="62" spans="1:3" x14ac:dyDescent="0.3">
      <c r="A62" s="113" vm="117">
        <f ca="1"/>
        <v>42093</v>
      </c>
      <c r="B62" s="113" vm="118">
        <f ca="1"/>
        <v>50.445</v>
      </c>
      <c r="C62" s="113">
        <f t="shared" ca="1" si="0"/>
        <v>2015</v>
      </c>
    </row>
    <row r="63" spans="1:3" x14ac:dyDescent="0.3">
      <c r="A63" s="113" vm="119">
        <f ca="1"/>
        <v>42094</v>
      </c>
      <c r="B63" s="113" vm="120">
        <f ca="1"/>
        <v>50.164999999999999</v>
      </c>
      <c r="C63" s="113">
        <f t="shared" ca="1" si="0"/>
        <v>2015</v>
      </c>
    </row>
    <row r="64" spans="1:3" x14ac:dyDescent="0.3">
      <c r="A64" s="113" vm="121">
        <f ca="1"/>
        <v>42095</v>
      </c>
      <c r="B64" s="113" vm="122">
        <f ca="1"/>
        <v>49.774999999999999</v>
      </c>
      <c r="C64" s="113">
        <f t="shared" ca="1" si="0"/>
        <v>2015</v>
      </c>
    </row>
    <row r="65" spans="1:3" x14ac:dyDescent="0.3">
      <c r="A65" s="113" vm="123">
        <f ca="1"/>
        <v>42096</v>
      </c>
      <c r="B65" s="113" vm="124">
        <f ca="1"/>
        <v>49.83</v>
      </c>
      <c r="C65" s="113">
        <f t="shared" ca="1" si="0"/>
        <v>2015</v>
      </c>
    </row>
    <row r="66" spans="1:3" x14ac:dyDescent="0.3">
      <c r="A66" s="113" vm="125">
        <f ca="1"/>
        <v>42100</v>
      </c>
      <c r="B66" s="113" vm="126">
        <f ca="1"/>
        <v>49.865000000000002</v>
      </c>
      <c r="C66" s="113">
        <f t="shared" ca="1" si="0"/>
        <v>2015</v>
      </c>
    </row>
    <row r="67" spans="1:3" x14ac:dyDescent="0.3">
      <c r="A67" s="113" vm="127">
        <f ca="1"/>
        <v>42101</v>
      </c>
      <c r="B67" s="113" vm="128">
        <f ca="1"/>
        <v>49.805</v>
      </c>
      <c r="C67" s="113">
        <f t="shared" ref="C67:C130" ca="1" si="1">YEAR(A67)</f>
        <v>2015</v>
      </c>
    </row>
    <row r="68" spans="1:3" x14ac:dyDescent="0.3">
      <c r="A68" s="113" vm="129">
        <f ca="1"/>
        <v>42102</v>
      </c>
      <c r="B68" s="113" vm="130">
        <f ca="1"/>
        <v>50.42</v>
      </c>
      <c r="C68" s="113">
        <f t="shared" ca="1" si="1"/>
        <v>2015</v>
      </c>
    </row>
    <row r="69" spans="1:3" x14ac:dyDescent="0.3">
      <c r="A69" s="113" vm="131">
        <f ca="1"/>
        <v>42103</v>
      </c>
      <c r="B69" s="113" vm="132">
        <f ca="1"/>
        <v>50.36</v>
      </c>
      <c r="C69" s="113">
        <f t="shared" ca="1" si="1"/>
        <v>2015</v>
      </c>
    </row>
    <row r="70" spans="1:3" x14ac:dyDescent="0.3">
      <c r="A70" s="113" vm="133">
        <f ca="1"/>
        <v>42104</v>
      </c>
      <c r="B70" s="113" vm="134">
        <f ca="1"/>
        <v>49.984999999999999</v>
      </c>
      <c r="C70" s="113">
        <f t="shared" ca="1" si="1"/>
        <v>2015</v>
      </c>
    </row>
    <row r="71" spans="1:3" x14ac:dyDescent="0.3">
      <c r="A71" s="113" vm="135">
        <f ca="1"/>
        <v>42107</v>
      </c>
      <c r="B71" s="113" vm="136">
        <f ca="1"/>
        <v>49.634999999999998</v>
      </c>
      <c r="C71" s="113">
        <f t="shared" ca="1" si="1"/>
        <v>2015</v>
      </c>
    </row>
    <row r="72" spans="1:3" x14ac:dyDescent="0.3">
      <c r="A72" s="113" vm="137">
        <f ca="1"/>
        <v>42108</v>
      </c>
      <c r="B72" s="113" vm="138">
        <f ca="1"/>
        <v>49.765000000000001</v>
      </c>
      <c r="C72" s="113">
        <f t="shared" ca="1" si="1"/>
        <v>2015</v>
      </c>
    </row>
    <row r="73" spans="1:3" x14ac:dyDescent="0.3">
      <c r="A73" s="113" vm="139">
        <f ca="1"/>
        <v>42109</v>
      </c>
      <c r="B73" s="113" vm="140">
        <f ca="1"/>
        <v>49.914999999999999</v>
      </c>
      <c r="C73" s="113">
        <f t="shared" ca="1" si="1"/>
        <v>2015</v>
      </c>
    </row>
    <row r="74" spans="1:3" x14ac:dyDescent="0.3">
      <c r="A74" s="113" vm="141">
        <f ca="1"/>
        <v>42110</v>
      </c>
      <c r="B74" s="113" vm="142">
        <f ca="1"/>
        <v>49.95</v>
      </c>
      <c r="C74" s="113">
        <f t="shared" ca="1" si="1"/>
        <v>2015</v>
      </c>
    </row>
    <row r="75" spans="1:3" x14ac:dyDescent="0.3">
      <c r="A75" s="113" vm="143">
        <f ca="1"/>
        <v>42111</v>
      </c>
      <c r="B75" s="113" vm="144">
        <f ca="1"/>
        <v>49.274999999999999</v>
      </c>
      <c r="C75" s="113">
        <f t="shared" ca="1" si="1"/>
        <v>2015</v>
      </c>
    </row>
    <row r="76" spans="1:3" x14ac:dyDescent="0.3">
      <c r="A76" s="113" vm="145">
        <f ca="1"/>
        <v>42114</v>
      </c>
      <c r="B76" s="113" vm="146">
        <f ca="1"/>
        <v>49.994999999999997</v>
      </c>
      <c r="C76" s="113">
        <f t="shared" ca="1" si="1"/>
        <v>2015</v>
      </c>
    </row>
    <row r="77" spans="1:3" x14ac:dyDescent="0.3">
      <c r="A77" s="113" vm="147">
        <f ca="1"/>
        <v>42115</v>
      </c>
      <c r="B77" s="113" vm="148">
        <f ca="1"/>
        <v>50.145000000000003</v>
      </c>
      <c r="C77" s="113">
        <f t="shared" ca="1" si="1"/>
        <v>2015</v>
      </c>
    </row>
    <row r="78" spans="1:3" x14ac:dyDescent="0.3">
      <c r="A78" s="113" vm="149">
        <f ca="1"/>
        <v>42116</v>
      </c>
      <c r="B78" s="113" vm="150">
        <f ca="1"/>
        <v>50.075000000000003</v>
      </c>
      <c r="C78" s="113">
        <f t="shared" ca="1" si="1"/>
        <v>2015</v>
      </c>
    </row>
    <row r="79" spans="1:3" x14ac:dyDescent="0.3">
      <c r="A79" s="113" vm="151">
        <f ca="1"/>
        <v>42117</v>
      </c>
      <c r="B79" s="113" vm="152">
        <f ca="1"/>
        <v>50.555</v>
      </c>
      <c r="C79" s="113">
        <f t="shared" ca="1" si="1"/>
        <v>2015</v>
      </c>
    </row>
    <row r="80" spans="1:3" x14ac:dyDescent="0.3">
      <c r="A80" s="113" vm="153">
        <f ca="1"/>
        <v>42118</v>
      </c>
      <c r="B80" s="113" vm="154">
        <f ca="1"/>
        <v>50.475000000000001</v>
      </c>
      <c r="C80" s="113">
        <f t="shared" ca="1" si="1"/>
        <v>2015</v>
      </c>
    </row>
    <row r="81" spans="1:3" x14ac:dyDescent="0.3">
      <c r="A81" s="113" vm="155">
        <f ca="1"/>
        <v>42121</v>
      </c>
      <c r="B81" s="113" vm="156">
        <f ca="1"/>
        <v>50.47</v>
      </c>
      <c r="C81" s="113">
        <f t="shared" ca="1" si="1"/>
        <v>2015</v>
      </c>
    </row>
    <row r="82" spans="1:3" x14ac:dyDescent="0.3">
      <c r="A82" s="113" vm="157">
        <f ca="1"/>
        <v>42122</v>
      </c>
      <c r="B82" s="113" vm="158">
        <f ca="1"/>
        <v>49.93</v>
      </c>
      <c r="C82" s="113">
        <f t="shared" ca="1" si="1"/>
        <v>2015</v>
      </c>
    </row>
    <row r="83" spans="1:3" x14ac:dyDescent="0.3">
      <c r="A83" s="113" vm="159">
        <f ca="1"/>
        <v>42123</v>
      </c>
      <c r="B83" s="113" vm="160">
        <f ca="1"/>
        <v>50.085000000000001</v>
      </c>
      <c r="C83" s="113">
        <f t="shared" ca="1" si="1"/>
        <v>2015</v>
      </c>
    </row>
    <row r="84" spans="1:3" x14ac:dyDescent="0.3">
      <c r="A84" s="113" vm="161">
        <f ca="1"/>
        <v>42124</v>
      </c>
      <c r="B84" s="113" vm="162">
        <f ca="1"/>
        <v>49.42</v>
      </c>
      <c r="C84" s="113">
        <f t="shared" ca="1" si="1"/>
        <v>2015</v>
      </c>
    </row>
    <row r="85" spans="1:3" x14ac:dyDescent="0.3">
      <c r="A85" s="113" vm="163">
        <f ca="1"/>
        <v>42125</v>
      </c>
      <c r="B85" s="113" vm="164">
        <f ca="1"/>
        <v>50.39</v>
      </c>
      <c r="C85" s="113">
        <f t="shared" ca="1" si="1"/>
        <v>2015</v>
      </c>
    </row>
    <row r="86" spans="1:3" x14ac:dyDescent="0.3">
      <c r="A86" s="113" vm="165">
        <f ca="1"/>
        <v>42128</v>
      </c>
      <c r="B86" s="113" vm="166">
        <f ca="1"/>
        <v>50.414999999999999</v>
      </c>
      <c r="C86" s="113">
        <f t="shared" ca="1" si="1"/>
        <v>2015</v>
      </c>
    </row>
    <row r="87" spans="1:3" x14ac:dyDescent="0.3">
      <c r="A87" s="113" vm="167">
        <f ca="1"/>
        <v>42129</v>
      </c>
      <c r="B87" s="113" vm="168">
        <f ca="1"/>
        <v>50.21</v>
      </c>
      <c r="C87" s="113">
        <f t="shared" ca="1" si="1"/>
        <v>2015</v>
      </c>
    </row>
    <row r="88" spans="1:3" x14ac:dyDescent="0.3">
      <c r="A88" s="113" vm="169">
        <f ca="1"/>
        <v>42130</v>
      </c>
      <c r="B88" s="113" vm="170">
        <f ca="1"/>
        <v>50.11</v>
      </c>
      <c r="C88" s="113">
        <f t="shared" ca="1" si="1"/>
        <v>2015</v>
      </c>
    </row>
    <row r="89" spans="1:3" x14ac:dyDescent="0.3">
      <c r="A89" s="113" vm="171">
        <f ca="1"/>
        <v>42131</v>
      </c>
      <c r="B89" s="113" vm="172">
        <f ca="1"/>
        <v>50.725000000000001</v>
      </c>
      <c r="C89" s="113">
        <f t="shared" ca="1" si="1"/>
        <v>2015</v>
      </c>
    </row>
    <row r="90" spans="1:3" x14ac:dyDescent="0.3">
      <c r="A90" s="113" vm="173">
        <f ca="1"/>
        <v>42132</v>
      </c>
      <c r="B90" s="113" vm="174">
        <f ca="1"/>
        <v>51.22</v>
      </c>
      <c r="C90" s="113">
        <f t="shared" ca="1" si="1"/>
        <v>2015</v>
      </c>
    </row>
    <row r="91" spans="1:3" x14ac:dyDescent="0.3">
      <c r="A91" s="113" vm="175">
        <f ca="1"/>
        <v>42135</v>
      </c>
      <c r="B91" s="113" vm="176">
        <f ca="1"/>
        <v>51.395000000000003</v>
      </c>
      <c r="C91" s="113">
        <f t="shared" ca="1" si="1"/>
        <v>2015</v>
      </c>
    </row>
    <row r="92" spans="1:3" x14ac:dyDescent="0.3">
      <c r="A92" s="113" vm="177">
        <f ca="1"/>
        <v>42136</v>
      </c>
      <c r="B92" s="113" vm="178">
        <f ca="1"/>
        <v>51.185000000000002</v>
      </c>
      <c r="C92" s="113">
        <f t="shared" ca="1" si="1"/>
        <v>2015</v>
      </c>
    </row>
    <row r="93" spans="1:3" x14ac:dyDescent="0.3">
      <c r="A93" s="113" vm="179">
        <f ca="1"/>
        <v>42137</v>
      </c>
      <c r="B93" s="113" vm="180">
        <f ca="1"/>
        <v>51.08</v>
      </c>
      <c r="C93" s="113">
        <f t="shared" ca="1" si="1"/>
        <v>2015</v>
      </c>
    </row>
    <row r="94" spans="1:3" x14ac:dyDescent="0.3">
      <c r="A94" s="113" vm="181">
        <f ca="1"/>
        <v>42138</v>
      </c>
      <c r="B94" s="113" vm="182">
        <f ca="1"/>
        <v>51.72</v>
      </c>
      <c r="C94" s="113">
        <f t="shared" ca="1" si="1"/>
        <v>2015</v>
      </c>
    </row>
    <row r="95" spans="1:3" x14ac:dyDescent="0.3">
      <c r="A95" s="113" vm="183">
        <f ca="1"/>
        <v>42139</v>
      </c>
      <c r="B95" s="113" vm="184">
        <f ca="1"/>
        <v>52.49</v>
      </c>
      <c r="C95" s="113">
        <f t="shared" ca="1" si="1"/>
        <v>2015</v>
      </c>
    </row>
    <row r="96" spans="1:3" x14ac:dyDescent="0.3">
      <c r="A96" s="113" vm="185">
        <f ca="1"/>
        <v>42142</v>
      </c>
      <c r="B96" s="113" vm="186">
        <f ca="1"/>
        <v>52.375</v>
      </c>
      <c r="C96" s="113">
        <f t="shared" ca="1" si="1"/>
        <v>2015</v>
      </c>
    </row>
    <row r="97" spans="1:3" x14ac:dyDescent="0.3">
      <c r="A97" s="113" vm="187">
        <f ca="1"/>
        <v>42143</v>
      </c>
      <c r="B97" s="113" vm="188">
        <f ca="1"/>
        <v>52.32</v>
      </c>
      <c r="C97" s="113">
        <f t="shared" ca="1" si="1"/>
        <v>2015</v>
      </c>
    </row>
    <row r="98" spans="1:3" x14ac:dyDescent="0.3">
      <c r="A98" s="113" vm="189">
        <f ca="1"/>
        <v>42144</v>
      </c>
      <c r="B98" s="113" vm="190">
        <f ca="1"/>
        <v>52.305</v>
      </c>
      <c r="C98" s="113">
        <f t="shared" ca="1" si="1"/>
        <v>2015</v>
      </c>
    </row>
    <row r="99" spans="1:3" x14ac:dyDescent="0.3">
      <c r="A99" s="113" vm="191">
        <f ca="1"/>
        <v>42145</v>
      </c>
      <c r="B99" s="113" vm="192">
        <f ca="1"/>
        <v>52.2</v>
      </c>
      <c r="C99" s="113">
        <f t="shared" ca="1" si="1"/>
        <v>2015</v>
      </c>
    </row>
    <row r="100" spans="1:3" x14ac:dyDescent="0.3">
      <c r="A100" s="113" vm="193">
        <f ca="1"/>
        <v>42146</v>
      </c>
      <c r="B100" s="113" vm="194">
        <f ca="1"/>
        <v>52.215000000000003</v>
      </c>
      <c r="C100" s="113">
        <f t="shared" ca="1" si="1"/>
        <v>2015</v>
      </c>
    </row>
    <row r="101" spans="1:3" x14ac:dyDescent="0.3">
      <c r="A101" s="113" vm="195">
        <f ca="1"/>
        <v>42150</v>
      </c>
      <c r="B101" s="113" vm="196">
        <f ca="1"/>
        <v>51.71</v>
      </c>
      <c r="C101" s="113">
        <f t="shared" ca="1" si="1"/>
        <v>2015</v>
      </c>
    </row>
    <row r="102" spans="1:3" x14ac:dyDescent="0.3">
      <c r="A102" s="113" vm="197">
        <f ca="1"/>
        <v>42151</v>
      </c>
      <c r="B102" s="113" vm="198">
        <f ca="1"/>
        <v>51.42</v>
      </c>
      <c r="C102" s="113">
        <f t="shared" ca="1" si="1"/>
        <v>2015</v>
      </c>
    </row>
    <row r="103" spans="1:3" x14ac:dyDescent="0.3">
      <c r="A103" s="113" vm="199">
        <f ca="1"/>
        <v>42152</v>
      </c>
      <c r="B103" s="113" vm="200">
        <f ca="1"/>
        <v>51.15</v>
      </c>
      <c r="C103" s="113">
        <f t="shared" ca="1" si="1"/>
        <v>2015</v>
      </c>
    </row>
    <row r="104" spans="1:3" x14ac:dyDescent="0.3">
      <c r="A104" s="113" vm="201">
        <f ca="1"/>
        <v>42153</v>
      </c>
      <c r="B104" s="113" vm="202">
        <f ca="1"/>
        <v>50.835000000000001</v>
      </c>
      <c r="C104" s="113">
        <f t="shared" ca="1" si="1"/>
        <v>2015</v>
      </c>
    </row>
    <row r="105" spans="1:3" x14ac:dyDescent="0.3">
      <c r="A105" s="113" vm="203">
        <f ca="1"/>
        <v>42156</v>
      </c>
      <c r="B105" s="113" vm="204">
        <f ca="1"/>
        <v>50.88</v>
      </c>
      <c r="C105" s="113">
        <f t="shared" ca="1" si="1"/>
        <v>2015</v>
      </c>
    </row>
    <row r="106" spans="1:3" x14ac:dyDescent="0.3">
      <c r="A106" s="113" vm="205">
        <f ca="1"/>
        <v>42157</v>
      </c>
      <c r="B106" s="113" vm="206">
        <f ca="1"/>
        <v>51.055</v>
      </c>
      <c r="C106" s="113">
        <f t="shared" ca="1" si="1"/>
        <v>2015</v>
      </c>
    </row>
    <row r="107" spans="1:3" x14ac:dyDescent="0.3">
      <c r="A107" s="113" vm="207">
        <f ca="1"/>
        <v>42158</v>
      </c>
      <c r="B107" s="113" vm="208">
        <f ca="1"/>
        <v>51.255000000000003</v>
      </c>
      <c r="C107" s="113">
        <f t="shared" ca="1" si="1"/>
        <v>2015</v>
      </c>
    </row>
    <row r="108" spans="1:3" x14ac:dyDescent="0.3">
      <c r="A108" s="113" vm="209">
        <f ca="1"/>
        <v>42159</v>
      </c>
      <c r="B108" s="113" vm="210">
        <f ca="1"/>
        <v>50.975000000000001</v>
      </c>
      <c r="C108" s="113">
        <f t="shared" ca="1" si="1"/>
        <v>2015</v>
      </c>
    </row>
    <row r="109" spans="1:3" x14ac:dyDescent="0.3">
      <c r="A109" s="113" vm="211">
        <f ca="1"/>
        <v>42160</v>
      </c>
      <c r="B109" s="113" vm="212">
        <f ca="1"/>
        <v>51.015000000000001</v>
      </c>
      <c r="C109" s="113">
        <f t="shared" ca="1" si="1"/>
        <v>2015</v>
      </c>
    </row>
    <row r="110" spans="1:3" x14ac:dyDescent="0.3">
      <c r="A110" s="113" vm="213">
        <f ca="1"/>
        <v>42163</v>
      </c>
      <c r="B110" s="113" vm="214">
        <f ca="1"/>
        <v>50.72</v>
      </c>
      <c r="C110" s="113">
        <f t="shared" ca="1" si="1"/>
        <v>2015</v>
      </c>
    </row>
    <row r="111" spans="1:3" x14ac:dyDescent="0.3">
      <c r="A111" s="113" vm="215">
        <f ca="1"/>
        <v>42164</v>
      </c>
      <c r="B111" s="113" vm="216">
        <f ca="1"/>
        <v>50.674999999999997</v>
      </c>
      <c r="C111" s="113">
        <f t="shared" ca="1" si="1"/>
        <v>2015</v>
      </c>
    </row>
    <row r="112" spans="1:3" x14ac:dyDescent="0.3">
      <c r="A112" s="113" vm="217">
        <f ca="1"/>
        <v>42165</v>
      </c>
      <c r="B112" s="113" vm="218">
        <f ca="1"/>
        <v>51.67</v>
      </c>
      <c r="C112" s="113">
        <f t="shared" ca="1" si="1"/>
        <v>2015</v>
      </c>
    </row>
    <row r="113" spans="1:3" x14ac:dyDescent="0.3">
      <c r="A113" s="113" vm="219">
        <f ca="1"/>
        <v>42166</v>
      </c>
      <c r="B113" s="113" vm="220">
        <f ca="1"/>
        <v>51.94</v>
      </c>
      <c r="C113" s="113">
        <f t="shared" ca="1" si="1"/>
        <v>2015</v>
      </c>
    </row>
    <row r="114" spans="1:3" x14ac:dyDescent="0.3">
      <c r="A114" s="113" vm="221">
        <f ca="1"/>
        <v>42167</v>
      </c>
      <c r="B114" s="113" vm="222">
        <f ca="1"/>
        <v>51.89</v>
      </c>
      <c r="C114" s="113">
        <f t="shared" ca="1" si="1"/>
        <v>2015</v>
      </c>
    </row>
    <row r="115" spans="1:3" x14ac:dyDescent="0.3">
      <c r="A115" s="113" vm="223">
        <f ca="1"/>
        <v>42170</v>
      </c>
      <c r="B115" s="113" vm="224">
        <f ca="1"/>
        <v>51.674999999999997</v>
      </c>
      <c r="C115" s="113">
        <f t="shared" ca="1" si="1"/>
        <v>2015</v>
      </c>
    </row>
    <row r="116" spans="1:3" x14ac:dyDescent="0.3">
      <c r="A116" s="113" vm="225">
        <f ca="1"/>
        <v>42171</v>
      </c>
      <c r="B116" s="113" vm="226">
        <f ca="1"/>
        <v>52.28</v>
      </c>
      <c r="C116" s="113">
        <f t="shared" ca="1" si="1"/>
        <v>2015</v>
      </c>
    </row>
    <row r="117" spans="1:3" x14ac:dyDescent="0.3">
      <c r="A117" s="113" vm="227">
        <f ca="1"/>
        <v>42172</v>
      </c>
      <c r="B117" s="113" vm="186">
        <f ca="1"/>
        <v>52.375</v>
      </c>
      <c r="C117" s="113">
        <f t="shared" ca="1" si="1"/>
        <v>2015</v>
      </c>
    </row>
    <row r="118" spans="1:3" x14ac:dyDescent="0.3">
      <c r="A118" s="113" vm="228">
        <f ca="1"/>
        <v>42173</v>
      </c>
      <c r="B118" s="113" vm="229">
        <f ca="1"/>
        <v>53</v>
      </c>
      <c r="C118" s="113">
        <f t="shared" ca="1" si="1"/>
        <v>2015</v>
      </c>
    </row>
    <row r="119" spans="1:3" x14ac:dyDescent="0.3">
      <c r="A119" s="113" vm="230">
        <f ca="1"/>
        <v>42174</v>
      </c>
      <c r="B119" s="113" vm="231">
        <f ca="1"/>
        <v>53.265000000000001</v>
      </c>
      <c r="C119" s="113">
        <f t="shared" ca="1" si="1"/>
        <v>2015</v>
      </c>
    </row>
    <row r="120" spans="1:3" x14ac:dyDescent="0.3">
      <c r="A120" s="113" vm="232">
        <f ca="1"/>
        <v>42177</v>
      </c>
      <c r="B120" s="113" vm="233">
        <f ca="1"/>
        <v>53.395000000000003</v>
      </c>
      <c r="C120" s="113">
        <f t="shared" ca="1" si="1"/>
        <v>2015</v>
      </c>
    </row>
    <row r="121" spans="1:3" x14ac:dyDescent="0.3">
      <c r="A121" s="113" vm="234">
        <f ca="1"/>
        <v>42178</v>
      </c>
      <c r="B121" s="113" vm="235">
        <f ca="1"/>
        <v>53.6</v>
      </c>
      <c r="C121" s="113">
        <f t="shared" ca="1" si="1"/>
        <v>2015</v>
      </c>
    </row>
    <row r="122" spans="1:3" x14ac:dyDescent="0.3">
      <c r="A122" s="113" vm="236">
        <f ca="1"/>
        <v>42179</v>
      </c>
      <c r="B122" s="113" vm="237">
        <f ca="1"/>
        <v>53.11</v>
      </c>
      <c r="C122" s="113">
        <f t="shared" ca="1" si="1"/>
        <v>2015</v>
      </c>
    </row>
    <row r="123" spans="1:3" x14ac:dyDescent="0.3">
      <c r="A123" s="113" vm="238">
        <f ca="1"/>
        <v>42180</v>
      </c>
      <c r="B123" s="113" vm="239">
        <f ca="1"/>
        <v>52.61</v>
      </c>
      <c r="C123" s="113">
        <f t="shared" ca="1" si="1"/>
        <v>2015</v>
      </c>
    </row>
    <row r="124" spans="1:3" x14ac:dyDescent="0.3">
      <c r="A124" s="113" vm="240">
        <f ca="1"/>
        <v>42181</v>
      </c>
      <c r="B124" s="113" vm="241">
        <f ca="1"/>
        <v>54.854999999999997</v>
      </c>
      <c r="C124" s="113">
        <f t="shared" ca="1" si="1"/>
        <v>2015</v>
      </c>
    </row>
    <row r="125" spans="1:3" x14ac:dyDescent="0.3">
      <c r="A125" s="113" vm="242">
        <f ca="1"/>
        <v>42184</v>
      </c>
      <c r="B125" s="113" vm="243">
        <f ca="1"/>
        <v>53.835000000000001</v>
      </c>
      <c r="C125" s="113">
        <f t="shared" ca="1" si="1"/>
        <v>2015</v>
      </c>
    </row>
    <row r="126" spans="1:3" x14ac:dyDescent="0.3">
      <c r="A126" s="113" vm="244">
        <f ca="1"/>
        <v>42185</v>
      </c>
      <c r="B126" s="113" vm="245">
        <f ca="1"/>
        <v>54.01</v>
      </c>
      <c r="C126" s="113">
        <f t="shared" ca="1" si="1"/>
        <v>2015</v>
      </c>
    </row>
    <row r="127" spans="1:3" x14ac:dyDescent="0.3">
      <c r="A127" s="113" vm="246">
        <f ca="1"/>
        <v>42186</v>
      </c>
      <c r="B127" s="113" vm="247">
        <f ca="1"/>
        <v>54.715000000000003</v>
      </c>
      <c r="C127" s="113">
        <f t="shared" ca="1" si="1"/>
        <v>2015</v>
      </c>
    </row>
    <row r="128" spans="1:3" x14ac:dyDescent="0.3">
      <c r="A128" s="113" vm="248">
        <f ca="1"/>
        <v>42187</v>
      </c>
      <c r="B128" s="113" vm="249">
        <f ca="1"/>
        <v>54.935000000000002</v>
      </c>
      <c r="C128" s="113">
        <f t="shared" ca="1" si="1"/>
        <v>2015</v>
      </c>
    </row>
    <row r="129" spans="1:3" x14ac:dyDescent="0.3">
      <c r="A129" s="113" vm="250">
        <f ca="1"/>
        <v>42191</v>
      </c>
      <c r="B129" s="113" vm="251">
        <f ca="1"/>
        <v>54.92</v>
      </c>
      <c r="C129" s="113">
        <f t="shared" ca="1" si="1"/>
        <v>2015</v>
      </c>
    </row>
    <row r="130" spans="1:3" x14ac:dyDescent="0.3">
      <c r="A130" s="113" vm="252">
        <f ca="1"/>
        <v>42192</v>
      </c>
      <c r="B130" s="113" vm="253">
        <f ca="1"/>
        <v>55.645000000000003</v>
      </c>
      <c r="C130" s="113">
        <f t="shared" ca="1" si="1"/>
        <v>2015</v>
      </c>
    </row>
    <row r="131" spans="1:3" x14ac:dyDescent="0.3">
      <c r="A131" s="113" vm="254">
        <f ca="1"/>
        <v>42193</v>
      </c>
      <c r="B131" s="113" vm="255">
        <f ca="1"/>
        <v>54.634999999999998</v>
      </c>
      <c r="C131" s="113">
        <f t="shared" ref="C131:C194" ca="1" si="2">YEAR(A131)</f>
        <v>2015</v>
      </c>
    </row>
    <row r="132" spans="1:3" x14ac:dyDescent="0.3">
      <c r="A132" s="113" vm="256">
        <f ca="1"/>
        <v>42194</v>
      </c>
      <c r="B132" s="113" vm="257">
        <f ca="1"/>
        <v>54.72</v>
      </c>
      <c r="C132" s="113">
        <f t="shared" ca="1" si="2"/>
        <v>2015</v>
      </c>
    </row>
    <row r="133" spans="1:3" x14ac:dyDescent="0.3">
      <c r="A133" s="113" vm="258">
        <f ca="1"/>
        <v>42195</v>
      </c>
      <c r="B133" s="113" vm="259">
        <f ca="1"/>
        <v>55.26</v>
      </c>
      <c r="C133" s="113">
        <f t="shared" ca="1" si="2"/>
        <v>2015</v>
      </c>
    </row>
    <row r="134" spans="1:3" x14ac:dyDescent="0.3">
      <c r="A134" s="113" vm="260">
        <f ca="1"/>
        <v>42198</v>
      </c>
      <c r="B134" s="113" vm="261">
        <f ca="1"/>
        <v>56.204999999999998</v>
      </c>
      <c r="C134" s="113">
        <f t="shared" ca="1" si="2"/>
        <v>2015</v>
      </c>
    </row>
    <row r="135" spans="1:3" x14ac:dyDescent="0.3">
      <c r="A135" s="113" vm="262">
        <f ca="1"/>
        <v>42199</v>
      </c>
      <c r="B135" s="113" vm="263">
        <f ca="1"/>
        <v>56.17</v>
      </c>
      <c r="C135" s="113">
        <f t="shared" ca="1" si="2"/>
        <v>2015</v>
      </c>
    </row>
    <row r="136" spans="1:3" x14ac:dyDescent="0.3">
      <c r="A136" s="113" vm="264">
        <f ca="1"/>
        <v>42200</v>
      </c>
      <c r="B136" s="113" vm="265">
        <f ca="1"/>
        <v>55.95</v>
      </c>
      <c r="C136" s="113">
        <f t="shared" ca="1" si="2"/>
        <v>2015</v>
      </c>
    </row>
    <row r="137" spans="1:3" x14ac:dyDescent="0.3">
      <c r="A137" s="113" vm="266">
        <f ca="1"/>
        <v>42201</v>
      </c>
      <c r="B137" s="113" vm="263">
        <f ca="1"/>
        <v>56.17</v>
      </c>
      <c r="C137" s="113">
        <f t="shared" ca="1" si="2"/>
        <v>2015</v>
      </c>
    </row>
    <row r="138" spans="1:3" x14ac:dyDescent="0.3">
      <c r="A138" s="113" vm="267">
        <f ca="1"/>
        <v>42202</v>
      </c>
      <c r="B138" s="113" vm="268">
        <f ca="1"/>
        <v>56.4</v>
      </c>
      <c r="C138" s="113">
        <f t="shared" ca="1" si="2"/>
        <v>2015</v>
      </c>
    </row>
    <row r="139" spans="1:3" x14ac:dyDescent="0.3">
      <c r="A139" s="113" vm="269">
        <f ca="1"/>
        <v>42205</v>
      </c>
      <c r="B139" s="113" vm="270">
        <f ca="1"/>
        <v>56.564999999999998</v>
      </c>
      <c r="C139" s="113">
        <f t="shared" ca="1" si="2"/>
        <v>2015</v>
      </c>
    </row>
    <row r="140" spans="1:3" x14ac:dyDescent="0.3">
      <c r="A140" s="113" vm="271">
        <f ca="1"/>
        <v>42206</v>
      </c>
      <c r="B140" s="113" vm="272">
        <f ca="1"/>
        <v>56.494999999999997</v>
      </c>
      <c r="C140" s="113">
        <f t="shared" ca="1" si="2"/>
        <v>2015</v>
      </c>
    </row>
    <row r="141" spans="1:3" x14ac:dyDescent="0.3">
      <c r="A141" s="113" vm="273">
        <f ca="1"/>
        <v>42207</v>
      </c>
      <c r="B141" s="113" vm="274">
        <f ca="1"/>
        <v>57.045000000000002</v>
      </c>
      <c r="C141" s="113">
        <f t="shared" ca="1" si="2"/>
        <v>2015</v>
      </c>
    </row>
    <row r="142" spans="1:3" x14ac:dyDescent="0.3">
      <c r="A142" s="113" vm="275">
        <f ca="1"/>
        <v>42208</v>
      </c>
      <c r="B142" s="113" vm="276">
        <f ca="1"/>
        <v>57</v>
      </c>
      <c r="C142" s="113">
        <f t="shared" ca="1" si="2"/>
        <v>2015</v>
      </c>
    </row>
    <row r="143" spans="1:3" x14ac:dyDescent="0.3">
      <c r="A143" s="113" vm="277">
        <f ca="1"/>
        <v>42209</v>
      </c>
      <c r="B143" s="113" vm="272">
        <f ca="1"/>
        <v>56.494999999999997</v>
      </c>
      <c r="C143" s="113">
        <f t="shared" ca="1" si="2"/>
        <v>2015</v>
      </c>
    </row>
    <row r="144" spans="1:3" x14ac:dyDescent="0.3">
      <c r="A144" s="113" vm="278">
        <f ca="1"/>
        <v>42212</v>
      </c>
      <c r="B144" s="113" vm="279">
        <f ca="1"/>
        <v>55.865000000000002</v>
      </c>
      <c r="C144" s="113">
        <f t="shared" ca="1" si="2"/>
        <v>2015</v>
      </c>
    </row>
    <row r="145" spans="1:3" x14ac:dyDescent="0.3">
      <c r="A145" s="113" vm="280">
        <f ca="1"/>
        <v>42213</v>
      </c>
      <c r="B145" s="113" vm="281">
        <f ca="1"/>
        <v>56.734999999999999</v>
      </c>
      <c r="C145" s="113">
        <f t="shared" ca="1" si="2"/>
        <v>2015</v>
      </c>
    </row>
    <row r="146" spans="1:3" x14ac:dyDescent="0.3">
      <c r="A146" s="113" vm="282">
        <f ca="1"/>
        <v>42214</v>
      </c>
      <c r="B146" s="113" vm="283">
        <f ca="1"/>
        <v>57.46</v>
      </c>
      <c r="C146" s="113">
        <f t="shared" ca="1" si="2"/>
        <v>2015</v>
      </c>
    </row>
    <row r="147" spans="1:3" x14ac:dyDescent="0.3">
      <c r="A147" s="113" vm="284">
        <f ca="1"/>
        <v>42215</v>
      </c>
      <c r="B147" s="113" vm="285">
        <f ca="1"/>
        <v>57.505000000000003</v>
      </c>
      <c r="C147" s="113">
        <f t="shared" ca="1" si="2"/>
        <v>2015</v>
      </c>
    </row>
    <row r="148" spans="1:3" x14ac:dyDescent="0.3">
      <c r="A148" s="113" vm="286">
        <f ca="1"/>
        <v>42216</v>
      </c>
      <c r="B148" s="113" vm="287">
        <f ca="1"/>
        <v>57.61</v>
      </c>
      <c r="C148" s="113">
        <f t="shared" ca="1" si="2"/>
        <v>2015</v>
      </c>
    </row>
    <row r="149" spans="1:3" x14ac:dyDescent="0.3">
      <c r="A149" s="113" vm="288">
        <f ca="1"/>
        <v>42219</v>
      </c>
      <c r="B149" s="113" vm="289">
        <f ca="1"/>
        <v>57.414999999999999</v>
      </c>
      <c r="C149" s="113">
        <f t="shared" ca="1" si="2"/>
        <v>2015</v>
      </c>
    </row>
    <row r="150" spans="1:3" x14ac:dyDescent="0.3">
      <c r="A150" s="113" vm="290">
        <f ca="1"/>
        <v>42220</v>
      </c>
      <c r="B150" s="113" vm="291">
        <f ca="1"/>
        <v>57.884999999999998</v>
      </c>
      <c r="C150" s="113">
        <f t="shared" ca="1" si="2"/>
        <v>2015</v>
      </c>
    </row>
    <row r="151" spans="1:3" x14ac:dyDescent="0.3">
      <c r="A151" s="113" vm="292">
        <f ca="1"/>
        <v>42221</v>
      </c>
      <c r="B151" s="113" vm="293">
        <f ca="1"/>
        <v>58.375</v>
      </c>
      <c r="C151" s="113">
        <f t="shared" ca="1" si="2"/>
        <v>2015</v>
      </c>
    </row>
    <row r="152" spans="1:3" x14ac:dyDescent="0.3">
      <c r="A152" s="113" vm="294">
        <f ca="1"/>
        <v>42222</v>
      </c>
      <c r="B152" s="113" vm="295">
        <f ca="1"/>
        <v>57.56</v>
      </c>
      <c r="C152" s="113">
        <f t="shared" ca="1" si="2"/>
        <v>2015</v>
      </c>
    </row>
    <row r="153" spans="1:3" x14ac:dyDescent="0.3">
      <c r="A153" s="113" vm="296">
        <f ca="1"/>
        <v>42223</v>
      </c>
      <c r="B153" s="113" vm="297">
        <f ca="1"/>
        <v>57.255000000000003</v>
      </c>
      <c r="C153" s="113">
        <f t="shared" ca="1" si="2"/>
        <v>2015</v>
      </c>
    </row>
    <row r="154" spans="1:3" x14ac:dyDescent="0.3">
      <c r="A154" s="113" vm="298">
        <f ca="1"/>
        <v>42226</v>
      </c>
      <c r="B154" s="113" vm="299">
        <f ca="1"/>
        <v>57.68</v>
      </c>
      <c r="C154" s="113">
        <f t="shared" ca="1" si="2"/>
        <v>2015</v>
      </c>
    </row>
    <row r="155" spans="1:3" x14ac:dyDescent="0.3">
      <c r="A155" s="113" vm="300">
        <f ca="1"/>
        <v>42227</v>
      </c>
      <c r="B155" s="113" vm="301">
        <f ca="1"/>
        <v>57.23</v>
      </c>
      <c r="C155" s="113">
        <f t="shared" ca="1" si="2"/>
        <v>2015</v>
      </c>
    </row>
    <row r="156" spans="1:3" x14ac:dyDescent="0.3">
      <c r="A156" s="113" vm="302">
        <f ca="1"/>
        <v>42228</v>
      </c>
      <c r="B156" s="113" vm="303">
        <f ca="1"/>
        <v>56.53</v>
      </c>
      <c r="C156" s="113">
        <f t="shared" ca="1" si="2"/>
        <v>2015</v>
      </c>
    </row>
    <row r="157" spans="1:3" x14ac:dyDescent="0.3">
      <c r="A157" s="113" vm="304">
        <f ca="1"/>
        <v>42229</v>
      </c>
      <c r="B157" s="113" vm="305">
        <f ca="1"/>
        <v>56.8</v>
      </c>
      <c r="C157" s="113">
        <f t="shared" ca="1" si="2"/>
        <v>2015</v>
      </c>
    </row>
    <row r="158" spans="1:3" x14ac:dyDescent="0.3">
      <c r="A158" s="113" vm="306">
        <f ca="1"/>
        <v>42230</v>
      </c>
      <c r="B158" s="113" vm="307">
        <f ca="1"/>
        <v>57.18</v>
      </c>
      <c r="C158" s="113">
        <f t="shared" ca="1" si="2"/>
        <v>2015</v>
      </c>
    </row>
    <row r="159" spans="1:3" x14ac:dyDescent="0.3">
      <c r="A159" s="113" vm="308">
        <f ca="1"/>
        <v>42233</v>
      </c>
      <c r="B159" s="113" vm="309">
        <f ca="1"/>
        <v>57.49</v>
      </c>
      <c r="C159" s="113">
        <f t="shared" ca="1" si="2"/>
        <v>2015</v>
      </c>
    </row>
    <row r="160" spans="1:3" x14ac:dyDescent="0.3">
      <c r="A160" s="113" vm="310">
        <f ca="1"/>
        <v>42234</v>
      </c>
      <c r="B160" s="113" vm="311">
        <f ca="1"/>
        <v>57.41</v>
      </c>
      <c r="C160" s="113">
        <f t="shared" ca="1" si="2"/>
        <v>2015</v>
      </c>
    </row>
    <row r="161" spans="1:3" x14ac:dyDescent="0.3">
      <c r="A161" s="113" vm="312">
        <f ca="1"/>
        <v>42235</v>
      </c>
      <c r="B161" s="113" vm="313">
        <f ca="1"/>
        <v>57.48</v>
      </c>
      <c r="C161" s="113">
        <f t="shared" ca="1" si="2"/>
        <v>2015</v>
      </c>
    </row>
    <row r="162" spans="1:3" x14ac:dyDescent="0.3">
      <c r="A162" s="113" vm="314">
        <f ca="1"/>
        <v>42236</v>
      </c>
      <c r="B162" s="113" vm="315">
        <f ca="1"/>
        <v>56.15</v>
      </c>
      <c r="C162" s="113">
        <f t="shared" ca="1" si="2"/>
        <v>2015</v>
      </c>
    </row>
    <row r="163" spans="1:3" x14ac:dyDescent="0.3">
      <c r="A163" s="113" vm="316">
        <f ca="1"/>
        <v>42237</v>
      </c>
      <c r="B163" s="113" vm="317">
        <f ca="1"/>
        <v>53.435000000000002</v>
      </c>
      <c r="C163" s="113">
        <f t="shared" ca="1" si="2"/>
        <v>2015</v>
      </c>
    </row>
    <row r="164" spans="1:3" x14ac:dyDescent="0.3">
      <c r="A164" s="113" vm="318">
        <f ca="1"/>
        <v>42240</v>
      </c>
      <c r="B164" s="113" vm="319">
        <f ca="1"/>
        <v>51.935000000000002</v>
      </c>
      <c r="C164" s="113">
        <f t="shared" ca="1" si="2"/>
        <v>2015</v>
      </c>
    </row>
    <row r="165" spans="1:3" x14ac:dyDescent="0.3">
      <c r="A165" s="113" vm="320">
        <f ca="1"/>
        <v>42241</v>
      </c>
      <c r="B165" s="113" vm="321">
        <f ca="1"/>
        <v>51.765000000000001</v>
      </c>
      <c r="C165" s="113">
        <f t="shared" ca="1" si="2"/>
        <v>2015</v>
      </c>
    </row>
    <row r="166" spans="1:3" x14ac:dyDescent="0.3">
      <c r="A166" s="113" vm="322">
        <f ca="1"/>
        <v>42242</v>
      </c>
      <c r="B166" s="113" vm="323">
        <f ca="1"/>
        <v>54.38</v>
      </c>
      <c r="C166" s="113">
        <f t="shared" ca="1" si="2"/>
        <v>2015</v>
      </c>
    </row>
    <row r="167" spans="1:3" x14ac:dyDescent="0.3">
      <c r="A167" s="113" vm="324">
        <f ca="1"/>
        <v>42243</v>
      </c>
      <c r="B167" s="113" vm="325">
        <f ca="1"/>
        <v>56.31</v>
      </c>
      <c r="C167" s="113">
        <f t="shared" ca="1" si="2"/>
        <v>2015</v>
      </c>
    </row>
    <row r="168" spans="1:3" x14ac:dyDescent="0.3">
      <c r="A168" s="113" vm="326">
        <f ca="1"/>
        <v>42244</v>
      </c>
      <c r="B168" s="113" vm="327">
        <f ca="1"/>
        <v>56.25</v>
      </c>
      <c r="C168" s="113">
        <f t="shared" ca="1" si="2"/>
        <v>2015</v>
      </c>
    </row>
    <row r="169" spans="1:3" x14ac:dyDescent="0.3">
      <c r="A169" s="113" vm="328">
        <f ca="1"/>
        <v>42247</v>
      </c>
      <c r="B169" s="113" vm="329">
        <f ca="1"/>
        <v>55.875</v>
      </c>
      <c r="C169" s="113">
        <f t="shared" ca="1" si="2"/>
        <v>2015</v>
      </c>
    </row>
    <row r="170" spans="1:3" x14ac:dyDescent="0.3">
      <c r="A170" s="113" vm="330">
        <f ca="1"/>
        <v>42248</v>
      </c>
      <c r="B170" s="113" vm="331">
        <f ca="1"/>
        <v>54.314999999999998</v>
      </c>
      <c r="C170" s="113">
        <f t="shared" ca="1" si="2"/>
        <v>2015</v>
      </c>
    </row>
    <row r="171" spans="1:3" x14ac:dyDescent="0.3">
      <c r="A171" s="113" vm="332">
        <f ca="1"/>
        <v>42249</v>
      </c>
      <c r="B171" s="113" vm="333">
        <f ca="1"/>
        <v>55.35</v>
      </c>
      <c r="C171" s="113">
        <f t="shared" ca="1" si="2"/>
        <v>2015</v>
      </c>
    </row>
    <row r="172" spans="1:3" x14ac:dyDescent="0.3">
      <c r="A172" s="113" vm="334">
        <f ca="1"/>
        <v>42250</v>
      </c>
      <c r="B172" s="113" vm="335">
        <f ca="1"/>
        <v>55.424999999999997</v>
      </c>
      <c r="C172" s="113">
        <f t="shared" ca="1" si="2"/>
        <v>2015</v>
      </c>
    </row>
    <row r="173" spans="1:3" x14ac:dyDescent="0.3">
      <c r="A173" s="113" vm="336">
        <f ca="1"/>
        <v>42251</v>
      </c>
      <c r="B173" s="113" vm="337">
        <f ca="1"/>
        <v>54.844999999999999</v>
      </c>
      <c r="C173" s="113">
        <f t="shared" ca="1" si="2"/>
        <v>2015</v>
      </c>
    </row>
    <row r="174" spans="1:3" x14ac:dyDescent="0.3">
      <c r="A174" s="113" vm="338">
        <f ca="1"/>
        <v>42255</v>
      </c>
      <c r="B174" s="113" vm="329">
        <f ca="1"/>
        <v>55.875</v>
      </c>
      <c r="C174" s="113">
        <f t="shared" ca="1" si="2"/>
        <v>2015</v>
      </c>
    </row>
    <row r="175" spans="1:3" x14ac:dyDescent="0.3">
      <c r="A175" s="113" vm="339">
        <f ca="1"/>
        <v>42256</v>
      </c>
      <c r="B175" s="113" vm="340">
        <f ca="1"/>
        <v>54.93</v>
      </c>
      <c r="C175" s="113">
        <f t="shared" ca="1" si="2"/>
        <v>2015</v>
      </c>
    </row>
    <row r="176" spans="1:3" x14ac:dyDescent="0.3">
      <c r="A176" s="113" vm="341">
        <f ca="1"/>
        <v>42257</v>
      </c>
      <c r="B176" s="113" vm="342">
        <f ca="1"/>
        <v>55.19</v>
      </c>
      <c r="C176" s="113">
        <f t="shared" ca="1" si="2"/>
        <v>2015</v>
      </c>
    </row>
    <row r="177" spans="1:3" x14ac:dyDescent="0.3">
      <c r="A177" s="113" vm="343">
        <f ca="1"/>
        <v>42258</v>
      </c>
      <c r="B177" s="113" vm="344">
        <f ca="1"/>
        <v>55.91</v>
      </c>
      <c r="C177" s="113">
        <f t="shared" ca="1" si="2"/>
        <v>2015</v>
      </c>
    </row>
    <row r="178" spans="1:3" x14ac:dyDescent="0.3">
      <c r="A178" s="113" vm="345">
        <f ca="1"/>
        <v>42261</v>
      </c>
      <c r="B178" s="113" vm="346">
        <f ca="1"/>
        <v>55.945</v>
      </c>
      <c r="C178" s="113">
        <f t="shared" ca="1" si="2"/>
        <v>2015</v>
      </c>
    </row>
    <row r="179" spans="1:3" x14ac:dyDescent="0.3">
      <c r="A179" s="113" vm="347">
        <f ca="1"/>
        <v>42262</v>
      </c>
      <c r="B179" s="113" vm="348">
        <f ca="1"/>
        <v>56.92</v>
      </c>
      <c r="C179" s="113">
        <f t="shared" ca="1" si="2"/>
        <v>2015</v>
      </c>
    </row>
    <row r="180" spans="1:3" x14ac:dyDescent="0.3">
      <c r="A180" s="113" vm="349">
        <f ca="1"/>
        <v>42263</v>
      </c>
      <c r="B180" s="113" vm="350">
        <f ca="1"/>
        <v>57.79</v>
      </c>
      <c r="C180" s="113">
        <f t="shared" ca="1" si="2"/>
        <v>2015</v>
      </c>
    </row>
    <row r="181" spans="1:3" x14ac:dyDescent="0.3">
      <c r="A181" s="113" vm="351">
        <f ca="1"/>
        <v>42264</v>
      </c>
      <c r="B181" s="113" vm="352">
        <f ca="1"/>
        <v>57.634999999999998</v>
      </c>
      <c r="C181" s="113">
        <f t="shared" ca="1" si="2"/>
        <v>2015</v>
      </c>
    </row>
    <row r="182" spans="1:3" x14ac:dyDescent="0.3">
      <c r="A182" s="113" vm="353">
        <f ca="1"/>
        <v>42265</v>
      </c>
      <c r="B182" s="113" vm="354">
        <f ca="1"/>
        <v>57.524999999999999</v>
      </c>
      <c r="C182" s="113">
        <f t="shared" ca="1" si="2"/>
        <v>2015</v>
      </c>
    </row>
    <row r="183" spans="1:3" x14ac:dyDescent="0.3">
      <c r="A183" s="113" vm="355">
        <f ca="1"/>
        <v>42268</v>
      </c>
      <c r="B183" s="113" vm="356">
        <f ca="1"/>
        <v>58.28</v>
      </c>
      <c r="C183" s="113">
        <f t="shared" ca="1" si="2"/>
        <v>2015</v>
      </c>
    </row>
    <row r="184" spans="1:3" x14ac:dyDescent="0.3">
      <c r="A184" s="113" vm="357">
        <f ca="1"/>
        <v>42269</v>
      </c>
      <c r="B184" s="113" vm="358">
        <f ca="1"/>
        <v>57.984999999999999</v>
      </c>
      <c r="C184" s="113">
        <f t="shared" ca="1" si="2"/>
        <v>2015</v>
      </c>
    </row>
    <row r="185" spans="1:3" x14ac:dyDescent="0.3">
      <c r="A185" s="113" vm="359">
        <f ca="1"/>
        <v>42270</v>
      </c>
      <c r="B185" s="113" vm="360">
        <f ca="1"/>
        <v>57.715000000000003</v>
      </c>
      <c r="C185" s="113">
        <f t="shared" ca="1" si="2"/>
        <v>2015</v>
      </c>
    </row>
    <row r="186" spans="1:3" x14ac:dyDescent="0.3">
      <c r="A186" s="113" vm="361">
        <f ca="1"/>
        <v>42271</v>
      </c>
      <c r="B186" s="113" vm="362">
        <f ca="1"/>
        <v>57.395000000000003</v>
      </c>
      <c r="C186" s="113">
        <f t="shared" ca="1" si="2"/>
        <v>2015</v>
      </c>
    </row>
    <row r="187" spans="1:3" x14ac:dyDescent="0.3">
      <c r="A187" s="113" vm="363">
        <f ca="1"/>
        <v>42272</v>
      </c>
      <c r="B187" s="113" vm="364">
        <f ca="1"/>
        <v>62.5</v>
      </c>
      <c r="C187" s="113">
        <f t="shared" ca="1" si="2"/>
        <v>2015</v>
      </c>
    </row>
    <row r="188" spans="1:3" x14ac:dyDescent="0.3">
      <c r="A188" s="113" vm="365">
        <f ca="1"/>
        <v>42275</v>
      </c>
      <c r="B188" s="113" vm="366">
        <f ca="1"/>
        <v>61.07</v>
      </c>
      <c r="C188" s="113">
        <f t="shared" ca="1" si="2"/>
        <v>2015</v>
      </c>
    </row>
    <row r="189" spans="1:3" x14ac:dyDescent="0.3">
      <c r="A189" s="113" vm="367">
        <f ca="1"/>
        <v>42276</v>
      </c>
      <c r="B189" s="113" vm="368">
        <f ca="1"/>
        <v>59.835000000000001</v>
      </c>
      <c r="C189" s="113">
        <f t="shared" ca="1" si="2"/>
        <v>2015</v>
      </c>
    </row>
    <row r="190" spans="1:3" x14ac:dyDescent="0.3">
      <c r="A190" s="113" vm="369">
        <f ca="1"/>
        <v>42277</v>
      </c>
      <c r="B190" s="113" vm="370">
        <f ca="1"/>
        <v>61.484999999999999</v>
      </c>
      <c r="C190" s="113">
        <f t="shared" ca="1" si="2"/>
        <v>2015</v>
      </c>
    </row>
    <row r="191" spans="1:3" x14ac:dyDescent="0.3">
      <c r="A191" s="113" vm="371">
        <f ca="1"/>
        <v>42278</v>
      </c>
      <c r="B191" s="113" vm="372">
        <f ca="1"/>
        <v>61.914999999999999</v>
      </c>
      <c r="C191" s="113">
        <f t="shared" ca="1" si="2"/>
        <v>2015</v>
      </c>
    </row>
    <row r="192" spans="1:3" x14ac:dyDescent="0.3">
      <c r="A192" s="113" vm="373">
        <f ca="1"/>
        <v>42279</v>
      </c>
      <c r="B192" s="113" vm="374">
        <f ca="1"/>
        <v>62.604999999999997</v>
      </c>
      <c r="C192" s="113">
        <f t="shared" ca="1" si="2"/>
        <v>2015</v>
      </c>
    </row>
    <row r="193" spans="1:3" x14ac:dyDescent="0.3">
      <c r="A193" s="113" vm="375">
        <f ca="1"/>
        <v>42282</v>
      </c>
      <c r="B193" s="113" vm="376">
        <f ca="1"/>
        <v>62.134999999999998</v>
      </c>
      <c r="C193" s="113">
        <f t="shared" ca="1" si="2"/>
        <v>2015</v>
      </c>
    </row>
    <row r="194" spans="1:3" x14ac:dyDescent="0.3">
      <c r="A194" s="113" vm="377">
        <f ca="1"/>
        <v>42283</v>
      </c>
      <c r="B194" s="113" vm="378">
        <f ca="1"/>
        <v>61.594999999999999</v>
      </c>
      <c r="C194" s="113">
        <f t="shared" ca="1" si="2"/>
        <v>2015</v>
      </c>
    </row>
    <row r="195" spans="1:3" x14ac:dyDescent="0.3">
      <c r="A195" s="113" vm="379">
        <f ca="1"/>
        <v>42284</v>
      </c>
      <c r="B195" s="113" vm="380">
        <f ca="1"/>
        <v>61.05</v>
      </c>
      <c r="C195" s="113">
        <f t="shared" ref="C195:C258" ca="1" si="3">YEAR(A195)</f>
        <v>2015</v>
      </c>
    </row>
    <row r="196" spans="1:3" x14ac:dyDescent="0.3">
      <c r="A196" s="113" vm="381">
        <f ca="1"/>
        <v>42285</v>
      </c>
      <c r="B196" s="113" vm="382">
        <f ca="1"/>
        <v>62.454999999999998</v>
      </c>
      <c r="C196" s="113">
        <f t="shared" ca="1" si="3"/>
        <v>2015</v>
      </c>
    </row>
    <row r="197" spans="1:3" x14ac:dyDescent="0.3">
      <c r="A197" s="113" vm="383">
        <f ca="1"/>
        <v>42286</v>
      </c>
      <c r="B197" s="113" vm="384">
        <f ca="1"/>
        <v>62.47</v>
      </c>
      <c r="C197" s="113">
        <f t="shared" ca="1" si="3"/>
        <v>2015</v>
      </c>
    </row>
    <row r="198" spans="1:3" x14ac:dyDescent="0.3">
      <c r="A198" s="113" vm="385">
        <f ca="1"/>
        <v>42289</v>
      </c>
      <c r="B198" s="113" vm="386">
        <f ca="1"/>
        <v>63.215000000000003</v>
      </c>
      <c r="C198" s="113">
        <f t="shared" ca="1" si="3"/>
        <v>2015</v>
      </c>
    </row>
    <row r="199" spans="1:3" x14ac:dyDescent="0.3">
      <c r="A199" s="113" vm="387">
        <f ca="1"/>
        <v>42290</v>
      </c>
      <c r="B199" s="113" vm="388">
        <f ca="1"/>
        <v>62.905000000000001</v>
      </c>
      <c r="C199" s="113">
        <f t="shared" ca="1" si="3"/>
        <v>2015</v>
      </c>
    </row>
    <row r="200" spans="1:3" x14ac:dyDescent="0.3">
      <c r="A200" s="113" vm="389">
        <f ca="1"/>
        <v>42291</v>
      </c>
      <c r="B200" s="113" vm="390">
        <f ca="1"/>
        <v>62.92</v>
      </c>
      <c r="C200" s="113">
        <f t="shared" ca="1" si="3"/>
        <v>2015</v>
      </c>
    </row>
    <row r="201" spans="1:3" x14ac:dyDescent="0.3">
      <c r="A201" s="113" vm="391">
        <f ca="1"/>
        <v>42292</v>
      </c>
      <c r="B201" s="113" vm="392">
        <f ca="1"/>
        <v>64.394999999999996</v>
      </c>
      <c r="C201" s="113">
        <f t="shared" ca="1" si="3"/>
        <v>2015</v>
      </c>
    </row>
    <row r="202" spans="1:3" x14ac:dyDescent="0.3">
      <c r="A202" s="113" vm="393">
        <f ca="1"/>
        <v>42293</v>
      </c>
      <c r="B202" s="113" vm="394">
        <f ca="1"/>
        <v>65.234999999999999</v>
      </c>
      <c r="C202" s="113">
        <f t="shared" ca="1" si="3"/>
        <v>2015</v>
      </c>
    </row>
    <row r="203" spans="1:3" x14ac:dyDescent="0.3">
      <c r="A203" s="113" vm="395">
        <f ca="1"/>
        <v>42296</v>
      </c>
      <c r="B203" s="113" vm="396">
        <f ca="1"/>
        <v>66.605000000000004</v>
      </c>
      <c r="C203" s="113">
        <f t="shared" ca="1" si="3"/>
        <v>2015</v>
      </c>
    </row>
    <row r="204" spans="1:3" x14ac:dyDescent="0.3">
      <c r="A204" s="113" vm="397">
        <f ca="1"/>
        <v>42297</v>
      </c>
      <c r="B204" s="113" vm="398">
        <f ca="1"/>
        <v>66.185000000000002</v>
      </c>
      <c r="C204" s="113">
        <f t="shared" ca="1" si="3"/>
        <v>2015</v>
      </c>
    </row>
    <row r="205" spans="1:3" x14ac:dyDescent="0.3">
      <c r="A205" s="113" vm="399">
        <f ca="1"/>
        <v>42298</v>
      </c>
      <c r="B205" s="113" vm="400">
        <f ca="1"/>
        <v>66.234999999999999</v>
      </c>
      <c r="C205" s="113">
        <f t="shared" ca="1" si="3"/>
        <v>2015</v>
      </c>
    </row>
    <row r="206" spans="1:3" x14ac:dyDescent="0.3">
      <c r="A206" s="113" vm="401">
        <f ca="1"/>
        <v>42299</v>
      </c>
      <c r="B206" s="113" vm="402">
        <f ca="1"/>
        <v>66.204999999999998</v>
      </c>
      <c r="C206" s="113">
        <f t="shared" ca="1" si="3"/>
        <v>2015</v>
      </c>
    </row>
    <row r="207" spans="1:3" x14ac:dyDescent="0.3">
      <c r="A207" s="113" vm="403">
        <f ca="1"/>
        <v>42300</v>
      </c>
      <c r="B207" s="113" vm="404">
        <f ca="1"/>
        <v>65.265000000000001</v>
      </c>
      <c r="C207" s="113">
        <f t="shared" ca="1" si="3"/>
        <v>2015</v>
      </c>
    </row>
    <row r="208" spans="1:3" x14ac:dyDescent="0.3">
      <c r="A208" s="113" vm="405">
        <f ca="1"/>
        <v>42303</v>
      </c>
      <c r="B208" s="113" vm="406">
        <f ca="1"/>
        <v>65.69</v>
      </c>
      <c r="C208" s="113">
        <f t="shared" ca="1" si="3"/>
        <v>2015</v>
      </c>
    </row>
    <row r="209" spans="1:3" x14ac:dyDescent="0.3">
      <c r="A209" s="113" vm="407">
        <f ca="1"/>
        <v>42304</v>
      </c>
      <c r="B209" s="113" vm="408">
        <f ca="1"/>
        <v>65.41</v>
      </c>
      <c r="C209" s="113">
        <f t="shared" ca="1" si="3"/>
        <v>2015</v>
      </c>
    </row>
    <row r="210" spans="1:3" x14ac:dyDescent="0.3">
      <c r="A210" s="113" vm="409">
        <f ca="1"/>
        <v>42305</v>
      </c>
      <c r="B210" s="113" vm="410">
        <f ca="1"/>
        <v>65.644999999999996</v>
      </c>
      <c r="C210" s="113">
        <f t="shared" ca="1" si="3"/>
        <v>2015</v>
      </c>
    </row>
    <row r="211" spans="1:3" x14ac:dyDescent="0.3">
      <c r="A211" s="113" vm="411">
        <f ca="1"/>
        <v>42306</v>
      </c>
      <c r="B211" s="113" vm="412">
        <f ca="1"/>
        <v>65.56</v>
      </c>
      <c r="C211" s="113">
        <f t="shared" ca="1" si="3"/>
        <v>2015</v>
      </c>
    </row>
    <row r="212" spans="1:3" x14ac:dyDescent="0.3">
      <c r="A212" s="113" vm="413">
        <f ca="1"/>
        <v>42307</v>
      </c>
      <c r="B212" s="113" vm="414">
        <f ca="1"/>
        <v>65.515000000000001</v>
      </c>
      <c r="C212" s="113">
        <f t="shared" ca="1" si="3"/>
        <v>2015</v>
      </c>
    </row>
    <row r="213" spans="1:3" x14ac:dyDescent="0.3">
      <c r="A213" s="113" vm="415">
        <f ca="1"/>
        <v>42310</v>
      </c>
      <c r="B213" s="113" vm="416">
        <f ca="1"/>
        <v>65.594999999999999</v>
      </c>
      <c r="C213" s="113">
        <f t="shared" ca="1" si="3"/>
        <v>2015</v>
      </c>
    </row>
    <row r="214" spans="1:3" x14ac:dyDescent="0.3">
      <c r="A214" s="113" vm="417">
        <f ca="1"/>
        <v>42311</v>
      </c>
      <c r="B214" s="113" vm="418">
        <f ca="1"/>
        <v>65.7</v>
      </c>
      <c r="C214" s="113">
        <f t="shared" ca="1" si="3"/>
        <v>2015</v>
      </c>
    </row>
    <row r="215" spans="1:3" x14ac:dyDescent="0.3">
      <c r="A215" s="113" vm="419">
        <f ca="1"/>
        <v>42312</v>
      </c>
      <c r="B215" s="113" vm="420">
        <f ca="1"/>
        <v>65.180000000000007</v>
      </c>
      <c r="C215" s="113">
        <f t="shared" ca="1" si="3"/>
        <v>2015</v>
      </c>
    </row>
    <row r="216" spans="1:3" x14ac:dyDescent="0.3">
      <c r="A216" s="113" vm="421">
        <f ca="1"/>
        <v>42313</v>
      </c>
      <c r="B216" s="113" vm="422">
        <f ca="1"/>
        <v>65.930000000000007</v>
      </c>
      <c r="C216" s="113">
        <f t="shared" ca="1" si="3"/>
        <v>2015</v>
      </c>
    </row>
    <row r="217" spans="1:3" x14ac:dyDescent="0.3">
      <c r="A217" s="113" vm="423">
        <f ca="1"/>
        <v>42314</v>
      </c>
      <c r="B217" s="113" vm="424">
        <f ca="1"/>
        <v>65.89</v>
      </c>
      <c r="C217" s="113">
        <f t="shared" ca="1" si="3"/>
        <v>2015</v>
      </c>
    </row>
    <row r="218" spans="1:3" x14ac:dyDescent="0.3">
      <c r="A218" s="113" vm="425">
        <f ca="1"/>
        <v>42317</v>
      </c>
      <c r="B218" s="113" vm="426">
        <f ca="1"/>
        <v>65.239999999999995</v>
      </c>
      <c r="C218" s="113">
        <f t="shared" ca="1" si="3"/>
        <v>2015</v>
      </c>
    </row>
    <row r="219" spans="1:3" x14ac:dyDescent="0.3">
      <c r="A219" s="113" vm="427">
        <f ca="1"/>
        <v>42318</v>
      </c>
      <c r="B219" s="113" vm="428">
        <f ca="1"/>
        <v>65</v>
      </c>
      <c r="C219" s="113">
        <f t="shared" ca="1" si="3"/>
        <v>2015</v>
      </c>
    </row>
    <row r="220" spans="1:3" x14ac:dyDescent="0.3">
      <c r="A220" s="113" vm="429">
        <f ca="1"/>
        <v>42319</v>
      </c>
      <c r="B220" s="113" vm="430">
        <f ca="1"/>
        <v>63.71</v>
      </c>
      <c r="C220" s="113">
        <f t="shared" ca="1" si="3"/>
        <v>2015</v>
      </c>
    </row>
    <row r="221" spans="1:3" x14ac:dyDescent="0.3">
      <c r="A221" s="113" vm="431">
        <f ca="1"/>
        <v>42320</v>
      </c>
      <c r="B221" s="113" vm="432">
        <f ca="1"/>
        <v>62.99</v>
      </c>
      <c r="C221" s="113">
        <f t="shared" ca="1" si="3"/>
        <v>2015</v>
      </c>
    </row>
    <row r="222" spans="1:3" x14ac:dyDescent="0.3">
      <c r="A222" s="113" vm="433">
        <f ca="1"/>
        <v>42321</v>
      </c>
      <c r="B222" s="113" vm="434">
        <f ca="1"/>
        <v>60.93</v>
      </c>
      <c r="C222" s="113">
        <f t="shared" ca="1" si="3"/>
        <v>2015</v>
      </c>
    </row>
    <row r="223" spans="1:3" x14ac:dyDescent="0.3">
      <c r="A223" s="113" vm="435">
        <f ca="1"/>
        <v>42324</v>
      </c>
      <c r="B223" s="113" vm="436">
        <f ca="1"/>
        <v>61.73</v>
      </c>
      <c r="C223" s="113">
        <f t="shared" ca="1" si="3"/>
        <v>2015</v>
      </c>
    </row>
    <row r="224" spans="1:3" x14ac:dyDescent="0.3">
      <c r="A224" s="113" vm="437">
        <f ca="1"/>
        <v>42325</v>
      </c>
      <c r="B224" s="113" vm="438">
        <f ca="1"/>
        <v>61.29</v>
      </c>
      <c r="C224" s="113">
        <f t="shared" ca="1" si="3"/>
        <v>2015</v>
      </c>
    </row>
    <row r="225" spans="1:3" x14ac:dyDescent="0.3">
      <c r="A225" s="113" vm="439">
        <f ca="1"/>
        <v>42326</v>
      </c>
      <c r="B225" s="113" vm="440">
        <f ca="1"/>
        <v>62.89</v>
      </c>
      <c r="C225" s="113">
        <f t="shared" ca="1" si="3"/>
        <v>2015</v>
      </c>
    </row>
    <row r="226" spans="1:3" x14ac:dyDescent="0.3">
      <c r="A226" s="113" vm="441">
        <f ca="1"/>
        <v>42327</v>
      </c>
      <c r="B226" s="113" vm="440">
        <f ca="1"/>
        <v>62.89</v>
      </c>
      <c r="C226" s="113">
        <f t="shared" ca="1" si="3"/>
        <v>2015</v>
      </c>
    </row>
    <row r="227" spans="1:3" x14ac:dyDescent="0.3">
      <c r="A227" s="113" vm="442">
        <f ca="1"/>
        <v>42328</v>
      </c>
      <c r="B227" s="113" vm="443">
        <f ca="1"/>
        <v>66.325000000000003</v>
      </c>
      <c r="C227" s="113">
        <f t="shared" ca="1" si="3"/>
        <v>2015</v>
      </c>
    </row>
    <row r="228" spans="1:3" x14ac:dyDescent="0.3">
      <c r="A228" s="113" vm="444">
        <f ca="1"/>
        <v>42331</v>
      </c>
      <c r="B228" s="113" vm="445">
        <f ca="1"/>
        <v>66.23</v>
      </c>
      <c r="C228" s="113">
        <f t="shared" ca="1" si="3"/>
        <v>2015</v>
      </c>
    </row>
    <row r="229" spans="1:3" x14ac:dyDescent="0.3">
      <c r="A229" s="113" vm="446">
        <f ca="1"/>
        <v>42332</v>
      </c>
      <c r="B229" s="113" vm="447">
        <f ca="1"/>
        <v>66.254999999999995</v>
      </c>
      <c r="C229" s="113">
        <f t="shared" ca="1" si="3"/>
        <v>2015</v>
      </c>
    </row>
    <row r="230" spans="1:3" x14ac:dyDescent="0.3">
      <c r="A230" s="113" vm="448">
        <f ca="1"/>
        <v>42333</v>
      </c>
      <c r="B230" s="113" vm="449">
        <f ca="1"/>
        <v>67.064999999999998</v>
      </c>
      <c r="C230" s="113">
        <f t="shared" ca="1" si="3"/>
        <v>2015</v>
      </c>
    </row>
    <row r="231" spans="1:3" x14ac:dyDescent="0.3">
      <c r="A231" s="113" vm="450">
        <f ca="1"/>
        <v>42335</v>
      </c>
      <c r="B231" s="113" vm="451">
        <f ca="1"/>
        <v>67.165000000000006</v>
      </c>
      <c r="C231" s="113">
        <f t="shared" ca="1" si="3"/>
        <v>2015</v>
      </c>
    </row>
    <row r="232" spans="1:3" x14ac:dyDescent="0.3">
      <c r="A232" s="113" vm="452">
        <f ca="1"/>
        <v>42338</v>
      </c>
      <c r="B232" s="113" vm="453">
        <f ca="1"/>
        <v>66.14</v>
      </c>
      <c r="C232" s="113">
        <f t="shared" ca="1" si="3"/>
        <v>2015</v>
      </c>
    </row>
    <row r="233" spans="1:3" x14ac:dyDescent="0.3">
      <c r="A233" s="113" vm="454">
        <f ca="1"/>
        <v>42339</v>
      </c>
      <c r="B233" s="113" vm="455">
        <f ca="1"/>
        <v>66.655000000000001</v>
      </c>
      <c r="C233" s="113">
        <f t="shared" ca="1" si="3"/>
        <v>2015</v>
      </c>
    </row>
    <row r="234" spans="1:3" x14ac:dyDescent="0.3">
      <c r="A234" s="113" vm="456">
        <f ca="1"/>
        <v>42340</v>
      </c>
      <c r="B234" s="113" vm="443">
        <f ca="1"/>
        <v>66.325000000000003</v>
      </c>
      <c r="C234" s="113">
        <f t="shared" ca="1" si="3"/>
        <v>2015</v>
      </c>
    </row>
    <row r="235" spans="1:3" x14ac:dyDescent="0.3">
      <c r="A235" s="113" vm="457">
        <f ca="1"/>
        <v>42341</v>
      </c>
      <c r="B235" s="113" vm="458">
        <f ca="1"/>
        <v>64.56</v>
      </c>
      <c r="C235" s="113">
        <f t="shared" ca="1" si="3"/>
        <v>2015</v>
      </c>
    </row>
    <row r="236" spans="1:3" x14ac:dyDescent="0.3">
      <c r="A236" s="113" vm="459">
        <f ca="1"/>
        <v>42342</v>
      </c>
      <c r="B236" s="113" vm="460">
        <f ca="1"/>
        <v>66.165000000000006</v>
      </c>
      <c r="C236" s="113">
        <f t="shared" ca="1" si="3"/>
        <v>2015</v>
      </c>
    </row>
    <row r="237" spans="1:3" x14ac:dyDescent="0.3">
      <c r="A237" s="113" vm="461">
        <f ca="1"/>
        <v>42345</v>
      </c>
      <c r="B237" s="113" vm="462">
        <f ca="1"/>
        <v>65.8</v>
      </c>
      <c r="C237" s="113">
        <f t="shared" ca="1" si="3"/>
        <v>2015</v>
      </c>
    </row>
    <row r="238" spans="1:3" x14ac:dyDescent="0.3">
      <c r="A238" s="113" vm="463">
        <f ca="1"/>
        <v>42346</v>
      </c>
      <c r="B238" s="113" vm="464">
        <f ca="1"/>
        <v>65.849999999999994</v>
      </c>
      <c r="C238" s="113">
        <f t="shared" ca="1" si="3"/>
        <v>2015</v>
      </c>
    </row>
    <row r="239" spans="1:3" x14ac:dyDescent="0.3">
      <c r="A239" s="113" vm="465">
        <f ca="1"/>
        <v>42347</v>
      </c>
      <c r="B239" s="113" vm="466">
        <f ca="1"/>
        <v>64.42</v>
      </c>
      <c r="C239" s="113">
        <f t="shared" ca="1" si="3"/>
        <v>2015</v>
      </c>
    </row>
    <row r="240" spans="1:3" x14ac:dyDescent="0.3">
      <c r="A240" s="113" vm="467">
        <f ca="1"/>
        <v>42348</v>
      </c>
      <c r="B240" s="113" vm="468">
        <f ca="1"/>
        <v>64.319999999999993</v>
      </c>
      <c r="C240" s="113">
        <f t="shared" ca="1" si="3"/>
        <v>2015</v>
      </c>
    </row>
    <row r="241" spans="1:3" x14ac:dyDescent="0.3">
      <c r="A241" s="113" vm="469">
        <f ca="1"/>
        <v>42349</v>
      </c>
      <c r="B241" s="113" vm="470">
        <f ca="1"/>
        <v>63.145000000000003</v>
      </c>
      <c r="C241" s="113">
        <f t="shared" ca="1" si="3"/>
        <v>2015</v>
      </c>
    </row>
    <row r="242" spans="1:3" x14ac:dyDescent="0.3">
      <c r="A242" s="113" vm="471">
        <f ca="1"/>
        <v>42352</v>
      </c>
      <c r="B242" s="113" vm="472">
        <f ca="1"/>
        <v>63.93</v>
      </c>
      <c r="C242" s="113">
        <f t="shared" ca="1" si="3"/>
        <v>2015</v>
      </c>
    </row>
    <row r="243" spans="1:3" x14ac:dyDescent="0.3">
      <c r="A243" s="113" vm="473">
        <f ca="1"/>
        <v>42353</v>
      </c>
      <c r="B243" s="113" vm="474">
        <f ca="1"/>
        <v>64.305000000000007</v>
      </c>
      <c r="C243" s="113">
        <f t="shared" ca="1" si="3"/>
        <v>2015</v>
      </c>
    </row>
    <row r="244" spans="1:3" x14ac:dyDescent="0.3">
      <c r="A244" s="113" vm="475">
        <f ca="1"/>
        <v>42354</v>
      </c>
      <c r="B244" s="113" vm="476">
        <f ca="1"/>
        <v>65.465000000000003</v>
      </c>
      <c r="C244" s="113">
        <f t="shared" ca="1" si="3"/>
        <v>2015</v>
      </c>
    </row>
    <row r="245" spans="1:3" x14ac:dyDescent="0.3">
      <c r="A245" s="113" vm="477">
        <f ca="1"/>
        <v>42355</v>
      </c>
      <c r="B245" s="113" vm="478">
        <f ca="1"/>
        <v>65.11</v>
      </c>
      <c r="C245" s="113">
        <f t="shared" ca="1" si="3"/>
        <v>2015</v>
      </c>
    </row>
    <row r="246" spans="1:3" x14ac:dyDescent="0.3">
      <c r="A246" s="113" vm="479">
        <f ca="1"/>
        <v>42356</v>
      </c>
      <c r="B246" s="113" vm="480">
        <f ca="1"/>
        <v>64.260000000000005</v>
      </c>
      <c r="C246" s="113">
        <f t="shared" ca="1" si="3"/>
        <v>2015</v>
      </c>
    </row>
    <row r="247" spans="1:3" x14ac:dyDescent="0.3">
      <c r="A247" s="113" vm="481">
        <f ca="1"/>
        <v>42359</v>
      </c>
      <c r="B247" s="113" vm="482">
        <f ca="1"/>
        <v>64.900000000000006</v>
      </c>
      <c r="C247" s="113">
        <f t="shared" ca="1" si="3"/>
        <v>2015</v>
      </c>
    </row>
    <row r="248" spans="1:3" x14ac:dyDescent="0.3">
      <c r="A248" s="113" vm="483">
        <f ca="1"/>
        <v>42360</v>
      </c>
      <c r="B248" s="113" vm="484">
        <f ca="1"/>
        <v>65.924999999999997</v>
      </c>
      <c r="C248" s="113">
        <f t="shared" ca="1" si="3"/>
        <v>2015</v>
      </c>
    </row>
    <row r="249" spans="1:3" x14ac:dyDescent="0.3">
      <c r="A249" s="113" vm="485">
        <f ca="1"/>
        <v>42361</v>
      </c>
      <c r="B249" s="113" vm="486">
        <f ca="1"/>
        <v>64.355000000000004</v>
      </c>
      <c r="C249" s="113">
        <f t="shared" ca="1" si="3"/>
        <v>2015</v>
      </c>
    </row>
    <row r="250" spans="1:3" x14ac:dyDescent="0.3">
      <c r="A250" s="113" vm="487">
        <f ca="1"/>
        <v>42362</v>
      </c>
      <c r="B250" s="113" vm="488">
        <f ca="1"/>
        <v>63.18</v>
      </c>
      <c r="C250" s="113">
        <f t="shared" ca="1" si="3"/>
        <v>2015</v>
      </c>
    </row>
    <row r="251" spans="1:3" x14ac:dyDescent="0.3">
      <c r="A251" s="113" vm="489">
        <f ca="1"/>
        <v>42366</v>
      </c>
      <c r="B251" s="113" vm="490">
        <f ca="1"/>
        <v>63.81</v>
      </c>
      <c r="C251" s="113">
        <f t="shared" ca="1" si="3"/>
        <v>2015</v>
      </c>
    </row>
    <row r="252" spans="1:3" x14ac:dyDescent="0.3">
      <c r="A252" s="113" vm="491">
        <f ca="1"/>
        <v>42367</v>
      </c>
      <c r="B252" s="113" vm="480">
        <f ca="1"/>
        <v>64.260000000000005</v>
      </c>
      <c r="C252" s="113">
        <f t="shared" ca="1" si="3"/>
        <v>2015</v>
      </c>
    </row>
    <row r="253" spans="1:3" x14ac:dyDescent="0.3">
      <c r="A253" s="113" vm="492">
        <f ca="1"/>
        <v>42368</v>
      </c>
      <c r="B253" s="113" vm="493">
        <f ca="1"/>
        <v>63.25</v>
      </c>
      <c r="C253" s="113">
        <f t="shared" ca="1" si="3"/>
        <v>2015</v>
      </c>
    </row>
    <row r="254" spans="1:3" x14ac:dyDescent="0.3">
      <c r="A254" s="113" vm="494">
        <f ca="1"/>
        <v>42369</v>
      </c>
      <c r="B254" s="113" vm="364">
        <f ca="1"/>
        <v>62.5</v>
      </c>
      <c r="C254" s="113">
        <f t="shared" ca="1" si="3"/>
        <v>2015</v>
      </c>
    </row>
    <row r="255" spans="1:3" x14ac:dyDescent="0.3">
      <c r="A255" s="113" vm="495">
        <f ca="1"/>
        <v>42373</v>
      </c>
      <c r="B255" s="113" vm="496">
        <f ca="1"/>
        <v>61.52</v>
      </c>
      <c r="C255" s="113">
        <f t="shared" ca="1" si="3"/>
        <v>2016</v>
      </c>
    </row>
    <row r="256" spans="1:3" x14ac:dyDescent="0.3">
      <c r="A256" s="113" vm="497">
        <f ca="1"/>
        <v>42374</v>
      </c>
      <c r="B256" s="113" vm="498">
        <f ca="1"/>
        <v>62.38</v>
      </c>
      <c r="C256" s="113">
        <f t="shared" ca="1" si="3"/>
        <v>2016</v>
      </c>
    </row>
    <row r="257" spans="1:3" x14ac:dyDescent="0.3">
      <c r="A257" s="113" vm="499">
        <f ca="1"/>
        <v>42375</v>
      </c>
      <c r="B257" s="113" vm="500">
        <f ca="1"/>
        <v>61.49</v>
      </c>
      <c r="C257" s="113">
        <f t="shared" ca="1" si="3"/>
        <v>2016</v>
      </c>
    </row>
    <row r="258" spans="1:3" x14ac:dyDescent="0.3">
      <c r="A258" s="113" vm="501">
        <f ca="1"/>
        <v>42376</v>
      </c>
      <c r="B258" s="113" vm="502">
        <f ca="1"/>
        <v>59.85</v>
      </c>
      <c r="C258" s="113">
        <f t="shared" ca="1" si="3"/>
        <v>2016</v>
      </c>
    </row>
    <row r="259" spans="1:3" x14ac:dyDescent="0.3">
      <c r="A259" s="113" vm="503">
        <f ca="1"/>
        <v>42377</v>
      </c>
      <c r="B259" s="113" vm="504">
        <f ca="1"/>
        <v>58.87</v>
      </c>
      <c r="C259" s="113">
        <f t="shared" ref="C259:C322" ca="1" si="4">YEAR(A259)</f>
        <v>2016</v>
      </c>
    </row>
    <row r="260" spans="1:3" x14ac:dyDescent="0.3">
      <c r="A260" s="113" vm="505">
        <f ca="1"/>
        <v>42380</v>
      </c>
      <c r="B260" s="113" vm="506">
        <f ca="1"/>
        <v>59.55</v>
      </c>
      <c r="C260" s="113">
        <f t="shared" ca="1" si="4"/>
        <v>2016</v>
      </c>
    </row>
    <row r="261" spans="1:3" x14ac:dyDescent="0.3">
      <c r="A261" s="113" vm="507">
        <f ca="1"/>
        <v>42381</v>
      </c>
      <c r="B261" s="113" vm="508">
        <f ca="1"/>
        <v>59.94</v>
      </c>
      <c r="C261" s="113">
        <f t="shared" ca="1" si="4"/>
        <v>2016</v>
      </c>
    </row>
    <row r="262" spans="1:3" x14ac:dyDescent="0.3">
      <c r="A262" s="113" vm="509">
        <f ca="1"/>
        <v>42382</v>
      </c>
      <c r="B262" s="113" vm="510">
        <f ca="1"/>
        <v>58.78</v>
      </c>
      <c r="C262" s="113">
        <f t="shared" ca="1" si="4"/>
        <v>2016</v>
      </c>
    </row>
    <row r="263" spans="1:3" x14ac:dyDescent="0.3">
      <c r="A263" s="113" vm="511">
        <f ca="1"/>
        <v>42383</v>
      </c>
      <c r="B263" s="113" vm="512">
        <f ca="1"/>
        <v>58.51</v>
      </c>
      <c r="C263" s="113">
        <f t="shared" ca="1" si="4"/>
        <v>2016</v>
      </c>
    </row>
    <row r="264" spans="1:3" x14ac:dyDescent="0.3">
      <c r="A264" s="113" vm="513">
        <f ca="1"/>
        <v>42384</v>
      </c>
      <c r="B264" s="113" vm="295">
        <f ca="1"/>
        <v>57.56</v>
      </c>
      <c r="C264" s="113">
        <f t="shared" ca="1" si="4"/>
        <v>2016</v>
      </c>
    </row>
    <row r="265" spans="1:3" x14ac:dyDescent="0.3">
      <c r="A265" s="113" vm="514">
        <f ca="1"/>
        <v>42388</v>
      </c>
      <c r="B265" s="113" vm="515">
        <f ca="1"/>
        <v>58.32</v>
      </c>
      <c r="C265" s="113">
        <f t="shared" ca="1" si="4"/>
        <v>2016</v>
      </c>
    </row>
    <row r="266" spans="1:3" x14ac:dyDescent="0.3">
      <c r="A266" s="113" vm="516">
        <f ca="1"/>
        <v>42389</v>
      </c>
      <c r="B266" s="113" vm="517">
        <f ca="1"/>
        <v>59.04</v>
      </c>
      <c r="C266" s="113">
        <f t="shared" ca="1" si="4"/>
        <v>2016</v>
      </c>
    </row>
    <row r="267" spans="1:3" x14ac:dyDescent="0.3">
      <c r="A267" s="113" vm="518">
        <f ca="1"/>
        <v>42390</v>
      </c>
      <c r="B267" s="113" vm="519">
        <f ca="1"/>
        <v>60.56</v>
      </c>
      <c r="C267" s="113">
        <f t="shared" ca="1" si="4"/>
        <v>2016</v>
      </c>
    </row>
    <row r="268" spans="1:3" x14ac:dyDescent="0.3">
      <c r="A268" s="113" vm="520">
        <f ca="1"/>
        <v>42391</v>
      </c>
      <c r="B268" s="113" vm="521">
        <f ca="1"/>
        <v>60.88</v>
      </c>
      <c r="C268" s="113">
        <f t="shared" ca="1" si="4"/>
        <v>2016</v>
      </c>
    </row>
    <row r="269" spans="1:3" x14ac:dyDescent="0.3">
      <c r="A269" s="113" vm="522">
        <f ca="1"/>
        <v>42394</v>
      </c>
      <c r="B269" s="113" vm="523">
        <f ca="1"/>
        <v>60.7</v>
      </c>
      <c r="C269" s="113">
        <f t="shared" ca="1" si="4"/>
        <v>2016</v>
      </c>
    </row>
    <row r="270" spans="1:3" x14ac:dyDescent="0.3">
      <c r="A270" s="113" vm="524">
        <f ca="1"/>
        <v>42395</v>
      </c>
      <c r="B270" s="113" vm="525">
        <f ca="1"/>
        <v>61.11</v>
      </c>
      <c r="C270" s="113">
        <f t="shared" ca="1" si="4"/>
        <v>2016</v>
      </c>
    </row>
    <row r="271" spans="1:3" x14ac:dyDescent="0.3">
      <c r="A271" s="113" vm="526">
        <f ca="1"/>
        <v>42396</v>
      </c>
      <c r="B271" s="113" vm="527">
        <f ca="1"/>
        <v>59.58</v>
      </c>
      <c r="C271" s="113">
        <f t="shared" ca="1" si="4"/>
        <v>2016</v>
      </c>
    </row>
    <row r="272" spans="1:3" x14ac:dyDescent="0.3">
      <c r="A272" s="113" vm="528">
        <f ca="1"/>
        <v>42397</v>
      </c>
      <c r="B272" s="113" vm="529">
        <f ca="1"/>
        <v>61.2</v>
      </c>
      <c r="C272" s="113">
        <f t="shared" ca="1" si="4"/>
        <v>2016</v>
      </c>
    </row>
    <row r="273" spans="1:3" x14ac:dyDescent="0.3">
      <c r="A273" s="113" vm="530">
        <f ca="1"/>
        <v>42398</v>
      </c>
      <c r="B273" s="113" vm="531">
        <f ca="1"/>
        <v>62.01</v>
      </c>
      <c r="C273" s="113">
        <f t="shared" ca="1" si="4"/>
        <v>2016</v>
      </c>
    </row>
    <row r="274" spans="1:3" x14ac:dyDescent="0.3">
      <c r="A274" s="113" vm="532">
        <f ca="1"/>
        <v>42401</v>
      </c>
      <c r="B274" s="113" vm="533">
        <f ca="1"/>
        <v>63.16</v>
      </c>
      <c r="C274" s="113">
        <f t="shared" ca="1" si="4"/>
        <v>2016</v>
      </c>
    </row>
    <row r="275" spans="1:3" x14ac:dyDescent="0.3">
      <c r="A275" s="113" vm="534">
        <f ca="1"/>
        <v>42402</v>
      </c>
      <c r="B275" s="113" vm="535">
        <f ca="1"/>
        <v>62.55</v>
      </c>
      <c r="C275" s="113">
        <f t="shared" ca="1" si="4"/>
        <v>2016</v>
      </c>
    </row>
    <row r="276" spans="1:3" x14ac:dyDescent="0.3">
      <c r="A276" s="113" vm="536">
        <f ca="1"/>
        <v>42403</v>
      </c>
      <c r="B276" s="113" vm="537">
        <f ca="1"/>
        <v>62.49</v>
      </c>
      <c r="C276" s="113">
        <f t="shared" ca="1" si="4"/>
        <v>2016</v>
      </c>
    </row>
    <row r="277" spans="1:3" x14ac:dyDescent="0.3">
      <c r="A277" s="113" vm="538">
        <f ca="1"/>
        <v>42404</v>
      </c>
      <c r="B277" s="113" vm="539">
        <f ca="1"/>
        <v>60.17</v>
      </c>
      <c r="C277" s="113">
        <f t="shared" ca="1" si="4"/>
        <v>2016</v>
      </c>
    </row>
    <row r="278" spans="1:3" x14ac:dyDescent="0.3">
      <c r="A278" s="113" vm="540">
        <f ca="1"/>
        <v>42405</v>
      </c>
      <c r="B278" s="113" vm="541">
        <f ca="1"/>
        <v>57.17</v>
      </c>
      <c r="C278" s="113">
        <f t="shared" ca="1" si="4"/>
        <v>2016</v>
      </c>
    </row>
    <row r="279" spans="1:3" x14ac:dyDescent="0.3">
      <c r="A279" s="113" vm="542">
        <f ca="1"/>
        <v>42408</v>
      </c>
      <c r="B279" s="113" vm="543">
        <f ca="1"/>
        <v>55.04</v>
      </c>
      <c r="C279" s="113">
        <f t="shared" ca="1" si="4"/>
        <v>2016</v>
      </c>
    </row>
    <row r="280" spans="1:3" x14ac:dyDescent="0.3">
      <c r="A280" s="113" vm="544">
        <f ca="1"/>
        <v>42409</v>
      </c>
      <c r="B280" s="113" vm="545">
        <f ca="1"/>
        <v>55.68</v>
      </c>
      <c r="C280" s="113">
        <f t="shared" ca="1" si="4"/>
        <v>2016</v>
      </c>
    </row>
    <row r="281" spans="1:3" x14ac:dyDescent="0.3">
      <c r="A281" s="113" vm="546">
        <f ca="1"/>
        <v>42410</v>
      </c>
      <c r="B281" s="113" vm="311">
        <f ca="1"/>
        <v>57.41</v>
      </c>
      <c r="C281" s="113">
        <f t="shared" ca="1" si="4"/>
        <v>2016</v>
      </c>
    </row>
    <row r="282" spans="1:3" x14ac:dyDescent="0.3">
      <c r="A282" s="113" vm="547">
        <f ca="1"/>
        <v>42411</v>
      </c>
      <c r="B282" s="113" vm="548">
        <f ca="1"/>
        <v>56</v>
      </c>
      <c r="C282" s="113">
        <f t="shared" ca="1" si="4"/>
        <v>2016</v>
      </c>
    </row>
    <row r="283" spans="1:3" x14ac:dyDescent="0.3">
      <c r="A283" s="113" vm="549">
        <f ca="1"/>
        <v>42412</v>
      </c>
      <c r="B283" s="113" vm="550">
        <f ca="1"/>
        <v>56.42</v>
      </c>
      <c r="C283" s="113">
        <f t="shared" ca="1" si="4"/>
        <v>2016</v>
      </c>
    </row>
    <row r="284" spans="1:3" x14ac:dyDescent="0.3">
      <c r="A284" s="113" vm="551">
        <f ca="1"/>
        <v>42416</v>
      </c>
      <c r="B284" s="113" vm="350">
        <f ca="1"/>
        <v>57.79</v>
      </c>
      <c r="C284" s="113">
        <f t="shared" ca="1" si="4"/>
        <v>2016</v>
      </c>
    </row>
    <row r="285" spans="1:3" x14ac:dyDescent="0.3">
      <c r="A285" s="113" vm="552">
        <f ca="1"/>
        <v>42417</v>
      </c>
      <c r="B285" s="113" vm="553">
        <f ca="1"/>
        <v>58.17</v>
      </c>
      <c r="C285" s="113">
        <f t="shared" ca="1" si="4"/>
        <v>2016</v>
      </c>
    </row>
    <row r="286" spans="1:3" x14ac:dyDescent="0.3">
      <c r="A286" s="113" vm="554">
        <f ca="1"/>
        <v>42418</v>
      </c>
      <c r="B286" s="113" vm="555">
        <f ca="1"/>
        <v>58.6</v>
      </c>
      <c r="C286" s="113">
        <f t="shared" ca="1" si="4"/>
        <v>2016</v>
      </c>
    </row>
    <row r="287" spans="1:3" x14ac:dyDescent="0.3">
      <c r="A287" s="113" vm="556">
        <f ca="1"/>
        <v>42419</v>
      </c>
      <c r="B287" s="113" vm="557">
        <f ca="1"/>
        <v>59.31</v>
      </c>
      <c r="C287" s="113">
        <f t="shared" ca="1" si="4"/>
        <v>2016</v>
      </c>
    </row>
    <row r="288" spans="1:3" x14ac:dyDescent="0.3">
      <c r="A288" s="113" vm="558">
        <f ca="1"/>
        <v>42422</v>
      </c>
      <c r="B288" s="113" vm="539">
        <f ca="1"/>
        <v>60.17</v>
      </c>
      <c r="C288" s="113">
        <f t="shared" ca="1" si="4"/>
        <v>2016</v>
      </c>
    </row>
    <row r="289" spans="1:3" x14ac:dyDescent="0.3">
      <c r="A289" s="113" vm="559">
        <f ca="1"/>
        <v>42423</v>
      </c>
      <c r="B289" s="113" vm="560">
        <f ca="1"/>
        <v>60.21</v>
      </c>
      <c r="C289" s="113">
        <f t="shared" ca="1" si="4"/>
        <v>2016</v>
      </c>
    </row>
    <row r="290" spans="1:3" x14ac:dyDescent="0.3">
      <c r="A290" s="113" vm="561">
        <f ca="1"/>
        <v>42424</v>
      </c>
      <c r="B290" s="113" vm="562">
        <f ca="1"/>
        <v>60.4</v>
      </c>
      <c r="C290" s="113">
        <f t="shared" ca="1" si="4"/>
        <v>2016</v>
      </c>
    </row>
    <row r="291" spans="1:3" x14ac:dyDescent="0.3">
      <c r="A291" s="113" vm="563">
        <f ca="1"/>
        <v>42425</v>
      </c>
      <c r="B291" s="113" vm="498">
        <f ca="1"/>
        <v>62.38</v>
      </c>
      <c r="C291" s="113">
        <f t="shared" ca="1" si="4"/>
        <v>2016</v>
      </c>
    </row>
    <row r="292" spans="1:3" x14ac:dyDescent="0.3">
      <c r="A292" s="113" vm="564">
        <f ca="1"/>
        <v>42426</v>
      </c>
      <c r="B292" s="113" vm="565">
        <f ca="1"/>
        <v>62.6</v>
      </c>
      <c r="C292" s="113">
        <f t="shared" ca="1" si="4"/>
        <v>2016</v>
      </c>
    </row>
    <row r="293" spans="1:3" x14ac:dyDescent="0.3">
      <c r="A293" s="113" vm="566">
        <f ca="1"/>
        <v>42429</v>
      </c>
      <c r="B293" s="113" vm="567">
        <f ca="1"/>
        <v>61.59</v>
      </c>
      <c r="C293" s="113">
        <f t="shared" ca="1" si="4"/>
        <v>2016</v>
      </c>
    </row>
    <row r="294" spans="1:3" x14ac:dyDescent="0.3">
      <c r="A294" s="113" vm="568">
        <f ca="1"/>
        <v>42430</v>
      </c>
      <c r="B294" s="113" vm="390">
        <f ca="1"/>
        <v>62.92</v>
      </c>
      <c r="C294" s="113">
        <f t="shared" ca="1" si="4"/>
        <v>2016</v>
      </c>
    </row>
    <row r="295" spans="1:3" x14ac:dyDescent="0.3">
      <c r="A295" s="113" vm="569">
        <f ca="1"/>
        <v>42431</v>
      </c>
      <c r="B295" s="113" vm="570">
        <f ca="1"/>
        <v>62.22</v>
      </c>
      <c r="C295" s="113">
        <f t="shared" ca="1" si="4"/>
        <v>2016</v>
      </c>
    </row>
    <row r="296" spans="1:3" x14ac:dyDescent="0.3">
      <c r="A296" s="113" vm="571">
        <f ca="1"/>
        <v>42432</v>
      </c>
      <c r="B296" s="113" vm="572">
        <f ca="1"/>
        <v>61.47</v>
      </c>
      <c r="C296" s="113">
        <f t="shared" ca="1" si="4"/>
        <v>2016</v>
      </c>
    </row>
    <row r="297" spans="1:3" x14ac:dyDescent="0.3">
      <c r="A297" s="113" vm="573">
        <f ca="1"/>
        <v>42433</v>
      </c>
      <c r="B297" s="113" vm="574">
        <f ca="1"/>
        <v>61.26</v>
      </c>
      <c r="C297" s="113">
        <f t="shared" ca="1" si="4"/>
        <v>2016</v>
      </c>
    </row>
    <row r="298" spans="1:3" x14ac:dyDescent="0.3">
      <c r="A298" s="113" vm="575">
        <f ca="1"/>
        <v>42436</v>
      </c>
      <c r="B298" s="113" vm="576">
        <f ca="1"/>
        <v>59.25</v>
      </c>
      <c r="C298" s="113">
        <f t="shared" ca="1" si="4"/>
        <v>2016</v>
      </c>
    </row>
    <row r="299" spans="1:3" x14ac:dyDescent="0.3">
      <c r="A299" s="113" vm="577">
        <f ca="1"/>
        <v>42437</v>
      </c>
      <c r="B299" s="113" vm="578">
        <f ca="1"/>
        <v>59.81</v>
      </c>
      <c r="C299" s="113">
        <f t="shared" ca="1" si="4"/>
        <v>2016</v>
      </c>
    </row>
    <row r="300" spans="1:3" x14ac:dyDescent="0.3">
      <c r="A300" s="113" vm="579">
        <f ca="1"/>
        <v>42438</v>
      </c>
      <c r="B300" s="113" vm="580">
        <f ca="1"/>
        <v>58.33</v>
      </c>
      <c r="C300" s="113">
        <f t="shared" ca="1" si="4"/>
        <v>2016</v>
      </c>
    </row>
    <row r="301" spans="1:3" x14ac:dyDescent="0.3">
      <c r="A301" s="113" vm="581">
        <f ca="1"/>
        <v>42439</v>
      </c>
      <c r="B301" s="113" vm="582">
        <f ca="1"/>
        <v>58.88</v>
      </c>
      <c r="C301" s="113">
        <f t="shared" ca="1" si="4"/>
        <v>2016</v>
      </c>
    </row>
    <row r="302" spans="1:3" x14ac:dyDescent="0.3">
      <c r="A302" s="113" vm="583">
        <f ca="1"/>
        <v>42440</v>
      </c>
      <c r="B302" s="113" vm="584">
        <f ca="1"/>
        <v>60.08</v>
      </c>
      <c r="C302" s="113">
        <f t="shared" ca="1" si="4"/>
        <v>2016</v>
      </c>
    </row>
    <row r="303" spans="1:3" x14ac:dyDescent="0.3">
      <c r="A303" s="113" vm="585">
        <f ca="1"/>
        <v>42443</v>
      </c>
      <c r="B303" s="113" vm="586">
        <f ca="1"/>
        <v>60.81</v>
      </c>
      <c r="C303" s="113">
        <f t="shared" ca="1" si="4"/>
        <v>2016</v>
      </c>
    </row>
    <row r="304" spans="1:3" x14ac:dyDescent="0.3">
      <c r="A304" s="113" vm="587">
        <f ca="1"/>
        <v>42444</v>
      </c>
      <c r="B304" s="113" vm="588">
        <f ca="1"/>
        <v>61.4</v>
      </c>
      <c r="C304" s="113">
        <f t="shared" ca="1" si="4"/>
        <v>2016</v>
      </c>
    </row>
    <row r="305" spans="1:3" x14ac:dyDescent="0.3">
      <c r="A305" s="113" vm="589">
        <f ca="1"/>
        <v>42445</v>
      </c>
      <c r="B305" s="113" vm="590">
        <f ca="1"/>
        <v>61.86</v>
      </c>
      <c r="C305" s="113">
        <f t="shared" ca="1" si="4"/>
        <v>2016</v>
      </c>
    </row>
    <row r="306" spans="1:3" x14ac:dyDescent="0.3">
      <c r="A306" s="113" vm="591">
        <f ca="1"/>
        <v>42446</v>
      </c>
      <c r="B306" s="113" vm="488">
        <f ca="1"/>
        <v>63.18</v>
      </c>
      <c r="C306" s="113">
        <f t="shared" ca="1" si="4"/>
        <v>2016</v>
      </c>
    </row>
    <row r="307" spans="1:3" x14ac:dyDescent="0.3">
      <c r="A307" s="113" vm="592">
        <f ca="1"/>
        <v>42447</v>
      </c>
      <c r="B307" s="113" vm="432">
        <f ca="1"/>
        <v>62.99</v>
      </c>
      <c r="C307" s="113">
        <f t="shared" ca="1" si="4"/>
        <v>2016</v>
      </c>
    </row>
    <row r="308" spans="1:3" x14ac:dyDescent="0.3">
      <c r="A308" s="113" vm="593">
        <f ca="1"/>
        <v>42450</v>
      </c>
      <c r="B308" s="113" vm="594">
        <f ca="1"/>
        <v>64.72</v>
      </c>
      <c r="C308" s="113">
        <f t="shared" ca="1" si="4"/>
        <v>2016</v>
      </c>
    </row>
    <row r="309" spans="1:3" x14ac:dyDescent="0.3">
      <c r="A309" s="113" vm="595">
        <f ca="1"/>
        <v>42451</v>
      </c>
      <c r="B309" s="113" vm="482">
        <f ca="1"/>
        <v>64.900000000000006</v>
      </c>
      <c r="C309" s="113">
        <f t="shared" ca="1" si="4"/>
        <v>2016</v>
      </c>
    </row>
    <row r="310" spans="1:3" x14ac:dyDescent="0.3">
      <c r="A310" s="113" vm="596">
        <f ca="1"/>
        <v>42452</v>
      </c>
      <c r="B310" s="113" vm="597">
        <f ca="1"/>
        <v>62.44</v>
      </c>
      <c r="C310" s="113">
        <f t="shared" ca="1" si="4"/>
        <v>2016</v>
      </c>
    </row>
    <row r="311" spans="1:3" x14ac:dyDescent="0.3">
      <c r="A311" s="113" vm="598">
        <f ca="1"/>
        <v>42453</v>
      </c>
      <c r="B311" s="113" vm="599">
        <f ca="1"/>
        <v>61.65</v>
      </c>
      <c r="C311" s="113">
        <f t="shared" ca="1" si="4"/>
        <v>2016</v>
      </c>
    </row>
    <row r="312" spans="1:3" x14ac:dyDescent="0.3">
      <c r="A312" s="113" vm="600">
        <f ca="1"/>
        <v>42457</v>
      </c>
      <c r="B312" s="113" vm="601">
        <f ca="1"/>
        <v>61.34</v>
      </c>
      <c r="C312" s="113">
        <f t="shared" ca="1" si="4"/>
        <v>2016</v>
      </c>
    </row>
    <row r="313" spans="1:3" x14ac:dyDescent="0.3">
      <c r="A313" s="113" vm="602">
        <f ca="1"/>
        <v>42458</v>
      </c>
      <c r="B313" s="113" vm="500">
        <f ca="1"/>
        <v>61.49</v>
      </c>
      <c r="C313" s="113">
        <f t="shared" ca="1" si="4"/>
        <v>2016</v>
      </c>
    </row>
    <row r="314" spans="1:3" x14ac:dyDescent="0.3">
      <c r="A314" s="113" vm="603">
        <f ca="1"/>
        <v>42459</v>
      </c>
      <c r="B314" s="113" vm="604">
        <f ca="1"/>
        <v>62.04</v>
      </c>
      <c r="C314" s="113">
        <f t="shared" ca="1" si="4"/>
        <v>2016</v>
      </c>
    </row>
    <row r="315" spans="1:3" x14ac:dyDescent="0.3">
      <c r="A315" s="113" vm="605">
        <f ca="1"/>
        <v>42460</v>
      </c>
      <c r="B315" s="113" vm="572">
        <f ca="1"/>
        <v>61.47</v>
      </c>
      <c r="C315" s="113">
        <f t="shared" ca="1" si="4"/>
        <v>2016</v>
      </c>
    </row>
    <row r="316" spans="1:3" x14ac:dyDescent="0.3">
      <c r="A316" s="113" vm="606">
        <f ca="1"/>
        <v>42461</v>
      </c>
      <c r="B316" s="113" vm="567">
        <f ca="1"/>
        <v>61.59</v>
      </c>
      <c r="C316" s="113">
        <f t="shared" ca="1" si="4"/>
        <v>2016</v>
      </c>
    </row>
    <row r="317" spans="1:3" x14ac:dyDescent="0.3">
      <c r="A317" s="113" vm="607">
        <f ca="1"/>
        <v>42464</v>
      </c>
      <c r="B317" s="113" vm="608">
        <f ca="1"/>
        <v>59.97</v>
      </c>
      <c r="C317" s="113">
        <f t="shared" ca="1" si="4"/>
        <v>2016</v>
      </c>
    </row>
    <row r="318" spans="1:3" x14ac:dyDescent="0.3">
      <c r="A318" s="113" vm="609">
        <f ca="1"/>
        <v>42465</v>
      </c>
      <c r="B318" s="113" vm="610">
        <f ca="1"/>
        <v>59.67</v>
      </c>
      <c r="C318" s="113">
        <f t="shared" ca="1" si="4"/>
        <v>2016</v>
      </c>
    </row>
    <row r="319" spans="1:3" x14ac:dyDescent="0.3">
      <c r="A319" s="113" vm="611">
        <f ca="1"/>
        <v>42466</v>
      </c>
      <c r="B319" s="113" vm="612">
        <f ca="1"/>
        <v>60.31</v>
      </c>
      <c r="C319" s="113">
        <f t="shared" ca="1" si="4"/>
        <v>2016</v>
      </c>
    </row>
    <row r="320" spans="1:3" x14ac:dyDescent="0.3">
      <c r="A320" s="113" vm="613">
        <f ca="1"/>
        <v>42467</v>
      </c>
      <c r="B320" s="113" vm="614">
        <f ca="1"/>
        <v>60.3</v>
      </c>
      <c r="C320" s="113">
        <f t="shared" ca="1" si="4"/>
        <v>2016</v>
      </c>
    </row>
    <row r="321" spans="1:3" x14ac:dyDescent="0.3">
      <c r="A321" s="113" vm="615">
        <f ca="1"/>
        <v>42468</v>
      </c>
      <c r="B321" s="113" vm="616">
        <f ca="1"/>
        <v>59.42</v>
      </c>
      <c r="C321" s="113">
        <f t="shared" ca="1" si="4"/>
        <v>2016</v>
      </c>
    </row>
    <row r="322" spans="1:3" x14ac:dyDescent="0.3">
      <c r="A322" s="113" vm="617">
        <f ca="1"/>
        <v>42471</v>
      </c>
      <c r="B322" s="113" vm="618">
        <f ca="1"/>
        <v>57.92</v>
      </c>
      <c r="C322" s="113">
        <f t="shared" ca="1" si="4"/>
        <v>2016</v>
      </c>
    </row>
    <row r="323" spans="1:3" x14ac:dyDescent="0.3">
      <c r="A323" s="113" vm="619">
        <f ca="1"/>
        <v>42472</v>
      </c>
      <c r="B323" s="113" vm="620">
        <f ca="1"/>
        <v>58.55</v>
      </c>
      <c r="C323" s="113">
        <f t="shared" ref="C323:C386" ca="1" si="5">YEAR(A323)</f>
        <v>2016</v>
      </c>
    </row>
    <row r="324" spans="1:3" x14ac:dyDescent="0.3">
      <c r="A324" s="113" vm="621">
        <f ca="1"/>
        <v>42473</v>
      </c>
      <c r="B324" s="113" vm="527">
        <f ca="1"/>
        <v>59.58</v>
      </c>
      <c r="C324" s="113">
        <f t="shared" ca="1" si="5"/>
        <v>2016</v>
      </c>
    </row>
    <row r="325" spans="1:3" x14ac:dyDescent="0.3">
      <c r="A325" s="113" vm="622">
        <f ca="1"/>
        <v>42474</v>
      </c>
      <c r="B325" s="113" vm="623">
        <f ca="1"/>
        <v>59.49</v>
      </c>
      <c r="C325" s="113">
        <f t="shared" ca="1" si="5"/>
        <v>2016</v>
      </c>
    </row>
    <row r="326" spans="1:3" x14ac:dyDescent="0.3">
      <c r="A326" s="113" vm="624">
        <f ca="1"/>
        <v>42475</v>
      </c>
      <c r="B326" s="113" vm="625">
        <f ca="1"/>
        <v>59.5</v>
      </c>
      <c r="C326" s="113">
        <f t="shared" ca="1" si="5"/>
        <v>2016</v>
      </c>
    </row>
    <row r="327" spans="1:3" x14ac:dyDescent="0.3">
      <c r="A327" s="113" vm="626">
        <f ca="1"/>
        <v>42478</v>
      </c>
      <c r="B327" s="113" vm="627">
        <f ca="1"/>
        <v>59.57</v>
      </c>
      <c r="C327" s="113">
        <f t="shared" ca="1" si="5"/>
        <v>2016</v>
      </c>
    </row>
    <row r="328" spans="1:3" x14ac:dyDescent="0.3">
      <c r="A328" s="113" vm="628">
        <f ca="1"/>
        <v>42479</v>
      </c>
      <c r="B328" s="113" vm="629">
        <f ca="1"/>
        <v>59.56</v>
      </c>
      <c r="C328" s="113">
        <f t="shared" ca="1" si="5"/>
        <v>2016</v>
      </c>
    </row>
    <row r="329" spans="1:3" x14ac:dyDescent="0.3">
      <c r="A329" s="113" vm="630">
        <f ca="1"/>
        <v>42480</v>
      </c>
      <c r="B329" s="113" vm="631">
        <f ca="1"/>
        <v>59.62</v>
      </c>
      <c r="C329" s="113">
        <f t="shared" ca="1" si="5"/>
        <v>2016</v>
      </c>
    </row>
    <row r="330" spans="1:3" x14ac:dyDescent="0.3">
      <c r="A330" s="113" vm="632">
        <f ca="1"/>
        <v>42481</v>
      </c>
      <c r="B330" s="113" vm="584">
        <f ca="1"/>
        <v>60.08</v>
      </c>
      <c r="C330" s="113">
        <f t="shared" ca="1" si="5"/>
        <v>2016</v>
      </c>
    </row>
    <row r="331" spans="1:3" x14ac:dyDescent="0.3">
      <c r="A331" s="113" vm="633">
        <f ca="1"/>
        <v>42482</v>
      </c>
      <c r="B331" s="113" vm="634">
        <f ca="1"/>
        <v>59.43</v>
      </c>
      <c r="C331" s="113">
        <f t="shared" ca="1" si="5"/>
        <v>2016</v>
      </c>
    </row>
    <row r="332" spans="1:3" x14ac:dyDescent="0.3">
      <c r="A332" s="113" vm="635">
        <f ca="1"/>
        <v>42485</v>
      </c>
      <c r="B332" s="113" vm="636">
        <f ca="1"/>
        <v>59.21</v>
      </c>
      <c r="C332" s="113">
        <f t="shared" ca="1" si="5"/>
        <v>2016</v>
      </c>
    </row>
    <row r="333" spans="1:3" x14ac:dyDescent="0.3">
      <c r="A333" s="113" vm="637">
        <f ca="1"/>
        <v>42486</v>
      </c>
      <c r="B333" s="113" vm="638">
        <f ca="1"/>
        <v>59.54</v>
      </c>
      <c r="C333" s="113">
        <f t="shared" ca="1" si="5"/>
        <v>2016</v>
      </c>
    </row>
    <row r="334" spans="1:3" x14ac:dyDescent="0.3">
      <c r="A334" s="113" vm="639">
        <f ca="1"/>
        <v>42487</v>
      </c>
      <c r="B334" s="113" vm="640">
        <f ca="1"/>
        <v>59.27</v>
      </c>
      <c r="C334" s="113">
        <f t="shared" ca="1" si="5"/>
        <v>2016</v>
      </c>
    </row>
    <row r="335" spans="1:3" x14ac:dyDescent="0.3">
      <c r="A335" s="113" vm="641">
        <f ca="1"/>
        <v>42488</v>
      </c>
      <c r="B335" s="113" vm="642">
        <f ca="1"/>
        <v>58.54</v>
      </c>
      <c r="C335" s="113">
        <f t="shared" ca="1" si="5"/>
        <v>2016</v>
      </c>
    </row>
    <row r="336" spans="1:3" x14ac:dyDescent="0.3">
      <c r="A336" s="113" vm="643">
        <f ca="1"/>
        <v>42489</v>
      </c>
      <c r="B336" s="113" vm="644">
        <f ca="1"/>
        <v>58.94</v>
      </c>
      <c r="C336" s="113">
        <f t="shared" ca="1" si="5"/>
        <v>2016</v>
      </c>
    </row>
    <row r="337" spans="1:3" x14ac:dyDescent="0.3">
      <c r="A337" s="113" vm="645">
        <f ca="1"/>
        <v>42492</v>
      </c>
      <c r="B337" s="113" vm="646">
        <f ca="1"/>
        <v>59.59</v>
      </c>
      <c r="C337" s="113">
        <f t="shared" ca="1" si="5"/>
        <v>2016</v>
      </c>
    </row>
    <row r="338" spans="1:3" x14ac:dyDescent="0.3">
      <c r="A338" s="113" vm="647">
        <f ca="1"/>
        <v>42493</v>
      </c>
      <c r="B338" s="113" vm="648">
        <f ca="1"/>
        <v>59.52</v>
      </c>
      <c r="C338" s="113">
        <f t="shared" ca="1" si="5"/>
        <v>2016</v>
      </c>
    </row>
    <row r="339" spans="1:3" x14ac:dyDescent="0.3">
      <c r="A339" s="113" vm="649">
        <f ca="1"/>
        <v>42494</v>
      </c>
      <c r="B339" s="113" vm="650">
        <f ca="1"/>
        <v>59.11</v>
      </c>
      <c r="C339" s="113">
        <f t="shared" ca="1" si="5"/>
        <v>2016</v>
      </c>
    </row>
    <row r="340" spans="1:3" x14ac:dyDescent="0.3">
      <c r="A340" s="113" vm="651">
        <f ca="1"/>
        <v>42495</v>
      </c>
      <c r="B340" s="113" vm="652">
        <f ca="1"/>
        <v>58.19</v>
      </c>
      <c r="C340" s="113">
        <f t="shared" ca="1" si="5"/>
        <v>2016</v>
      </c>
    </row>
    <row r="341" spans="1:3" x14ac:dyDescent="0.3">
      <c r="A341" s="113" vm="653">
        <f ca="1"/>
        <v>42496</v>
      </c>
      <c r="B341" s="113" vm="654">
        <f ca="1"/>
        <v>58.43</v>
      </c>
      <c r="C341" s="113">
        <f t="shared" ca="1" si="5"/>
        <v>2016</v>
      </c>
    </row>
    <row r="342" spans="1:3" x14ac:dyDescent="0.3">
      <c r="A342" s="113" vm="655">
        <f ca="1"/>
        <v>42499</v>
      </c>
      <c r="B342" s="113" vm="656">
        <f ca="1"/>
        <v>58.72</v>
      </c>
      <c r="C342" s="113">
        <f t="shared" ca="1" si="5"/>
        <v>2016</v>
      </c>
    </row>
    <row r="343" spans="1:3" x14ac:dyDescent="0.3">
      <c r="A343" s="113" vm="657">
        <f ca="1"/>
        <v>42500</v>
      </c>
      <c r="B343" s="113" vm="658">
        <f ca="1"/>
        <v>59.2</v>
      </c>
      <c r="C343" s="113">
        <f t="shared" ca="1" si="5"/>
        <v>2016</v>
      </c>
    </row>
    <row r="344" spans="1:3" x14ac:dyDescent="0.3">
      <c r="A344" s="113" vm="659">
        <f ca="1"/>
        <v>42501</v>
      </c>
      <c r="B344" s="113" vm="660">
        <f ca="1"/>
        <v>57.01</v>
      </c>
      <c r="C344" s="113">
        <f t="shared" ca="1" si="5"/>
        <v>2016</v>
      </c>
    </row>
    <row r="345" spans="1:3" x14ac:dyDescent="0.3">
      <c r="A345" s="113" vm="661">
        <f ca="1"/>
        <v>42502</v>
      </c>
      <c r="B345" s="113" vm="662">
        <f ca="1"/>
        <v>57.99</v>
      </c>
      <c r="C345" s="113">
        <f t="shared" ca="1" si="5"/>
        <v>2016</v>
      </c>
    </row>
    <row r="346" spans="1:3" x14ac:dyDescent="0.3">
      <c r="A346" s="113" vm="663">
        <f ca="1"/>
        <v>42503</v>
      </c>
      <c r="B346" s="113" vm="664">
        <f ca="1"/>
        <v>57.31</v>
      </c>
      <c r="C346" s="113">
        <f t="shared" ca="1" si="5"/>
        <v>2016</v>
      </c>
    </row>
    <row r="347" spans="1:3" x14ac:dyDescent="0.3">
      <c r="A347" s="113" vm="665">
        <f ca="1"/>
        <v>42506</v>
      </c>
      <c r="B347" s="113" vm="666">
        <f ca="1"/>
        <v>57.14</v>
      </c>
      <c r="C347" s="113">
        <f t="shared" ca="1" si="5"/>
        <v>2016</v>
      </c>
    </row>
    <row r="348" spans="1:3" x14ac:dyDescent="0.3">
      <c r="A348" s="113" vm="667">
        <f ca="1"/>
        <v>42507</v>
      </c>
      <c r="B348" s="113" vm="668">
        <f ca="1"/>
        <v>57.1</v>
      </c>
      <c r="C348" s="113">
        <f t="shared" ca="1" si="5"/>
        <v>2016</v>
      </c>
    </row>
    <row r="349" spans="1:3" x14ac:dyDescent="0.3">
      <c r="A349" s="113" vm="669">
        <f ca="1"/>
        <v>42508</v>
      </c>
      <c r="B349" s="113" vm="670">
        <f ca="1"/>
        <v>56.12</v>
      </c>
      <c r="C349" s="113">
        <f t="shared" ca="1" si="5"/>
        <v>2016</v>
      </c>
    </row>
    <row r="350" spans="1:3" x14ac:dyDescent="0.3">
      <c r="A350" s="113" vm="671">
        <f ca="1"/>
        <v>42509</v>
      </c>
      <c r="B350" s="113" vm="672">
        <f ca="1"/>
        <v>57.04</v>
      </c>
      <c r="C350" s="113">
        <f t="shared" ca="1" si="5"/>
        <v>2016</v>
      </c>
    </row>
    <row r="351" spans="1:3" x14ac:dyDescent="0.3">
      <c r="A351" s="113" vm="673">
        <f ca="1"/>
        <v>42510</v>
      </c>
      <c r="B351" s="113" vm="674">
        <f ca="1"/>
        <v>56.48</v>
      </c>
      <c r="C351" s="113">
        <f t="shared" ca="1" si="5"/>
        <v>2016</v>
      </c>
    </row>
    <row r="352" spans="1:3" x14ac:dyDescent="0.3">
      <c r="A352" s="113" vm="675">
        <f ca="1"/>
        <v>42513</v>
      </c>
      <c r="B352" s="113" vm="676">
        <f ca="1"/>
        <v>55.99</v>
      </c>
      <c r="C352" s="113">
        <f t="shared" ca="1" si="5"/>
        <v>2016</v>
      </c>
    </row>
    <row r="353" spans="1:3" x14ac:dyDescent="0.3">
      <c r="A353" s="113" vm="677">
        <f ca="1"/>
        <v>42514</v>
      </c>
      <c r="B353" s="113" vm="678">
        <f ca="1"/>
        <v>56.59</v>
      </c>
      <c r="C353" s="113">
        <f t="shared" ca="1" si="5"/>
        <v>2016</v>
      </c>
    </row>
    <row r="354" spans="1:3" x14ac:dyDescent="0.3">
      <c r="A354" s="113" vm="679">
        <f ca="1"/>
        <v>42515</v>
      </c>
      <c r="B354" s="113" vm="676">
        <f ca="1"/>
        <v>55.99</v>
      </c>
      <c r="C354" s="113">
        <f t="shared" ca="1" si="5"/>
        <v>2016</v>
      </c>
    </row>
    <row r="355" spans="1:3" x14ac:dyDescent="0.3">
      <c r="A355" s="113" vm="680">
        <f ca="1"/>
        <v>42516</v>
      </c>
      <c r="B355" s="113" vm="681">
        <f ca="1"/>
        <v>55.84</v>
      </c>
      <c r="C355" s="113">
        <f t="shared" ca="1" si="5"/>
        <v>2016</v>
      </c>
    </row>
    <row r="356" spans="1:3" x14ac:dyDescent="0.3">
      <c r="A356" s="113" vm="682">
        <f ca="1"/>
        <v>42517</v>
      </c>
      <c r="B356" s="113" vm="683">
        <f ca="1"/>
        <v>56.19</v>
      </c>
      <c r="C356" s="113">
        <f t="shared" ca="1" si="5"/>
        <v>2016</v>
      </c>
    </row>
    <row r="357" spans="1:3" x14ac:dyDescent="0.3">
      <c r="A357" s="113" vm="684">
        <f ca="1"/>
        <v>42521</v>
      </c>
      <c r="B357" s="113" vm="685">
        <f ca="1"/>
        <v>55.22</v>
      </c>
      <c r="C357" s="113">
        <f t="shared" ca="1" si="5"/>
        <v>2016</v>
      </c>
    </row>
    <row r="358" spans="1:3" x14ac:dyDescent="0.3">
      <c r="A358" s="113" vm="686">
        <f ca="1"/>
        <v>42522</v>
      </c>
      <c r="B358" s="113" vm="340">
        <f ca="1"/>
        <v>54.93</v>
      </c>
      <c r="C358" s="113">
        <f t="shared" ca="1" si="5"/>
        <v>2016</v>
      </c>
    </row>
    <row r="359" spans="1:3" x14ac:dyDescent="0.3">
      <c r="A359" s="113" vm="687">
        <f ca="1"/>
        <v>42523</v>
      </c>
      <c r="B359" s="113" vm="688">
        <f ca="1"/>
        <v>54.53</v>
      </c>
      <c r="C359" s="113">
        <f t="shared" ca="1" si="5"/>
        <v>2016</v>
      </c>
    </row>
    <row r="360" spans="1:3" x14ac:dyDescent="0.3">
      <c r="A360" s="113" vm="689">
        <f ca="1"/>
        <v>42524</v>
      </c>
      <c r="B360" s="113" vm="690">
        <f ca="1"/>
        <v>53.45</v>
      </c>
      <c r="C360" s="113">
        <f t="shared" ca="1" si="5"/>
        <v>2016</v>
      </c>
    </row>
    <row r="361" spans="1:3" x14ac:dyDescent="0.3">
      <c r="A361" s="113" vm="691">
        <f ca="1"/>
        <v>42527</v>
      </c>
      <c r="B361" s="113" vm="692">
        <f ca="1"/>
        <v>54.3</v>
      </c>
      <c r="C361" s="113">
        <f t="shared" ca="1" si="5"/>
        <v>2016</v>
      </c>
    </row>
    <row r="362" spans="1:3" x14ac:dyDescent="0.3">
      <c r="A362" s="113" vm="693">
        <f ca="1"/>
        <v>42528</v>
      </c>
      <c r="B362" s="113" vm="694">
        <f ca="1"/>
        <v>53.55</v>
      </c>
      <c r="C362" s="113">
        <f t="shared" ca="1" si="5"/>
        <v>2016</v>
      </c>
    </row>
    <row r="363" spans="1:3" x14ac:dyDescent="0.3">
      <c r="A363" s="113" vm="695">
        <f ca="1"/>
        <v>42529</v>
      </c>
      <c r="B363" s="113" vm="696">
        <f ca="1"/>
        <v>54.12</v>
      </c>
      <c r="C363" s="113">
        <f t="shared" ca="1" si="5"/>
        <v>2016</v>
      </c>
    </row>
    <row r="364" spans="1:3" x14ac:dyDescent="0.3">
      <c r="A364" s="113" vm="697">
        <f ca="1"/>
        <v>42530</v>
      </c>
      <c r="B364" s="113" vm="698">
        <f ca="1"/>
        <v>54.94</v>
      </c>
      <c r="C364" s="113">
        <f t="shared" ca="1" si="5"/>
        <v>2016</v>
      </c>
    </row>
    <row r="365" spans="1:3" x14ac:dyDescent="0.3">
      <c r="A365" s="113" vm="699">
        <f ca="1"/>
        <v>42531</v>
      </c>
      <c r="B365" s="113" vm="700">
        <f ca="1"/>
        <v>55.11</v>
      </c>
      <c r="C365" s="113">
        <f t="shared" ca="1" si="5"/>
        <v>2016</v>
      </c>
    </row>
    <row r="366" spans="1:3" x14ac:dyDescent="0.3">
      <c r="A366" s="113" vm="701">
        <f ca="1"/>
        <v>42534</v>
      </c>
      <c r="B366" s="113" vm="702">
        <f ca="1"/>
        <v>54.91</v>
      </c>
      <c r="C366" s="113">
        <f t="shared" ca="1" si="5"/>
        <v>2016</v>
      </c>
    </row>
    <row r="367" spans="1:3" x14ac:dyDescent="0.3">
      <c r="A367" s="113" vm="703">
        <f ca="1"/>
        <v>42535</v>
      </c>
      <c r="B367" s="113" vm="696">
        <f ca="1"/>
        <v>54.12</v>
      </c>
      <c r="C367" s="113">
        <f t="shared" ca="1" si="5"/>
        <v>2016</v>
      </c>
    </row>
    <row r="368" spans="1:3" x14ac:dyDescent="0.3">
      <c r="A368" s="113" vm="704">
        <f ca="1"/>
        <v>42536</v>
      </c>
      <c r="B368" s="113" vm="705">
        <f ca="1"/>
        <v>54.31</v>
      </c>
      <c r="C368" s="113">
        <f t="shared" ca="1" si="5"/>
        <v>2016</v>
      </c>
    </row>
    <row r="369" spans="1:3" x14ac:dyDescent="0.3">
      <c r="A369" s="113" vm="706">
        <f ca="1"/>
        <v>42537</v>
      </c>
      <c r="B369" s="113" vm="707">
        <f ca="1"/>
        <v>53.47</v>
      </c>
      <c r="C369" s="113">
        <f t="shared" ca="1" si="5"/>
        <v>2016</v>
      </c>
    </row>
    <row r="370" spans="1:3" x14ac:dyDescent="0.3">
      <c r="A370" s="113" vm="708">
        <f ca="1"/>
        <v>42538</v>
      </c>
      <c r="B370" s="113" vm="709">
        <f ca="1"/>
        <v>53.71</v>
      </c>
      <c r="C370" s="113">
        <f t="shared" ca="1" si="5"/>
        <v>2016</v>
      </c>
    </row>
    <row r="371" spans="1:3" x14ac:dyDescent="0.3">
      <c r="A371" s="113" vm="710">
        <f ca="1"/>
        <v>42541</v>
      </c>
      <c r="B371" s="113" vm="711">
        <f ca="1"/>
        <v>54.36</v>
      </c>
      <c r="C371" s="113">
        <f t="shared" ca="1" si="5"/>
        <v>2016</v>
      </c>
    </row>
    <row r="372" spans="1:3" x14ac:dyDescent="0.3">
      <c r="A372" s="113" vm="712">
        <f ca="1"/>
        <v>42542</v>
      </c>
      <c r="B372" s="113" vm="713">
        <f ca="1"/>
        <v>54.77</v>
      </c>
      <c r="C372" s="113">
        <f t="shared" ca="1" si="5"/>
        <v>2016</v>
      </c>
    </row>
    <row r="373" spans="1:3" x14ac:dyDescent="0.3">
      <c r="A373" s="113" vm="714">
        <f ca="1"/>
        <v>42543</v>
      </c>
      <c r="B373" s="113" vm="715">
        <f ca="1"/>
        <v>54.57</v>
      </c>
      <c r="C373" s="113">
        <f t="shared" ca="1" si="5"/>
        <v>2016</v>
      </c>
    </row>
    <row r="374" spans="1:3" x14ac:dyDescent="0.3">
      <c r="A374" s="113" vm="716">
        <f ca="1"/>
        <v>42544</v>
      </c>
      <c r="B374" s="113" vm="696">
        <f ca="1"/>
        <v>54.12</v>
      </c>
      <c r="C374" s="113">
        <f t="shared" ca="1" si="5"/>
        <v>2016</v>
      </c>
    </row>
    <row r="375" spans="1:3" x14ac:dyDescent="0.3">
      <c r="A375" s="113" vm="717">
        <f ca="1"/>
        <v>42545</v>
      </c>
      <c r="B375" s="113" vm="718">
        <f ca="1"/>
        <v>52.59</v>
      </c>
      <c r="C375" s="113">
        <f t="shared" ca="1" si="5"/>
        <v>2016</v>
      </c>
    </row>
    <row r="376" spans="1:3" x14ac:dyDescent="0.3">
      <c r="A376" s="113" vm="719">
        <f ca="1"/>
        <v>42548</v>
      </c>
      <c r="B376" s="113" vm="222">
        <f ca="1"/>
        <v>51.89</v>
      </c>
      <c r="C376" s="113">
        <f t="shared" ca="1" si="5"/>
        <v>2016</v>
      </c>
    </row>
    <row r="377" spans="1:3" x14ac:dyDescent="0.3">
      <c r="A377" s="113" vm="720">
        <f ca="1"/>
        <v>42549</v>
      </c>
      <c r="B377" s="113" vm="721">
        <f ca="1"/>
        <v>53.09</v>
      </c>
      <c r="C377" s="113">
        <f t="shared" ca="1" si="5"/>
        <v>2016</v>
      </c>
    </row>
    <row r="378" spans="1:3" x14ac:dyDescent="0.3">
      <c r="A378" s="113" vm="722">
        <f ca="1"/>
        <v>42550</v>
      </c>
      <c r="B378" s="113" vm="723">
        <f ca="1"/>
        <v>55.13</v>
      </c>
      <c r="C378" s="113">
        <f t="shared" ca="1" si="5"/>
        <v>2016</v>
      </c>
    </row>
    <row r="379" spans="1:3" x14ac:dyDescent="0.3">
      <c r="A379" s="113" vm="724">
        <f ca="1"/>
        <v>42551</v>
      </c>
      <c r="B379" s="113" vm="725">
        <f ca="1"/>
        <v>55.2</v>
      </c>
      <c r="C379" s="113">
        <f t="shared" ca="1" si="5"/>
        <v>2016</v>
      </c>
    </row>
    <row r="380" spans="1:3" x14ac:dyDescent="0.3">
      <c r="A380" s="113" vm="726">
        <f ca="1"/>
        <v>42552</v>
      </c>
      <c r="B380" s="113" vm="727">
        <f ca="1"/>
        <v>55.61</v>
      </c>
      <c r="C380" s="113">
        <f t="shared" ca="1" si="5"/>
        <v>2016</v>
      </c>
    </row>
    <row r="381" spans="1:3" x14ac:dyDescent="0.3">
      <c r="A381" s="113" vm="728">
        <f ca="1"/>
        <v>42556</v>
      </c>
      <c r="B381" s="113" vm="725">
        <f ca="1"/>
        <v>55.2</v>
      </c>
      <c r="C381" s="113">
        <f t="shared" ca="1" si="5"/>
        <v>2016</v>
      </c>
    </row>
    <row r="382" spans="1:3" x14ac:dyDescent="0.3">
      <c r="A382" s="113" vm="729">
        <f ca="1"/>
        <v>42557</v>
      </c>
      <c r="B382" s="113" vm="730">
        <f ca="1"/>
        <v>55.8</v>
      </c>
      <c r="C382" s="113">
        <f t="shared" ca="1" si="5"/>
        <v>2016</v>
      </c>
    </row>
    <row r="383" spans="1:3" x14ac:dyDescent="0.3">
      <c r="A383" s="113" vm="731">
        <f ca="1"/>
        <v>42558</v>
      </c>
      <c r="B383" s="113" vm="732">
        <f ca="1"/>
        <v>55.92</v>
      </c>
      <c r="C383" s="113">
        <f t="shared" ca="1" si="5"/>
        <v>2016</v>
      </c>
    </row>
    <row r="384" spans="1:3" x14ac:dyDescent="0.3">
      <c r="A384" s="113" vm="733">
        <f ca="1"/>
        <v>42559</v>
      </c>
      <c r="B384" s="113" vm="734">
        <f ca="1"/>
        <v>56.72</v>
      </c>
      <c r="C384" s="113">
        <f t="shared" ca="1" si="5"/>
        <v>2016</v>
      </c>
    </row>
    <row r="385" spans="1:3" x14ac:dyDescent="0.3">
      <c r="A385" s="113" vm="735">
        <f ca="1"/>
        <v>42562</v>
      </c>
      <c r="B385" s="113" vm="736">
        <f ca="1"/>
        <v>56.83</v>
      </c>
      <c r="C385" s="113">
        <f t="shared" ca="1" si="5"/>
        <v>2016</v>
      </c>
    </row>
    <row r="386" spans="1:3" x14ac:dyDescent="0.3">
      <c r="A386" s="113" vm="737">
        <f ca="1"/>
        <v>42563</v>
      </c>
      <c r="B386" s="113" vm="738">
        <f ca="1"/>
        <v>58.06</v>
      </c>
      <c r="C386" s="113">
        <f t="shared" ca="1" si="5"/>
        <v>2016</v>
      </c>
    </row>
    <row r="387" spans="1:3" x14ac:dyDescent="0.3">
      <c r="A387" s="113" vm="739">
        <f ca="1"/>
        <v>42564</v>
      </c>
      <c r="B387" s="113" vm="662">
        <f ca="1"/>
        <v>57.99</v>
      </c>
      <c r="C387" s="113">
        <f t="shared" ref="C387:C450" ca="1" si="6">YEAR(A387)</f>
        <v>2016</v>
      </c>
    </row>
    <row r="388" spans="1:3" x14ac:dyDescent="0.3">
      <c r="A388" s="113" vm="740">
        <f ca="1"/>
        <v>42565</v>
      </c>
      <c r="B388" s="113" vm="741">
        <f ca="1"/>
        <v>58.49</v>
      </c>
      <c r="C388" s="113">
        <f t="shared" ca="1" si="6"/>
        <v>2016</v>
      </c>
    </row>
    <row r="389" spans="1:3" x14ac:dyDescent="0.3">
      <c r="A389" s="113" vm="742">
        <f ca="1"/>
        <v>42566</v>
      </c>
      <c r="B389" s="113" vm="743">
        <f ca="1"/>
        <v>57.87</v>
      </c>
      <c r="C389" s="113">
        <f t="shared" ca="1" si="6"/>
        <v>2016</v>
      </c>
    </row>
    <row r="390" spans="1:3" x14ac:dyDescent="0.3">
      <c r="A390" s="113" vm="744">
        <f ca="1"/>
        <v>42569</v>
      </c>
      <c r="B390" s="113" vm="745">
        <f ca="1"/>
        <v>57.74</v>
      </c>
      <c r="C390" s="113">
        <f t="shared" ca="1" si="6"/>
        <v>2016</v>
      </c>
    </row>
    <row r="391" spans="1:3" x14ac:dyDescent="0.3">
      <c r="A391" s="113" vm="746">
        <f ca="1"/>
        <v>42570</v>
      </c>
      <c r="B391" s="113" vm="747">
        <f ca="1"/>
        <v>57.76</v>
      </c>
      <c r="C391" s="113">
        <f t="shared" ca="1" si="6"/>
        <v>2016</v>
      </c>
    </row>
    <row r="392" spans="1:3" x14ac:dyDescent="0.3">
      <c r="A392" s="113" vm="748">
        <f ca="1"/>
        <v>42571</v>
      </c>
      <c r="B392" s="113" vm="747">
        <f ca="1"/>
        <v>57.76</v>
      </c>
      <c r="C392" s="113">
        <f t="shared" ca="1" si="6"/>
        <v>2016</v>
      </c>
    </row>
    <row r="393" spans="1:3" x14ac:dyDescent="0.3">
      <c r="A393" s="113" vm="749">
        <f ca="1"/>
        <v>42572</v>
      </c>
      <c r="B393" s="113" vm="750">
        <f ca="1"/>
        <v>56.99</v>
      </c>
      <c r="C393" s="113">
        <f t="shared" ca="1" si="6"/>
        <v>2016</v>
      </c>
    </row>
    <row r="394" spans="1:3" x14ac:dyDescent="0.3">
      <c r="A394" s="113" vm="751">
        <f ca="1"/>
        <v>42573</v>
      </c>
      <c r="B394" s="113" vm="752">
        <f ca="1"/>
        <v>56.73</v>
      </c>
      <c r="C394" s="113">
        <f t="shared" ca="1" si="6"/>
        <v>2016</v>
      </c>
    </row>
    <row r="395" spans="1:3" x14ac:dyDescent="0.3">
      <c r="A395" s="113" vm="753">
        <f ca="1"/>
        <v>42576</v>
      </c>
      <c r="B395" s="113" vm="666">
        <f ca="1"/>
        <v>57.14</v>
      </c>
      <c r="C395" s="113">
        <f t="shared" ca="1" si="6"/>
        <v>2016</v>
      </c>
    </row>
    <row r="396" spans="1:3" x14ac:dyDescent="0.3">
      <c r="A396" s="113" vm="754">
        <f ca="1"/>
        <v>42577</v>
      </c>
      <c r="B396" s="113" vm="755">
        <f ca="1"/>
        <v>56.37</v>
      </c>
      <c r="C396" s="113">
        <f t="shared" ca="1" si="6"/>
        <v>2016</v>
      </c>
    </row>
    <row r="397" spans="1:3" x14ac:dyDescent="0.3">
      <c r="A397" s="113" vm="756">
        <f ca="1"/>
        <v>42578</v>
      </c>
      <c r="B397" s="113" vm="757">
        <f ca="1"/>
        <v>55.79</v>
      </c>
      <c r="C397" s="113">
        <f t="shared" ca="1" si="6"/>
        <v>2016</v>
      </c>
    </row>
    <row r="398" spans="1:3" x14ac:dyDescent="0.3">
      <c r="A398" s="113" vm="758">
        <f ca="1"/>
        <v>42579</v>
      </c>
      <c r="B398" s="113" vm="759">
        <f ca="1"/>
        <v>55.45</v>
      </c>
      <c r="C398" s="113">
        <f t="shared" ca="1" si="6"/>
        <v>2016</v>
      </c>
    </row>
    <row r="399" spans="1:3" x14ac:dyDescent="0.3">
      <c r="A399" s="113" vm="760">
        <f ca="1"/>
        <v>42580</v>
      </c>
      <c r="B399" s="113" vm="761">
        <f ca="1"/>
        <v>55.5</v>
      </c>
      <c r="C399" s="113">
        <f t="shared" ca="1" si="6"/>
        <v>2016</v>
      </c>
    </row>
    <row r="400" spans="1:3" x14ac:dyDescent="0.3">
      <c r="A400" s="113" vm="762">
        <f ca="1"/>
        <v>42583</v>
      </c>
      <c r="B400" s="113" vm="763">
        <f ca="1"/>
        <v>55.41</v>
      </c>
      <c r="C400" s="113">
        <f t="shared" ca="1" si="6"/>
        <v>2016</v>
      </c>
    </row>
    <row r="401" spans="1:3" x14ac:dyDescent="0.3">
      <c r="A401" s="113" vm="764">
        <f ca="1"/>
        <v>42584</v>
      </c>
      <c r="B401" s="113" vm="251">
        <f ca="1"/>
        <v>54.92</v>
      </c>
      <c r="C401" s="113">
        <f t="shared" ca="1" si="6"/>
        <v>2016</v>
      </c>
    </row>
    <row r="402" spans="1:3" x14ac:dyDescent="0.3">
      <c r="A402" s="113" vm="765">
        <f ca="1"/>
        <v>42585</v>
      </c>
      <c r="B402" s="113" vm="766">
        <f ca="1"/>
        <v>54.75</v>
      </c>
      <c r="C402" s="113">
        <f t="shared" ca="1" si="6"/>
        <v>2016</v>
      </c>
    </row>
    <row r="403" spans="1:3" x14ac:dyDescent="0.3">
      <c r="A403" s="113" vm="767">
        <f ca="1"/>
        <v>42586</v>
      </c>
      <c r="B403" s="113" vm="768">
        <f ca="1"/>
        <v>54.79</v>
      </c>
      <c r="C403" s="113">
        <f t="shared" ca="1" si="6"/>
        <v>2016</v>
      </c>
    </row>
    <row r="404" spans="1:3" x14ac:dyDescent="0.3">
      <c r="A404" s="113" vm="769">
        <f ca="1"/>
        <v>42587</v>
      </c>
      <c r="B404" s="113" vm="770">
        <f ca="1"/>
        <v>55.85</v>
      </c>
      <c r="C404" s="113">
        <f t="shared" ca="1" si="6"/>
        <v>2016</v>
      </c>
    </row>
    <row r="405" spans="1:3" x14ac:dyDescent="0.3">
      <c r="A405" s="113" vm="771">
        <f ca="1"/>
        <v>42590</v>
      </c>
      <c r="B405" s="113" vm="772">
        <f ca="1"/>
        <v>55.98</v>
      </c>
      <c r="C405" s="113">
        <f t="shared" ca="1" si="6"/>
        <v>2016</v>
      </c>
    </row>
    <row r="406" spans="1:3" x14ac:dyDescent="0.3">
      <c r="A406" s="113" vm="773">
        <f ca="1"/>
        <v>42591</v>
      </c>
      <c r="B406" s="113" vm="774">
        <f ca="1"/>
        <v>55.77</v>
      </c>
      <c r="C406" s="113">
        <f t="shared" ca="1" si="6"/>
        <v>2016</v>
      </c>
    </row>
    <row r="407" spans="1:3" x14ac:dyDescent="0.3">
      <c r="A407" s="113" vm="775">
        <f ca="1"/>
        <v>42592</v>
      </c>
      <c r="B407" s="113" vm="723">
        <f ca="1"/>
        <v>55.13</v>
      </c>
      <c r="C407" s="113">
        <f t="shared" ca="1" si="6"/>
        <v>2016</v>
      </c>
    </row>
    <row r="408" spans="1:3" x14ac:dyDescent="0.3">
      <c r="A408" s="113" vm="776">
        <f ca="1"/>
        <v>42593</v>
      </c>
      <c r="B408" s="113" vm="752">
        <f ca="1"/>
        <v>56.73</v>
      </c>
      <c r="C408" s="113">
        <f t="shared" ca="1" si="6"/>
        <v>2016</v>
      </c>
    </row>
    <row r="409" spans="1:3" x14ac:dyDescent="0.3">
      <c r="A409" s="113" vm="777">
        <f ca="1"/>
        <v>42594</v>
      </c>
      <c r="B409" s="113" vm="778">
        <f ca="1"/>
        <v>56.45</v>
      </c>
      <c r="C409" s="113">
        <f t="shared" ca="1" si="6"/>
        <v>2016</v>
      </c>
    </row>
    <row r="410" spans="1:3" x14ac:dyDescent="0.3">
      <c r="A410" s="113" vm="779">
        <f ca="1"/>
        <v>42597</v>
      </c>
      <c r="B410" s="113" vm="780">
        <f ca="1"/>
        <v>56.77</v>
      </c>
      <c r="C410" s="113">
        <f t="shared" ca="1" si="6"/>
        <v>2016</v>
      </c>
    </row>
    <row r="411" spans="1:3" x14ac:dyDescent="0.3">
      <c r="A411" s="113" vm="781">
        <f ca="1"/>
        <v>42598</v>
      </c>
      <c r="B411" s="113" vm="782">
        <f ca="1"/>
        <v>56.88</v>
      </c>
      <c r="C411" s="113">
        <f t="shared" ca="1" si="6"/>
        <v>2016</v>
      </c>
    </row>
    <row r="412" spans="1:3" x14ac:dyDescent="0.3">
      <c r="A412" s="113" vm="783">
        <f ca="1"/>
        <v>42599</v>
      </c>
      <c r="B412" s="113" vm="784">
        <f ca="1"/>
        <v>56.86</v>
      </c>
      <c r="C412" s="113">
        <f t="shared" ca="1" si="6"/>
        <v>2016</v>
      </c>
    </row>
    <row r="413" spans="1:3" x14ac:dyDescent="0.3">
      <c r="A413" s="113" vm="785">
        <f ca="1"/>
        <v>42600</v>
      </c>
      <c r="B413" s="113" vm="786">
        <f ca="1"/>
        <v>57.21</v>
      </c>
      <c r="C413" s="113">
        <f t="shared" ca="1" si="6"/>
        <v>2016</v>
      </c>
    </row>
    <row r="414" spans="1:3" x14ac:dyDescent="0.3">
      <c r="A414" s="113" vm="787">
        <f ca="1"/>
        <v>42601</v>
      </c>
      <c r="B414" s="113" vm="788">
        <f ca="1"/>
        <v>58.9</v>
      </c>
      <c r="C414" s="113">
        <f t="shared" ca="1" si="6"/>
        <v>2016</v>
      </c>
    </row>
    <row r="415" spans="1:3" x14ac:dyDescent="0.3">
      <c r="A415" s="113" vm="789">
        <f ca="1"/>
        <v>42604</v>
      </c>
      <c r="B415" s="113" vm="790">
        <f ca="1"/>
        <v>58.66</v>
      </c>
      <c r="C415" s="113">
        <f t="shared" ca="1" si="6"/>
        <v>2016</v>
      </c>
    </row>
    <row r="416" spans="1:3" x14ac:dyDescent="0.3">
      <c r="A416" s="113" vm="791">
        <f ca="1"/>
        <v>42605</v>
      </c>
      <c r="B416" s="113" vm="631">
        <f ca="1"/>
        <v>59.62</v>
      </c>
      <c r="C416" s="113">
        <f t="shared" ca="1" si="6"/>
        <v>2016</v>
      </c>
    </row>
    <row r="417" spans="1:3" x14ac:dyDescent="0.3">
      <c r="A417" s="113" vm="792">
        <f ca="1"/>
        <v>42606</v>
      </c>
      <c r="B417" s="113" vm="793">
        <f ca="1"/>
        <v>60.22</v>
      </c>
      <c r="C417" s="113">
        <f t="shared" ca="1" si="6"/>
        <v>2016</v>
      </c>
    </row>
    <row r="418" spans="1:3" x14ac:dyDescent="0.3">
      <c r="A418" s="113" vm="794">
        <f ca="1"/>
        <v>42607</v>
      </c>
      <c r="B418" s="113" vm="795">
        <f ca="1"/>
        <v>59.24</v>
      </c>
      <c r="C418" s="113">
        <f t="shared" ca="1" si="6"/>
        <v>2016</v>
      </c>
    </row>
    <row r="419" spans="1:3" x14ac:dyDescent="0.3">
      <c r="A419" s="113" vm="796">
        <f ca="1"/>
        <v>42608</v>
      </c>
      <c r="B419" s="113" vm="797">
        <f ca="1"/>
        <v>59</v>
      </c>
      <c r="C419" s="113">
        <f t="shared" ca="1" si="6"/>
        <v>2016</v>
      </c>
    </row>
    <row r="420" spans="1:3" x14ac:dyDescent="0.3">
      <c r="A420" s="113" vm="798">
        <f ca="1"/>
        <v>42611</v>
      </c>
      <c r="B420" s="113" vm="799">
        <f ca="1"/>
        <v>58.63</v>
      </c>
      <c r="C420" s="113">
        <f t="shared" ca="1" si="6"/>
        <v>2016</v>
      </c>
    </row>
    <row r="421" spans="1:3" x14ac:dyDescent="0.3">
      <c r="A421" s="113" vm="800">
        <f ca="1"/>
        <v>42612</v>
      </c>
      <c r="B421" s="113" vm="801">
        <f ca="1"/>
        <v>58</v>
      </c>
      <c r="C421" s="113">
        <f t="shared" ca="1" si="6"/>
        <v>2016</v>
      </c>
    </row>
    <row r="422" spans="1:3" x14ac:dyDescent="0.3">
      <c r="A422" s="113" vm="802">
        <f ca="1"/>
        <v>42613</v>
      </c>
      <c r="B422" s="113" vm="803">
        <f ca="1"/>
        <v>57.64</v>
      </c>
      <c r="C422" s="113">
        <f t="shared" ca="1" si="6"/>
        <v>2016</v>
      </c>
    </row>
    <row r="423" spans="1:3" x14ac:dyDescent="0.3">
      <c r="A423" s="113" vm="804">
        <f ca="1"/>
        <v>42614</v>
      </c>
      <c r="B423" s="113" vm="642">
        <f ca="1"/>
        <v>58.54</v>
      </c>
      <c r="C423" s="113">
        <f t="shared" ca="1" si="6"/>
        <v>2016</v>
      </c>
    </row>
    <row r="424" spans="1:3" x14ac:dyDescent="0.3">
      <c r="A424" s="113" vm="805">
        <f ca="1"/>
        <v>42615</v>
      </c>
      <c r="B424" s="113" vm="806">
        <f ca="1"/>
        <v>58.02</v>
      </c>
      <c r="C424" s="113">
        <f t="shared" ca="1" si="6"/>
        <v>2016</v>
      </c>
    </row>
    <row r="425" spans="1:3" x14ac:dyDescent="0.3">
      <c r="A425" s="113" vm="807">
        <f ca="1"/>
        <v>42619</v>
      </c>
      <c r="B425" s="113" vm="311">
        <f ca="1"/>
        <v>57.41</v>
      </c>
      <c r="C425" s="113">
        <f t="shared" ca="1" si="6"/>
        <v>2016</v>
      </c>
    </row>
    <row r="426" spans="1:3" x14ac:dyDescent="0.3">
      <c r="A426" s="113" vm="808">
        <f ca="1"/>
        <v>42620</v>
      </c>
      <c r="B426" s="113" vm="809">
        <f ca="1"/>
        <v>57.72</v>
      </c>
      <c r="C426" s="113">
        <f t="shared" ca="1" si="6"/>
        <v>2016</v>
      </c>
    </row>
    <row r="427" spans="1:3" x14ac:dyDescent="0.3">
      <c r="A427" s="113" vm="810">
        <f ca="1"/>
        <v>42621</v>
      </c>
      <c r="B427" s="113" vm="263">
        <f ca="1"/>
        <v>56.17</v>
      </c>
      <c r="C427" s="113">
        <f t="shared" ca="1" si="6"/>
        <v>2016</v>
      </c>
    </row>
    <row r="428" spans="1:3" x14ac:dyDescent="0.3">
      <c r="A428" s="113" vm="811">
        <f ca="1"/>
        <v>42622</v>
      </c>
      <c r="B428" s="113" vm="812">
        <f ca="1"/>
        <v>55.33</v>
      </c>
      <c r="C428" s="113">
        <f t="shared" ca="1" si="6"/>
        <v>2016</v>
      </c>
    </row>
    <row r="429" spans="1:3" x14ac:dyDescent="0.3">
      <c r="A429" s="113" vm="813">
        <f ca="1"/>
        <v>42625</v>
      </c>
      <c r="B429" s="113" vm="814">
        <f ca="1"/>
        <v>56.01</v>
      </c>
      <c r="C429" s="113">
        <f t="shared" ca="1" si="6"/>
        <v>2016</v>
      </c>
    </row>
    <row r="430" spans="1:3" x14ac:dyDescent="0.3">
      <c r="A430" s="113" vm="815">
        <f ca="1"/>
        <v>42626</v>
      </c>
      <c r="B430" s="113" vm="816">
        <f ca="1"/>
        <v>55.37</v>
      </c>
      <c r="C430" s="113">
        <f t="shared" ca="1" si="6"/>
        <v>2016</v>
      </c>
    </row>
    <row r="431" spans="1:3" x14ac:dyDescent="0.3">
      <c r="A431" s="113" vm="817">
        <f ca="1"/>
        <v>42627</v>
      </c>
      <c r="B431" s="113" vm="723">
        <f ca="1"/>
        <v>55.13</v>
      </c>
      <c r="C431" s="113">
        <f t="shared" ca="1" si="6"/>
        <v>2016</v>
      </c>
    </row>
    <row r="432" spans="1:3" x14ac:dyDescent="0.3">
      <c r="A432" s="113" vm="818">
        <f ca="1"/>
        <v>42628</v>
      </c>
      <c r="B432" s="113" vm="819">
        <f ca="1"/>
        <v>55.47</v>
      </c>
      <c r="C432" s="113">
        <f t="shared" ca="1" si="6"/>
        <v>2016</v>
      </c>
    </row>
    <row r="433" spans="1:3" x14ac:dyDescent="0.3">
      <c r="A433" s="113" vm="820">
        <f ca="1"/>
        <v>42629</v>
      </c>
      <c r="B433" s="113" vm="821">
        <f ca="1"/>
        <v>55.18</v>
      </c>
      <c r="C433" s="113">
        <f t="shared" ca="1" si="6"/>
        <v>2016</v>
      </c>
    </row>
    <row r="434" spans="1:3" x14ac:dyDescent="0.3">
      <c r="A434" s="113" vm="822">
        <f ca="1"/>
        <v>42632</v>
      </c>
      <c r="B434" s="113" vm="823">
        <f ca="1"/>
        <v>54.95</v>
      </c>
      <c r="C434" s="113">
        <f t="shared" ca="1" si="6"/>
        <v>2016</v>
      </c>
    </row>
    <row r="435" spans="1:3" x14ac:dyDescent="0.3">
      <c r="A435" s="113" vm="824">
        <f ca="1"/>
        <v>42633</v>
      </c>
      <c r="B435" s="113" vm="825">
        <f ca="1"/>
        <v>54.87</v>
      </c>
      <c r="C435" s="113">
        <f t="shared" ca="1" si="6"/>
        <v>2016</v>
      </c>
    </row>
    <row r="436" spans="1:3" x14ac:dyDescent="0.3">
      <c r="A436" s="113" vm="826">
        <f ca="1"/>
        <v>42634</v>
      </c>
      <c r="B436" s="113" vm="827">
        <f ca="1"/>
        <v>55.34</v>
      </c>
      <c r="C436" s="113">
        <f t="shared" ca="1" si="6"/>
        <v>2016</v>
      </c>
    </row>
    <row r="437" spans="1:3" x14ac:dyDescent="0.3">
      <c r="A437" s="113" vm="828">
        <f ca="1"/>
        <v>42635</v>
      </c>
      <c r="B437" s="113" vm="763">
        <f ca="1"/>
        <v>55.41</v>
      </c>
      <c r="C437" s="113">
        <f t="shared" ca="1" si="6"/>
        <v>2016</v>
      </c>
    </row>
    <row r="438" spans="1:3" x14ac:dyDescent="0.3">
      <c r="A438" s="113" vm="829">
        <f ca="1"/>
        <v>42636</v>
      </c>
      <c r="B438" s="113" vm="830">
        <f ca="1"/>
        <v>55.15</v>
      </c>
      <c r="C438" s="113">
        <f t="shared" ca="1" si="6"/>
        <v>2016</v>
      </c>
    </row>
    <row r="439" spans="1:3" x14ac:dyDescent="0.3">
      <c r="A439" s="113" vm="831">
        <f ca="1"/>
        <v>42639</v>
      </c>
      <c r="B439" s="113" vm="832">
        <f ca="1"/>
        <v>54.4</v>
      </c>
      <c r="C439" s="113">
        <f t="shared" ca="1" si="6"/>
        <v>2016</v>
      </c>
    </row>
    <row r="440" spans="1:3" x14ac:dyDescent="0.3">
      <c r="A440" s="113" vm="833">
        <f ca="1"/>
        <v>42640</v>
      </c>
      <c r="B440" s="113" vm="827">
        <f ca="1"/>
        <v>55.34</v>
      </c>
      <c r="C440" s="113">
        <f t="shared" ca="1" si="6"/>
        <v>2016</v>
      </c>
    </row>
    <row r="441" spans="1:3" x14ac:dyDescent="0.3">
      <c r="A441" s="113" vm="834">
        <f ca="1"/>
        <v>42641</v>
      </c>
      <c r="B441" s="113" vm="835">
        <f ca="1"/>
        <v>53.25</v>
      </c>
      <c r="C441" s="113">
        <f t="shared" ca="1" si="6"/>
        <v>2016</v>
      </c>
    </row>
    <row r="442" spans="1:3" x14ac:dyDescent="0.3">
      <c r="A442" s="113" vm="836">
        <f ca="1"/>
        <v>42642</v>
      </c>
      <c r="B442" s="113" vm="837">
        <f ca="1"/>
        <v>52.16</v>
      </c>
      <c r="C442" s="113">
        <f t="shared" ca="1" si="6"/>
        <v>2016</v>
      </c>
    </row>
    <row r="443" spans="1:3" x14ac:dyDescent="0.3">
      <c r="A443" s="113" vm="838">
        <f ca="1"/>
        <v>42643</v>
      </c>
      <c r="B443" s="113" vm="839">
        <f ca="1"/>
        <v>52.65</v>
      </c>
      <c r="C443" s="113">
        <f t="shared" ca="1" si="6"/>
        <v>2016</v>
      </c>
    </row>
    <row r="444" spans="1:3" x14ac:dyDescent="0.3">
      <c r="A444" s="113" vm="840">
        <f ca="1"/>
        <v>42646</v>
      </c>
      <c r="B444" s="113" vm="841">
        <f ca="1"/>
        <v>52.67</v>
      </c>
      <c r="C444" s="113">
        <f t="shared" ca="1" si="6"/>
        <v>2016</v>
      </c>
    </row>
    <row r="445" spans="1:3" x14ac:dyDescent="0.3">
      <c r="A445" s="113" vm="842">
        <f ca="1"/>
        <v>42647</v>
      </c>
      <c r="B445" s="113" vm="843">
        <f ca="1"/>
        <v>52.14</v>
      </c>
      <c r="C445" s="113">
        <f t="shared" ca="1" si="6"/>
        <v>2016</v>
      </c>
    </row>
    <row r="446" spans="1:3" x14ac:dyDescent="0.3">
      <c r="A446" s="113" vm="844">
        <f ca="1"/>
        <v>42648</v>
      </c>
      <c r="B446" s="113" vm="845">
        <f ca="1"/>
        <v>52.12</v>
      </c>
      <c r="C446" s="113">
        <f t="shared" ca="1" si="6"/>
        <v>2016</v>
      </c>
    </row>
    <row r="447" spans="1:3" x14ac:dyDescent="0.3">
      <c r="A447" s="113" vm="846">
        <f ca="1"/>
        <v>42649</v>
      </c>
      <c r="B447" s="113" vm="847">
        <f ca="1"/>
        <v>52.03</v>
      </c>
      <c r="C447" s="113">
        <f t="shared" ca="1" si="6"/>
        <v>2016</v>
      </c>
    </row>
    <row r="448" spans="1:3" x14ac:dyDescent="0.3">
      <c r="A448" s="113" vm="848">
        <f ca="1"/>
        <v>42650</v>
      </c>
      <c r="B448" s="113" vm="849">
        <f ca="1"/>
        <v>51.79</v>
      </c>
      <c r="C448" s="113">
        <f t="shared" ca="1" si="6"/>
        <v>2016</v>
      </c>
    </row>
    <row r="449" spans="1:3" x14ac:dyDescent="0.3">
      <c r="A449" s="113" vm="850">
        <f ca="1"/>
        <v>42653</v>
      </c>
      <c r="B449" s="113" vm="849">
        <f ca="1"/>
        <v>51.79</v>
      </c>
      <c r="C449" s="113">
        <f t="shared" ca="1" si="6"/>
        <v>2016</v>
      </c>
    </row>
    <row r="450" spans="1:3" x14ac:dyDescent="0.3">
      <c r="A450" s="113" vm="851">
        <f ca="1"/>
        <v>42654</v>
      </c>
      <c r="B450" s="113" vm="852">
        <f ca="1"/>
        <v>51.82</v>
      </c>
      <c r="C450" s="113">
        <f t="shared" ca="1" si="6"/>
        <v>2016</v>
      </c>
    </row>
    <row r="451" spans="1:3" x14ac:dyDescent="0.3">
      <c r="A451" s="113" vm="853">
        <f ca="1"/>
        <v>42655</v>
      </c>
      <c r="B451" s="113" vm="854">
        <f ca="1"/>
        <v>52.44</v>
      </c>
      <c r="C451" s="113">
        <f t="shared" ref="C451:C514" ca="1" si="7">YEAR(A451)</f>
        <v>2016</v>
      </c>
    </row>
    <row r="452" spans="1:3" x14ac:dyDescent="0.3">
      <c r="A452" s="113" vm="855">
        <f ca="1"/>
        <v>42656</v>
      </c>
      <c r="B452" s="113" vm="847">
        <f ca="1"/>
        <v>52.03</v>
      </c>
      <c r="C452" s="113">
        <f t="shared" ca="1" si="7"/>
        <v>2016</v>
      </c>
    </row>
    <row r="453" spans="1:3" x14ac:dyDescent="0.3">
      <c r="A453" s="113" vm="856">
        <f ca="1"/>
        <v>42657</v>
      </c>
      <c r="B453" s="113" vm="857">
        <f ca="1"/>
        <v>51.62</v>
      </c>
      <c r="C453" s="113">
        <f t="shared" ca="1" si="7"/>
        <v>2016</v>
      </c>
    </row>
    <row r="454" spans="1:3" x14ac:dyDescent="0.3">
      <c r="A454" s="113" vm="858">
        <f ca="1"/>
        <v>42660</v>
      </c>
      <c r="B454" s="113" vm="859">
        <f ca="1"/>
        <v>51.03</v>
      </c>
      <c r="C454" s="113">
        <f t="shared" ca="1" si="7"/>
        <v>2016</v>
      </c>
    </row>
    <row r="455" spans="1:3" x14ac:dyDescent="0.3">
      <c r="A455" s="113" vm="860">
        <f ca="1"/>
        <v>42661</v>
      </c>
      <c r="B455" s="113" vm="174">
        <f ca="1"/>
        <v>51.22</v>
      </c>
      <c r="C455" s="113">
        <f t="shared" ca="1" si="7"/>
        <v>2016</v>
      </c>
    </row>
    <row r="456" spans="1:3" x14ac:dyDescent="0.3">
      <c r="A456" s="113" vm="861">
        <f ca="1"/>
        <v>42662</v>
      </c>
      <c r="B456" s="113" vm="862">
        <f ca="1"/>
        <v>51.8</v>
      </c>
      <c r="C456" s="113">
        <f t="shared" ca="1" si="7"/>
        <v>2016</v>
      </c>
    </row>
    <row r="457" spans="1:3" x14ac:dyDescent="0.3">
      <c r="A457" s="113" vm="863">
        <f ca="1"/>
        <v>42663</v>
      </c>
      <c r="B457" s="113" vm="222">
        <f ca="1"/>
        <v>51.89</v>
      </c>
      <c r="C457" s="113">
        <f t="shared" ca="1" si="7"/>
        <v>2016</v>
      </c>
    </row>
    <row r="458" spans="1:3" x14ac:dyDescent="0.3">
      <c r="A458" s="113" vm="864">
        <f ca="1"/>
        <v>42664</v>
      </c>
      <c r="B458" s="113" vm="865">
        <f ca="1"/>
        <v>51.77</v>
      </c>
      <c r="C458" s="113">
        <f t="shared" ca="1" si="7"/>
        <v>2016</v>
      </c>
    </row>
    <row r="459" spans="1:3" x14ac:dyDescent="0.3">
      <c r="A459" s="113" vm="866">
        <f ca="1"/>
        <v>42667</v>
      </c>
      <c r="B459" s="113" vm="867">
        <f ca="1"/>
        <v>51.87</v>
      </c>
      <c r="C459" s="113">
        <f t="shared" ca="1" si="7"/>
        <v>2016</v>
      </c>
    </row>
    <row r="460" spans="1:3" x14ac:dyDescent="0.3">
      <c r="A460" s="113" vm="868">
        <f ca="1"/>
        <v>42668</v>
      </c>
      <c r="B460" s="113" vm="869">
        <f ca="1"/>
        <v>51.05</v>
      </c>
      <c r="C460" s="113">
        <f t="shared" ca="1" si="7"/>
        <v>2016</v>
      </c>
    </row>
    <row r="461" spans="1:3" x14ac:dyDescent="0.3">
      <c r="A461" s="113" vm="870">
        <f ca="1"/>
        <v>42669</v>
      </c>
      <c r="B461" s="113" vm="871">
        <f ca="1"/>
        <v>51.97</v>
      </c>
      <c r="C461" s="113">
        <f t="shared" ca="1" si="7"/>
        <v>2016</v>
      </c>
    </row>
    <row r="462" spans="1:3" x14ac:dyDescent="0.3">
      <c r="A462" s="113" vm="872">
        <f ca="1"/>
        <v>42670</v>
      </c>
      <c r="B462" s="113" vm="222">
        <f ca="1"/>
        <v>51.89</v>
      </c>
      <c r="C462" s="113">
        <f t="shared" ca="1" si="7"/>
        <v>2016</v>
      </c>
    </row>
    <row r="463" spans="1:3" x14ac:dyDescent="0.3">
      <c r="A463" s="113" vm="873">
        <f ca="1"/>
        <v>42671</v>
      </c>
      <c r="B463" s="113" vm="874">
        <f ca="1"/>
        <v>52.02</v>
      </c>
      <c r="C463" s="113">
        <f t="shared" ca="1" si="7"/>
        <v>2016</v>
      </c>
    </row>
    <row r="464" spans="1:3" x14ac:dyDescent="0.3">
      <c r="A464" s="113" vm="875">
        <f ca="1"/>
        <v>42674</v>
      </c>
      <c r="B464" s="113" vm="876">
        <f ca="1"/>
        <v>50.18</v>
      </c>
      <c r="C464" s="113">
        <f t="shared" ca="1" si="7"/>
        <v>2016</v>
      </c>
    </row>
    <row r="465" spans="1:3" x14ac:dyDescent="0.3">
      <c r="A465" s="113" vm="877">
        <f ca="1"/>
        <v>42675</v>
      </c>
      <c r="B465" s="113" vm="878">
        <f ca="1"/>
        <v>49.62</v>
      </c>
      <c r="C465" s="113">
        <f t="shared" ca="1" si="7"/>
        <v>2016</v>
      </c>
    </row>
    <row r="466" spans="1:3" x14ac:dyDescent="0.3">
      <c r="A466" s="113" vm="879">
        <f ca="1"/>
        <v>42676</v>
      </c>
      <c r="B466" s="113" vm="880">
        <f ca="1"/>
        <v>49.72</v>
      </c>
      <c r="C466" s="113">
        <f t="shared" ca="1" si="7"/>
        <v>2016</v>
      </c>
    </row>
    <row r="467" spans="1:3" x14ac:dyDescent="0.3">
      <c r="A467" s="113" vm="881">
        <f ca="1"/>
        <v>42677</v>
      </c>
      <c r="B467" s="113" vm="882">
        <f ca="1"/>
        <v>49.73</v>
      </c>
      <c r="C467" s="113">
        <f t="shared" ca="1" si="7"/>
        <v>2016</v>
      </c>
    </row>
    <row r="468" spans="1:3" x14ac:dyDescent="0.3">
      <c r="A468" s="113" vm="883">
        <f ca="1"/>
        <v>42678</v>
      </c>
      <c r="B468" s="113" vm="884">
        <f ca="1"/>
        <v>49.96</v>
      </c>
      <c r="C468" s="113">
        <f t="shared" ca="1" si="7"/>
        <v>2016</v>
      </c>
    </row>
    <row r="469" spans="1:3" x14ac:dyDescent="0.3">
      <c r="A469" s="113" vm="885">
        <f ca="1"/>
        <v>42681</v>
      </c>
      <c r="B469" s="113" vm="886">
        <f ca="1"/>
        <v>50.91</v>
      </c>
      <c r="C469" s="113">
        <f t="shared" ca="1" si="7"/>
        <v>2016</v>
      </c>
    </row>
    <row r="470" spans="1:3" x14ac:dyDescent="0.3">
      <c r="A470" s="113" vm="887">
        <f ca="1"/>
        <v>42682</v>
      </c>
      <c r="B470" s="113" vm="180">
        <f ca="1"/>
        <v>51.08</v>
      </c>
      <c r="C470" s="113">
        <f t="shared" ca="1" si="7"/>
        <v>2016</v>
      </c>
    </row>
    <row r="471" spans="1:3" x14ac:dyDescent="0.3">
      <c r="A471" s="113" vm="888">
        <f ca="1"/>
        <v>42683</v>
      </c>
      <c r="B471" s="113" vm="889">
        <f ca="1"/>
        <v>51.12</v>
      </c>
      <c r="C471" s="113">
        <f t="shared" ca="1" si="7"/>
        <v>2016</v>
      </c>
    </row>
    <row r="472" spans="1:3" x14ac:dyDescent="0.3">
      <c r="A472" s="113" vm="890">
        <f ca="1"/>
        <v>42684</v>
      </c>
      <c r="B472" s="113" vm="164">
        <f ca="1"/>
        <v>50.39</v>
      </c>
      <c r="C472" s="113">
        <f t="shared" ca="1" si="7"/>
        <v>2016</v>
      </c>
    </row>
    <row r="473" spans="1:3" x14ac:dyDescent="0.3">
      <c r="A473" s="113" vm="891">
        <f ca="1"/>
        <v>42685</v>
      </c>
      <c r="B473" s="113" vm="892">
        <f ca="1"/>
        <v>50.77</v>
      </c>
      <c r="C473" s="113">
        <f t="shared" ca="1" si="7"/>
        <v>2016</v>
      </c>
    </row>
    <row r="474" spans="1:3" x14ac:dyDescent="0.3">
      <c r="A474" s="113" vm="893">
        <f ca="1"/>
        <v>42688</v>
      </c>
      <c r="B474" s="113" vm="168">
        <f ca="1"/>
        <v>50.21</v>
      </c>
      <c r="C474" s="113">
        <f t="shared" ca="1" si="7"/>
        <v>2016</v>
      </c>
    </row>
    <row r="475" spans="1:3" x14ac:dyDescent="0.3">
      <c r="A475" s="113" vm="894">
        <f ca="1"/>
        <v>42689</v>
      </c>
      <c r="B475" s="113" vm="895">
        <f ca="1"/>
        <v>50.13</v>
      </c>
      <c r="C475" s="113">
        <f t="shared" ca="1" si="7"/>
        <v>2016</v>
      </c>
    </row>
    <row r="476" spans="1:3" x14ac:dyDescent="0.3">
      <c r="A476" s="113" vm="896">
        <f ca="1"/>
        <v>42690</v>
      </c>
      <c r="B476" s="113" vm="897">
        <f ca="1"/>
        <v>50.68</v>
      </c>
      <c r="C476" s="113">
        <f t="shared" ca="1" si="7"/>
        <v>2016</v>
      </c>
    </row>
    <row r="477" spans="1:3" x14ac:dyDescent="0.3">
      <c r="A477" s="113" vm="898">
        <f ca="1"/>
        <v>42691</v>
      </c>
      <c r="B477" s="113" vm="899">
        <f ca="1"/>
        <v>51.59</v>
      </c>
      <c r="C477" s="113">
        <f t="shared" ca="1" si="7"/>
        <v>2016</v>
      </c>
    </row>
    <row r="478" spans="1:3" x14ac:dyDescent="0.3">
      <c r="A478" s="113" vm="900">
        <f ca="1"/>
        <v>42692</v>
      </c>
      <c r="B478" s="113" vm="901">
        <f ca="1"/>
        <v>51.1</v>
      </c>
      <c r="C478" s="113">
        <f t="shared" ca="1" si="7"/>
        <v>2016</v>
      </c>
    </row>
    <row r="479" spans="1:3" x14ac:dyDescent="0.3">
      <c r="A479" s="113" vm="902">
        <f ca="1"/>
        <v>42695</v>
      </c>
      <c r="B479" s="113" vm="903">
        <f ca="1"/>
        <v>51.28</v>
      </c>
      <c r="C479" s="113">
        <f t="shared" ca="1" si="7"/>
        <v>2016</v>
      </c>
    </row>
    <row r="480" spans="1:3" x14ac:dyDescent="0.3">
      <c r="A480" s="113" vm="904">
        <f ca="1"/>
        <v>42696</v>
      </c>
      <c r="B480" s="113" vm="196">
        <f ca="1"/>
        <v>51.71</v>
      </c>
      <c r="C480" s="113">
        <f t="shared" ca="1" si="7"/>
        <v>2016</v>
      </c>
    </row>
    <row r="481" spans="1:3" x14ac:dyDescent="0.3">
      <c r="A481" s="113" vm="905">
        <f ca="1"/>
        <v>42697</v>
      </c>
      <c r="B481" s="113" vm="906">
        <f ca="1"/>
        <v>51.34</v>
      </c>
      <c r="C481" s="113">
        <f t="shared" ca="1" si="7"/>
        <v>2016</v>
      </c>
    </row>
    <row r="482" spans="1:3" x14ac:dyDescent="0.3">
      <c r="A482" s="113" vm="907">
        <f ca="1"/>
        <v>42699</v>
      </c>
      <c r="B482" s="113" vm="908">
        <f ca="1"/>
        <v>51.52</v>
      </c>
      <c r="C482" s="113">
        <f t="shared" ca="1" si="7"/>
        <v>2016</v>
      </c>
    </row>
    <row r="483" spans="1:3" x14ac:dyDescent="0.3">
      <c r="A483" s="113" vm="909">
        <f ca="1"/>
        <v>42702</v>
      </c>
      <c r="B483" s="113" vm="910">
        <f ca="1"/>
        <v>51.01</v>
      </c>
      <c r="C483" s="113">
        <f t="shared" ca="1" si="7"/>
        <v>2016</v>
      </c>
    </row>
    <row r="484" spans="1:3" x14ac:dyDescent="0.3">
      <c r="A484" s="113" vm="911">
        <f ca="1"/>
        <v>42703</v>
      </c>
      <c r="B484" s="113" vm="912">
        <f ca="1"/>
        <v>50.63</v>
      </c>
      <c r="C484" s="113">
        <f t="shared" ca="1" si="7"/>
        <v>2016</v>
      </c>
    </row>
    <row r="485" spans="1:3" x14ac:dyDescent="0.3">
      <c r="A485" s="113" vm="913">
        <f ca="1"/>
        <v>42704</v>
      </c>
      <c r="B485" s="113" vm="914">
        <f ca="1"/>
        <v>50.07</v>
      </c>
      <c r="C485" s="113">
        <f t="shared" ca="1" si="7"/>
        <v>2016</v>
      </c>
    </row>
    <row r="486" spans="1:3" x14ac:dyDescent="0.3">
      <c r="A486" s="113" vm="915">
        <f ca="1"/>
        <v>42705</v>
      </c>
      <c r="B486" s="113" vm="916">
        <f ca="1"/>
        <v>50.65</v>
      </c>
      <c r="C486" s="113">
        <f t="shared" ca="1" si="7"/>
        <v>2016</v>
      </c>
    </row>
    <row r="487" spans="1:3" x14ac:dyDescent="0.3">
      <c r="A487" s="113" vm="917">
        <f ca="1"/>
        <v>42706</v>
      </c>
      <c r="B487" s="113" vm="918">
        <f ca="1"/>
        <v>50.46</v>
      </c>
      <c r="C487" s="113">
        <f t="shared" ca="1" si="7"/>
        <v>2016</v>
      </c>
    </row>
    <row r="488" spans="1:3" x14ac:dyDescent="0.3">
      <c r="A488" s="113" vm="919">
        <f ca="1"/>
        <v>42709</v>
      </c>
      <c r="B488" s="113" vm="920">
        <f ca="1"/>
        <v>51.85</v>
      </c>
      <c r="C488" s="113">
        <f t="shared" ca="1" si="7"/>
        <v>2016</v>
      </c>
    </row>
    <row r="489" spans="1:3" x14ac:dyDescent="0.3">
      <c r="A489" s="113" vm="921">
        <f ca="1"/>
        <v>42710</v>
      </c>
      <c r="B489" s="113" vm="922">
        <f ca="1"/>
        <v>50.57</v>
      </c>
      <c r="C489" s="113">
        <f t="shared" ca="1" si="7"/>
        <v>2016</v>
      </c>
    </row>
    <row r="490" spans="1:3" x14ac:dyDescent="0.3">
      <c r="A490" s="113" vm="923">
        <f ca="1"/>
        <v>42711</v>
      </c>
      <c r="B490" s="113" vm="924">
        <f ca="1"/>
        <v>52.1</v>
      </c>
      <c r="C490" s="113">
        <f t="shared" ca="1" si="7"/>
        <v>2016</v>
      </c>
    </row>
    <row r="491" spans="1:3" x14ac:dyDescent="0.3">
      <c r="A491" s="113" vm="925">
        <f ca="1"/>
        <v>42712</v>
      </c>
      <c r="B491" s="113" vm="926">
        <f ca="1"/>
        <v>51.55</v>
      </c>
      <c r="C491" s="113">
        <f t="shared" ca="1" si="7"/>
        <v>2016</v>
      </c>
    </row>
    <row r="492" spans="1:3" x14ac:dyDescent="0.3">
      <c r="A492" s="113" vm="927">
        <f ca="1"/>
        <v>42713</v>
      </c>
      <c r="B492" s="113" vm="182">
        <f ca="1"/>
        <v>51.72</v>
      </c>
      <c r="C492" s="113">
        <f t="shared" ca="1" si="7"/>
        <v>2016</v>
      </c>
    </row>
    <row r="493" spans="1:3" x14ac:dyDescent="0.3">
      <c r="A493" s="113" vm="928">
        <f ca="1"/>
        <v>42716</v>
      </c>
      <c r="B493" s="113" vm="929">
        <f ca="1"/>
        <v>51.54</v>
      </c>
      <c r="C493" s="113">
        <f t="shared" ca="1" si="7"/>
        <v>2016</v>
      </c>
    </row>
    <row r="494" spans="1:3" x14ac:dyDescent="0.3">
      <c r="A494" s="113" vm="930">
        <f ca="1"/>
        <v>42717</v>
      </c>
      <c r="B494" s="113" vm="931">
        <f ca="1"/>
        <v>52.3</v>
      </c>
      <c r="C494" s="113">
        <f t="shared" ca="1" si="7"/>
        <v>2016</v>
      </c>
    </row>
    <row r="495" spans="1:3" x14ac:dyDescent="0.3">
      <c r="A495" s="113" vm="932">
        <f ca="1"/>
        <v>42718</v>
      </c>
      <c r="B495" s="113" vm="849">
        <f ca="1"/>
        <v>51.79</v>
      </c>
      <c r="C495" s="113">
        <f t="shared" ca="1" si="7"/>
        <v>2016</v>
      </c>
    </row>
    <row r="496" spans="1:3" x14ac:dyDescent="0.3">
      <c r="A496" s="113" vm="933">
        <f ca="1"/>
        <v>42719</v>
      </c>
      <c r="B496" s="113" vm="934">
        <f ca="1"/>
        <v>51.29</v>
      </c>
      <c r="C496" s="113">
        <f t="shared" ca="1" si="7"/>
        <v>2016</v>
      </c>
    </row>
    <row r="497" spans="1:3" x14ac:dyDescent="0.3">
      <c r="A497" s="113" vm="935">
        <f ca="1"/>
        <v>42720</v>
      </c>
      <c r="B497" s="113" vm="936">
        <f ca="1"/>
        <v>50.92</v>
      </c>
      <c r="C497" s="113">
        <f t="shared" ca="1" si="7"/>
        <v>2016</v>
      </c>
    </row>
    <row r="498" spans="1:3" x14ac:dyDescent="0.3">
      <c r="A498" s="113" vm="937">
        <f ca="1"/>
        <v>42723</v>
      </c>
      <c r="B498" s="113" vm="938">
        <f ca="1"/>
        <v>50.85</v>
      </c>
      <c r="C498" s="113">
        <f t="shared" ca="1" si="7"/>
        <v>2016</v>
      </c>
    </row>
    <row r="499" spans="1:3" x14ac:dyDescent="0.3">
      <c r="A499" s="113" vm="939">
        <f ca="1"/>
        <v>42724</v>
      </c>
      <c r="B499" s="113" vm="849">
        <f ca="1"/>
        <v>51.79</v>
      </c>
      <c r="C499" s="113">
        <f t="shared" ca="1" si="7"/>
        <v>2016</v>
      </c>
    </row>
    <row r="500" spans="1:3" x14ac:dyDescent="0.3">
      <c r="A500" s="113" vm="940">
        <f ca="1"/>
        <v>42725</v>
      </c>
      <c r="B500" s="113" vm="931">
        <f ca="1"/>
        <v>52.3</v>
      </c>
      <c r="C500" s="113">
        <f t="shared" ca="1" si="7"/>
        <v>2016</v>
      </c>
    </row>
    <row r="501" spans="1:3" x14ac:dyDescent="0.3">
      <c r="A501" s="113" vm="941">
        <f ca="1"/>
        <v>42726</v>
      </c>
      <c r="B501" s="113" vm="843">
        <f ca="1"/>
        <v>52.14</v>
      </c>
      <c r="C501" s="113">
        <f t="shared" ca="1" si="7"/>
        <v>2016</v>
      </c>
    </row>
    <row r="502" spans="1:3" x14ac:dyDescent="0.3">
      <c r="A502" s="113" vm="942">
        <f ca="1"/>
        <v>42727</v>
      </c>
      <c r="B502" s="113" vm="943">
        <f ca="1"/>
        <v>51.91</v>
      </c>
      <c r="C502" s="113">
        <f t="shared" ca="1" si="7"/>
        <v>2016</v>
      </c>
    </row>
    <row r="503" spans="1:3" x14ac:dyDescent="0.3">
      <c r="A503" s="113" vm="944">
        <f ca="1"/>
        <v>42731</v>
      </c>
      <c r="B503" s="113" vm="934">
        <f ca="1"/>
        <v>51.29</v>
      </c>
      <c r="C503" s="113">
        <f t="shared" ca="1" si="7"/>
        <v>2016</v>
      </c>
    </row>
    <row r="504" spans="1:3" x14ac:dyDescent="0.3">
      <c r="A504" s="113" vm="945">
        <f ca="1"/>
        <v>42732</v>
      </c>
      <c r="B504" s="113" vm="946">
        <f ca="1"/>
        <v>51.02</v>
      </c>
      <c r="C504" s="113">
        <f t="shared" ca="1" si="7"/>
        <v>2016</v>
      </c>
    </row>
    <row r="505" spans="1:3" x14ac:dyDescent="0.3">
      <c r="A505" s="113" vm="947">
        <f ca="1"/>
        <v>42733</v>
      </c>
      <c r="B505" s="113" vm="948">
        <f ca="1"/>
        <v>51.06</v>
      </c>
      <c r="C505" s="113">
        <f t="shared" ca="1" si="7"/>
        <v>2016</v>
      </c>
    </row>
    <row r="506" spans="1:3" x14ac:dyDescent="0.3">
      <c r="A506" s="113" vm="949">
        <f ca="1"/>
        <v>42734</v>
      </c>
      <c r="B506" s="113" vm="950">
        <f ca="1"/>
        <v>50.83</v>
      </c>
      <c r="C506" s="113">
        <f t="shared" ca="1" si="7"/>
        <v>2016</v>
      </c>
    </row>
    <row r="507" spans="1:3" x14ac:dyDescent="0.3">
      <c r="A507" s="113" vm="951">
        <f ca="1"/>
        <v>42738</v>
      </c>
      <c r="B507" s="113" vm="952">
        <f ca="1"/>
        <v>51.98</v>
      </c>
      <c r="C507" s="113">
        <f t="shared" ca="1" si="7"/>
        <v>2017</v>
      </c>
    </row>
    <row r="508" spans="1:3" x14ac:dyDescent="0.3">
      <c r="A508" s="113" vm="953">
        <f ca="1"/>
        <v>42739</v>
      </c>
      <c r="B508" s="113" vm="954">
        <f ca="1"/>
        <v>53.07</v>
      </c>
      <c r="C508" s="113">
        <f t="shared" ca="1" si="7"/>
        <v>2017</v>
      </c>
    </row>
    <row r="509" spans="1:3" x14ac:dyDescent="0.3">
      <c r="A509" s="113" vm="955">
        <f ca="1"/>
        <v>42740</v>
      </c>
      <c r="B509" s="113" vm="956">
        <f ca="1"/>
        <v>53.06</v>
      </c>
      <c r="C509" s="113">
        <f t="shared" ca="1" si="7"/>
        <v>2017</v>
      </c>
    </row>
    <row r="510" spans="1:3" x14ac:dyDescent="0.3">
      <c r="A510" s="113" vm="957">
        <f ca="1"/>
        <v>42741</v>
      </c>
      <c r="B510" s="113" vm="958">
        <f ca="1"/>
        <v>53.91</v>
      </c>
      <c r="C510" s="113">
        <f t="shared" ca="1" si="7"/>
        <v>2017</v>
      </c>
    </row>
    <row r="511" spans="1:3" x14ac:dyDescent="0.3">
      <c r="A511" s="113" vm="959">
        <f ca="1"/>
        <v>42744</v>
      </c>
      <c r="B511" s="113" vm="960">
        <f ca="1"/>
        <v>53.38</v>
      </c>
      <c r="C511" s="113">
        <f t="shared" ca="1" si="7"/>
        <v>2017</v>
      </c>
    </row>
    <row r="512" spans="1:3" x14ac:dyDescent="0.3">
      <c r="A512" s="113" vm="961">
        <f ca="1"/>
        <v>42745</v>
      </c>
      <c r="B512" s="113" vm="237">
        <f ca="1"/>
        <v>53.11</v>
      </c>
      <c r="C512" s="113">
        <f t="shared" ca="1" si="7"/>
        <v>2017</v>
      </c>
    </row>
    <row r="513" spans="1:3" x14ac:dyDescent="0.3">
      <c r="A513" s="113" vm="962">
        <f ca="1"/>
        <v>42746</v>
      </c>
      <c r="B513" s="113" vm="963">
        <f ca="1"/>
        <v>52.69</v>
      </c>
      <c r="C513" s="113">
        <f t="shared" ca="1" si="7"/>
        <v>2017</v>
      </c>
    </row>
    <row r="514" spans="1:3" x14ac:dyDescent="0.3">
      <c r="A514" s="113" vm="964">
        <f ca="1"/>
        <v>42747</v>
      </c>
      <c r="B514" s="113" vm="965">
        <f ca="1"/>
        <v>52.4</v>
      </c>
      <c r="C514" s="113">
        <f t="shared" ca="1" si="7"/>
        <v>2017</v>
      </c>
    </row>
    <row r="515" spans="1:3" x14ac:dyDescent="0.3">
      <c r="A515" s="113" vm="966">
        <f ca="1"/>
        <v>42748</v>
      </c>
      <c r="B515" s="113" vm="967">
        <f ca="1"/>
        <v>52.92</v>
      </c>
      <c r="C515" s="113">
        <f t="shared" ref="C515:C578" ca="1" si="8">YEAR(A515)</f>
        <v>2017</v>
      </c>
    </row>
    <row r="516" spans="1:3" x14ac:dyDescent="0.3">
      <c r="A516" s="113" vm="968">
        <f ca="1"/>
        <v>42752</v>
      </c>
      <c r="B516" s="113" vm="969">
        <f ca="1"/>
        <v>53.65</v>
      </c>
      <c r="C516" s="113">
        <f t="shared" ca="1" si="8"/>
        <v>2017</v>
      </c>
    </row>
    <row r="517" spans="1:3" x14ac:dyDescent="0.3">
      <c r="A517" s="113" vm="970">
        <f ca="1"/>
        <v>42753</v>
      </c>
      <c r="B517" s="113" vm="971">
        <f ca="1"/>
        <v>53.27</v>
      </c>
      <c r="C517" s="113">
        <f t="shared" ca="1" si="8"/>
        <v>2017</v>
      </c>
    </row>
    <row r="518" spans="1:3" x14ac:dyDescent="0.3">
      <c r="A518" s="113" vm="972">
        <f ca="1"/>
        <v>42754</v>
      </c>
      <c r="B518" s="113" vm="973">
        <f ca="1"/>
        <v>52.93</v>
      </c>
      <c r="C518" s="113">
        <f t="shared" ca="1" si="8"/>
        <v>2017</v>
      </c>
    </row>
    <row r="519" spans="1:3" x14ac:dyDescent="0.3">
      <c r="A519" s="113" vm="974">
        <f ca="1"/>
        <v>42755</v>
      </c>
      <c r="B519" s="113" vm="975">
        <f ca="1"/>
        <v>53.2</v>
      </c>
      <c r="C519" s="113">
        <f t="shared" ca="1" si="8"/>
        <v>2017</v>
      </c>
    </row>
    <row r="520" spans="1:3" x14ac:dyDescent="0.3">
      <c r="A520" s="113" vm="976">
        <f ca="1"/>
        <v>42758</v>
      </c>
      <c r="B520" s="113" vm="977">
        <f ca="1"/>
        <v>53.24</v>
      </c>
      <c r="C520" s="113">
        <f t="shared" ca="1" si="8"/>
        <v>2017</v>
      </c>
    </row>
    <row r="521" spans="1:3" x14ac:dyDescent="0.3">
      <c r="A521" s="113" vm="978">
        <f ca="1"/>
        <v>42759</v>
      </c>
      <c r="B521" s="113" vm="690">
        <f ca="1"/>
        <v>53.45</v>
      </c>
      <c r="C521" s="113">
        <f t="shared" ca="1" si="8"/>
        <v>2017</v>
      </c>
    </row>
    <row r="522" spans="1:3" x14ac:dyDescent="0.3">
      <c r="A522" s="113" vm="979">
        <f ca="1"/>
        <v>42760</v>
      </c>
      <c r="B522" s="113" vm="980">
        <f ca="1"/>
        <v>53.86</v>
      </c>
      <c r="C522" s="113">
        <f t="shared" ca="1" si="8"/>
        <v>2017</v>
      </c>
    </row>
    <row r="523" spans="1:3" x14ac:dyDescent="0.3">
      <c r="A523" s="113" vm="981">
        <f ca="1"/>
        <v>42761</v>
      </c>
      <c r="B523" s="113" vm="969">
        <f ca="1"/>
        <v>53.65</v>
      </c>
      <c r="C523" s="113">
        <f t="shared" ca="1" si="8"/>
        <v>2017</v>
      </c>
    </row>
    <row r="524" spans="1:3" x14ac:dyDescent="0.3">
      <c r="A524" s="113" vm="982">
        <f ca="1"/>
        <v>42762</v>
      </c>
      <c r="B524" s="113" vm="983">
        <f ca="1"/>
        <v>53.19</v>
      </c>
      <c r="C524" s="113">
        <f t="shared" ca="1" si="8"/>
        <v>2017</v>
      </c>
    </row>
    <row r="525" spans="1:3" x14ac:dyDescent="0.3">
      <c r="A525" s="113" vm="984">
        <f ca="1"/>
        <v>42765</v>
      </c>
      <c r="B525" s="113" vm="985">
        <f ca="1"/>
        <v>53.08</v>
      </c>
      <c r="C525" s="113">
        <f t="shared" ca="1" si="8"/>
        <v>2017</v>
      </c>
    </row>
    <row r="526" spans="1:3" x14ac:dyDescent="0.3">
      <c r="A526" s="113" vm="986">
        <f ca="1"/>
        <v>42766</v>
      </c>
      <c r="B526" s="113" vm="987">
        <f ca="1"/>
        <v>52.9</v>
      </c>
      <c r="C526" s="113">
        <f t="shared" ca="1" si="8"/>
        <v>2017</v>
      </c>
    </row>
    <row r="527" spans="1:3" x14ac:dyDescent="0.3">
      <c r="A527" s="113" vm="988">
        <f ca="1"/>
        <v>42767</v>
      </c>
      <c r="B527" s="113" vm="989">
        <f ca="1"/>
        <v>53.02</v>
      </c>
      <c r="C527" s="113">
        <f t="shared" ca="1" si="8"/>
        <v>2017</v>
      </c>
    </row>
    <row r="528" spans="1:3" x14ac:dyDescent="0.3">
      <c r="A528" s="113" vm="990">
        <f ca="1"/>
        <v>42768</v>
      </c>
      <c r="B528" s="113" vm="991">
        <f ca="1"/>
        <v>52.8</v>
      </c>
      <c r="C528" s="113">
        <f t="shared" ca="1" si="8"/>
        <v>2017</v>
      </c>
    </row>
    <row r="529" spans="1:3" x14ac:dyDescent="0.3">
      <c r="A529" s="113" vm="992">
        <f ca="1"/>
        <v>42769</v>
      </c>
      <c r="B529" s="113" vm="993">
        <f ca="1"/>
        <v>52.36</v>
      </c>
      <c r="C529" s="113">
        <f t="shared" ca="1" si="8"/>
        <v>2017</v>
      </c>
    </row>
    <row r="530" spans="1:3" x14ac:dyDescent="0.3">
      <c r="A530" s="113" vm="994">
        <f ca="1"/>
        <v>42772</v>
      </c>
      <c r="B530" s="113" vm="991">
        <f ca="1"/>
        <v>52.8</v>
      </c>
      <c r="C530" s="113">
        <f t="shared" ca="1" si="8"/>
        <v>2017</v>
      </c>
    </row>
    <row r="531" spans="1:3" x14ac:dyDescent="0.3">
      <c r="A531" s="113" vm="995">
        <f ca="1"/>
        <v>42773</v>
      </c>
      <c r="B531" s="113" vm="996">
        <f ca="1"/>
        <v>52.81</v>
      </c>
      <c r="C531" s="113">
        <f t="shared" ca="1" si="8"/>
        <v>2017</v>
      </c>
    </row>
    <row r="532" spans="1:3" x14ac:dyDescent="0.3">
      <c r="A532" s="113" vm="997">
        <f ca="1"/>
        <v>42774</v>
      </c>
      <c r="B532" s="113" vm="998">
        <f ca="1"/>
        <v>53.88</v>
      </c>
      <c r="C532" s="113">
        <f t="shared" ca="1" si="8"/>
        <v>2017</v>
      </c>
    </row>
    <row r="533" spans="1:3" x14ac:dyDescent="0.3">
      <c r="A533" s="113" vm="999">
        <f ca="1"/>
        <v>42775</v>
      </c>
      <c r="B533" s="113" vm="1000">
        <f ca="1"/>
        <v>55.31</v>
      </c>
      <c r="C533" s="113">
        <f t="shared" ca="1" si="8"/>
        <v>2017</v>
      </c>
    </row>
    <row r="534" spans="1:3" x14ac:dyDescent="0.3">
      <c r="A534" s="113" vm="1001">
        <f ca="1"/>
        <v>42776</v>
      </c>
      <c r="B534" s="113" vm="1002">
        <f ca="1"/>
        <v>56.22</v>
      </c>
      <c r="C534" s="113">
        <f t="shared" ca="1" si="8"/>
        <v>2017</v>
      </c>
    </row>
    <row r="535" spans="1:3" x14ac:dyDescent="0.3">
      <c r="A535" s="113" vm="1003">
        <f ca="1"/>
        <v>42779</v>
      </c>
      <c r="B535" s="113" vm="1004">
        <f ca="1"/>
        <v>56.09</v>
      </c>
      <c r="C535" s="113">
        <f t="shared" ca="1" si="8"/>
        <v>2017</v>
      </c>
    </row>
    <row r="536" spans="1:3" x14ac:dyDescent="0.3">
      <c r="A536" s="113" vm="1005">
        <f ca="1"/>
        <v>42780</v>
      </c>
      <c r="B536" s="113" vm="778">
        <f ca="1"/>
        <v>56.45</v>
      </c>
      <c r="C536" s="113">
        <f t="shared" ca="1" si="8"/>
        <v>2017</v>
      </c>
    </row>
    <row r="537" spans="1:3" x14ac:dyDescent="0.3">
      <c r="A537" s="113" vm="1006">
        <f ca="1"/>
        <v>42781</v>
      </c>
      <c r="B537" s="113" vm="1007">
        <f ca="1"/>
        <v>56.64</v>
      </c>
      <c r="C537" s="113">
        <f t="shared" ca="1" si="8"/>
        <v>2017</v>
      </c>
    </row>
    <row r="538" spans="1:3" x14ac:dyDescent="0.3">
      <c r="A538" s="113" vm="1008">
        <f ca="1"/>
        <v>42782</v>
      </c>
      <c r="B538" s="113" vm="1009">
        <f ca="1"/>
        <v>56.29</v>
      </c>
      <c r="C538" s="113">
        <f t="shared" ca="1" si="8"/>
        <v>2017</v>
      </c>
    </row>
    <row r="539" spans="1:3" x14ac:dyDescent="0.3">
      <c r="A539" s="113" vm="1010">
        <f ca="1"/>
        <v>42783</v>
      </c>
      <c r="B539" s="113" vm="1011">
        <f ca="1"/>
        <v>56.75</v>
      </c>
      <c r="C539" s="113">
        <f t="shared" ca="1" si="8"/>
        <v>2017</v>
      </c>
    </row>
    <row r="540" spans="1:3" x14ac:dyDescent="0.3">
      <c r="A540" s="113" vm="1012">
        <f ca="1"/>
        <v>42787</v>
      </c>
      <c r="B540" s="113" vm="1013">
        <f ca="1"/>
        <v>57.36</v>
      </c>
      <c r="C540" s="113">
        <f t="shared" ca="1" si="8"/>
        <v>2017</v>
      </c>
    </row>
    <row r="541" spans="1:3" x14ac:dyDescent="0.3">
      <c r="A541" s="113" vm="1014">
        <f ca="1"/>
        <v>42788</v>
      </c>
      <c r="B541" s="113" vm="1015">
        <f ca="1"/>
        <v>58.24</v>
      </c>
      <c r="C541" s="113">
        <f t="shared" ca="1" si="8"/>
        <v>2017</v>
      </c>
    </row>
    <row r="542" spans="1:3" x14ac:dyDescent="0.3">
      <c r="A542" s="113" vm="1016">
        <f ca="1"/>
        <v>42789</v>
      </c>
      <c r="B542" s="113" vm="1017">
        <f ca="1"/>
        <v>57.39</v>
      </c>
      <c r="C542" s="113">
        <f t="shared" ca="1" si="8"/>
        <v>2017</v>
      </c>
    </row>
    <row r="543" spans="1:3" x14ac:dyDescent="0.3">
      <c r="A543" s="113" vm="1018">
        <f ca="1"/>
        <v>42790</v>
      </c>
      <c r="B543" s="113" vm="1019">
        <f ca="1"/>
        <v>57.86</v>
      </c>
      <c r="C543" s="113">
        <f t="shared" ca="1" si="8"/>
        <v>2017</v>
      </c>
    </row>
    <row r="544" spans="1:3" x14ac:dyDescent="0.3">
      <c r="A544" s="113" vm="1020">
        <f ca="1"/>
        <v>42793</v>
      </c>
      <c r="B544" s="113" vm="1021">
        <f ca="1"/>
        <v>57.69</v>
      </c>
      <c r="C544" s="113">
        <f t="shared" ca="1" si="8"/>
        <v>2017</v>
      </c>
    </row>
    <row r="545" spans="1:3" x14ac:dyDescent="0.3">
      <c r="A545" s="113" vm="1022">
        <f ca="1"/>
        <v>42794</v>
      </c>
      <c r="B545" s="113" vm="1023">
        <f ca="1"/>
        <v>57.16</v>
      </c>
      <c r="C545" s="113">
        <f t="shared" ca="1" si="8"/>
        <v>2017</v>
      </c>
    </row>
    <row r="546" spans="1:3" x14ac:dyDescent="0.3">
      <c r="A546" s="113" vm="1024">
        <f ca="1"/>
        <v>42795</v>
      </c>
      <c r="B546" s="113" vm="1025">
        <f ca="1"/>
        <v>57.95</v>
      </c>
      <c r="C546" s="113">
        <f t="shared" ca="1" si="8"/>
        <v>2017</v>
      </c>
    </row>
    <row r="547" spans="1:3" x14ac:dyDescent="0.3">
      <c r="A547" s="113" vm="1026">
        <f ca="1"/>
        <v>42796</v>
      </c>
      <c r="B547" s="113" vm="1027">
        <f ca="1"/>
        <v>57.8</v>
      </c>
      <c r="C547" s="113">
        <f t="shared" ca="1" si="8"/>
        <v>2017</v>
      </c>
    </row>
    <row r="548" spans="1:3" x14ac:dyDescent="0.3">
      <c r="A548" s="113" vm="1028">
        <f ca="1"/>
        <v>42797</v>
      </c>
      <c r="B548" s="113" vm="1029">
        <f ca="1"/>
        <v>56.7</v>
      </c>
      <c r="C548" s="113">
        <f t="shared" ca="1" si="8"/>
        <v>2017</v>
      </c>
    </row>
    <row r="549" spans="1:3" x14ac:dyDescent="0.3">
      <c r="A549" s="113" vm="1030">
        <f ca="1"/>
        <v>42800</v>
      </c>
      <c r="B549" s="113" vm="780">
        <f ca="1"/>
        <v>56.77</v>
      </c>
      <c r="C549" s="113">
        <f t="shared" ca="1" si="8"/>
        <v>2017</v>
      </c>
    </row>
    <row r="550" spans="1:3" x14ac:dyDescent="0.3">
      <c r="A550" s="113" vm="1031">
        <f ca="1"/>
        <v>42801</v>
      </c>
      <c r="B550" s="113" vm="1032">
        <f ca="1"/>
        <v>56.55</v>
      </c>
      <c r="C550" s="113">
        <f t="shared" ca="1" si="8"/>
        <v>2017</v>
      </c>
    </row>
    <row r="551" spans="1:3" x14ac:dyDescent="0.3">
      <c r="A551" s="113" vm="1033">
        <f ca="1"/>
        <v>42802</v>
      </c>
      <c r="B551" s="113" vm="1034">
        <f ca="1"/>
        <v>56.51</v>
      </c>
      <c r="C551" s="113">
        <f t="shared" ca="1" si="8"/>
        <v>2017</v>
      </c>
    </row>
    <row r="552" spans="1:3" x14ac:dyDescent="0.3">
      <c r="A552" s="113" vm="1035">
        <f ca="1"/>
        <v>42803</v>
      </c>
      <c r="B552" s="113" vm="1036">
        <f ca="1"/>
        <v>56.36</v>
      </c>
      <c r="C552" s="113">
        <f t="shared" ca="1" si="8"/>
        <v>2017</v>
      </c>
    </row>
    <row r="553" spans="1:3" x14ac:dyDescent="0.3">
      <c r="A553" s="113" vm="1037">
        <f ca="1"/>
        <v>42804</v>
      </c>
      <c r="B553" s="113" vm="1038">
        <f ca="1"/>
        <v>56.43</v>
      </c>
      <c r="C553" s="113">
        <f t="shared" ca="1" si="8"/>
        <v>2017</v>
      </c>
    </row>
    <row r="554" spans="1:3" x14ac:dyDescent="0.3">
      <c r="A554" s="113" vm="1039">
        <f ca="1"/>
        <v>42807</v>
      </c>
      <c r="B554" s="113" vm="1040">
        <f ca="1"/>
        <v>56.67</v>
      </c>
      <c r="C554" s="113">
        <f t="shared" ca="1" si="8"/>
        <v>2017</v>
      </c>
    </row>
    <row r="555" spans="1:3" x14ac:dyDescent="0.3">
      <c r="A555" s="113" vm="1041">
        <f ca="1"/>
        <v>42808</v>
      </c>
      <c r="B555" s="113" vm="1042">
        <f ca="1"/>
        <v>57.28</v>
      </c>
      <c r="C555" s="113">
        <f t="shared" ca="1" si="8"/>
        <v>2017</v>
      </c>
    </row>
    <row r="556" spans="1:3" x14ac:dyDescent="0.3">
      <c r="A556" s="113" vm="1043">
        <f ca="1"/>
        <v>42809</v>
      </c>
      <c r="B556" s="113" vm="1044">
        <f ca="1"/>
        <v>57.66</v>
      </c>
      <c r="C556" s="113">
        <f t="shared" ca="1" si="8"/>
        <v>2017</v>
      </c>
    </row>
    <row r="557" spans="1:3" x14ac:dyDescent="0.3">
      <c r="A557" s="113" vm="1045">
        <f ca="1"/>
        <v>42810</v>
      </c>
      <c r="B557" s="113" vm="1046">
        <f ca="1"/>
        <v>57.6</v>
      </c>
      <c r="C557" s="113">
        <f t="shared" ca="1" si="8"/>
        <v>2017</v>
      </c>
    </row>
    <row r="558" spans="1:3" x14ac:dyDescent="0.3">
      <c r="A558" s="113" vm="1047">
        <f ca="1"/>
        <v>42811</v>
      </c>
      <c r="B558" s="113" vm="1027">
        <f ca="1"/>
        <v>57.8</v>
      </c>
      <c r="C558" s="113">
        <f t="shared" ca="1" si="8"/>
        <v>2017</v>
      </c>
    </row>
    <row r="559" spans="1:3" x14ac:dyDescent="0.3">
      <c r="A559" s="113" vm="1048">
        <f ca="1"/>
        <v>42814</v>
      </c>
      <c r="B559" s="113" vm="1049">
        <f ca="1"/>
        <v>58.68</v>
      </c>
      <c r="C559" s="113">
        <f t="shared" ca="1" si="8"/>
        <v>2017</v>
      </c>
    </row>
    <row r="560" spans="1:3" x14ac:dyDescent="0.3">
      <c r="A560" s="113" vm="1050">
        <f ca="1"/>
        <v>42815</v>
      </c>
      <c r="B560" s="113" vm="1051">
        <f ca="1"/>
        <v>58.01</v>
      </c>
      <c r="C560" s="113">
        <f t="shared" ca="1" si="8"/>
        <v>2017</v>
      </c>
    </row>
    <row r="561" spans="1:3" x14ac:dyDescent="0.3">
      <c r="A561" s="113" vm="1052">
        <f ca="1"/>
        <v>42816</v>
      </c>
      <c r="B561" s="113" vm="1053">
        <f ca="1"/>
        <v>53.92</v>
      </c>
      <c r="C561" s="113">
        <f t="shared" ca="1" si="8"/>
        <v>2017</v>
      </c>
    </row>
    <row r="562" spans="1:3" x14ac:dyDescent="0.3">
      <c r="A562" s="113" vm="1054">
        <f ca="1"/>
        <v>42817</v>
      </c>
      <c r="B562" s="113" vm="816">
        <f ca="1"/>
        <v>55.37</v>
      </c>
      <c r="C562" s="113">
        <f t="shared" ca="1" si="8"/>
        <v>2017</v>
      </c>
    </row>
    <row r="563" spans="1:3" x14ac:dyDescent="0.3">
      <c r="A563" s="113" vm="1055">
        <f ca="1"/>
        <v>42818</v>
      </c>
      <c r="B563" s="113" vm="1036">
        <f ca="1"/>
        <v>56.36</v>
      </c>
      <c r="C563" s="113">
        <f t="shared" ca="1" si="8"/>
        <v>2017</v>
      </c>
    </row>
    <row r="564" spans="1:3" x14ac:dyDescent="0.3">
      <c r="A564" s="113" vm="1056">
        <f ca="1"/>
        <v>42821</v>
      </c>
      <c r="B564" s="113" vm="1057">
        <f ca="1"/>
        <v>55.93</v>
      </c>
      <c r="C564" s="113">
        <f t="shared" ca="1" si="8"/>
        <v>2017</v>
      </c>
    </row>
    <row r="565" spans="1:3" x14ac:dyDescent="0.3">
      <c r="A565" s="113" vm="1058">
        <f ca="1"/>
        <v>42822</v>
      </c>
      <c r="B565" s="113" vm="1059">
        <f ca="1"/>
        <v>56.62</v>
      </c>
      <c r="C565" s="113">
        <f t="shared" ca="1" si="8"/>
        <v>2017</v>
      </c>
    </row>
    <row r="566" spans="1:3" x14ac:dyDescent="0.3">
      <c r="A566" s="113" vm="1060">
        <f ca="1"/>
        <v>42823</v>
      </c>
      <c r="B566" s="113" vm="1061">
        <f ca="1"/>
        <v>56.68</v>
      </c>
      <c r="C566" s="113">
        <f t="shared" ca="1" si="8"/>
        <v>2017</v>
      </c>
    </row>
    <row r="567" spans="1:3" x14ac:dyDescent="0.3">
      <c r="A567" s="113" vm="1062">
        <f ca="1"/>
        <v>42824</v>
      </c>
      <c r="B567" s="113" vm="1063">
        <f ca="1"/>
        <v>56.04</v>
      </c>
      <c r="C567" s="113">
        <f t="shared" ca="1" si="8"/>
        <v>2017</v>
      </c>
    </row>
    <row r="568" spans="1:3" x14ac:dyDescent="0.3">
      <c r="A568" s="113" vm="1064">
        <f ca="1"/>
        <v>42825</v>
      </c>
      <c r="B568" s="113" vm="1065">
        <f ca="1"/>
        <v>55.73</v>
      </c>
      <c r="C568" s="113">
        <f t="shared" ca="1" si="8"/>
        <v>2017</v>
      </c>
    </row>
    <row r="569" spans="1:3" x14ac:dyDescent="0.3">
      <c r="A569" s="113" vm="1066">
        <f ca="1"/>
        <v>42828</v>
      </c>
      <c r="B569" s="113" vm="1067">
        <f ca="1"/>
        <v>55.56</v>
      </c>
      <c r="C569" s="113">
        <f t="shared" ca="1" si="8"/>
        <v>2017</v>
      </c>
    </row>
    <row r="570" spans="1:3" x14ac:dyDescent="0.3">
      <c r="A570" s="113" vm="1068">
        <f ca="1"/>
        <v>42829</v>
      </c>
      <c r="B570" s="113" vm="543">
        <f ca="1"/>
        <v>55.04</v>
      </c>
      <c r="C570" s="113">
        <f t="shared" ca="1" si="8"/>
        <v>2017</v>
      </c>
    </row>
    <row r="571" spans="1:3" x14ac:dyDescent="0.3">
      <c r="A571" s="113" vm="1069">
        <f ca="1"/>
        <v>42830</v>
      </c>
      <c r="B571" s="113" vm="1070">
        <f ca="1"/>
        <v>54.98</v>
      </c>
      <c r="C571" s="113">
        <f t="shared" ca="1" si="8"/>
        <v>2017</v>
      </c>
    </row>
    <row r="572" spans="1:3" x14ac:dyDescent="0.3">
      <c r="A572" s="113" vm="1071">
        <f ca="1"/>
        <v>42831</v>
      </c>
      <c r="B572" s="113" vm="1072">
        <f ca="1"/>
        <v>55.14</v>
      </c>
      <c r="C572" s="113">
        <f t="shared" ca="1" si="8"/>
        <v>2017</v>
      </c>
    </row>
    <row r="573" spans="1:3" x14ac:dyDescent="0.3">
      <c r="A573" s="113" vm="1073">
        <f ca="1"/>
        <v>42832</v>
      </c>
      <c r="B573" s="113" vm="700">
        <f ca="1"/>
        <v>55.11</v>
      </c>
      <c r="C573" s="113">
        <f t="shared" ca="1" si="8"/>
        <v>2017</v>
      </c>
    </row>
    <row r="574" spans="1:3" x14ac:dyDescent="0.3">
      <c r="A574" s="113" vm="1074">
        <f ca="1"/>
        <v>42835</v>
      </c>
      <c r="B574" s="113" vm="1075">
        <f ca="1"/>
        <v>54.9</v>
      </c>
      <c r="C574" s="113">
        <f t="shared" ca="1" si="8"/>
        <v>2017</v>
      </c>
    </row>
    <row r="575" spans="1:3" x14ac:dyDescent="0.3">
      <c r="A575" s="113" vm="1076">
        <f ca="1"/>
        <v>42836</v>
      </c>
      <c r="B575" s="113" vm="251">
        <f ca="1"/>
        <v>54.92</v>
      </c>
      <c r="C575" s="113">
        <f t="shared" ca="1" si="8"/>
        <v>2017</v>
      </c>
    </row>
    <row r="576" spans="1:3" x14ac:dyDescent="0.3">
      <c r="A576" s="113" vm="1077">
        <f ca="1"/>
        <v>42837</v>
      </c>
      <c r="B576" s="113" vm="1078">
        <f ca="1"/>
        <v>55.57</v>
      </c>
      <c r="C576" s="113">
        <f t="shared" ca="1" si="8"/>
        <v>2017</v>
      </c>
    </row>
    <row r="577" spans="1:3" x14ac:dyDescent="0.3">
      <c r="A577" s="113" vm="1079">
        <f ca="1"/>
        <v>42838</v>
      </c>
      <c r="B577" s="113" vm="827">
        <f ca="1"/>
        <v>55.34</v>
      </c>
      <c r="C577" s="113">
        <f t="shared" ca="1" si="8"/>
        <v>2017</v>
      </c>
    </row>
    <row r="578" spans="1:3" x14ac:dyDescent="0.3">
      <c r="A578" s="113" vm="1080">
        <f ca="1"/>
        <v>42842</v>
      </c>
      <c r="B578" s="113" vm="1081">
        <f ca="1"/>
        <v>56.24</v>
      </c>
      <c r="C578" s="113">
        <f t="shared" ca="1" si="8"/>
        <v>2017</v>
      </c>
    </row>
    <row r="579" spans="1:3" x14ac:dyDescent="0.3">
      <c r="A579" s="113" vm="1082">
        <f ca="1"/>
        <v>42843</v>
      </c>
      <c r="B579" s="113" vm="1083">
        <f ca="1"/>
        <v>56.11</v>
      </c>
      <c r="C579" s="113">
        <f t="shared" ref="C579:C642" ca="1" si="9">YEAR(A579)</f>
        <v>2017</v>
      </c>
    </row>
    <row r="580" spans="1:3" x14ac:dyDescent="0.3">
      <c r="A580" s="113" vm="1084">
        <f ca="1"/>
        <v>42844</v>
      </c>
      <c r="B580" s="113" vm="1085">
        <f ca="1"/>
        <v>55.86</v>
      </c>
      <c r="C580" s="113">
        <f t="shared" ca="1" si="9"/>
        <v>2017</v>
      </c>
    </row>
    <row r="581" spans="1:3" x14ac:dyDescent="0.3">
      <c r="A581" s="113" vm="1086">
        <f ca="1"/>
        <v>42845</v>
      </c>
      <c r="B581" s="113" vm="268">
        <f ca="1"/>
        <v>56.4</v>
      </c>
      <c r="C581" s="113">
        <f t="shared" ca="1" si="9"/>
        <v>2017</v>
      </c>
    </row>
    <row r="582" spans="1:3" x14ac:dyDescent="0.3">
      <c r="A582" s="113" vm="1087">
        <f ca="1"/>
        <v>42846</v>
      </c>
      <c r="B582" s="113" vm="770">
        <f ca="1"/>
        <v>55.85</v>
      </c>
      <c r="C582" s="113">
        <f t="shared" ca="1" si="9"/>
        <v>2017</v>
      </c>
    </row>
    <row r="583" spans="1:3" x14ac:dyDescent="0.3">
      <c r="A583" s="113" vm="1088">
        <f ca="1"/>
        <v>42849</v>
      </c>
      <c r="B583" s="113" vm="819">
        <f ca="1"/>
        <v>55.47</v>
      </c>
      <c r="C583" s="113">
        <f t="shared" ca="1" si="9"/>
        <v>2017</v>
      </c>
    </row>
    <row r="584" spans="1:3" x14ac:dyDescent="0.3">
      <c r="A584" s="113" vm="1089">
        <f ca="1"/>
        <v>42850</v>
      </c>
      <c r="B584" s="113" vm="759">
        <f ca="1"/>
        <v>55.45</v>
      </c>
      <c r="C584" s="113">
        <f t="shared" ca="1" si="9"/>
        <v>2017</v>
      </c>
    </row>
    <row r="585" spans="1:3" x14ac:dyDescent="0.3">
      <c r="A585" s="113" vm="1090">
        <f ca="1"/>
        <v>42851</v>
      </c>
      <c r="B585" s="113" vm="1091">
        <f ca="1"/>
        <v>55.16</v>
      </c>
      <c r="C585" s="113">
        <f t="shared" ca="1" si="9"/>
        <v>2017</v>
      </c>
    </row>
    <row r="586" spans="1:3" x14ac:dyDescent="0.3">
      <c r="A586" s="113" vm="1092">
        <f ca="1"/>
        <v>42852</v>
      </c>
      <c r="B586" s="113" vm="819">
        <f ca="1"/>
        <v>55.47</v>
      </c>
      <c r="C586" s="113">
        <f t="shared" ca="1" si="9"/>
        <v>2017</v>
      </c>
    </row>
    <row r="587" spans="1:3" x14ac:dyDescent="0.3">
      <c r="A587" s="113" vm="1093">
        <f ca="1"/>
        <v>42853</v>
      </c>
      <c r="B587" s="113" vm="763">
        <f ca="1"/>
        <v>55.41</v>
      </c>
      <c r="C587" s="113">
        <f t="shared" ca="1" si="9"/>
        <v>2017</v>
      </c>
    </row>
    <row r="588" spans="1:3" x14ac:dyDescent="0.3">
      <c r="A588" s="113" vm="1094">
        <f ca="1"/>
        <v>42856</v>
      </c>
      <c r="B588" s="113" vm="1095">
        <f ca="1"/>
        <v>54.99</v>
      </c>
      <c r="C588" s="113">
        <f t="shared" ca="1" si="9"/>
        <v>2017</v>
      </c>
    </row>
    <row r="589" spans="1:3" x14ac:dyDescent="0.3">
      <c r="A589" s="113" vm="1096">
        <f ca="1"/>
        <v>42857</v>
      </c>
      <c r="B589" s="113" vm="1097">
        <f ca="1"/>
        <v>55.07</v>
      </c>
      <c r="C589" s="113">
        <f t="shared" ca="1" si="9"/>
        <v>2017</v>
      </c>
    </row>
    <row r="590" spans="1:3" x14ac:dyDescent="0.3">
      <c r="A590" s="113" vm="1098">
        <f ca="1"/>
        <v>42858</v>
      </c>
      <c r="B590" s="113" vm="688">
        <f ca="1"/>
        <v>54.53</v>
      </c>
      <c r="C590" s="113">
        <f t="shared" ca="1" si="9"/>
        <v>2017</v>
      </c>
    </row>
    <row r="591" spans="1:3" x14ac:dyDescent="0.3">
      <c r="A591" s="113" vm="1099">
        <f ca="1"/>
        <v>42859</v>
      </c>
      <c r="B591" s="113" vm="1100">
        <f ca="1"/>
        <v>54.47</v>
      </c>
      <c r="C591" s="113">
        <f t="shared" ca="1" si="9"/>
        <v>2017</v>
      </c>
    </row>
    <row r="592" spans="1:3" x14ac:dyDescent="0.3">
      <c r="A592" s="113" vm="1101">
        <f ca="1"/>
        <v>42860</v>
      </c>
      <c r="B592" s="113" vm="1102">
        <f ca="1"/>
        <v>53.95</v>
      </c>
      <c r="C592" s="113">
        <f t="shared" ca="1" si="9"/>
        <v>2017</v>
      </c>
    </row>
    <row r="593" spans="1:3" x14ac:dyDescent="0.3">
      <c r="A593" s="113" vm="1103">
        <f ca="1"/>
        <v>42863</v>
      </c>
      <c r="B593" s="113" vm="692">
        <f ca="1"/>
        <v>54.3</v>
      </c>
      <c r="C593" s="113">
        <f t="shared" ca="1" si="9"/>
        <v>2017</v>
      </c>
    </row>
    <row r="594" spans="1:3" x14ac:dyDescent="0.3">
      <c r="A594" s="113" vm="1104">
        <f ca="1"/>
        <v>42864</v>
      </c>
      <c r="B594" s="113" vm="1105">
        <f ca="1"/>
        <v>54.89</v>
      </c>
      <c r="C594" s="113">
        <f t="shared" ca="1" si="9"/>
        <v>2017</v>
      </c>
    </row>
    <row r="595" spans="1:3" x14ac:dyDescent="0.3">
      <c r="A595" s="113" vm="1106">
        <f ca="1"/>
        <v>42865</v>
      </c>
      <c r="B595" s="113" vm="1107">
        <f ca="1"/>
        <v>54.56</v>
      </c>
      <c r="C595" s="113">
        <f t="shared" ca="1" si="9"/>
        <v>2017</v>
      </c>
    </row>
    <row r="596" spans="1:3" x14ac:dyDescent="0.3">
      <c r="A596" s="113" vm="1108">
        <f ca="1"/>
        <v>42866</v>
      </c>
      <c r="B596" s="113" vm="1109">
        <f ca="1"/>
        <v>54.24</v>
      </c>
      <c r="C596" s="113">
        <f t="shared" ca="1" si="9"/>
        <v>2017</v>
      </c>
    </row>
    <row r="597" spans="1:3" x14ac:dyDescent="0.3">
      <c r="A597" s="113" vm="1110">
        <f ca="1"/>
        <v>42867</v>
      </c>
      <c r="B597" s="113" vm="1111">
        <f ca="1"/>
        <v>54.2</v>
      </c>
      <c r="C597" s="113">
        <f t="shared" ca="1" si="9"/>
        <v>2017</v>
      </c>
    </row>
    <row r="598" spans="1:3" x14ac:dyDescent="0.3">
      <c r="A598" s="113" vm="1112">
        <f ca="1"/>
        <v>42870</v>
      </c>
      <c r="B598" s="113" vm="1113">
        <f ca="1"/>
        <v>53.77</v>
      </c>
      <c r="C598" s="113">
        <f t="shared" ca="1" si="9"/>
        <v>2017</v>
      </c>
    </row>
    <row r="599" spans="1:3" x14ac:dyDescent="0.3">
      <c r="A599" s="113" vm="1114">
        <f ca="1"/>
        <v>42871</v>
      </c>
      <c r="B599" s="113" vm="1115">
        <f ca="1"/>
        <v>52.78</v>
      </c>
      <c r="C599" s="113">
        <f t="shared" ca="1" si="9"/>
        <v>2017</v>
      </c>
    </row>
    <row r="600" spans="1:3" x14ac:dyDescent="0.3">
      <c r="A600" s="113" vm="1116">
        <f ca="1"/>
        <v>42872</v>
      </c>
      <c r="B600" s="113" vm="862">
        <f ca="1"/>
        <v>51.8</v>
      </c>
      <c r="C600" s="113">
        <f t="shared" ca="1" si="9"/>
        <v>2017</v>
      </c>
    </row>
    <row r="601" spans="1:3" x14ac:dyDescent="0.3">
      <c r="A601" s="113" vm="1117">
        <f ca="1"/>
        <v>42873</v>
      </c>
      <c r="B601" s="113" vm="1118">
        <f ca="1"/>
        <v>51.68</v>
      </c>
      <c r="C601" s="113">
        <f t="shared" ca="1" si="9"/>
        <v>2017</v>
      </c>
    </row>
    <row r="602" spans="1:3" x14ac:dyDescent="0.3">
      <c r="A602" s="113" vm="1119">
        <f ca="1"/>
        <v>42874</v>
      </c>
      <c r="B602" s="113" vm="865">
        <f ca="1"/>
        <v>51.77</v>
      </c>
      <c r="C602" s="113">
        <f t="shared" ca="1" si="9"/>
        <v>2017</v>
      </c>
    </row>
    <row r="603" spans="1:3" x14ac:dyDescent="0.3">
      <c r="A603" s="113" vm="1120">
        <f ca="1"/>
        <v>42877</v>
      </c>
      <c r="B603" s="113" vm="1121">
        <f ca="1"/>
        <v>51.57</v>
      </c>
      <c r="C603" s="113">
        <f t="shared" ca="1" si="9"/>
        <v>2017</v>
      </c>
    </row>
    <row r="604" spans="1:3" x14ac:dyDescent="0.3">
      <c r="A604" s="113" vm="1122">
        <f ca="1"/>
        <v>42878</v>
      </c>
      <c r="B604" s="113" vm="192">
        <f ca="1"/>
        <v>52.2</v>
      </c>
      <c r="C604" s="113">
        <f t="shared" ca="1" si="9"/>
        <v>2017</v>
      </c>
    </row>
    <row r="605" spans="1:3" x14ac:dyDescent="0.3">
      <c r="A605" s="113" vm="1123">
        <f ca="1"/>
        <v>42879</v>
      </c>
      <c r="B605" s="113" vm="1124">
        <f ca="1"/>
        <v>52.01</v>
      </c>
      <c r="C605" s="113">
        <f t="shared" ca="1" si="9"/>
        <v>2017</v>
      </c>
    </row>
    <row r="606" spans="1:3" x14ac:dyDescent="0.3">
      <c r="A606" s="113" vm="1125">
        <f ca="1"/>
        <v>42880</v>
      </c>
      <c r="B606" s="113" vm="1126">
        <f ca="1"/>
        <v>52.35</v>
      </c>
      <c r="C606" s="113">
        <f t="shared" ca="1" si="9"/>
        <v>2017</v>
      </c>
    </row>
    <row r="607" spans="1:3" x14ac:dyDescent="0.3">
      <c r="A607" s="113" vm="1127">
        <f ca="1"/>
        <v>42881</v>
      </c>
      <c r="B607" s="113" vm="718">
        <f ca="1"/>
        <v>52.59</v>
      </c>
      <c r="C607" s="113">
        <f t="shared" ca="1" si="9"/>
        <v>2017</v>
      </c>
    </row>
    <row r="608" spans="1:3" x14ac:dyDescent="0.3">
      <c r="A608" s="113" vm="1128">
        <f ca="1"/>
        <v>42885</v>
      </c>
      <c r="B608" s="113" vm="967">
        <f ca="1"/>
        <v>52.92</v>
      </c>
      <c r="C608" s="113">
        <f t="shared" ca="1" si="9"/>
        <v>2017</v>
      </c>
    </row>
    <row r="609" spans="1:3" x14ac:dyDescent="0.3">
      <c r="A609" s="113" vm="1129">
        <f ca="1"/>
        <v>42886</v>
      </c>
      <c r="B609" s="113" vm="1130">
        <f ca="1"/>
        <v>52.99</v>
      </c>
      <c r="C609" s="113">
        <f t="shared" ca="1" si="9"/>
        <v>2017</v>
      </c>
    </row>
    <row r="610" spans="1:3" x14ac:dyDescent="0.3">
      <c r="A610" s="113" vm="1131">
        <f ca="1"/>
        <v>42887</v>
      </c>
      <c r="B610" s="113" vm="931">
        <f ca="1"/>
        <v>52.3</v>
      </c>
      <c r="C610" s="113">
        <f t="shared" ca="1" si="9"/>
        <v>2017</v>
      </c>
    </row>
    <row r="611" spans="1:3" x14ac:dyDescent="0.3">
      <c r="A611" s="113" vm="1132">
        <f ca="1"/>
        <v>42888</v>
      </c>
      <c r="B611" s="113" vm="1133">
        <f ca="1"/>
        <v>52.98</v>
      </c>
      <c r="C611" s="113">
        <f t="shared" ca="1" si="9"/>
        <v>2017</v>
      </c>
    </row>
    <row r="612" spans="1:3" x14ac:dyDescent="0.3">
      <c r="A612" s="113" vm="1134">
        <f ca="1"/>
        <v>42891</v>
      </c>
      <c r="B612" s="113" vm="1135">
        <f ca="1"/>
        <v>53.01</v>
      </c>
      <c r="C612" s="113">
        <f t="shared" ca="1" si="9"/>
        <v>2017</v>
      </c>
    </row>
    <row r="613" spans="1:3" x14ac:dyDescent="0.3">
      <c r="A613" s="113" vm="1136">
        <f ca="1"/>
        <v>42892</v>
      </c>
      <c r="B613" s="113" vm="1137">
        <f ca="1"/>
        <v>52.48</v>
      </c>
      <c r="C613" s="113">
        <f t="shared" ca="1" si="9"/>
        <v>2017</v>
      </c>
    </row>
    <row r="614" spans="1:3" x14ac:dyDescent="0.3">
      <c r="A614" s="113" vm="1138">
        <f ca="1"/>
        <v>42893</v>
      </c>
      <c r="B614" s="113" vm="1139">
        <f ca="1"/>
        <v>53.23</v>
      </c>
      <c r="C614" s="113">
        <f t="shared" ca="1" si="9"/>
        <v>2017</v>
      </c>
    </row>
    <row r="615" spans="1:3" x14ac:dyDescent="0.3">
      <c r="A615" s="113" vm="1140">
        <f ca="1"/>
        <v>42894</v>
      </c>
      <c r="B615" s="113" vm="975">
        <f ca="1"/>
        <v>53.2</v>
      </c>
      <c r="C615" s="113">
        <f t="shared" ca="1" si="9"/>
        <v>2017</v>
      </c>
    </row>
    <row r="616" spans="1:3" x14ac:dyDescent="0.3">
      <c r="A616" s="113" vm="1141">
        <f ca="1"/>
        <v>42895</v>
      </c>
      <c r="B616" s="113" vm="1142">
        <f ca="1"/>
        <v>53.46</v>
      </c>
      <c r="C616" s="113">
        <f t="shared" ca="1" si="9"/>
        <v>2017</v>
      </c>
    </row>
    <row r="617" spans="1:3" x14ac:dyDescent="0.3">
      <c r="A617" s="113" vm="1143">
        <f ca="1"/>
        <v>42898</v>
      </c>
      <c r="B617" s="113" vm="1144">
        <f ca="1"/>
        <v>54.03</v>
      </c>
      <c r="C617" s="113">
        <f t="shared" ca="1" si="9"/>
        <v>2017</v>
      </c>
    </row>
    <row r="618" spans="1:3" x14ac:dyDescent="0.3">
      <c r="A618" s="113" vm="1145">
        <f ca="1"/>
        <v>42899</v>
      </c>
      <c r="B618" s="113" vm="705">
        <f ca="1"/>
        <v>54.31</v>
      </c>
      <c r="C618" s="113">
        <f t="shared" ca="1" si="9"/>
        <v>2017</v>
      </c>
    </row>
    <row r="619" spans="1:3" x14ac:dyDescent="0.3">
      <c r="A619" s="113" vm="1146">
        <f ca="1"/>
        <v>42900</v>
      </c>
      <c r="B619" s="113" vm="1147">
        <f ca="1"/>
        <v>54.66</v>
      </c>
      <c r="C619" s="113">
        <f t="shared" ca="1" si="9"/>
        <v>2017</v>
      </c>
    </row>
    <row r="620" spans="1:3" x14ac:dyDescent="0.3">
      <c r="A620" s="113" vm="1148">
        <f ca="1"/>
        <v>42901</v>
      </c>
      <c r="B620" s="113" vm="987">
        <f ca="1"/>
        <v>52.9</v>
      </c>
      <c r="C620" s="113">
        <f t="shared" ca="1" si="9"/>
        <v>2017</v>
      </c>
    </row>
    <row r="621" spans="1:3" x14ac:dyDescent="0.3">
      <c r="A621" s="113" vm="1149">
        <f ca="1"/>
        <v>42902</v>
      </c>
      <c r="B621" s="113" vm="901">
        <f ca="1"/>
        <v>51.1</v>
      </c>
      <c r="C621" s="113">
        <f t="shared" ca="1" si="9"/>
        <v>2017</v>
      </c>
    </row>
    <row r="622" spans="1:3" x14ac:dyDescent="0.3">
      <c r="A622" s="113" vm="1150">
        <f ca="1"/>
        <v>42905</v>
      </c>
      <c r="B622" s="113" vm="874">
        <f ca="1"/>
        <v>52.02</v>
      </c>
      <c r="C622" s="113">
        <f t="shared" ca="1" si="9"/>
        <v>2017</v>
      </c>
    </row>
    <row r="623" spans="1:3" x14ac:dyDescent="0.3">
      <c r="A623" s="113" vm="1151">
        <f ca="1"/>
        <v>42906</v>
      </c>
      <c r="B623" s="113" vm="1152">
        <f ca="1"/>
        <v>51.56</v>
      </c>
      <c r="C623" s="113">
        <f t="shared" ca="1" si="9"/>
        <v>2017</v>
      </c>
    </row>
    <row r="624" spans="1:3" x14ac:dyDescent="0.3">
      <c r="A624" s="113" vm="1153">
        <f ca="1"/>
        <v>42907</v>
      </c>
      <c r="B624" s="113" vm="718">
        <f ca="1"/>
        <v>52.59</v>
      </c>
      <c r="C624" s="113">
        <f t="shared" ca="1" si="9"/>
        <v>2017</v>
      </c>
    </row>
    <row r="625" spans="1:3" x14ac:dyDescent="0.3">
      <c r="A625" s="113" vm="1154">
        <f ca="1"/>
        <v>42908</v>
      </c>
      <c r="B625" s="113" vm="965">
        <f ca="1"/>
        <v>52.4</v>
      </c>
      <c r="C625" s="113">
        <f t="shared" ca="1" si="9"/>
        <v>2017</v>
      </c>
    </row>
    <row r="626" spans="1:3" x14ac:dyDescent="0.3">
      <c r="A626" s="113" vm="1155">
        <f ca="1"/>
        <v>42909</v>
      </c>
      <c r="B626" s="113" vm="1156">
        <f ca="1"/>
        <v>52.85</v>
      </c>
      <c r="C626" s="113">
        <f t="shared" ca="1" si="9"/>
        <v>2017</v>
      </c>
    </row>
    <row r="627" spans="1:3" x14ac:dyDescent="0.3">
      <c r="A627" s="113" vm="1157">
        <f ca="1"/>
        <v>42912</v>
      </c>
      <c r="B627" s="113" vm="1158">
        <f ca="1"/>
        <v>53.28</v>
      </c>
      <c r="C627" s="113">
        <f t="shared" ca="1" si="9"/>
        <v>2017</v>
      </c>
    </row>
    <row r="628" spans="1:3" x14ac:dyDescent="0.3">
      <c r="A628" s="113" vm="1159">
        <f ca="1"/>
        <v>42913</v>
      </c>
      <c r="B628" s="113" vm="1160">
        <f ca="1"/>
        <v>52.95</v>
      </c>
      <c r="C628" s="113">
        <f t="shared" ca="1" si="9"/>
        <v>2017</v>
      </c>
    </row>
    <row r="629" spans="1:3" x14ac:dyDescent="0.3">
      <c r="A629" s="113" vm="1161">
        <f ca="1"/>
        <v>42914</v>
      </c>
      <c r="B629" s="113" vm="1162">
        <f ca="1"/>
        <v>53.36</v>
      </c>
      <c r="C629" s="113">
        <f t="shared" ca="1" si="9"/>
        <v>2017</v>
      </c>
    </row>
    <row r="630" spans="1:3" x14ac:dyDescent="0.3">
      <c r="A630" s="113" vm="1163">
        <f ca="1"/>
        <v>42915</v>
      </c>
      <c r="B630" s="113" vm="1164">
        <f ca="1"/>
        <v>53.17</v>
      </c>
      <c r="C630" s="113">
        <f t="shared" ca="1" si="9"/>
        <v>2017</v>
      </c>
    </row>
    <row r="631" spans="1:3" x14ac:dyDescent="0.3">
      <c r="A631" s="113" vm="1165">
        <f ca="1"/>
        <v>42916</v>
      </c>
      <c r="B631" s="113" vm="797">
        <f ca="1"/>
        <v>59</v>
      </c>
      <c r="C631" s="113">
        <f t="shared" ca="1" si="9"/>
        <v>2017</v>
      </c>
    </row>
    <row r="632" spans="1:3" x14ac:dyDescent="0.3">
      <c r="A632" s="113" vm="1166">
        <f ca="1"/>
        <v>42919</v>
      </c>
      <c r="B632" s="113" vm="1167">
        <f ca="1"/>
        <v>58.65</v>
      </c>
      <c r="C632" s="113">
        <f t="shared" ca="1" si="9"/>
        <v>2017</v>
      </c>
    </row>
    <row r="633" spans="1:3" x14ac:dyDescent="0.3">
      <c r="A633" s="113" vm="1168">
        <f ca="1"/>
        <v>42921</v>
      </c>
      <c r="B633" s="113" vm="295">
        <f ca="1"/>
        <v>57.56</v>
      </c>
      <c r="C633" s="113">
        <f t="shared" ca="1" si="9"/>
        <v>2017</v>
      </c>
    </row>
    <row r="634" spans="1:3" x14ac:dyDescent="0.3">
      <c r="A634" s="113" vm="1169">
        <f ca="1"/>
        <v>42922</v>
      </c>
      <c r="B634" s="113" vm="1023">
        <f ca="1"/>
        <v>57.16</v>
      </c>
      <c r="C634" s="113">
        <f t="shared" ca="1" si="9"/>
        <v>2017</v>
      </c>
    </row>
    <row r="635" spans="1:3" x14ac:dyDescent="0.3">
      <c r="A635" s="113" vm="1170">
        <f ca="1"/>
        <v>42923</v>
      </c>
      <c r="B635" s="113" vm="1171">
        <f ca="1"/>
        <v>57.98</v>
      </c>
      <c r="C635" s="113">
        <f t="shared" ca="1" si="9"/>
        <v>2017</v>
      </c>
    </row>
    <row r="636" spans="1:3" x14ac:dyDescent="0.3">
      <c r="A636" s="113" vm="1172">
        <f ca="1"/>
        <v>42926</v>
      </c>
      <c r="B636" s="113" vm="1173">
        <f ca="1"/>
        <v>58.73</v>
      </c>
      <c r="C636" s="113">
        <f t="shared" ca="1" si="9"/>
        <v>2017</v>
      </c>
    </row>
    <row r="637" spans="1:3" x14ac:dyDescent="0.3">
      <c r="A637" s="113" vm="1174">
        <f ca="1"/>
        <v>42927</v>
      </c>
      <c r="B637" s="113" vm="1175">
        <f ca="1"/>
        <v>58.18</v>
      </c>
      <c r="C637" s="113">
        <f t="shared" ca="1" si="9"/>
        <v>2017</v>
      </c>
    </row>
    <row r="638" spans="1:3" x14ac:dyDescent="0.3">
      <c r="A638" s="113" vm="1176">
        <f ca="1"/>
        <v>42928</v>
      </c>
      <c r="B638" s="113" vm="1177">
        <f ca="1"/>
        <v>58.22</v>
      </c>
      <c r="C638" s="113">
        <f t="shared" ca="1" si="9"/>
        <v>2017</v>
      </c>
    </row>
    <row r="639" spans="1:3" x14ac:dyDescent="0.3">
      <c r="A639" s="113" vm="1178">
        <f ca="1"/>
        <v>42929</v>
      </c>
      <c r="B639" s="113" vm="1179">
        <f ca="1"/>
        <v>57.94</v>
      </c>
      <c r="C639" s="113">
        <f t="shared" ca="1" si="9"/>
        <v>2017</v>
      </c>
    </row>
    <row r="640" spans="1:3" x14ac:dyDescent="0.3">
      <c r="A640" s="113" vm="1180">
        <f ca="1"/>
        <v>42930</v>
      </c>
      <c r="B640" s="113" vm="801">
        <f ca="1"/>
        <v>58</v>
      </c>
      <c r="C640" s="113">
        <f t="shared" ca="1" si="9"/>
        <v>2017</v>
      </c>
    </row>
    <row r="641" spans="1:3" x14ac:dyDescent="0.3">
      <c r="A641" s="113" vm="1181">
        <f ca="1"/>
        <v>42933</v>
      </c>
      <c r="B641" s="113" vm="350">
        <f ca="1"/>
        <v>57.79</v>
      </c>
      <c r="C641" s="113">
        <f t="shared" ca="1" si="9"/>
        <v>2017</v>
      </c>
    </row>
    <row r="642" spans="1:3" x14ac:dyDescent="0.3">
      <c r="A642" s="113" vm="1182">
        <f ca="1"/>
        <v>42934</v>
      </c>
      <c r="B642" s="113" vm="1183">
        <f ca="1"/>
        <v>57.65</v>
      </c>
      <c r="C642" s="113">
        <f t="shared" ca="1" si="9"/>
        <v>2017</v>
      </c>
    </row>
    <row r="643" spans="1:3" x14ac:dyDescent="0.3">
      <c r="A643" s="113" vm="1184">
        <f ca="1"/>
        <v>42935</v>
      </c>
      <c r="B643" s="113" vm="1185">
        <f ca="1"/>
        <v>57.77</v>
      </c>
      <c r="C643" s="113">
        <f t="shared" ref="C643:C706" ca="1" si="10">YEAR(A643)</f>
        <v>2017</v>
      </c>
    </row>
    <row r="644" spans="1:3" x14ac:dyDescent="0.3">
      <c r="A644" s="113" vm="1186">
        <f ca="1"/>
        <v>42936</v>
      </c>
      <c r="B644" s="113" vm="1187">
        <f ca="1"/>
        <v>59.1</v>
      </c>
      <c r="C644" s="113">
        <f t="shared" ca="1" si="10"/>
        <v>2017</v>
      </c>
    </row>
    <row r="645" spans="1:3" x14ac:dyDescent="0.3">
      <c r="A645" s="113" vm="1188">
        <f ca="1"/>
        <v>42937</v>
      </c>
      <c r="B645" s="113" vm="1189">
        <f ca="1"/>
        <v>59.95</v>
      </c>
      <c r="C645" s="113">
        <f t="shared" ca="1" si="10"/>
        <v>2017</v>
      </c>
    </row>
    <row r="646" spans="1:3" x14ac:dyDescent="0.3">
      <c r="A646" s="113" vm="1190">
        <f ca="1"/>
        <v>42940</v>
      </c>
      <c r="B646" s="113" vm="1191">
        <f ca="1"/>
        <v>58.95</v>
      </c>
      <c r="C646" s="113">
        <f t="shared" ca="1" si="10"/>
        <v>2017</v>
      </c>
    </row>
    <row r="647" spans="1:3" x14ac:dyDescent="0.3">
      <c r="A647" s="113" vm="1192">
        <f ca="1"/>
        <v>42941</v>
      </c>
      <c r="B647" s="113" vm="1193">
        <f ca="1"/>
        <v>59.39</v>
      </c>
      <c r="C647" s="113">
        <f t="shared" ca="1" si="10"/>
        <v>2017</v>
      </c>
    </row>
    <row r="648" spans="1:3" x14ac:dyDescent="0.3">
      <c r="A648" s="113" vm="1194">
        <f ca="1"/>
        <v>42942</v>
      </c>
      <c r="B648" s="113" vm="1195">
        <f ca="1"/>
        <v>58.36</v>
      </c>
      <c r="C648" s="113">
        <f t="shared" ca="1" si="10"/>
        <v>2017</v>
      </c>
    </row>
    <row r="649" spans="1:3" x14ac:dyDescent="0.3">
      <c r="A649" s="113" vm="1196">
        <f ca="1"/>
        <v>42943</v>
      </c>
      <c r="B649" s="113" vm="1197">
        <f ca="1"/>
        <v>58.15</v>
      </c>
      <c r="C649" s="113">
        <f t="shared" ca="1" si="10"/>
        <v>2017</v>
      </c>
    </row>
    <row r="650" spans="1:3" x14ac:dyDescent="0.3">
      <c r="A650" s="113" vm="1198">
        <f ca="1"/>
        <v>42944</v>
      </c>
      <c r="B650" s="113" vm="1199">
        <f ca="1"/>
        <v>58.67</v>
      </c>
      <c r="C650" s="113">
        <f t="shared" ca="1" si="10"/>
        <v>2017</v>
      </c>
    </row>
    <row r="651" spans="1:3" x14ac:dyDescent="0.3">
      <c r="A651" s="113" vm="1200">
        <f ca="1"/>
        <v>42947</v>
      </c>
      <c r="B651" s="113" vm="1201">
        <f ca="1"/>
        <v>59.05</v>
      </c>
      <c r="C651" s="113">
        <f t="shared" ca="1" si="10"/>
        <v>2017</v>
      </c>
    </row>
    <row r="652" spans="1:3" x14ac:dyDescent="0.3">
      <c r="A652" s="113" vm="1202">
        <f ca="1"/>
        <v>42948</v>
      </c>
      <c r="B652" s="113" vm="1203">
        <f ca="1"/>
        <v>59.84</v>
      </c>
      <c r="C652" s="113">
        <f t="shared" ca="1" si="10"/>
        <v>2017</v>
      </c>
    </row>
    <row r="653" spans="1:3" x14ac:dyDescent="0.3">
      <c r="A653" s="113" vm="1204">
        <f ca="1"/>
        <v>42949</v>
      </c>
      <c r="B653" s="113" vm="1205">
        <f ca="1"/>
        <v>59.79</v>
      </c>
      <c r="C653" s="113">
        <f t="shared" ca="1" si="10"/>
        <v>2017</v>
      </c>
    </row>
    <row r="654" spans="1:3" x14ac:dyDescent="0.3">
      <c r="A654" s="113" vm="1206">
        <f ca="1"/>
        <v>42950</v>
      </c>
      <c r="B654" s="113" vm="1207">
        <f ca="1"/>
        <v>60.14</v>
      </c>
      <c r="C654" s="113">
        <f t="shared" ca="1" si="10"/>
        <v>2017</v>
      </c>
    </row>
    <row r="655" spans="1:3" x14ac:dyDescent="0.3">
      <c r="A655" s="113" vm="1208">
        <f ca="1"/>
        <v>42951</v>
      </c>
      <c r="B655" s="113" vm="1209">
        <f ca="1"/>
        <v>59.76</v>
      </c>
      <c r="C655" s="113">
        <f t="shared" ca="1" si="10"/>
        <v>2017</v>
      </c>
    </row>
    <row r="656" spans="1:3" x14ac:dyDescent="0.3">
      <c r="A656" s="113" vm="1210">
        <f ca="1"/>
        <v>42954</v>
      </c>
      <c r="B656" s="113" vm="1205">
        <f ca="1"/>
        <v>59.79</v>
      </c>
      <c r="C656" s="113">
        <f t="shared" ca="1" si="10"/>
        <v>2017</v>
      </c>
    </row>
    <row r="657" spans="1:3" x14ac:dyDescent="0.3">
      <c r="A657" s="113" vm="1211">
        <f ca="1"/>
        <v>42955</v>
      </c>
      <c r="B657" s="113" vm="1212">
        <f ca="1"/>
        <v>59.46</v>
      </c>
      <c r="C657" s="113">
        <f t="shared" ca="1" si="10"/>
        <v>2017</v>
      </c>
    </row>
    <row r="658" spans="1:3" x14ac:dyDescent="0.3">
      <c r="A658" s="113" vm="1213">
        <f ca="1"/>
        <v>42956</v>
      </c>
      <c r="B658" s="113" vm="1214">
        <f ca="1"/>
        <v>59.9</v>
      </c>
      <c r="C658" s="113">
        <f t="shared" ca="1" si="10"/>
        <v>2017</v>
      </c>
    </row>
    <row r="659" spans="1:3" x14ac:dyDescent="0.3">
      <c r="A659" s="113" vm="1215">
        <f ca="1"/>
        <v>42957</v>
      </c>
      <c r="B659" s="113" vm="1216">
        <f ca="1"/>
        <v>59.07</v>
      </c>
      <c r="C659" s="113">
        <f t="shared" ca="1" si="10"/>
        <v>2017</v>
      </c>
    </row>
    <row r="660" spans="1:3" x14ac:dyDescent="0.3">
      <c r="A660" s="113" vm="1217">
        <f ca="1"/>
        <v>42958</v>
      </c>
      <c r="B660" s="113" vm="1218">
        <f ca="1"/>
        <v>58.97</v>
      </c>
      <c r="C660" s="113">
        <f t="shared" ca="1" si="10"/>
        <v>2017</v>
      </c>
    </row>
    <row r="661" spans="1:3" x14ac:dyDescent="0.3">
      <c r="A661" s="113" vm="1219">
        <f ca="1"/>
        <v>42961</v>
      </c>
      <c r="B661" s="113" vm="1220">
        <f ca="1"/>
        <v>59.78</v>
      </c>
      <c r="C661" s="113">
        <f t="shared" ca="1" si="10"/>
        <v>2017</v>
      </c>
    </row>
    <row r="662" spans="1:3" x14ac:dyDescent="0.3">
      <c r="A662" s="113" vm="1221">
        <f ca="1"/>
        <v>42962</v>
      </c>
      <c r="B662" s="113" vm="1222">
        <f ca="1"/>
        <v>58.56</v>
      </c>
      <c r="C662" s="113">
        <f t="shared" ca="1" si="10"/>
        <v>2017</v>
      </c>
    </row>
    <row r="663" spans="1:3" x14ac:dyDescent="0.3">
      <c r="A663" s="113" vm="1223">
        <f ca="1"/>
        <v>42963</v>
      </c>
      <c r="B663" s="113" vm="642">
        <f ca="1"/>
        <v>58.54</v>
      </c>
      <c r="C663" s="113">
        <f t="shared" ca="1" si="10"/>
        <v>2017</v>
      </c>
    </row>
    <row r="664" spans="1:3" x14ac:dyDescent="0.3">
      <c r="A664" s="113" vm="1224">
        <f ca="1"/>
        <v>42964</v>
      </c>
      <c r="B664" s="113" vm="283">
        <f ca="1"/>
        <v>57.46</v>
      </c>
      <c r="C664" s="113">
        <f t="shared" ca="1" si="10"/>
        <v>2017</v>
      </c>
    </row>
    <row r="665" spans="1:3" x14ac:dyDescent="0.3">
      <c r="A665" s="113" vm="1225">
        <f ca="1"/>
        <v>42965</v>
      </c>
      <c r="B665" s="113" vm="823">
        <f ca="1"/>
        <v>54.95</v>
      </c>
      <c r="C665" s="113">
        <f t="shared" ca="1" si="10"/>
        <v>2017</v>
      </c>
    </row>
    <row r="666" spans="1:3" x14ac:dyDescent="0.3">
      <c r="A666" s="113" vm="1226">
        <f ca="1"/>
        <v>42968</v>
      </c>
      <c r="B666" s="113" vm="1227">
        <f ca="1"/>
        <v>53.61</v>
      </c>
      <c r="C666" s="113">
        <f t="shared" ca="1" si="10"/>
        <v>2017</v>
      </c>
    </row>
    <row r="667" spans="1:3" x14ac:dyDescent="0.3">
      <c r="A667" s="113" vm="1228">
        <f ca="1"/>
        <v>42969</v>
      </c>
      <c r="B667" s="113" vm="1229">
        <f ca="1"/>
        <v>54.13</v>
      </c>
      <c r="C667" s="113">
        <f t="shared" ca="1" si="10"/>
        <v>2017</v>
      </c>
    </row>
    <row r="668" spans="1:3" x14ac:dyDescent="0.3">
      <c r="A668" s="113" vm="1230">
        <f ca="1"/>
        <v>42970</v>
      </c>
      <c r="B668" s="113" vm="1227">
        <f ca="1"/>
        <v>53.61</v>
      </c>
      <c r="C668" s="113">
        <f t="shared" ca="1" si="10"/>
        <v>2017</v>
      </c>
    </row>
    <row r="669" spans="1:3" x14ac:dyDescent="0.3">
      <c r="A669" s="113" vm="1231">
        <f ca="1"/>
        <v>42971</v>
      </c>
      <c r="B669" s="113" vm="1232">
        <f ca="1"/>
        <v>53.84</v>
      </c>
      <c r="C669" s="113">
        <f t="shared" ca="1" si="10"/>
        <v>2017</v>
      </c>
    </row>
    <row r="670" spans="1:3" x14ac:dyDescent="0.3">
      <c r="A670" s="113" vm="1233">
        <f ca="1"/>
        <v>42972</v>
      </c>
      <c r="B670" s="113" vm="1234">
        <f ca="1"/>
        <v>53.9</v>
      </c>
      <c r="C670" s="113">
        <f t="shared" ca="1" si="10"/>
        <v>2017</v>
      </c>
    </row>
    <row r="671" spans="1:3" x14ac:dyDescent="0.3">
      <c r="A671" s="113" vm="1235">
        <f ca="1"/>
        <v>42975</v>
      </c>
      <c r="B671" s="113" vm="1236">
        <f ca="1"/>
        <v>53.73</v>
      </c>
      <c r="C671" s="113">
        <f t="shared" ca="1" si="10"/>
        <v>2017</v>
      </c>
    </row>
    <row r="672" spans="1:3" x14ac:dyDescent="0.3">
      <c r="A672" s="113" vm="1237">
        <f ca="1"/>
        <v>42976</v>
      </c>
      <c r="B672" s="113" vm="1238">
        <f ca="1"/>
        <v>52.73</v>
      </c>
      <c r="C672" s="113">
        <f t="shared" ca="1" si="10"/>
        <v>2017</v>
      </c>
    </row>
    <row r="673" spans="1:3" x14ac:dyDescent="0.3">
      <c r="A673" s="113" vm="1239">
        <f ca="1"/>
        <v>42977</v>
      </c>
      <c r="B673" s="113" vm="1240">
        <f ca="1"/>
        <v>52.56</v>
      </c>
      <c r="C673" s="113">
        <f t="shared" ca="1" si="10"/>
        <v>2017</v>
      </c>
    </row>
    <row r="674" spans="1:3" x14ac:dyDescent="0.3">
      <c r="A674" s="113" vm="1241">
        <f ca="1"/>
        <v>42978</v>
      </c>
      <c r="B674" s="113" vm="996">
        <f ca="1"/>
        <v>52.81</v>
      </c>
      <c r="C674" s="113">
        <f t="shared" ca="1" si="10"/>
        <v>2017</v>
      </c>
    </row>
    <row r="675" spans="1:3" x14ac:dyDescent="0.3">
      <c r="A675" s="113" vm="1242">
        <f ca="1"/>
        <v>42979</v>
      </c>
      <c r="B675" s="113" vm="1162">
        <f ca="1"/>
        <v>53.36</v>
      </c>
      <c r="C675" s="113">
        <f t="shared" ca="1" si="10"/>
        <v>2017</v>
      </c>
    </row>
    <row r="676" spans="1:3" x14ac:dyDescent="0.3">
      <c r="A676" s="113" vm="1243">
        <f ca="1"/>
        <v>42983</v>
      </c>
      <c r="B676" s="113" vm="1135">
        <f ca="1"/>
        <v>53.01</v>
      </c>
      <c r="C676" s="113">
        <f t="shared" ca="1" si="10"/>
        <v>2017</v>
      </c>
    </row>
    <row r="677" spans="1:3" x14ac:dyDescent="0.3">
      <c r="A677" s="113" vm="1244">
        <f ca="1"/>
        <v>42984</v>
      </c>
      <c r="B677" s="113" vm="1245">
        <f ca="1"/>
        <v>52.76</v>
      </c>
      <c r="C677" s="113">
        <f t="shared" ca="1" si="10"/>
        <v>2017</v>
      </c>
    </row>
    <row r="678" spans="1:3" x14ac:dyDescent="0.3">
      <c r="A678" s="113" vm="1246">
        <f ca="1"/>
        <v>42985</v>
      </c>
      <c r="B678" s="113" vm="1247">
        <f ca="1"/>
        <v>52.39</v>
      </c>
      <c r="C678" s="113">
        <f t="shared" ca="1" si="10"/>
        <v>2017</v>
      </c>
    </row>
    <row r="679" spans="1:3" x14ac:dyDescent="0.3">
      <c r="A679" s="113" vm="1248">
        <f ca="1"/>
        <v>42986</v>
      </c>
      <c r="B679" s="113" vm="192">
        <f ca="1"/>
        <v>52.2</v>
      </c>
      <c r="C679" s="113">
        <f t="shared" ca="1" si="10"/>
        <v>2017</v>
      </c>
    </row>
    <row r="680" spans="1:3" x14ac:dyDescent="0.3">
      <c r="A680" s="113" vm="1249">
        <f ca="1"/>
        <v>42989</v>
      </c>
      <c r="B680" s="113" vm="1250">
        <f ca="1"/>
        <v>53.03</v>
      </c>
      <c r="C680" s="113">
        <f t="shared" ca="1" si="10"/>
        <v>2017</v>
      </c>
    </row>
    <row r="681" spans="1:3" x14ac:dyDescent="0.3">
      <c r="A681" s="113" vm="1251">
        <f ca="1"/>
        <v>42990</v>
      </c>
      <c r="B681" s="113" vm="1252">
        <f ca="1"/>
        <v>53.4</v>
      </c>
      <c r="C681" s="113">
        <f t="shared" ca="1" si="10"/>
        <v>2017</v>
      </c>
    </row>
    <row r="682" spans="1:3" x14ac:dyDescent="0.3">
      <c r="A682" s="113" vm="1253">
        <f ca="1"/>
        <v>42991</v>
      </c>
      <c r="B682" s="113" vm="1254">
        <f ca="1"/>
        <v>53.52</v>
      </c>
      <c r="C682" s="113">
        <f t="shared" ca="1" si="10"/>
        <v>2017</v>
      </c>
    </row>
    <row r="683" spans="1:3" x14ac:dyDescent="0.3">
      <c r="A683" s="113" vm="1255">
        <f ca="1"/>
        <v>42992</v>
      </c>
      <c r="B683" s="113" vm="1236">
        <f ca="1"/>
        <v>53.73</v>
      </c>
      <c r="C683" s="113">
        <f t="shared" ca="1" si="10"/>
        <v>2017</v>
      </c>
    </row>
    <row r="684" spans="1:3" x14ac:dyDescent="0.3">
      <c r="A684" s="113" vm="1256">
        <f ca="1"/>
        <v>42993</v>
      </c>
      <c r="B684" s="113" vm="1257">
        <f ca="1"/>
        <v>53.87</v>
      </c>
      <c r="C684" s="113">
        <f t="shared" ca="1" si="10"/>
        <v>2017</v>
      </c>
    </row>
    <row r="685" spans="1:3" x14ac:dyDescent="0.3">
      <c r="A685" s="113" vm="1258">
        <f ca="1"/>
        <v>42996</v>
      </c>
      <c r="B685" s="113" vm="1259">
        <f ca="1"/>
        <v>53.5</v>
      </c>
      <c r="C685" s="113">
        <f t="shared" ca="1" si="10"/>
        <v>2017</v>
      </c>
    </row>
    <row r="686" spans="1:3" x14ac:dyDescent="0.3">
      <c r="A686" s="113" vm="1260">
        <f ca="1"/>
        <v>42997</v>
      </c>
      <c r="B686" s="113" vm="1261">
        <f ca="1"/>
        <v>53.33</v>
      </c>
      <c r="C686" s="113">
        <f t="shared" ca="1" si="10"/>
        <v>2017</v>
      </c>
    </row>
    <row r="687" spans="1:3" x14ac:dyDescent="0.3">
      <c r="A687" s="113" vm="1262">
        <f ca="1"/>
        <v>42998</v>
      </c>
      <c r="B687" s="113" vm="1263">
        <f ca="1"/>
        <v>53.56</v>
      </c>
      <c r="C687" s="113">
        <f t="shared" ca="1" si="10"/>
        <v>2017</v>
      </c>
    </row>
    <row r="688" spans="1:3" x14ac:dyDescent="0.3">
      <c r="A688" s="113" vm="1264">
        <f ca="1"/>
        <v>42999</v>
      </c>
      <c r="B688" s="113" vm="983">
        <f ca="1"/>
        <v>53.19</v>
      </c>
      <c r="C688" s="113">
        <f t="shared" ca="1" si="10"/>
        <v>2017</v>
      </c>
    </row>
    <row r="689" spans="1:3" x14ac:dyDescent="0.3">
      <c r="A689" s="113" vm="1265">
        <f ca="1"/>
        <v>43000</v>
      </c>
      <c r="B689" s="113" vm="977">
        <f ca="1"/>
        <v>53.24</v>
      </c>
      <c r="C689" s="113">
        <f t="shared" ca="1" si="10"/>
        <v>2017</v>
      </c>
    </row>
    <row r="690" spans="1:3" x14ac:dyDescent="0.3">
      <c r="A690" s="113" vm="1266">
        <f ca="1"/>
        <v>43003</v>
      </c>
      <c r="B690" s="113" vm="1139">
        <f ca="1"/>
        <v>53.23</v>
      </c>
      <c r="C690" s="113">
        <f t="shared" ca="1" si="10"/>
        <v>2017</v>
      </c>
    </row>
    <row r="691" spans="1:3" x14ac:dyDescent="0.3">
      <c r="A691" s="113" vm="1267">
        <f ca="1"/>
        <v>43004</v>
      </c>
      <c r="B691" s="113" vm="1268">
        <f ca="1"/>
        <v>53.7</v>
      </c>
      <c r="C691" s="113">
        <f t="shared" ca="1" si="10"/>
        <v>2017</v>
      </c>
    </row>
    <row r="692" spans="1:3" x14ac:dyDescent="0.3">
      <c r="A692" s="113" vm="1269">
        <f ca="1"/>
        <v>43005</v>
      </c>
      <c r="B692" s="113" vm="841">
        <f ca="1"/>
        <v>52.67</v>
      </c>
      <c r="C692" s="113">
        <f t="shared" ca="1" si="10"/>
        <v>2017</v>
      </c>
    </row>
    <row r="693" spans="1:3" x14ac:dyDescent="0.3">
      <c r="A693" s="113" vm="1270">
        <f ca="1"/>
        <v>43006</v>
      </c>
      <c r="B693" s="113" vm="1271">
        <f ca="1"/>
        <v>52.63</v>
      </c>
      <c r="C693" s="113">
        <f t="shared" ca="1" si="10"/>
        <v>2017</v>
      </c>
    </row>
    <row r="694" spans="1:3" x14ac:dyDescent="0.3">
      <c r="A694" s="113" vm="1272">
        <f ca="1"/>
        <v>43007</v>
      </c>
      <c r="B694" s="113" vm="920">
        <f ca="1"/>
        <v>51.85</v>
      </c>
      <c r="C694" s="113">
        <f t="shared" ca="1" si="10"/>
        <v>2017</v>
      </c>
    </row>
    <row r="695" spans="1:3" x14ac:dyDescent="0.3">
      <c r="A695" s="113" vm="1273">
        <f ca="1"/>
        <v>43010</v>
      </c>
      <c r="B695" s="113" vm="867">
        <f ca="1"/>
        <v>51.87</v>
      </c>
      <c r="C695" s="113">
        <f t="shared" ca="1" si="10"/>
        <v>2017</v>
      </c>
    </row>
    <row r="696" spans="1:3" x14ac:dyDescent="0.3">
      <c r="A696" s="113" vm="1274">
        <f ca="1"/>
        <v>43011</v>
      </c>
      <c r="B696" s="113" vm="1275">
        <f ca="1"/>
        <v>51.47</v>
      </c>
      <c r="C696" s="113">
        <f t="shared" ca="1" si="10"/>
        <v>2017</v>
      </c>
    </row>
    <row r="697" spans="1:3" x14ac:dyDescent="0.3">
      <c r="A697" s="113" vm="1276">
        <f ca="1"/>
        <v>43012</v>
      </c>
      <c r="B697" s="113" vm="1277">
        <f ca="1"/>
        <v>52.08</v>
      </c>
      <c r="C697" s="113">
        <f t="shared" ca="1" si="10"/>
        <v>2017</v>
      </c>
    </row>
    <row r="698" spans="1:3" x14ac:dyDescent="0.3">
      <c r="A698" s="113" vm="1278">
        <f ca="1"/>
        <v>43013</v>
      </c>
      <c r="B698" s="113" vm="1279">
        <f ca="1"/>
        <v>52.18</v>
      </c>
      <c r="C698" s="113">
        <f t="shared" ca="1" si="10"/>
        <v>2017</v>
      </c>
    </row>
    <row r="699" spans="1:3" x14ac:dyDescent="0.3">
      <c r="A699" s="113" vm="1280">
        <f ca="1"/>
        <v>43014</v>
      </c>
      <c r="B699" s="113" vm="1281">
        <f ca="1"/>
        <v>52.42</v>
      </c>
      <c r="C699" s="113">
        <f t="shared" ca="1" si="10"/>
        <v>2017</v>
      </c>
    </row>
    <row r="700" spans="1:3" x14ac:dyDescent="0.3">
      <c r="A700" s="113" vm="1282">
        <f ca="1"/>
        <v>43017</v>
      </c>
      <c r="B700" s="113" vm="908">
        <f ca="1"/>
        <v>51.52</v>
      </c>
      <c r="C700" s="113">
        <f t="shared" ca="1" si="10"/>
        <v>2017</v>
      </c>
    </row>
    <row r="701" spans="1:3" x14ac:dyDescent="0.3">
      <c r="A701" s="113" vm="1283">
        <f ca="1"/>
        <v>43018</v>
      </c>
      <c r="B701" s="113" vm="1284">
        <f ca="1"/>
        <v>51.53</v>
      </c>
      <c r="C701" s="113">
        <f t="shared" ca="1" si="10"/>
        <v>2017</v>
      </c>
    </row>
    <row r="702" spans="1:3" x14ac:dyDescent="0.3">
      <c r="A702" s="113" vm="1285">
        <f ca="1"/>
        <v>43019</v>
      </c>
      <c r="B702" s="113" vm="859">
        <f ca="1"/>
        <v>51.03</v>
      </c>
      <c r="C702" s="113">
        <f t="shared" ca="1" si="10"/>
        <v>2017</v>
      </c>
    </row>
    <row r="703" spans="1:3" x14ac:dyDescent="0.3">
      <c r="A703" s="113" vm="1286">
        <f ca="1"/>
        <v>43020</v>
      </c>
      <c r="B703" s="113" vm="950">
        <f ca="1"/>
        <v>50.83</v>
      </c>
      <c r="C703" s="113">
        <f t="shared" ca="1" si="10"/>
        <v>2017</v>
      </c>
    </row>
    <row r="704" spans="1:3" x14ac:dyDescent="0.3">
      <c r="A704" s="113" vm="1287">
        <f ca="1"/>
        <v>43021</v>
      </c>
      <c r="B704" s="113" vm="1288">
        <f ca="1"/>
        <v>50.98</v>
      </c>
      <c r="C704" s="113">
        <f t="shared" ca="1" si="10"/>
        <v>2017</v>
      </c>
    </row>
    <row r="705" spans="1:3" x14ac:dyDescent="0.3">
      <c r="A705" s="113" vm="1289">
        <f ca="1"/>
        <v>43024</v>
      </c>
      <c r="B705" s="113" vm="1290">
        <f ca="1"/>
        <v>51.37</v>
      </c>
      <c r="C705" s="113">
        <f t="shared" ca="1" si="10"/>
        <v>2017</v>
      </c>
    </row>
    <row r="706" spans="1:3" x14ac:dyDescent="0.3">
      <c r="A706" s="113" vm="1291">
        <f ca="1"/>
        <v>43025</v>
      </c>
      <c r="B706" s="113" vm="1292">
        <f ca="1"/>
        <v>52</v>
      </c>
      <c r="C706" s="113">
        <f t="shared" ca="1" si="10"/>
        <v>2017</v>
      </c>
    </row>
    <row r="707" spans="1:3" x14ac:dyDescent="0.3">
      <c r="A707" s="113" vm="1293">
        <f ca="1"/>
        <v>43026</v>
      </c>
      <c r="B707" s="113" vm="931">
        <f ca="1"/>
        <v>52.3</v>
      </c>
      <c r="C707" s="113">
        <f t="shared" ref="C707:C770" ca="1" si="11">YEAR(A707)</f>
        <v>2017</v>
      </c>
    </row>
    <row r="708" spans="1:3" x14ac:dyDescent="0.3">
      <c r="A708" s="113" vm="1294">
        <f ca="1"/>
        <v>43027</v>
      </c>
      <c r="B708" s="113" vm="963">
        <f ca="1"/>
        <v>52.69</v>
      </c>
      <c r="C708" s="113">
        <f t="shared" ca="1" si="11"/>
        <v>2017</v>
      </c>
    </row>
    <row r="709" spans="1:3" x14ac:dyDescent="0.3">
      <c r="A709" s="113" vm="1295">
        <f ca="1"/>
        <v>43028</v>
      </c>
      <c r="B709" s="113" vm="956">
        <f ca="1"/>
        <v>53.06</v>
      </c>
      <c r="C709" s="113">
        <f t="shared" ca="1" si="11"/>
        <v>2017</v>
      </c>
    </row>
    <row r="710" spans="1:3" x14ac:dyDescent="0.3">
      <c r="A710" s="113" vm="1296">
        <f ca="1"/>
        <v>43031</v>
      </c>
      <c r="B710" s="113" vm="1297">
        <f ca="1"/>
        <v>53.66</v>
      </c>
      <c r="C710" s="113">
        <f t="shared" ca="1" si="11"/>
        <v>2017</v>
      </c>
    </row>
    <row r="711" spans="1:3" x14ac:dyDescent="0.3">
      <c r="A711" s="113" vm="1298">
        <f ca="1"/>
        <v>43032</v>
      </c>
      <c r="B711" s="113" vm="1299">
        <f ca="1"/>
        <v>53.42</v>
      </c>
      <c r="C711" s="113">
        <f t="shared" ca="1" si="11"/>
        <v>2017</v>
      </c>
    </row>
    <row r="712" spans="1:3" x14ac:dyDescent="0.3">
      <c r="A712" s="113" vm="1300">
        <f ca="1"/>
        <v>43033</v>
      </c>
      <c r="B712" s="113" vm="698">
        <f ca="1"/>
        <v>54.94</v>
      </c>
      <c r="C712" s="113">
        <f t="shared" ca="1" si="11"/>
        <v>2017</v>
      </c>
    </row>
    <row r="713" spans="1:3" x14ac:dyDescent="0.3">
      <c r="A713" s="113" vm="1301">
        <f ca="1"/>
        <v>43034</v>
      </c>
      <c r="B713" s="113" vm="1302">
        <f ca="1"/>
        <v>56.81</v>
      </c>
      <c r="C713" s="113">
        <f t="shared" ca="1" si="11"/>
        <v>2017</v>
      </c>
    </row>
    <row r="714" spans="1:3" x14ac:dyDescent="0.3">
      <c r="A714" s="113" vm="1303">
        <f ca="1"/>
        <v>43035</v>
      </c>
      <c r="B714" s="113" vm="1304">
        <f ca="1"/>
        <v>55.96</v>
      </c>
      <c r="C714" s="113">
        <f t="shared" ca="1" si="11"/>
        <v>2017</v>
      </c>
    </row>
    <row r="715" spans="1:3" x14ac:dyDescent="0.3">
      <c r="A715" s="113" vm="1305">
        <f ca="1"/>
        <v>43038</v>
      </c>
      <c r="B715" s="113" vm="1306">
        <f ca="1"/>
        <v>55.27</v>
      </c>
      <c r="C715" s="113">
        <f t="shared" ca="1" si="11"/>
        <v>2017</v>
      </c>
    </row>
    <row r="716" spans="1:3" x14ac:dyDescent="0.3">
      <c r="A716" s="113" vm="1307">
        <f ca="1"/>
        <v>43039</v>
      </c>
      <c r="B716" s="113" vm="1095">
        <f ca="1"/>
        <v>54.99</v>
      </c>
      <c r="C716" s="113">
        <f t="shared" ca="1" si="11"/>
        <v>2017</v>
      </c>
    </row>
    <row r="717" spans="1:3" x14ac:dyDescent="0.3">
      <c r="A717" s="113" vm="1308">
        <f ca="1"/>
        <v>43040</v>
      </c>
      <c r="B717" s="113" vm="1097">
        <f ca="1"/>
        <v>55.07</v>
      </c>
      <c r="C717" s="113">
        <f t="shared" ca="1" si="11"/>
        <v>2017</v>
      </c>
    </row>
    <row r="718" spans="1:3" x14ac:dyDescent="0.3">
      <c r="A718" s="113" vm="1309">
        <f ca="1"/>
        <v>43041</v>
      </c>
      <c r="B718" s="113" vm="1310">
        <f ca="1"/>
        <v>55.12</v>
      </c>
      <c r="C718" s="113">
        <f t="shared" ca="1" si="11"/>
        <v>2017</v>
      </c>
    </row>
    <row r="719" spans="1:3" x14ac:dyDescent="0.3">
      <c r="A719" s="113" vm="1311">
        <f ca="1"/>
        <v>43042</v>
      </c>
      <c r="B719" s="113" vm="1312">
        <f ca="1"/>
        <v>55.71</v>
      </c>
      <c r="C719" s="113">
        <f t="shared" ca="1" si="11"/>
        <v>2017</v>
      </c>
    </row>
    <row r="720" spans="1:3" x14ac:dyDescent="0.3">
      <c r="A720" s="113" vm="1313">
        <f ca="1"/>
        <v>43045</v>
      </c>
      <c r="B720" s="113" vm="1063">
        <f ca="1"/>
        <v>56.04</v>
      </c>
      <c r="C720" s="113">
        <f t="shared" ca="1" si="11"/>
        <v>2017</v>
      </c>
    </row>
    <row r="721" spans="1:3" x14ac:dyDescent="0.3">
      <c r="A721" s="113" vm="1314">
        <f ca="1"/>
        <v>43046</v>
      </c>
      <c r="B721" s="113" vm="830">
        <f ca="1"/>
        <v>55.15</v>
      </c>
      <c r="C721" s="113">
        <f t="shared" ca="1" si="11"/>
        <v>2017</v>
      </c>
    </row>
    <row r="722" spans="1:3" x14ac:dyDescent="0.3">
      <c r="A722" s="113" vm="1315">
        <f ca="1"/>
        <v>43047</v>
      </c>
      <c r="B722" s="113" vm="1316">
        <f ca="1"/>
        <v>55.76</v>
      </c>
      <c r="C722" s="113">
        <f t="shared" ca="1" si="11"/>
        <v>2017</v>
      </c>
    </row>
    <row r="723" spans="1:3" x14ac:dyDescent="0.3">
      <c r="A723" s="113" vm="1317">
        <f ca="1"/>
        <v>43048</v>
      </c>
      <c r="B723" s="113" vm="1318">
        <f ca="1"/>
        <v>56.13</v>
      </c>
      <c r="C723" s="113">
        <f t="shared" ca="1" si="11"/>
        <v>2017</v>
      </c>
    </row>
    <row r="724" spans="1:3" x14ac:dyDescent="0.3">
      <c r="A724" s="113" vm="1319">
        <f ca="1"/>
        <v>43049</v>
      </c>
      <c r="B724" s="113" vm="1004">
        <f ca="1"/>
        <v>56.09</v>
      </c>
      <c r="C724" s="113">
        <f t="shared" ca="1" si="11"/>
        <v>2017</v>
      </c>
    </row>
    <row r="725" spans="1:3" x14ac:dyDescent="0.3">
      <c r="A725" s="113" vm="1320">
        <f ca="1"/>
        <v>43052</v>
      </c>
      <c r="B725" s="113" vm="344">
        <f ca="1"/>
        <v>55.91</v>
      </c>
      <c r="C725" s="113">
        <f t="shared" ca="1" si="11"/>
        <v>2017</v>
      </c>
    </row>
    <row r="726" spans="1:3" x14ac:dyDescent="0.3">
      <c r="A726" s="113" vm="1321">
        <f ca="1"/>
        <v>43053</v>
      </c>
      <c r="B726" s="113" vm="772">
        <f ca="1"/>
        <v>55.98</v>
      </c>
      <c r="C726" s="113">
        <f t="shared" ca="1" si="11"/>
        <v>2017</v>
      </c>
    </row>
    <row r="727" spans="1:3" x14ac:dyDescent="0.3">
      <c r="A727" s="113" vm="1322">
        <f ca="1"/>
        <v>43054</v>
      </c>
      <c r="B727" s="113" vm="1323">
        <f ca="1"/>
        <v>56.63</v>
      </c>
      <c r="C727" s="113">
        <f t="shared" ca="1" si="11"/>
        <v>2017</v>
      </c>
    </row>
    <row r="728" spans="1:3" x14ac:dyDescent="0.3">
      <c r="A728" s="113" vm="1324">
        <f ca="1"/>
        <v>43055</v>
      </c>
      <c r="B728" s="113" vm="301">
        <f ca="1"/>
        <v>57.23</v>
      </c>
      <c r="C728" s="113">
        <f t="shared" ca="1" si="11"/>
        <v>2017</v>
      </c>
    </row>
    <row r="729" spans="1:3" x14ac:dyDescent="0.3">
      <c r="A729" s="113" vm="1325">
        <f ca="1"/>
        <v>43056</v>
      </c>
      <c r="B729" s="113" vm="1326">
        <f ca="1"/>
        <v>59.19</v>
      </c>
      <c r="C729" s="113">
        <f t="shared" ca="1" si="11"/>
        <v>2017</v>
      </c>
    </row>
    <row r="730" spans="1:3" x14ac:dyDescent="0.3">
      <c r="A730" s="113" vm="1327">
        <f ca="1"/>
        <v>43059</v>
      </c>
      <c r="B730" s="113" vm="576">
        <f ca="1"/>
        <v>59.25</v>
      </c>
      <c r="C730" s="113">
        <f t="shared" ca="1" si="11"/>
        <v>2017</v>
      </c>
    </row>
    <row r="731" spans="1:3" x14ac:dyDescent="0.3">
      <c r="A731" s="113" vm="1328">
        <f ca="1"/>
        <v>43060</v>
      </c>
      <c r="B731" s="113" vm="1193">
        <f ca="1"/>
        <v>59.39</v>
      </c>
      <c r="C731" s="113">
        <f t="shared" ca="1" si="11"/>
        <v>2017</v>
      </c>
    </row>
    <row r="732" spans="1:3" x14ac:dyDescent="0.3">
      <c r="A732" s="113" vm="1329">
        <f ca="1"/>
        <v>43061</v>
      </c>
      <c r="B732" s="113" vm="1216">
        <f ca="1"/>
        <v>59.07</v>
      </c>
      <c r="C732" s="113">
        <f t="shared" ca="1" si="11"/>
        <v>2017</v>
      </c>
    </row>
    <row r="733" spans="1:3" x14ac:dyDescent="0.3">
      <c r="A733" s="113" vm="1330">
        <f ca="1"/>
        <v>43063</v>
      </c>
      <c r="B733" s="113" vm="1331">
        <f ca="1"/>
        <v>59.32</v>
      </c>
      <c r="C733" s="113">
        <f t="shared" ca="1" si="11"/>
        <v>2017</v>
      </c>
    </row>
    <row r="734" spans="1:3" x14ac:dyDescent="0.3">
      <c r="A734" s="113" vm="1332">
        <f ca="1"/>
        <v>43066</v>
      </c>
      <c r="B734" s="113" vm="1333">
        <f ca="1"/>
        <v>59.63</v>
      </c>
      <c r="C734" s="113">
        <f t="shared" ca="1" si="11"/>
        <v>2017</v>
      </c>
    </row>
    <row r="735" spans="1:3" x14ac:dyDescent="0.3">
      <c r="A735" s="113" vm="1334">
        <f ca="1"/>
        <v>43067</v>
      </c>
      <c r="B735" s="113" vm="527">
        <f ca="1"/>
        <v>59.58</v>
      </c>
      <c r="C735" s="113">
        <f t="shared" ca="1" si="11"/>
        <v>2017</v>
      </c>
    </row>
    <row r="736" spans="1:3" x14ac:dyDescent="0.3">
      <c r="A736" s="113" vm="1335">
        <f ca="1"/>
        <v>43068</v>
      </c>
      <c r="B736" s="113" vm="1336">
        <f ca="1"/>
        <v>60.36</v>
      </c>
      <c r="C736" s="113">
        <f t="shared" ca="1" si="11"/>
        <v>2017</v>
      </c>
    </row>
    <row r="737" spans="1:3" x14ac:dyDescent="0.3">
      <c r="A737" s="113" vm="1337">
        <f ca="1"/>
        <v>43069</v>
      </c>
      <c r="B737" s="113" vm="1338">
        <f ca="1"/>
        <v>60.42</v>
      </c>
      <c r="C737" s="113">
        <f t="shared" ca="1" si="11"/>
        <v>2017</v>
      </c>
    </row>
    <row r="738" spans="1:3" x14ac:dyDescent="0.3">
      <c r="A738" s="113" vm="1339">
        <f ca="1"/>
        <v>43070</v>
      </c>
      <c r="B738" s="113" vm="1340">
        <f ca="1"/>
        <v>59.88</v>
      </c>
      <c r="C738" s="113">
        <f t="shared" ca="1" si="11"/>
        <v>2017</v>
      </c>
    </row>
    <row r="739" spans="1:3" x14ac:dyDescent="0.3">
      <c r="A739" s="113" vm="1341">
        <f ca="1"/>
        <v>43073</v>
      </c>
      <c r="B739" s="113" vm="1342">
        <f ca="1"/>
        <v>60.1</v>
      </c>
      <c r="C739" s="113">
        <f t="shared" ca="1" si="11"/>
        <v>2017</v>
      </c>
    </row>
    <row r="740" spans="1:3" x14ac:dyDescent="0.3">
      <c r="A740" s="113" vm="1343">
        <f ca="1"/>
        <v>43074</v>
      </c>
      <c r="B740" s="113" vm="1338">
        <f ca="1"/>
        <v>60.42</v>
      </c>
      <c r="C740" s="113">
        <f t="shared" ca="1" si="11"/>
        <v>2017</v>
      </c>
    </row>
    <row r="741" spans="1:3" x14ac:dyDescent="0.3">
      <c r="A741" s="113" vm="1344">
        <f ca="1"/>
        <v>43075</v>
      </c>
      <c r="B741" s="113" vm="1345">
        <f ca="1"/>
        <v>59.72</v>
      </c>
      <c r="C741" s="113">
        <f t="shared" ca="1" si="11"/>
        <v>2017</v>
      </c>
    </row>
    <row r="742" spans="1:3" x14ac:dyDescent="0.3">
      <c r="A742" s="113" vm="1346">
        <f ca="1"/>
        <v>43076</v>
      </c>
      <c r="B742" s="113" vm="1347">
        <f ca="1"/>
        <v>60.6</v>
      </c>
      <c r="C742" s="113">
        <f t="shared" ca="1" si="11"/>
        <v>2017</v>
      </c>
    </row>
    <row r="743" spans="1:3" x14ac:dyDescent="0.3">
      <c r="A743" s="113" vm="1348">
        <f ca="1"/>
        <v>43077</v>
      </c>
      <c r="B743" s="113" vm="1349">
        <f ca="1"/>
        <v>61.3</v>
      </c>
      <c r="C743" s="113">
        <f t="shared" ca="1" si="11"/>
        <v>2017</v>
      </c>
    </row>
    <row r="744" spans="1:3" x14ac:dyDescent="0.3">
      <c r="A744" s="113" vm="1350">
        <f ca="1"/>
        <v>43080</v>
      </c>
      <c r="B744" s="113" vm="1351">
        <f ca="1"/>
        <v>61.91</v>
      </c>
      <c r="C744" s="113">
        <f t="shared" ca="1" si="11"/>
        <v>2017</v>
      </c>
    </row>
    <row r="745" spans="1:3" x14ac:dyDescent="0.3">
      <c r="A745" s="113" vm="1352">
        <f ca="1"/>
        <v>43081</v>
      </c>
      <c r="B745" s="113" vm="1353">
        <f ca="1"/>
        <v>62.17</v>
      </c>
      <c r="C745" s="113">
        <f t="shared" ca="1" si="11"/>
        <v>2017</v>
      </c>
    </row>
    <row r="746" spans="1:3" x14ac:dyDescent="0.3">
      <c r="A746" s="113" vm="1354">
        <f ca="1"/>
        <v>43082</v>
      </c>
      <c r="B746" s="113" vm="1355">
        <f ca="1"/>
        <v>64.3</v>
      </c>
      <c r="C746" s="113">
        <f t="shared" ca="1" si="11"/>
        <v>2017</v>
      </c>
    </row>
    <row r="747" spans="1:3" x14ac:dyDescent="0.3">
      <c r="A747" s="113" vm="1356">
        <f ca="1"/>
        <v>43083</v>
      </c>
      <c r="B747" s="113" vm="1357">
        <f ca="1"/>
        <v>64.53</v>
      </c>
      <c r="C747" s="113">
        <f t="shared" ca="1" si="11"/>
        <v>2017</v>
      </c>
    </row>
    <row r="748" spans="1:3" x14ac:dyDescent="0.3">
      <c r="A748" s="113" vm="1358">
        <f ca="1"/>
        <v>43084</v>
      </c>
      <c r="B748" s="113" vm="1359">
        <f ca="1"/>
        <v>64.790000000000006</v>
      </c>
      <c r="C748" s="113">
        <f t="shared" ca="1" si="11"/>
        <v>2017</v>
      </c>
    </row>
    <row r="749" spans="1:3" x14ac:dyDescent="0.3">
      <c r="A749" s="113" vm="1360">
        <f ca="1"/>
        <v>43087</v>
      </c>
      <c r="B749" s="113" vm="1361">
        <f ca="1"/>
        <v>64.81</v>
      </c>
      <c r="C749" s="113">
        <f t="shared" ca="1" si="11"/>
        <v>2017</v>
      </c>
    </row>
    <row r="750" spans="1:3" x14ac:dyDescent="0.3">
      <c r="A750" s="113" vm="1362">
        <f ca="1"/>
        <v>43088</v>
      </c>
      <c r="B750" s="113" vm="1363">
        <f ca="1"/>
        <v>64.239999999999995</v>
      </c>
      <c r="C750" s="113">
        <f t="shared" ca="1" si="11"/>
        <v>2017</v>
      </c>
    </row>
    <row r="751" spans="1:3" x14ac:dyDescent="0.3">
      <c r="A751" s="113" vm="1364">
        <f ca="1"/>
        <v>43089</v>
      </c>
      <c r="B751" s="113" vm="1365">
        <f ca="1"/>
        <v>63.59</v>
      </c>
      <c r="C751" s="113">
        <f t="shared" ca="1" si="11"/>
        <v>2017</v>
      </c>
    </row>
    <row r="752" spans="1:3" x14ac:dyDescent="0.3">
      <c r="A752" s="113" vm="1366">
        <f ca="1"/>
        <v>43090</v>
      </c>
      <c r="B752" s="113" vm="1367">
        <f ca="1"/>
        <v>64.77</v>
      </c>
      <c r="C752" s="113">
        <f t="shared" ca="1" si="11"/>
        <v>2017</v>
      </c>
    </row>
    <row r="753" spans="1:3" x14ac:dyDescent="0.3">
      <c r="A753" s="113" vm="1368">
        <f ca="1"/>
        <v>43091</v>
      </c>
      <c r="B753" s="113" vm="1369">
        <f ca="1"/>
        <v>63.29</v>
      </c>
      <c r="C753" s="113">
        <f t="shared" ca="1" si="11"/>
        <v>2017</v>
      </c>
    </row>
    <row r="754" spans="1:3" x14ac:dyDescent="0.3">
      <c r="A754" s="113" vm="1370">
        <f ca="1"/>
        <v>43095</v>
      </c>
      <c r="B754" s="113" vm="1371">
        <f ca="1"/>
        <v>63.65</v>
      </c>
      <c r="C754" s="113">
        <f t="shared" ca="1" si="11"/>
        <v>2017</v>
      </c>
    </row>
    <row r="755" spans="1:3" x14ac:dyDescent="0.3">
      <c r="A755" s="113" vm="1372">
        <f ca="1"/>
        <v>43096</v>
      </c>
      <c r="B755" s="113" vm="1373">
        <f ca="1"/>
        <v>62.95</v>
      </c>
      <c r="C755" s="113">
        <f t="shared" ca="1" si="11"/>
        <v>2017</v>
      </c>
    </row>
    <row r="756" spans="1:3" x14ac:dyDescent="0.3">
      <c r="A756" s="113" vm="1374">
        <f ca="1"/>
        <v>43097</v>
      </c>
      <c r="B756" s="113" vm="1373">
        <f ca="1"/>
        <v>62.95</v>
      </c>
      <c r="C756" s="113">
        <f t="shared" ca="1" si="11"/>
        <v>2017</v>
      </c>
    </row>
    <row r="757" spans="1:3" x14ac:dyDescent="0.3">
      <c r="A757" s="113" vm="1375">
        <f ca="1"/>
        <v>43098</v>
      </c>
      <c r="B757" s="113" vm="535">
        <f ca="1"/>
        <v>62.55</v>
      </c>
      <c r="C757" s="113">
        <f t="shared" ca="1" si="11"/>
        <v>2017</v>
      </c>
    </row>
    <row r="758" spans="1:3" x14ac:dyDescent="0.3">
      <c r="A758" s="113" vm="1376">
        <f ca="1"/>
        <v>43102</v>
      </c>
      <c r="B758" s="113" vm="1377">
        <f ca="1"/>
        <v>63.49</v>
      </c>
      <c r="C758" s="113">
        <f t="shared" ca="1" si="11"/>
        <v>2018</v>
      </c>
    </row>
    <row r="759" spans="1:3" x14ac:dyDescent="0.3">
      <c r="A759" s="113" vm="1378">
        <f ca="1"/>
        <v>43103</v>
      </c>
      <c r="B759" s="113" vm="1379">
        <f ca="1"/>
        <v>63.48</v>
      </c>
      <c r="C759" s="113">
        <f t="shared" ca="1" si="11"/>
        <v>2018</v>
      </c>
    </row>
    <row r="760" spans="1:3" x14ac:dyDescent="0.3">
      <c r="A760" s="113" vm="1380">
        <f ca="1"/>
        <v>43104</v>
      </c>
      <c r="B760" s="113" vm="1381">
        <f ca="1"/>
        <v>63.44</v>
      </c>
      <c r="C760" s="113">
        <f t="shared" ca="1" si="11"/>
        <v>2018</v>
      </c>
    </row>
    <row r="761" spans="1:3" x14ac:dyDescent="0.3">
      <c r="A761" s="113" vm="1382">
        <f ca="1"/>
        <v>43105</v>
      </c>
      <c r="B761" s="113" vm="1383">
        <f ca="1"/>
        <v>63.98</v>
      </c>
      <c r="C761" s="113">
        <f t="shared" ca="1" si="11"/>
        <v>2018</v>
      </c>
    </row>
    <row r="762" spans="1:3" x14ac:dyDescent="0.3">
      <c r="A762" s="113" vm="1384">
        <f ca="1"/>
        <v>43108</v>
      </c>
      <c r="B762" s="113" vm="1385">
        <f ca="1"/>
        <v>64.55</v>
      </c>
      <c r="C762" s="113">
        <f t="shared" ca="1" si="11"/>
        <v>2018</v>
      </c>
    </row>
    <row r="763" spans="1:3" x14ac:dyDescent="0.3">
      <c r="A763" s="113" vm="1386">
        <f ca="1"/>
        <v>43109</v>
      </c>
      <c r="B763" s="113" vm="1387">
        <f ca="1"/>
        <v>64.09</v>
      </c>
      <c r="C763" s="113">
        <f t="shared" ca="1" si="11"/>
        <v>2018</v>
      </c>
    </row>
    <row r="764" spans="1:3" x14ac:dyDescent="0.3">
      <c r="A764" s="113" vm="1388">
        <f ca="1"/>
        <v>43110</v>
      </c>
      <c r="B764" s="113" vm="1389">
        <f ca="1"/>
        <v>64.22</v>
      </c>
      <c r="C764" s="113">
        <f t="shared" ca="1" si="11"/>
        <v>2018</v>
      </c>
    </row>
    <row r="765" spans="1:3" x14ac:dyDescent="0.3">
      <c r="A765" s="113" vm="1390">
        <f ca="1"/>
        <v>43111</v>
      </c>
      <c r="B765" s="113" vm="1391">
        <f ca="1"/>
        <v>64.290000000000006</v>
      </c>
      <c r="C765" s="113">
        <f t="shared" ca="1" si="11"/>
        <v>2018</v>
      </c>
    </row>
    <row r="766" spans="1:3" x14ac:dyDescent="0.3">
      <c r="A766" s="113" vm="1392">
        <f ca="1"/>
        <v>43112</v>
      </c>
      <c r="B766" s="113" vm="1393">
        <f ca="1"/>
        <v>64.67</v>
      </c>
      <c r="C766" s="113">
        <f t="shared" ca="1" si="11"/>
        <v>2018</v>
      </c>
    </row>
    <row r="767" spans="1:3" x14ac:dyDescent="0.3">
      <c r="A767" s="113" vm="1394">
        <f ca="1"/>
        <v>43116</v>
      </c>
      <c r="B767" s="113" vm="1395">
        <f ca="1"/>
        <v>63.42</v>
      </c>
      <c r="C767" s="113">
        <f t="shared" ca="1" si="11"/>
        <v>2018</v>
      </c>
    </row>
    <row r="768" spans="1:3" x14ac:dyDescent="0.3">
      <c r="A768" s="113" vm="1396">
        <f ca="1"/>
        <v>43117</v>
      </c>
      <c r="B768" s="113" vm="490">
        <f ca="1"/>
        <v>63.81</v>
      </c>
      <c r="C768" s="113">
        <f t="shared" ca="1" si="11"/>
        <v>2018</v>
      </c>
    </row>
    <row r="769" spans="1:3" x14ac:dyDescent="0.3">
      <c r="A769" s="113" vm="1397">
        <f ca="1"/>
        <v>43118</v>
      </c>
      <c r="B769" s="113" vm="1398">
        <f ca="1"/>
        <v>64.11</v>
      </c>
      <c r="C769" s="113">
        <f t="shared" ca="1" si="11"/>
        <v>2018</v>
      </c>
    </row>
    <row r="770" spans="1:3" x14ac:dyDescent="0.3">
      <c r="A770" s="113" vm="1399">
        <f ca="1"/>
        <v>43119</v>
      </c>
      <c r="B770" s="113" vm="1400">
        <f ca="1"/>
        <v>67.209999999999994</v>
      </c>
      <c r="C770" s="113">
        <f t="shared" ca="1" si="11"/>
        <v>2018</v>
      </c>
    </row>
    <row r="771" spans="1:3" x14ac:dyDescent="0.3">
      <c r="A771" s="113" vm="1401">
        <f ca="1"/>
        <v>43122</v>
      </c>
      <c r="B771" s="113" vm="1402">
        <f ca="1"/>
        <v>66.39</v>
      </c>
      <c r="C771" s="113">
        <f t="shared" ref="C771:C834" ca="1" si="12">YEAR(A771)</f>
        <v>2018</v>
      </c>
    </row>
    <row r="772" spans="1:3" x14ac:dyDescent="0.3">
      <c r="A772" s="113" vm="1403">
        <f ca="1"/>
        <v>43123</v>
      </c>
      <c r="B772" s="113" vm="1404">
        <f ca="1"/>
        <v>67.14</v>
      </c>
      <c r="C772" s="113">
        <f t="shared" ca="1" si="12"/>
        <v>2018</v>
      </c>
    </row>
    <row r="773" spans="1:3" x14ac:dyDescent="0.3">
      <c r="A773" s="113" vm="1405">
        <f ca="1"/>
        <v>43124</v>
      </c>
      <c r="B773" s="113" vm="1406">
        <f ca="1"/>
        <v>68</v>
      </c>
      <c r="C773" s="113">
        <f t="shared" ca="1" si="12"/>
        <v>2018</v>
      </c>
    </row>
    <row r="774" spans="1:3" x14ac:dyDescent="0.3">
      <c r="A774" s="113" vm="1407">
        <f ca="1"/>
        <v>43125</v>
      </c>
      <c r="B774" s="113" vm="1408">
        <f ca="1"/>
        <v>67.709999999999994</v>
      </c>
      <c r="C774" s="113">
        <f t="shared" ca="1" si="12"/>
        <v>2018</v>
      </c>
    </row>
    <row r="775" spans="1:3" x14ac:dyDescent="0.3">
      <c r="A775" s="113" vm="1409">
        <f ca="1"/>
        <v>43126</v>
      </c>
      <c r="B775" s="113" vm="1410">
        <f ca="1"/>
        <v>68.040000000000006</v>
      </c>
      <c r="C775" s="113">
        <f t="shared" ca="1" si="12"/>
        <v>2018</v>
      </c>
    </row>
    <row r="776" spans="1:3" x14ac:dyDescent="0.3">
      <c r="A776" s="113" vm="1411">
        <f ca="1"/>
        <v>43129</v>
      </c>
      <c r="B776" s="113" vm="1412">
        <f ca="1"/>
        <v>67.58</v>
      </c>
      <c r="C776" s="113">
        <f t="shared" ca="1" si="12"/>
        <v>2018</v>
      </c>
    </row>
    <row r="777" spans="1:3" x14ac:dyDescent="0.3">
      <c r="A777" s="113" vm="1413">
        <f ca="1"/>
        <v>43130</v>
      </c>
      <c r="B777" s="113" vm="1414">
        <f ca="1"/>
        <v>67.33</v>
      </c>
      <c r="C777" s="113">
        <f t="shared" ca="1" si="12"/>
        <v>2018</v>
      </c>
    </row>
    <row r="778" spans="1:3" x14ac:dyDescent="0.3">
      <c r="A778" s="113" vm="1415">
        <f ca="1"/>
        <v>43131</v>
      </c>
      <c r="B778" s="113" vm="1416">
        <f ca="1"/>
        <v>68.22</v>
      </c>
      <c r="C778" s="113">
        <f t="shared" ca="1" si="12"/>
        <v>2018</v>
      </c>
    </row>
    <row r="779" spans="1:3" x14ac:dyDescent="0.3">
      <c r="A779" s="113" vm="1417">
        <f ca="1"/>
        <v>43132</v>
      </c>
      <c r="B779" s="113" vm="1418">
        <f ca="1"/>
        <v>67.650000000000006</v>
      </c>
      <c r="C779" s="113">
        <f t="shared" ca="1" si="12"/>
        <v>2018</v>
      </c>
    </row>
    <row r="780" spans="1:3" x14ac:dyDescent="0.3">
      <c r="A780" s="113" vm="1419">
        <f ca="1"/>
        <v>43133</v>
      </c>
      <c r="B780" s="113" vm="1420">
        <f ca="1"/>
        <v>67.22</v>
      </c>
      <c r="C780" s="113">
        <f t="shared" ca="1" si="12"/>
        <v>2018</v>
      </c>
    </row>
    <row r="781" spans="1:3" x14ac:dyDescent="0.3">
      <c r="A781" s="113" vm="1421">
        <f ca="1"/>
        <v>43136</v>
      </c>
      <c r="B781" s="113" vm="1422">
        <f ca="1"/>
        <v>64.39</v>
      </c>
      <c r="C781" s="113">
        <f t="shared" ca="1" si="12"/>
        <v>2018</v>
      </c>
    </row>
    <row r="782" spans="1:3" x14ac:dyDescent="0.3">
      <c r="A782" s="113" vm="1423">
        <f ca="1"/>
        <v>43137</v>
      </c>
      <c r="B782" s="113" vm="1424">
        <f ca="1"/>
        <v>65.22</v>
      </c>
      <c r="C782" s="113">
        <f t="shared" ca="1" si="12"/>
        <v>2018</v>
      </c>
    </row>
    <row r="783" spans="1:3" x14ac:dyDescent="0.3">
      <c r="A783" s="113" vm="1425">
        <f ca="1"/>
        <v>43138</v>
      </c>
      <c r="B783" s="113" vm="1426">
        <f ca="1"/>
        <v>65.63</v>
      </c>
      <c r="C783" s="113">
        <f t="shared" ca="1" si="12"/>
        <v>2018</v>
      </c>
    </row>
    <row r="784" spans="1:3" x14ac:dyDescent="0.3">
      <c r="A784" s="113" vm="1427">
        <f ca="1"/>
        <v>43139</v>
      </c>
      <c r="B784" s="113" vm="537">
        <f ca="1"/>
        <v>62.49</v>
      </c>
      <c r="C784" s="113">
        <f t="shared" ca="1" si="12"/>
        <v>2018</v>
      </c>
    </row>
    <row r="785" spans="1:3" x14ac:dyDescent="0.3">
      <c r="A785" s="113" vm="1428">
        <f ca="1"/>
        <v>43140</v>
      </c>
      <c r="B785" s="113" vm="1429">
        <f ca="1"/>
        <v>65.489999999999995</v>
      </c>
      <c r="C785" s="113">
        <f t="shared" ca="1" si="12"/>
        <v>2018</v>
      </c>
    </row>
    <row r="786" spans="1:3" x14ac:dyDescent="0.3">
      <c r="A786" s="113" vm="1430">
        <f ca="1"/>
        <v>43143</v>
      </c>
      <c r="B786" s="113" vm="1431">
        <f ca="1"/>
        <v>65.98</v>
      </c>
      <c r="C786" s="113">
        <f t="shared" ca="1" si="12"/>
        <v>2018</v>
      </c>
    </row>
    <row r="787" spans="1:3" x14ac:dyDescent="0.3">
      <c r="A787" s="113" vm="1432">
        <f ca="1"/>
        <v>43144</v>
      </c>
      <c r="B787" s="113" vm="1433">
        <f ca="1"/>
        <v>65.87</v>
      </c>
      <c r="C787" s="113">
        <f t="shared" ca="1" si="12"/>
        <v>2018</v>
      </c>
    </row>
    <row r="788" spans="1:3" x14ac:dyDescent="0.3">
      <c r="A788" s="113" vm="1434">
        <f ca="1"/>
        <v>43145</v>
      </c>
      <c r="B788" s="113" vm="1435">
        <f ca="1"/>
        <v>67.959999999999994</v>
      </c>
      <c r="C788" s="113">
        <f t="shared" ca="1" si="12"/>
        <v>2018</v>
      </c>
    </row>
    <row r="789" spans="1:3" x14ac:dyDescent="0.3">
      <c r="A789" s="113" vm="1436">
        <f ca="1"/>
        <v>43146</v>
      </c>
      <c r="B789" s="113" vm="1437">
        <f ca="1"/>
        <v>68.290000000000006</v>
      </c>
      <c r="C789" s="113">
        <f t="shared" ca="1" si="12"/>
        <v>2018</v>
      </c>
    </row>
    <row r="790" spans="1:3" x14ac:dyDescent="0.3">
      <c r="A790" s="113" vm="1438">
        <f ca="1"/>
        <v>43147</v>
      </c>
      <c r="B790" s="113" vm="1439">
        <f ca="1"/>
        <v>68.3</v>
      </c>
      <c r="C790" s="113">
        <f t="shared" ca="1" si="12"/>
        <v>2018</v>
      </c>
    </row>
    <row r="791" spans="1:3" x14ac:dyDescent="0.3">
      <c r="A791" s="113" vm="1440">
        <f ca="1"/>
        <v>43151</v>
      </c>
      <c r="B791" s="113" vm="1441">
        <f ca="1"/>
        <v>67.489999999999995</v>
      </c>
      <c r="C791" s="113">
        <f t="shared" ca="1" si="12"/>
        <v>2018</v>
      </c>
    </row>
    <row r="792" spans="1:3" x14ac:dyDescent="0.3">
      <c r="A792" s="113" vm="1442">
        <f ca="1"/>
        <v>43152</v>
      </c>
      <c r="B792" s="113" vm="1443">
        <f ca="1"/>
        <v>67.05</v>
      </c>
      <c r="C792" s="113">
        <f t="shared" ca="1" si="12"/>
        <v>2018</v>
      </c>
    </row>
    <row r="793" spans="1:3" x14ac:dyDescent="0.3">
      <c r="A793" s="113" vm="1444">
        <f ca="1"/>
        <v>43153</v>
      </c>
      <c r="B793" s="113" vm="1445">
        <f ca="1"/>
        <v>67.13</v>
      </c>
      <c r="C793" s="113">
        <f t="shared" ca="1" si="12"/>
        <v>2018</v>
      </c>
    </row>
    <row r="794" spans="1:3" x14ac:dyDescent="0.3">
      <c r="A794" s="113" vm="1446">
        <f ca="1"/>
        <v>43154</v>
      </c>
      <c r="B794" s="113" vm="1447">
        <f ca="1"/>
        <v>68.16</v>
      </c>
      <c r="C794" s="113">
        <f t="shared" ca="1" si="12"/>
        <v>2018</v>
      </c>
    </row>
    <row r="795" spans="1:3" x14ac:dyDescent="0.3">
      <c r="A795" s="113" vm="1448">
        <f ca="1"/>
        <v>43157</v>
      </c>
      <c r="B795" s="113" vm="1449">
        <f ca="1"/>
        <v>69.650000000000006</v>
      </c>
      <c r="C795" s="113">
        <f t="shared" ca="1" si="12"/>
        <v>2018</v>
      </c>
    </row>
    <row r="796" spans="1:3" x14ac:dyDescent="0.3">
      <c r="A796" s="113" vm="1450">
        <f ca="1"/>
        <v>43158</v>
      </c>
      <c r="B796" s="113" vm="1451">
        <f ca="1"/>
        <v>68.03</v>
      </c>
      <c r="C796" s="113">
        <f t="shared" ca="1" si="12"/>
        <v>2018</v>
      </c>
    </row>
    <row r="797" spans="1:3" x14ac:dyDescent="0.3">
      <c r="A797" s="113" vm="1452">
        <f ca="1"/>
        <v>43159</v>
      </c>
      <c r="B797" s="113" vm="1453">
        <f ca="1"/>
        <v>67.03</v>
      </c>
      <c r="C797" s="113">
        <f t="shared" ca="1" si="12"/>
        <v>2018</v>
      </c>
    </row>
    <row r="798" spans="1:3" x14ac:dyDescent="0.3">
      <c r="A798" s="113" vm="1454">
        <f ca="1"/>
        <v>43160</v>
      </c>
      <c r="B798" s="113" vm="1455">
        <f ca="1"/>
        <v>66.319999999999993</v>
      </c>
      <c r="C798" s="113">
        <f t="shared" ca="1" si="12"/>
        <v>2018</v>
      </c>
    </row>
    <row r="799" spans="1:3" x14ac:dyDescent="0.3">
      <c r="A799" s="113" vm="1456">
        <f ca="1"/>
        <v>43161</v>
      </c>
      <c r="B799" s="113" vm="424">
        <f ca="1"/>
        <v>65.89</v>
      </c>
      <c r="C799" s="113">
        <f t="shared" ca="1" si="12"/>
        <v>2018</v>
      </c>
    </row>
    <row r="800" spans="1:3" x14ac:dyDescent="0.3">
      <c r="A800" s="113" vm="1457">
        <f ca="1"/>
        <v>43164</v>
      </c>
      <c r="B800" s="113" vm="1458">
        <f ca="1"/>
        <v>65.05</v>
      </c>
      <c r="C800" s="113">
        <f t="shared" ca="1" si="12"/>
        <v>2018</v>
      </c>
    </row>
    <row r="801" spans="1:3" x14ac:dyDescent="0.3">
      <c r="A801" s="113" vm="1459">
        <f ca="1"/>
        <v>43165</v>
      </c>
      <c r="B801" s="113" vm="426">
        <f ca="1"/>
        <v>65.239999999999995</v>
      </c>
      <c r="C801" s="113">
        <f t="shared" ca="1" si="12"/>
        <v>2018</v>
      </c>
    </row>
    <row r="802" spans="1:3" x14ac:dyDescent="0.3">
      <c r="A802" s="113" vm="1460">
        <f ca="1"/>
        <v>43166</v>
      </c>
      <c r="B802" s="113" vm="1461">
        <f ca="1"/>
        <v>64.17</v>
      </c>
      <c r="C802" s="113">
        <f t="shared" ca="1" si="12"/>
        <v>2018</v>
      </c>
    </row>
    <row r="803" spans="1:3" x14ac:dyDescent="0.3">
      <c r="A803" s="113" vm="1462">
        <f ca="1"/>
        <v>43167</v>
      </c>
      <c r="B803" s="113" vm="478">
        <f ca="1"/>
        <v>65.11</v>
      </c>
      <c r="C803" s="113">
        <f t="shared" ca="1" si="12"/>
        <v>2018</v>
      </c>
    </row>
    <row r="804" spans="1:3" x14ac:dyDescent="0.3">
      <c r="A804" s="113" vm="1463">
        <f ca="1"/>
        <v>43168</v>
      </c>
      <c r="B804" s="113" vm="1464">
        <f ca="1"/>
        <v>66.3</v>
      </c>
      <c r="C804" s="113">
        <f t="shared" ca="1" si="12"/>
        <v>2018</v>
      </c>
    </row>
    <row r="805" spans="1:3" x14ac:dyDescent="0.3">
      <c r="A805" s="113" vm="1465">
        <f ca="1"/>
        <v>43171</v>
      </c>
      <c r="B805" s="113" vm="1466">
        <f ca="1"/>
        <v>66.819999999999993</v>
      </c>
      <c r="C805" s="113">
        <f t="shared" ca="1" si="12"/>
        <v>2018</v>
      </c>
    </row>
    <row r="806" spans="1:3" x14ac:dyDescent="0.3">
      <c r="A806" s="113" vm="1467">
        <f ca="1"/>
        <v>43172</v>
      </c>
      <c r="B806" s="113" vm="1468">
        <f ca="1"/>
        <v>66.17</v>
      </c>
      <c r="C806" s="113">
        <f t="shared" ca="1" si="12"/>
        <v>2018</v>
      </c>
    </row>
    <row r="807" spans="1:3" x14ac:dyDescent="0.3">
      <c r="A807" s="113" vm="1469">
        <f ca="1"/>
        <v>43173</v>
      </c>
      <c r="B807" s="113" vm="1470">
        <f ca="1"/>
        <v>66.2</v>
      </c>
      <c r="C807" s="113">
        <f t="shared" ca="1" si="12"/>
        <v>2018</v>
      </c>
    </row>
    <row r="808" spans="1:3" x14ac:dyDescent="0.3">
      <c r="A808" s="113" vm="1471">
        <f ca="1"/>
        <v>43174</v>
      </c>
      <c r="B808" s="113" vm="1402">
        <f ca="1"/>
        <v>66.39</v>
      </c>
      <c r="C808" s="113">
        <f t="shared" ca="1" si="12"/>
        <v>2018</v>
      </c>
    </row>
    <row r="809" spans="1:3" x14ac:dyDescent="0.3">
      <c r="A809" s="113" vm="1472">
        <f ca="1"/>
        <v>43175</v>
      </c>
      <c r="B809" s="113" vm="1473">
        <f ca="1"/>
        <v>65.91</v>
      </c>
      <c r="C809" s="113">
        <f t="shared" ca="1" si="12"/>
        <v>2018</v>
      </c>
    </row>
    <row r="810" spans="1:3" x14ac:dyDescent="0.3">
      <c r="A810" s="113" vm="1474">
        <f ca="1"/>
        <v>43178</v>
      </c>
      <c r="B810" s="113" vm="1475">
        <f ca="1"/>
        <v>65.709999999999994</v>
      </c>
      <c r="C810" s="113">
        <f t="shared" ca="1" si="12"/>
        <v>2018</v>
      </c>
    </row>
    <row r="811" spans="1:3" x14ac:dyDescent="0.3">
      <c r="A811" s="113" vm="1476">
        <f ca="1"/>
        <v>43179</v>
      </c>
      <c r="B811" s="113" vm="1477">
        <f ca="1"/>
        <v>66.8</v>
      </c>
      <c r="C811" s="113">
        <f t="shared" ca="1" si="12"/>
        <v>2018</v>
      </c>
    </row>
    <row r="812" spans="1:3" x14ac:dyDescent="0.3">
      <c r="A812" s="113" vm="1478">
        <f ca="1"/>
        <v>43180</v>
      </c>
      <c r="B812" s="113" vm="1479">
        <f ca="1"/>
        <v>66.349999999999994</v>
      </c>
      <c r="C812" s="113">
        <f t="shared" ca="1" si="12"/>
        <v>2018</v>
      </c>
    </row>
    <row r="813" spans="1:3" x14ac:dyDescent="0.3">
      <c r="A813" s="113" vm="1480">
        <f ca="1"/>
        <v>43181</v>
      </c>
      <c r="B813" s="113" vm="466">
        <f ca="1"/>
        <v>64.42</v>
      </c>
      <c r="C813" s="113">
        <f t="shared" ca="1" si="12"/>
        <v>2018</v>
      </c>
    </row>
    <row r="814" spans="1:3" x14ac:dyDescent="0.3">
      <c r="A814" s="113" vm="1481">
        <f ca="1"/>
        <v>43182</v>
      </c>
      <c r="B814" s="113" vm="1482">
        <f ca="1"/>
        <v>64.63</v>
      </c>
      <c r="C814" s="113">
        <f t="shared" ca="1" si="12"/>
        <v>2018</v>
      </c>
    </row>
    <row r="815" spans="1:3" x14ac:dyDescent="0.3">
      <c r="A815" s="113" vm="1483">
        <f ca="1"/>
        <v>43185</v>
      </c>
      <c r="B815" s="113" vm="1484">
        <f ca="1"/>
        <v>65.900000000000006</v>
      </c>
      <c r="C815" s="113">
        <f t="shared" ca="1" si="12"/>
        <v>2018</v>
      </c>
    </row>
    <row r="816" spans="1:3" x14ac:dyDescent="0.3">
      <c r="A816" s="113" vm="1485">
        <f ca="1"/>
        <v>43186</v>
      </c>
      <c r="B816" s="113" vm="1468">
        <f ca="1"/>
        <v>66.17</v>
      </c>
      <c r="C816" s="113">
        <f t="shared" ca="1" si="12"/>
        <v>2018</v>
      </c>
    </row>
    <row r="817" spans="1:3" x14ac:dyDescent="0.3">
      <c r="A817" s="113" vm="1486">
        <f ca="1"/>
        <v>43187</v>
      </c>
      <c r="B817" s="113" vm="1487">
        <f ca="1"/>
        <v>65.44</v>
      </c>
      <c r="C817" s="113">
        <f t="shared" ca="1" si="12"/>
        <v>2018</v>
      </c>
    </row>
    <row r="818" spans="1:3" x14ac:dyDescent="0.3">
      <c r="A818" s="113" vm="1488">
        <f ca="1"/>
        <v>43188</v>
      </c>
      <c r="B818" s="113" vm="1489">
        <f ca="1"/>
        <v>66.44</v>
      </c>
      <c r="C818" s="113">
        <f t="shared" ca="1" si="12"/>
        <v>2018</v>
      </c>
    </row>
    <row r="819" spans="1:3" x14ac:dyDescent="0.3">
      <c r="A819" s="113" vm="1490">
        <f ca="1"/>
        <v>43192</v>
      </c>
      <c r="B819" s="113" vm="1491">
        <f ca="1"/>
        <v>64.12</v>
      </c>
      <c r="C819" s="113">
        <f t="shared" ca="1" si="12"/>
        <v>2018</v>
      </c>
    </row>
    <row r="820" spans="1:3" x14ac:dyDescent="0.3">
      <c r="A820" s="113" vm="1492">
        <f ca="1"/>
        <v>43193</v>
      </c>
      <c r="B820" s="113" vm="1493">
        <f ca="1"/>
        <v>66.7</v>
      </c>
      <c r="C820" s="113">
        <f t="shared" ca="1" si="12"/>
        <v>2018</v>
      </c>
    </row>
    <row r="821" spans="1:3" x14ac:dyDescent="0.3">
      <c r="A821" s="113" vm="1494">
        <f ca="1"/>
        <v>43194</v>
      </c>
      <c r="B821" s="113" vm="1495">
        <f ca="1"/>
        <v>68.42</v>
      </c>
      <c r="C821" s="113">
        <f t="shared" ca="1" si="12"/>
        <v>2018</v>
      </c>
    </row>
    <row r="822" spans="1:3" x14ac:dyDescent="0.3">
      <c r="A822" s="113" vm="1496">
        <f ca="1"/>
        <v>43195</v>
      </c>
      <c r="B822" s="113" vm="1497">
        <f ca="1"/>
        <v>69.59</v>
      </c>
      <c r="C822" s="113">
        <f t="shared" ca="1" si="12"/>
        <v>2018</v>
      </c>
    </row>
    <row r="823" spans="1:3" x14ac:dyDescent="0.3">
      <c r="A823" s="113" vm="1498">
        <f ca="1"/>
        <v>43196</v>
      </c>
      <c r="B823" s="113" vm="1499">
        <f ca="1"/>
        <v>67.55</v>
      </c>
      <c r="C823" s="113">
        <f t="shared" ca="1" si="12"/>
        <v>2018</v>
      </c>
    </row>
    <row r="824" spans="1:3" x14ac:dyDescent="0.3">
      <c r="A824" s="113" vm="1500">
        <f ca="1"/>
        <v>43199</v>
      </c>
      <c r="B824" s="113" vm="1501">
        <f ca="1"/>
        <v>67.180000000000007</v>
      </c>
      <c r="C824" s="113">
        <f t="shared" ca="1" si="12"/>
        <v>2018</v>
      </c>
    </row>
    <row r="825" spans="1:3" x14ac:dyDescent="0.3">
      <c r="A825" s="113" vm="1502">
        <f ca="1"/>
        <v>43200</v>
      </c>
      <c r="B825" s="113" vm="1503">
        <f ca="1"/>
        <v>67</v>
      </c>
      <c r="C825" s="113">
        <f t="shared" ca="1" si="12"/>
        <v>2018</v>
      </c>
    </row>
    <row r="826" spans="1:3" x14ac:dyDescent="0.3">
      <c r="A826" s="113" vm="1504">
        <f ca="1"/>
        <v>43201</v>
      </c>
      <c r="B826" s="113" vm="1505">
        <f ca="1"/>
        <v>66.83</v>
      </c>
      <c r="C826" s="113">
        <f t="shared" ca="1" si="12"/>
        <v>2018</v>
      </c>
    </row>
    <row r="827" spans="1:3" x14ac:dyDescent="0.3">
      <c r="A827" s="113" vm="1506">
        <f ca="1"/>
        <v>43202</v>
      </c>
      <c r="B827" s="113" vm="1507">
        <f ca="1"/>
        <v>67.77</v>
      </c>
      <c r="C827" s="113">
        <f t="shared" ca="1" si="12"/>
        <v>2018</v>
      </c>
    </row>
    <row r="828" spans="1:3" x14ac:dyDescent="0.3">
      <c r="A828" s="113" vm="1508">
        <f ca="1"/>
        <v>43203</v>
      </c>
      <c r="B828" s="113" vm="1509">
        <f ca="1"/>
        <v>67.25</v>
      </c>
      <c r="C828" s="113">
        <f t="shared" ca="1" si="12"/>
        <v>2018</v>
      </c>
    </row>
    <row r="829" spans="1:3" x14ac:dyDescent="0.3">
      <c r="A829" s="113" vm="1510">
        <f ca="1"/>
        <v>43206</v>
      </c>
      <c r="B829" s="113" vm="1511">
        <f ca="1"/>
        <v>67.06</v>
      </c>
      <c r="C829" s="113">
        <f t="shared" ca="1" si="12"/>
        <v>2018</v>
      </c>
    </row>
    <row r="830" spans="1:3" x14ac:dyDescent="0.3">
      <c r="A830" s="113" vm="1512">
        <f ca="1"/>
        <v>43207</v>
      </c>
      <c r="B830" s="113" vm="1513">
        <f ca="1"/>
        <v>67.510000000000005</v>
      </c>
      <c r="C830" s="113">
        <f t="shared" ca="1" si="12"/>
        <v>2018</v>
      </c>
    </row>
    <row r="831" spans="1:3" x14ac:dyDescent="0.3">
      <c r="A831" s="113" vm="1514">
        <f ca="1"/>
        <v>43208</v>
      </c>
      <c r="B831" s="113" vm="1470">
        <f ca="1"/>
        <v>66.2</v>
      </c>
      <c r="C831" s="113">
        <f t="shared" ca="1" si="12"/>
        <v>2018</v>
      </c>
    </row>
    <row r="832" spans="1:3" x14ac:dyDescent="0.3">
      <c r="A832" s="113" vm="1515">
        <f ca="1"/>
        <v>43209</v>
      </c>
      <c r="B832" s="113" vm="1516">
        <f ca="1"/>
        <v>65.73</v>
      </c>
      <c r="C832" s="113">
        <f t="shared" ca="1" si="12"/>
        <v>2018</v>
      </c>
    </row>
    <row r="833" spans="1:3" x14ac:dyDescent="0.3">
      <c r="A833" s="113" vm="1517">
        <f ca="1"/>
        <v>43210</v>
      </c>
      <c r="B833" s="113" vm="1518">
        <f ca="1"/>
        <v>66.09</v>
      </c>
      <c r="C833" s="113">
        <f t="shared" ca="1" si="12"/>
        <v>2018</v>
      </c>
    </row>
    <row r="834" spans="1:3" x14ac:dyDescent="0.3">
      <c r="A834" s="113" vm="1519">
        <f ca="1"/>
        <v>43213</v>
      </c>
      <c r="B834" s="113" vm="1520">
        <f ca="1"/>
        <v>66.88</v>
      </c>
      <c r="C834" s="113">
        <f t="shared" ca="1" si="12"/>
        <v>2018</v>
      </c>
    </row>
    <row r="835" spans="1:3" x14ac:dyDescent="0.3">
      <c r="A835" s="113" vm="1521">
        <f ca="1"/>
        <v>43214</v>
      </c>
      <c r="B835" s="113" vm="1522">
        <f ca="1"/>
        <v>66.97</v>
      </c>
      <c r="C835" s="113">
        <f t="shared" ref="C835:C898" ca="1" si="13">YEAR(A835)</f>
        <v>2018</v>
      </c>
    </row>
    <row r="836" spans="1:3" x14ac:dyDescent="0.3">
      <c r="A836" s="113" vm="1523">
        <f ca="1"/>
        <v>43215</v>
      </c>
      <c r="B836" s="113" vm="1524">
        <f ca="1"/>
        <v>66.67</v>
      </c>
      <c r="C836" s="113">
        <f t="shared" ca="1" si="13"/>
        <v>2018</v>
      </c>
    </row>
    <row r="837" spans="1:3" x14ac:dyDescent="0.3">
      <c r="A837" s="113" vm="1525">
        <f ca="1"/>
        <v>43216</v>
      </c>
      <c r="B837" s="113" vm="1526">
        <f ca="1"/>
        <v>68.05</v>
      </c>
      <c r="C837" s="113">
        <f t="shared" ca="1" si="13"/>
        <v>2018</v>
      </c>
    </row>
    <row r="838" spans="1:3" x14ac:dyDescent="0.3">
      <c r="A838" s="113" vm="1527">
        <f ca="1"/>
        <v>43217</v>
      </c>
      <c r="B838" s="113" vm="1528">
        <f ca="1"/>
        <v>69.56</v>
      </c>
      <c r="C838" s="113">
        <f t="shared" ca="1" si="13"/>
        <v>2018</v>
      </c>
    </row>
    <row r="839" spans="1:3" x14ac:dyDescent="0.3">
      <c r="A839" s="113" vm="1529">
        <f ca="1"/>
        <v>43220</v>
      </c>
      <c r="B839" s="113" vm="1530">
        <f ca="1"/>
        <v>68.39</v>
      </c>
      <c r="C839" s="113">
        <f t="shared" ca="1" si="13"/>
        <v>2018</v>
      </c>
    </row>
    <row r="840" spans="1:3" x14ac:dyDescent="0.3">
      <c r="A840" s="113" vm="1531">
        <f ca="1"/>
        <v>43221</v>
      </c>
      <c r="B840" s="113" vm="1532">
        <f ca="1"/>
        <v>68.099999999999994</v>
      </c>
      <c r="C840" s="113">
        <f t="shared" ca="1" si="13"/>
        <v>2018</v>
      </c>
    </row>
    <row r="841" spans="1:3" x14ac:dyDescent="0.3">
      <c r="A841" s="113" vm="1533">
        <f ca="1"/>
        <v>43222</v>
      </c>
      <c r="B841" s="113" vm="1534">
        <f ca="1"/>
        <v>68.260000000000005</v>
      </c>
      <c r="C841" s="113">
        <f t="shared" ca="1" si="13"/>
        <v>2018</v>
      </c>
    </row>
    <row r="842" spans="1:3" x14ac:dyDescent="0.3">
      <c r="A842" s="113" vm="1535">
        <f ca="1"/>
        <v>43223</v>
      </c>
      <c r="B842" s="113" vm="1536">
        <f ca="1"/>
        <v>66.900000000000006</v>
      </c>
      <c r="C842" s="113">
        <f t="shared" ca="1" si="13"/>
        <v>2018</v>
      </c>
    </row>
    <row r="843" spans="1:3" x14ac:dyDescent="0.3">
      <c r="A843" s="113" vm="1537">
        <f ca="1"/>
        <v>43224</v>
      </c>
      <c r="B843" s="113" vm="1532">
        <f ca="1"/>
        <v>68.099999999999994</v>
      </c>
      <c r="C843" s="113">
        <f t="shared" ca="1" si="13"/>
        <v>2018</v>
      </c>
    </row>
    <row r="844" spans="1:3" x14ac:dyDescent="0.3">
      <c r="A844" s="113" vm="1538">
        <f ca="1"/>
        <v>43227</v>
      </c>
      <c r="B844" s="113" vm="1539">
        <f ca="1"/>
        <v>69.34</v>
      </c>
      <c r="C844" s="113">
        <f t="shared" ca="1" si="13"/>
        <v>2018</v>
      </c>
    </row>
    <row r="845" spans="1:3" x14ac:dyDescent="0.3">
      <c r="A845" s="113" vm="1540">
        <f ca="1"/>
        <v>43228</v>
      </c>
      <c r="B845" s="113" vm="1541">
        <f ca="1"/>
        <v>68.459999999999994</v>
      </c>
      <c r="C845" s="113">
        <f t="shared" ca="1" si="13"/>
        <v>2018</v>
      </c>
    </row>
    <row r="846" spans="1:3" x14ac:dyDescent="0.3">
      <c r="A846" s="113" vm="1542">
        <f ca="1"/>
        <v>43229</v>
      </c>
      <c r="B846" s="113" vm="1543">
        <f ca="1"/>
        <v>67.95</v>
      </c>
      <c r="C846" s="113">
        <f t="shared" ca="1" si="13"/>
        <v>2018</v>
      </c>
    </row>
    <row r="847" spans="1:3" x14ac:dyDescent="0.3">
      <c r="A847" s="113" vm="1544">
        <f ca="1"/>
        <v>43230</v>
      </c>
      <c r="B847" s="113" vm="1545">
        <f ca="1"/>
        <v>67.92</v>
      </c>
      <c r="C847" s="113">
        <f t="shared" ca="1" si="13"/>
        <v>2018</v>
      </c>
    </row>
    <row r="848" spans="1:3" x14ac:dyDescent="0.3">
      <c r="A848" s="113" vm="1546">
        <f ca="1"/>
        <v>43231</v>
      </c>
      <c r="B848" s="113" vm="1547">
        <f ca="1"/>
        <v>68.430000000000007</v>
      </c>
      <c r="C848" s="113">
        <f t="shared" ca="1" si="13"/>
        <v>2018</v>
      </c>
    </row>
    <row r="849" spans="1:3" x14ac:dyDescent="0.3">
      <c r="A849" s="113" vm="1548">
        <f ca="1"/>
        <v>43234</v>
      </c>
      <c r="B849" s="113" vm="1549">
        <f ca="1"/>
        <v>68.84</v>
      </c>
      <c r="C849" s="113">
        <f t="shared" ca="1" si="13"/>
        <v>2018</v>
      </c>
    </row>
    <row r="850" spans="1:3" x14ac:dyDescent="0.3">
      <c r="A850" s="113" vm="1550">
        <f ca="1"/>
        <v>43235</v>
      </c>
      <c r="B850" s="113" vm="1551">
        <f ca="1"/>
        <v>69.5</v>
      </c>
      <c r="C850" s="113">
        <f t="shared" ca="1" si="13"/>
        <v>2018</v>
      </c>
    </row>
    <row r="851" spans="1:3" x14ac:dyDescent="0.3">
      <c r="A851" s="113" vm="1552">
        <f ca="1"/>
        <v>43236</v>
      </c>
      <c r="B851" s="113" vm="1553">
        <f ca="1"/>
        <v>71.34</v>
      </c>
      <c r="C851" s="113">
        <f t="shared" ca="1" si="13"/>
        <v>2018</v>
      </c>
    </row>
    <row r="852" spans="1:3" x14ac:dyDescent="0.3">
      <c r="A852" s="113" vm="1554">
        <f ca="1"/>
        <v>43237</v>
      </c>
      <c r="B852" s="113" vm="1555">
        <f ca="1"/>
        <v>70.94</v>
      </c>
      <c r="C852" s="113">
        <f t="shared" ca="1" si="13"/>
        <v>2018</v>
      </c>
    </row>
    <row r="853" spans="1:3" x14ac:dyDescent="0.3">
      <c r="A853" s="113" vm="1556">
        <f ca="1"/>
        <v>43238</v>
      </c>
      <c r="B853" s="113" vm="1557">
        <f ca="1"/>
        <v>71.319999999999993</v>
      </c>
      <c r="C853" s="113">
        <f t="shared" ca="1" si="13"/>
        <v>2018</v>
      </c>
    </row>
    <row r="854" spans="1:3" x14ac:dyDescent="0.3">
      <c r="A854" s="113" vm="1558">
        <f ca="1"/>
        <v>43241</v>
      </c>
      <c r="B854" s="113" vm="1559">
        <f ca="1"/>
        <v>71.38</v>
      </c>
      <c r="C854" s="113">
        <f t="shared" ca="1" si="13"/>
        <v>2018</v>
      </c>
    </row>
    <row r="855" spans="1:3" x14ac:dyDescent="0.3">
      <c r="A855" s="113" vm="1560">
        <f ca="1"/>
        <v>43242</v>
      </c>
      <c r="B855" s="113" vm="1561">
        <f ca="1"/>
        <v>71.31</v>
      </c>
      <c r="C855" s="113">
        <f t="shared" ca="1" si="13"/>
        <v>2018</v>
      </c>
    </row>
    <row r="856" spans="1:3" x14ac:dyDescent="0.3">
      <c r="A856" s="113" vm="1562">
        <f ca="1"/>
        <v>43243</v>
      </c>
      <c r="B856" s="113" vm="1553">
        <f ca="1"/>
        <v>71.34</v>
      </c>
      <c r="C856" s="113">
        <f t="shared" ca="1" si="13"/>
        <v>2018</v>
      </c>
    </row>
    <row r="857" spans="1:3" x14ac:dyDescent="0.3">
      <c r="A857" s="113" vm="1563">
        <f ca="1"/>
        <v>43244</v>
      </c>
      <c r="B857" s="113" vm="1564">
        <f ca="1"/>
        <v>72.180000000000007</v>
      </c>
      <c r="C857" s="113">
        <f t="shared" ca="1" si="13"/>
        <v>2018</v>
      </c>
    </row>
    <row r="858" spans="1:3" x14ac:dyDescent="0.3">
      <c r="A858" s="113" vm="1565">
        <f ca="1"/>
        <v>43245</v>
      </c>
      <c r="B858" s="113" vm="1566">
        <f ca="1"/>
        <v>72.25</v>
      </c>
      <c r="C858" s="113">
        <f t="shared" ca="1" si="13"/>
        <v>2018</v>
      </c>
    </row>
    <row r="859" spans="1:3" x14ac:dyDescent="0.3">
      <c r="A859" s="113" vm="1567">
        <f ca="1"/>
        <v>43249</v>
      </c>
      <c r="B859" s="113" vm="1568">
        <f ca="1"/>
        <v>70.92</v>
      </c>
      <c r="C859" s="113">
        <f t="shared" ca="1" si="13"/>
        <v>2018</v>
      </c>
    </row>
    <row r="860" spans="1:3" x14ac:dyDescent="0.3">
      <c r="A860" s="113" vm="1569">
        <f ca="1"/>
        <v>43250</v>
      </c>
      <c r="B860" s="113" vm="1570">
        <f ca="1"/>
        <v>72.23</v>
      </c>
      <c r="C860" s="113">
        <f t="shared" ca="1" si="13"/>
        <v>2018</v>
      </c>
    </row>
    <row r="861" spans="1:3" x14ac:dyDescent="0.3">
      <c r="A861" s="113" vm="1571">
        <f ca="1"/>
        <v>43251</v>
      </c>
      <c r="B861" s="113" vm="1572">
        <f ca="1"/>
        <v>71.8</v>
      </c>
      <c r="C861" s="113">
        <f t="shared" ca="1" si="13"/>
        <v>2018</v>
      </c>
    </row>
    <row r="862" spans="1:3" x14ac:dyDescent="0.3">
      <c r="A862" s="113" vm="1573">
        <f ca="1"/>
        <v>43252</v>
      </c>
      <c r="B862" s="113" vm="1574">
        <f ca="1"/>
        <v>72.760000000000005</v>
      </c>
      <c r="C862" s="113">
        <f t="shared" ca="1" si="13"/>
        <v>2018</v>
      </c>
    </row>
    <row r="863" spans="1:3" x14ac:dyDescent="0.3">
      <c r="A863" s="113" vm="1575">
        <f ca="1"/>
        <v>43255</v>
      </c>
      <c r="B863" s="113" vm="1576">
        <f ca="1"/>
        <v>73.83</v>
      </c>
      <c r="C863" s="113">
        <f t="shared" ca="1" si="13"/>
        <v>2018</v>
      </c>
    </row>
    <row r="864" spans="1:3" x14ac:dyDescent="0.3">
      <c r="A864" s="113" vm="1577">
        <f ca="1"/>
        <v>43256</v>
      </c>
      <c r="B864" s="113" vm="1578">
        <f ca="1"/>
        <v>74.05</v>
      </c>
      <c r="C864" s="113">
        <f t="shared" ca="1" si="13"/>
        <v>2018</v>
      </c>
    </row>
    <row r="865" spans="1:3" x14ac:dyDescent="0.3">
      <c r="A865" s="113" vm="1579">
        <f ca="1"/>
        <v>43257</v>
      </c>
      <c r="B865" s="113" vm="1580">
        <f ca="1"/>
        <v>74.75</v>
      </c>
      <c r="C865" s="113">
        <f t="shared" ca="1" si="13"/>
        <v>2018</v>
      </c>
    </row>
    <row r="866" spans="1:3" x14ac:dyDescent="0.3">
      <c r="A866" s="113" vm="1581">
        <f ca="1"/>
        <v>43258</v>
      </c>
      <c r="B866" s="113" vm="1582">
        <f ca="1"/>
        <v>74.760000000000005</v>
      </c>
      <c r="C866" s="113">
        <f t="shared" ca="1" si="13"/>
        <v>2018</v>
      </c>
    </row>
    <row r="867" spans="1:3" x14ac:dyDescent="0.3">
      <c r="A867" s="113" vm="1583">
        <f ca="1"/>
        <v>43259</v>
      </c>
      <c r="B867" s="113" vm="1584">
        <f ca="1"/>
        <v>74.900000000000006</v>
      </c>
      <c r="C867" s="113">
        <f t="shared" ca="1" si="13"/>
        <v>2018</v>
      </c>
    </row>
    <row r="868" spans="1:3" x14ac:dyDescent="0.3">
      <c r="A868" s="113" vm="1585">
        <f ca="1"/>
        <v>43262</v>
      </c>
      <c r="B868" s="113" vm="1586">
        <f ca="1"/>
        <v>74.59</v>
      </c>
      <c r="C868" s="113">
        <f t="shared" ca="1" si="13"/>
        <v>2018</v>
      </c>
    </row>
    <row r="869" spans="1:3" x14ac:dyDescent="0.3">
      <c r="A869" s="113" vm="1587">
        <f ca="1"/>
        <v>43263</v>
      </c>
      <c r="B869" s="113" vm="1588">
        <f ca="1"/>
        <v>74.290000000000006</v>
      </c>
      <c r="C869" s="113">
        <f t="shared" ca="1" si="13"/>
        <v>2018</v>
      </c>
    </row>
    <row r="870" spans="1:3" x14ac:dyDescent="0.3">
      <c r="A870" s="113" vm="1589">
        <f ca="1"/>
        <v>43264</v>
      </c>
      <c r="B870" s="113" vm="1590">
        <f ca="1"/>
        <v>74.11</v>
      </c>
      <c r="C870" s="113">
        <f t="shared" ca="1" si="13"/>
        <v>2018</v>
      </c>
    </row>
    <row r="871" spans="1:3" x14ac:dyDescent="0.3">
      <c r="A871" s="113" vm="1591">
        <f ca="1"/>
        <v>43265</v>
      </c>
      <c r="B871" s="113" vm="1592">
        <f ca="1"/>
        <v>74.7</v>
      </c>
      <c r="C871" s="113">
        <f t="shared" ca="1" si="13"/>
        <v>2018</v>
      </c>
    </row>
    <row r="872" spans="1:3" x14ac:dyDescent="0.3">
      <c r="A872" s="113" vm="1593">
        <f ca="1"/>
        <v>43266</v>
      </c>
      <c r="B872" s="113" vm="1594">
        <f ca="1"/>
        <v>75.84</v>
      </c>
      <c r="C872" s="113">
        <f t="shared" ca="1" si="13"/>
        <v>2018</v>
      </c>
    </row>
    <row r="873" spans="1:3" x14ac:dyDescent="0.3">
      <c r="A873" s="113" vm="1595">
        <f ca="1"/>
        <v>43269</v>
      </c>
      <c r="B873" s="113" vm="1596">
        <f ca="1"/>
        <v>75.61</v>
      </c>
      <c r="C873" s="113">
        <f t="shared" ca="1" si="13"/>
        <v>2018</v>
      </c>
    </row>
    <row r="874" spans="1:3" x14ac:dyDescent="0.3">
      <c r="A874" s="113" vm="1597">
        <f ca="1"/>
        <v>43270</v>
      </c>
      <c r="B874" s="113" vm="1598">
        <f ca="1"/>
        <v>74.260000000000005</v>
      </c>
      <c r="C874" s="113">
        <f t="shared" ca="1" si="13"/>
        <v>2018</v>
      </c>
    </row>
    <row r="875" spans="1:3" x14ac:dyDescent="0.3">
      <c r="A875" s="113" vm="1599">
        <f ca="1"/>
        <v>43271</v>
      </c>
      <c r="B875" s="113" vm="1600">
        <f ca="1"/>
        <v>74.72</v>
      </c>
      <c r="C875" s="113">
        <f t="shared" ca="1" si="13"/>
        <v>2018</v>
      </c>
    </row>
    <row r="876" spans="1:3" x14ac:dyDescent="0.3">
      <c r="A876" s="113" vm="1601">
        <f ca="1"/>
        <v>43272</v>
      </c>
      <c r="B876" s="113" vm="1602">
        <f ca="1"/>
        <v>73.94</v>
      </c>
      <c r="C876" s="113">
        <f t="shared" ca="1" si="13"/>
        <v>2018</v>
      </c>
    </row>
    <row r="877" spans="1:3" x14ac:dyDescent="0.3">
      <c r="A877" s="113" vm="1603">
        <f ca="1"/>
        <v>43273</v>
      </c>
      <c r="B877" s="113" vm="1604">
        <f ca="1"/>
        <v>73.430000000000007</v>
      </c>
      <c r="C877" s="113">
        <f t="shared" ca="1" si="13"/>
        <v>2018</v>
      </c>
    </row>
    <row r="878" spans="1:3" x14ac:dyDescent="0.3">
      <c r="A878" s="113" vm="1605">
        <f ca="1"/>
        <v>43276</v>
      </c>
      <c r="B878" s="113" vm="1606">
        <f ca="1"/>
        <v>72.349999999999994</v>
      </c>
      <c r="C878" s="113">
        <f t="shared" ca="1" si="13"/>
        <v>2018</v>
      </c>
    </row>
    <row r="879" spans="1:3" x14ac:dyDescent="0.3">
      <c r="A879" s="113" vm="1607">
        <f ca="1"/>
        <v>43277</v>
      </c>
      <c r="B879" s="113" vm="1608">
        <f ca="1"/>
        <v>72.56</v>
      </c>
      <c r="C879" s="113">
        <f t="shared" ca="1" si="13"/>
        <v>2018</v>
      </c>
    </row>
    <row r="880" spans="1:3" x14ac:dyDescent="0.3">
      <c r="A880" s="113" vm="1609">
        <f ca="1"/>
        <v>43278</v>
      </c>
      <c r="B880" s="113" vm="1610">
        <f ca="1"/>
        <v>71.349999999999994</v>
      </c>
      <c r="C880" s="113">
        <f t="shared" ca="1" si="13"/>
        <v>2018</v>
      </c>
    </row>
    <row r="881" spans="1:3" x14ac:dyDescent="0.3">
      <c r="A881" s="113" vm="1611">
        <f ca="1"/>
        <v>43279</v>
      </c>
      <c r="B881" s="113" vm="1612">
        <f ca="1"/>
        <v>71.7</v>
      </c>
      <c r="C881" s="113">
        <f t="shared" ca="1" si="13"/>
        <v>2018</v>
      </c>
    </row>
    <row r="882" spans="1:3" x14ac:dyDescent="0.3">
      <c r="A882" s="113" vm="1613">
        <f ca="1"/>
        <v>43280</v>
      </c>
      <c r="B882" s="113" vm="1614">
        <f ca="1"/>
        <v>79.680000000000007</v>
      </c>
      <c r="C882" s="113">
        <f t="shared" ca="1" si="13"/>
        <v>2018</v>
      </c>
    </row>
    <row r="883" spans="1:3" x14ac:dyDescent="0.3">
      <c r="A883" s="113" vm="1615">
        <f ca="1"/>
        <v>43283</v>
      </c>
      <c r="B883" s="113" vm="1616">
        <f ca="1"/>
        <v>78.349999999999994</v>
      </c>
      <c r="C883" s="113">
        <f t="shared" ca="1" si="13"/>
        <v>2018</v>
      </c>
    </row>
    <row r="884" spans="1:3" x14ac:dyDescent="0.3">
      <c r="A884" s="113" vm="1617">
        <f ca="1"/>
        <v>43284</v>
      </c>
      <c r="B884" s="113" vm="1618">
        <f ca="1"/>
        <v>76.28</v>
      </c>
      <c r="C884" s="113">
        <f t="shared" ca="1" si="13"/>
        <v>2018</v>
      </c>
    </row>
    <row r="885" spans="1:3" x14ac:dyDescent="0.3">
      <c r="A885" s="113" vm="1619">
        <f ca="1"/>
        <v>43286</v>
      </c>
      <c r="B885" s="113" vm="1620">
        <f ca="1"/>
        <v>76.55</v>
      </c>
      <c r="C885" s="113">
        <f t="shared" ca="1" si="13"/>
        <v>2018</v>
      </c>
    </row>
    <row r="886" spans="1:3" x14ac:dyDescent="0.3">
      <c r="A886" s="113" vm="1621">
        <f ca="1"/>
        <v>43287</v>
      </c>
      <c r="B886" s="113" vm="1622">
        <f ca="1"/>
        <v>76.48</v>
      </c>
      <c r="C886" s="113">
        <f t="shared" ca="1" si="13"/>
        <v>2018</v>
      </c>
    </row>
    <row r="887" spans="1:3" x14ac:dyDescent="0.3">
      <c r="A887" s="113" vm="1623">
        <f ca="1"/>
        <v>43290</v>
      </c>
      <c r="B887" s="113" vm="1624">
        <f ca="1"/>
        <v>77.28</v>
      </c>
      <c r="C887" s="113">
        <f t="shared" ca="1" si="13"/>
        <v>2018</v>
      </c>
    </row>
    <row r="888" spans="1:3" x14ac:dyDescent="0.3">
      <c r="A888" s="113" vm="1625">
        <f ca="1"/>
        <v>43291</v>
      </c>
      <c r="B888" s="113" vm="1626">
        <f ca="1"/>
        <v>77.569999999999993</v>
      </c>
      <c r="C888" s="113">
        <f t="shared" ca="1" si="13"/>
        <v>2018</v>
      </c>
    </row>
    <row r="889" spans="1:3" x14ac:dyDescent="0.3">
      <c r="A889" s="113" vm="1627">
        <f ca="1"/>
        <v>43292</v>
      </c>
      <c r="B889" s="113" vm="1628">
        <f ca="1"/>
        <v>77.36</v>
      </c>
      <c r="C889" s="113">
        <f t="shared" ca="1" si="13"/>
        <v>2018</v>
      </c>
    </row>
    <row r="890" spans="1:3" x14ac:dyDescent="0.3">
      <c r="A890" s="113" vm="1629">
        <f ca="1"/>
        <v>43293</v>
      </c>
      <c r="B890" s="113" vm="1630">
        <f ca="1"/>
        <v>77.37</v>
      </c>
      <c r="C890" s="113">
        <f t="shared" ca="1" si="13"/>
        <v>2018</v>
      </c>
    </row>
    <row r="891" spans="1:3" x14ac:dyDescent="0.3">
      <c r="A891" s="113" vm="1631">
        <f ca="1"/>
        <v>43294</v>
      </c>
      <c r="B891" s="113" vm="1632">
        <f ca="1"/>
        <v>77.38</v>
      </c>
      <c r="C891" s="113">
        <f t="shared" ca="1" si="13"/>
        <v>2018</v>
      </c>
    </row>
    <row r="892" spans="1:3" x14ac:dyDescent="0.3">
      <c r="A892" s="113" vm="1633">
        <f ca="1"/>
        <v>43297</v>
      </c>
      <c r="B892" s="113" vm="1634">
        <f ca="1"/>
        <v>77.75</v>
      </c>
      <c r="C892" s="113">
        <f t="shared" ca="1" si="13"/>
        <v>2018</v>
      </c>
    </row>
    <row r="893" spans="1:3" x14ac:dyDescent="0.3">
      <c r="A893" s="113" vm="1635">
        <f ca="1"/>
        <v>43298</v>
      </c>
      <c r="B893" s="113" vm="1636">
        <f ca="1"/>
        <v>77.47</v>
      </c>
      <c r="C893" s="113">
        <f t="shared" ca="1" si="13"/>
        <v>2018</v>
      </c>
    </row>
    <row r="894" spans="1:3" x14ac:dyDescent="0.3">
      <c r="A894" s="113" vm="1637">
        <f ca="1"/>
        <v>43299</v>
      </c>
      <c r="B894" s="113" vm="1638">
        <f ca="1"/>
        <v>76.59</v>
      </c>
      <c r="C894" s="113">
        <f t="shared" ca="1" si="13"/>
        <v>2018</v>
      </c>
    </row>
    <row r="895" spans="1:3" x14ac:dyDescent="0.3">
      <c r="A895" s="113" vm="1639">
        <f ca="1"/>
        <v>43300</v>
      </c>
      <c r="B895" s="113" vm="1640">
        <f ca="1"/>
        <v>76.95</v>
      </c>
      <c r="C895" s="113">
        <f t="shared" ca="1" si="13"/>
        <v>2018</v>
      </c>
    </row>
    <row r="896" spans="1:3" x14ac:dyDescent="0.3">
      <c r="A896" s="113" vm="1641">
        <f ca="1"/>
        <v>43301</v>
      </c>
      <c r="B896" s="113" vm="1642">
        <f ca="1"/>
        <v>76.959999999999994</v>
      </c>
      <c r="C896" s="113">
        <f t="shared" ca="1" si="13"/>
        <v>2018</v>
      </c>
    </row>
    <row r="897" spans="1:3" x14ac:dyDescent="0.3">
      <c r="A897" s="113" vm="1643">
        <f ca="1"/>
        <v>43304</v>
      </c>
      <c r="B897" s="113" vm="1638">
        <f ca="1"/>
        <v>76.59</v>
      </c>
      <c r="C897" s="113">
        <f t="shared" ca="1" si="13"/>
        <v>2018</v>
      </c>
    </row>
    <row r="898" spans="1:3" x14ac:dyDescent="0.3">
      <c r="A898" s="113" vm="1644">
        <f ca="1"/>
        <v>43305</v>
      </c>
      <c r="B898" s="113" vm="1645">
        <f ca="1"/>
        <v>75.53</v>
      </c>
      <c r="C898" s="113">
        <f t="shared" ca="1" si="13"/>
        <v>2018</v>
      </c>
    </row>
    <row r="899" spans="1:3" x14ac:dyDescent="0.3">
      <c r="A899" s="113" vm="1646">
        <f ca="1"/>
        <v>43306</v>
      </c>
      <c r="B899" s="113" vm="1647">
        <f ca="1"/>
        <v>77.16</v>
      </c>
      <c r="C899" s="113">
        <f t="shared" ref="C899:C962" ca="1" si="14">YEAR(A899)</f>
        <v>2018</v>
      </c>
    </row>
    <row r="900" spans="1:3" x14ac:dyDescent="0.3">
      <c r="A900" s="113" vm="1648">
        <f ca="1"/>
        <v>43307</v>
      </c>
      <c r="B900" s="113" vm="1649">
        <f ca="1"/>
        <v>78.150000000000006</v>
      </c>
      <c r="C900" s="113">
        <f t="shared" ca="1" si="14"/>
        <v>2018</v>
      </c>
    </row>
    <row r="901" spans="1:3" x14ac:dyDescent="0.3">
      <c r="A901" s="113" vm="1650">
        <f ca="1"/>
        <v>43308</v>
      </c>
      <c r="B901" s="113" vm="1651">
        <f ca="1"/>
        <v>76.89</v>
      </c>
      <c r="C901" s="113">
        <f t="shared" ca="1" si="14"/>
        <v>2018</v>
      </c>
    </row>
    <row r="902" spans="1:3" x14ac:dyDescent="0.3">
      <c r="A902" s="113" vm="1652">
        <f ca="1"/>
        <v>43311</v>
      </c>
      <c r="B902" s="113" vm="1653">
        <f ca="1"/>
        <v>75.959999999999994</v>
      </c>
      <c r="C902" s="113">
        <f t="shared" ca="1" si="14"/>
        <v>2018</v>
      </c>
    </row>
    <row r="903" spans="1:3" x14ac:dyDescent="0.3">
      <c r="A903" s="113" vm="1654">
        <f ca="1"/>
        <v>43312</v>
      </c>
      <c r="B903" s="113" vm="1655">
        <f ca="1"/>
        <v>76.91</v>
      </c>
      <c r="C903" s="113">
        <f t="shared" ca="1" si="14"/>
        <v>2018</v>
      </c>
    </row>
    <row r="904" spans="1:3" x14ac:dyDescent="0.3">
      <c r="A904" s="113" vm="1656">
        <f ca="1"/>
        <v>43313</v>
      </c>
      <c r="B904" s="113" vm="1657">
        <f ca="1"/>
        <v>77.540000000000006</v>
      </c>
      <c r="C904" s="113">
        <f t="shared" ca="1" si="14"/>
        <v>2018</v>
      </c>
    </row>
    <row r="905" spans="1:3" x14ac:dyDescent="0.3">
      <c r="A905" s="113" vm="1658">
        <f ca="1"/>
        <v>43314</v>
      </c>
      <c r="B905" s="113" vm="1659">
        <f ca="1"/>
        <v>78.650000000000006</v>
      </c>
      <c r="C905" s="113">
        <f t="shared" ca="1" si="14"/>
        <v>2018</v>
      </c>
    </row>
    <row r="906" spans="1:3" x14ac:dyDescent="0.3">
      <c r="A906" s="113" vm="1660">
        <f ca="1"/>
        <v>43315</v>
      </c>
      <c r="B906" s="113" vm="1661">
        <f ca="1"/>
        <v>78.739999999999995</v>
      </c>
      <c r="C906" s="113">
        <f t="shared" ca="1" si="14"/>
        <v>2018</v>
      </c>
    </row>
    <row r="907" spans="1:3" x14ac:dyDescent="0.3">
      <c r="A907" s="113" vm="1662">
        <f ca="1"/>
        <v>43318</v>
      </c>
      <c r="B907" s="113" vm="1663">
        <f ca="1"/>
        <v>79.510000000000005</v>
      </c>
      <c r="C907" s="113">
        <f t="shared" ca="1" si="14"/>
        <v>2018</v>
      </c>
    </row>
    <row r="908" spans="1:3" x14ac:dyDescent="0.3">
      <c r="A908" s="113" vm="1664">
        <f ca="1"/>
        <v>43319</v>
      </c>
      <c r="B908" s="113" vm="1665">
        <f ca="1"/>
        <v>80.53</v>
      </c>
      <c r="C908" s="113">
        <f t="shared" ca="1" si="14"/>
        <v>2018</v>
      </c>
    </row>
    <row r="909" spans="1:3" x14ac:dyDescent="0.3">
      <c r="A909" s="113" vm="1666">
        <f ca="1"/>
        <v>43320</v>
      </c>
      <c r="B909" s="113" vm="1667">
        <f ca="1"/>
        <v>80.5</v>
      </c>
      <c r="C909" s="113">
        <f t="shared" ca="1" si="14"/>
        <v>2018</v>
      </c>
    </row>
    <row r="910" spans="1:3" x14ac:dyDescent="0.3">
      <c r="A910" s="113" vm="1668">
        <f ca="1"/>
        <v>43321</v>
      </c>
      <c r="B910" s="113" vm="1669">
        <f ca="1"/>
        <v>81.260000000000005</v>
      </c>
      <c r="C910" s="113">
        <f t="shared" ca="1" si="14"/>
        <v>2018</v>
      </c>
    </row>
    <row r="911" spans="1:3" x14ac:dyDescent="0.3">
      <c r="A911" s="113" vm="1670">
        <f ca="1"/>
        <v>43322</v>
      </c>
      <c r="B911" s="113" vm="1671">
        <f ca="1"/>
        <v>80.73</v>
      </c>
      <c r="C911" s="113">
        <f t="shared" ca="1" si="14"/>
        <v>2018</v>
      </c>
    </row>
    <row r="912" spans="1:3" x14ac:dyDescent="0.3">
      <c r="A912" s="113" vm="1672">
        <f ca="1"/>
        <v>43325</v>
      </c>
      <c r="B912" s="113" vm="1673">
        <f ca="1"/>
        <v>80.150000000000006</v>
      </c>
      <c r="C912" s="113">
        <f t="shared" ca="1" si="14"/>
        <v>2018</v>
      </c>
    </row>
    <row r="913" spans="1:3" x14ac:dyDescent="0.3">
      <c r="A913" s="113" vm="1674">
        <f ca="1"/>
        <v>43326</v>
      </c>
      <c r="B913" s="113" vm="1675">
        <f ca="1"/>
        <v>80.14</v>
      </c>
      <c r="C913" s="113">
        <f t="shared" ca="1" si="14"/>
        <v>2018</v>
      </c>
    </row>
    <row r="914" spans="1:3" x14ac:dyDescent="0.3">
      <c r="A914" s="113" vm="1676">
        <f ca="1"/>
        <v>43327</v>
      </c>
      <c r="B914" s="113" vm="1677">
        <f ca="1"/>
        <v>79.569999999999993</v>
      </c>
      <c r="C914" s="113">
        <f t="shared" ca="1" si="14"/>
        <v>2018</v>
      </c>
    </row>
    <row r="915" spans="1:3" x14ac:dyDescent="0.3">
      <c r="A915" s="113" vm="1678">
        <f ca="1"/>
        <v>43328</v>
      </c>
      <c r="B915" s="113" vm="1679">
        <f ca="1"/>
        <v>80.05</v>
      </c>
      <c r="C915" s="113">
        <f t="shared" ca="1" si="14"/>
        <v>2018</v>
      </c>
    </row>
    <row r="916" spans="1:3" x14ac:dyDescent="0.3">
      <c r="A916" s="113" vm="1680">
        <f ca="1"/>
        <v>43329</v>
      </c>
      <c r="B916" s="113" vm="1681">
        <f ca="1"/>
        <v>79.75</v>
      </c>
      <c r="C916" s="113">
        <f t="shared" ca="1" si="14"/>
        <v>2018</v>
      </c>
    </row>
    <row r="917" spans="1:3" x14ac:dyDescent="0.3">
      <c r="A917" s="113" vm="1682">
        <f ca="1"/>
        <v>43332</v>
      </c>
      <c r="B917" s="113" vm="1683">
        <f ca="1"/>
        <v>82.18</v>
      </c>
      <c r="C917" s="113">
        <f t="shared" ca="1" si="14"/>
        <v>2018</v>
      </c>
    </row>
    <row r="918" spans="1:3" x14ac:dyDescent="0.3">
      <c r="A918" s="113" vm="1684">
        <f ca="1"/>
        <v>43333</v>
      </c>
      <c r="B918" s="113" vm="1685">
        <f ca="1"/>
        <v>82.95</v>
      </c>
      <c r="C918" s="113">
        <f t="shared" ca="1" si="14"/>
        <v>2018</v>
      </c>
    </row>
    <row r="919" spans="1:3" x14ac:dyDescent="0.3">
      <c r="A919" s="113" vm="1686">
        <f ca="1"/>
        <v>43334</v>
      </c>
      <c r="B919" s="113" vm="1687">
        <f ca="1"/>
        <v>82.64</v>
      </c>
      <c r="C919" s="113">
        <f t="shared" ca="1" si="14"/>
        <v>2018</v>
      </c>
    </row>
    <row r="920" spans="1:3" x14ac:dyDescent="0.3">
      <c r="A920" s="113" vm="1688">
        <f ca="1"/>
        <v>43335</v>
      </c>
      <c r="B920" s="113" vm="1689">
        <f ca="1"/>
        <v>82.91</v>
      </c>
      <c r="C920" s="113">
        <f t="shared" ca="1" si="14"/>
        <v>2018</v>
      </c>
    </row>
    <row r="921" spans="1:3" x14ac:dyDescent="0.3">
      <c r="A921" s="113" vm="1690">
        <f ca="1"/>
        <v>43336</v>
      </c>
      <c r="B921" s="113" vm="1691">
        <f ca="1"/>
        <v>82.45</v>
      </c>
      <c r="C921" s="113">
        <f t="shared" ca="1" si="14"/>
        <v>2018</v>
      </c>
    </row>
    <row r="922" spans="1:3" x14ac:dyDescent="0.3">
      <c r="A922" s="113" vm="1692">
        <f ca="1"/>
        <v>43339</v>
      </c>
      <c r="B922" s="113" vm="1693">
        <f ca="1"/>
        <v>82.65</v>
      </c>
      <c r="C922" s="113">
        <f t="shared" ca="1" si="14"/>
        <v>2018</v>
      </c>
    </row>
    <row r="923" spans="1:3" x14ac:dyDescent="0.3">
      <c r="A923" s="113" vm="1694">
        <f ca="1"/>
        <v>43340</v>
      </c>
      <c r="B923" s="113" vm="1695">
        <f ca="1"/>
        <v>82.58</v>
      </c>
      <c r="C923" s="113">
        <f t="shared" ca="1" si="14"/>
        <v>2018</v>
      </c>
    </row>
    <row r="924" spans="1:3" x14ac:dyDescent="0.3">
      <c r="A924" s="113" vm="1696">
        <f ca="1"/>
        <v>43341</v>
      </c>
      <c r="B924" s="113" vm="1697">
        <f ca="1"/>
        <v>82.79</v>
      </c>
      <c r="C924" s="113">
        <f t="shared" ca="1" si="14"/>
        <v>2018</v>
      </c>
    </row>
    <row r="925" spans="1:3" x14ac:dyDescent="0.3">
      <c r="A925" s="113" vm="1698">
        <f ca="1"/>
        <v>43342</v>
      </c>
      <c r="B925" s="113" vm="1699">
        <f ca="1"/>
        <v>81.400000000000006</v>
      </c>
      <c r="C925" s="113">
        <f t="shared" ca="1" si="14"/>
        <v>2018</v>
      </c>
    </row>
    <row r="926" spans="1:3" x14ac:dyDescent="0.3">
      <c r="A926" s="113" vm="1700">
        <f ca="1"/>
        <v>43343</v>
      </c>
      <c r="B926" s="113" vm="1701">
        <f ca="1"/>
        <v>82.2</v>
      </c>
      <c r="C926" s="113">
        <f t="shared" ca="1" si="14"/>
        <v>2018</v>
      </c>
    </row>
    <row r="927" spans="1:3" x14ac:dyDescent="0.3">
      <c r="A927" s="113" vm="1702">
        <f ca="1"/>
        <v>43347</v>
      </c>
      <c r="B927" s="113" vm="1703">
        <f ca="1"/>
        <v>79.599999999999994</v>
      </c>
      <c r="C927" s="113">
        <f t="shared" ca="1" si="14"/>
        <v>2018</v>
      </c>
    </row>
    <row r="928" spans="1:3" x14ac:dyDescent="0.3">
      <c r="A928" s="113" vm="1704">
        <f ca="1"/>
        <v>43348</v>
      </c>
      <c r="B928" s="113" vm="1705">
        <f ca="1"/>
        <v>79.92</v>
      </c>
      <c r="C928" s="113">
        <f t="shared" ca="1" si="14"/>
        <v>2018</v>
      </c>
    </row>
    <row r="929" spans="1:3" x14ac:dyDescent="0.3">
      <c r="A929" s="113" vm="1706">
        <f ca="1"/>
        <v>43349</v>
      </c>
      <c r="B929" s="113" vm="1707">
        <f ca="1"/>
        <v>80.400000000000006</v>
      </c>
      <c r="C929" s="113">
        <f t="shared" ca="1" si="14"/>
        <v>2018</v>
      </c>
    </row>
    <row r="930" spans="1:3" x14ac:dyDescent="0.3">
      <c r="A930" s="113" vm="1708">
        <f ca="1"/>
        <v>43350</v>
      </c>
      <c r="B930" s="113" vm="1709">
        <f ca="1"/>
        <v>80.3</v>
      </c>
      <c r="C930" s="113">
        <f t="shared" ca="1" si="14"/>
        <v>2018</v>
      </c>
    </row>
    <row r="931" spans="1:3" x14ac:dyDescent="0.3">
      <c r="A931" s="113" vm="1710">
        <f ca="1"/>
        <v>43353</v>
      </c>
      <c r="B931" s="113" vm="1711">
        <f ca="1"/>
        <v>82.1</v>
      </c>
      <c r="C931" s="113">
        <f t="shared" ca="1" si="14"/>
        <v>2018</v>
      </c>
    </row>
    <row r="932" spans="1:3" x14ac:dyDescent="0.3">
      <c r="A932" s="113" vm="1712">
        <f ca="1"/>
        <v>43354</v>
      </c>
      <c r="B932" s="113" vm="1713">
        <f ca="1"/>
        <v>82.63</v>
      </c>
      <c r="C932" s="113">
        <f t="shared" ca="1" si="14"/>
        <v>2018</v>
      </c>
    </row>
    <row r="933" spans="1:3" x14ac:dyDescent="0.3">
      <c r="A933" s="113" vm="1714">
        <f ca="1"/>
        <v>43355</v>
      </c>
      <c r="B933" s="113" vm="1715">
        <f ca="1"/>
        <v>83</v>
      </c>
      <c r="C933" s="113">
        <f t="shared" ca="1" si="14"/>
        <v>2018</v>
      </c>
    </row>
    <row r="934" spans="1:3" x14ac:dyDescent="0.3">
      <c r="A934" s="113" vm="1716">
        <f ca="1"/>
        <v>43356</v>
      </c>
      <c r="B934" s="113" vm="1717">
        <f ca="1"/>
        <v>83.47</v>
      </c>
      <c r="C934" s="113">
        <f t="shared" ca="1" si="14"/>
        <v>2018</v>
      </c>
    </row>
    <row r="935" spans="1:3" x14ac:dyDescent="0.3">
      <c r="A935" s="113" vm="1718">
        <f ca="1"/>
        <v>43357</v>
      </c>
      <c r="B935" s="113" vm="1719">
        <f ca="1"/>
        <v>83.49</v>
      </c>
      <c r="C935" s="113">
        <f t="shared" ca="1" si="14"/>
        <v>2018</v>
      </c>
    </row>
    <row r="936" spans="1:3" x14ac:dyDescent="0.3">
      <c r="A936" s="113" vm="1720">
        <f ca="1"/>
        <v>43360</v>
      </c>
      <c r="B936" s="113" vm="1721">
        <f ca="1"/>
        <v>83.26</v>
      </c>
      <c r="C936" s="113">
        <f t="shared" ca="1" si="14"/>
        <v>2018</v>
      </c>
    </row>
    <row r="937" spans="1:3" x14ac:dyDescent="0.3">
      <c r="A937" s="113" vm="1722">
        <f ca="1"/>
        <v>43361</v>
      </c>
      <c r="B937" s="113" vm="1723">
        <f ca="1"/>
        <v>85.26</v>
      </c>
      <c r="C937" s="113">
        <f t="shared" ca="1" si="14"/>
        <v>2018</v>
      </c>
    </row>
    <row r="938" spans="1:3" x14ac:dyDescent="0.3">
      <c r="A938" s="113" vm="1724">
        <f ca="1"/>
        <v>43362</v>
      </c>
      <c r="B938" s="113" vm="1725">
        <f ca="1"/>
        <v>84.43</v>
      </c>
      <c r="C938" s="113">
        <f t="shared" ca="1" si="14"/>
        <v>2018</v>
      </c>
    </row>
    <row r="939" spans="1:3" x14ac:dyDescent="0.3">
      <c r="A939" s="113" vm="1726">
        <f ca="1"/>
        <v>43363</v>
      </c>
      <c r="B939" s="113" vm="1727">
        <f ca="1"/>
        <v>85.37</v>
      </c>
      <c r="C939" s="113">
        <f t="shared" ca="1" si="14"/>
        <v>2018</v>
      </c>
    </row>
    <row r="940" spans="1:3" x14ac:dyDescent="0.3">
      <c r="A940" s="113" vm="1728">
        <f ca="1"/>
        <v>43364</v>
      </c>
      <c r="B940" s="113" vm="1729">
        <f ca="1"/>
        <v>85.55</v>
      </c>
      <c r="C940" s="113">
        <f t="shared" ca="1" si="14"/>
        <v>2018</v>
      </c>
    </row>
    <row r="941" spans="1:3" x14ac:dyDescent="0.3">
      <c r="A941" s="113" vm="1730">
        <f ca="1"/>
        <v>43367</v>
      </c>
      <c r="B941" s="113" vm="1731">
        <f ca="1"/>
        <v>84.27</v>
      </c>
      <c r="C941" s="113">
        <f t="shared" ca="1" si="14"/>
        <v>2018</v>
      </c>
    </row>
    <row r="942" spans="1:3" x14ac:dyDescent="0.3">
      <c r="A942" s="113" vm="1732">
        <f ca="1"/>
        <v>43368</v>
      </c>
      <c r="B942" s="113" vm="1733">
        <f ca="1"/>
        <v>84.79</v>
      </c>
      <c r="C942" s="113">
        <f t="shared" ca="1" si="14"/>
        <v>2018</v>
      </c>
    </row>
    <row r="943" spans="1:3" x14ac:dyDescent="0.3">
      <c r="A943" s="113" vm="1734">
        <f ca="1"/>
        <v>43369</v>
      </c>
      <c r="B943" s="113" vm="1735">
        <f ca="1"/>
        <v>83.7</v>
      </c>
      <c r="C943" s="113">
        <f t="shared" ca="1" si="14"/>
        <v>2018</v>
      </c>
    </row>
    <row r="944" spans="1:3" x14ac:dyDescent="0.3">
      <c r="A944" s="113" vm="1736">
        <f ca="1"/>
        <v>43370</v>
      </c>
      <c r="B944" s="113" vm="1737">
        <f ca="1"/>
        <v>84.54</v>
      </c>
      <c r="C944" s="113">
        <f t="shared" ca="1" si="14"/>
        <v>2018</v>
      </c>
    </row>
    <row r="945" spans="1:3" x14ac:dyDescent="0.3">
      <c r="A945" s="113" vm="1738">
        <f ca="1"/>
        <v>43371</v>
      </c>
      <c r="B945" s="113" vm="1739">
        <f ca="1"/>
        <v>84.72</v>
      </c>
      <c r="C945" s="113">
        <f t="shared" ca="1" si="14"/>
        <v>2018</v>
      </c>
    </row>
    <row r="946" spans="1:3" x14ac:dyDescent="0.3">
      <c r="A946" s="113" vm="1740">
        <f ca="1"/>
        <v>43374</v>
      </c>
      <c r="B946" s="113" vm="1741">
        <f ca="1"/>
        <v>84.46</v>
      </c>
      <c r="C946" s="113">
        <f t="shared" ca="1" si="14"/>
        <v>2018</v>
      </c>
    </row>
    <row r="947" spans="1:3" x14ac:dyDescent="0.3">
      <c r="A947" s="113" vm="1742">
        <f ca="1"/>
        <v>43375</v>
      </c>
      <c r="B947" s="113" vm="1743">
        <f ca="1"/>
        <v>82.77</v>
      </c>
      <c r="C947" s="113">
        <f t="shared" ca="1" si="14"/>
        <v>2018</v>
      </c>
    </row>
    <row r="948" spans="1:3" x14ac:dyDescent="0.3">
      <c r="A948" s="113" vm="1744">
        <f ca="1"/>
        <v>43376</v>
      </c>
      <c r="B948" s="113" vm="1745">
        <f ca="1"/>
        <v>82.5</v>
      </c>
      <c r="C948" s="113">
        <f t="shared" ca="1" si="14"/>
        <v>2018</v>
      </c>
    </row>
    <row r="949" spans="1:3" x14ac:dyDescent="0.3">
      <c r="A949" s="113" vm="1746">
        <f ca="1"/>
        <v>43377</v>
      </c>
      <c r="B949" s="113" vm="1747">
        <f ca="1"/>
        <v>80.180000000000007</v>
      </c>
      <c r="C949" s="113">
        <f t="shared" ca="1" si="14"/>
        <v>2018</v>
      </c>
    </row>
    <row r="950" spans="1:3" x14ac:dyDescent="0.3">
      <c r="A950" s="113" vm="1748">
        <f ca="1"/>
        <v>43378</v>
      </c>
      <c r="B950" s="113" vm="1749">
        <f ca="1"/>
        <v>80.12</v>
      </c>
      <c r="C950" s="113">
        <f t="shared" ca="1" si="14"/>
        <v>2018</v>
      </c>
    </row>
    <row r="951" spans="1:3" x14ac:dyDescent="0.3">
      <c r="A951" s="113" vm="1750">
        <f ca="1"/>
        <v>43381</v>
      </c>
      <c r="B951" s="113" vm="1751">
        <f ca="1"/>
        <v>80.23</v>
      </c>
      <c r="C951" s="113">
        <f t="shared" ca="1" si="14"/>
        <v>2018</v>
      </c>
    </row>
    <row r="952" spans="1:3" x14ac:dyDescent="0.3">
      <c r="A952" s="113" vm="1752">
        <f ca="1"/>
        <v>43382</v>
      </c>
      <c r="B952" s="113" vm="1753">
        <f ca="1"/>
        <v>80.42</v>
      </c>
      <c r="C952" s="113">
        <f t="shared" ca="1" si="14"/>
        <v>2018</v>
      </c>
    </row>
    <row r="953" spans="1:3" x14ac:dyDescent="0.3">
      <c r="A953" s="113" vm="1754">
        <f ca="1"/>
        <v>43383</v>
      </c>
      <c r="B953" s="113" vm="1755">
        <f ca="1"/>
        <v>74.94</v>
      </c>
      <c r="C953" s="113">
        <f t="shared" ca="1" si="14"/>
        <v>2018</v>
      </c>
    </row>
    <row r="954" spans="1:3" x14ac:dyDescent="0.3">
      <c r="A954" s="113" vm="1756">
        <f ca="1"/>
        <v>43384</v>
      </c>
      <c r="B954" s="113" vm="1757">
        <f ca="1"/>
        <v>74.510000000000005</v>
      </c>
      <c r="C954" s="113">
        <f t="shared" ca="1" si="14"/>
        <v>2018</v>
      </c>
    </row>
    <row r="955" spans="1:3" x14ac:dyDescent="0.3">
      <c r="A955" s="113" vm="1758">
        <f ca="1"/>
        <v>43385</v>
      </c>
      <c r="B955" s="113" vm="1759">
        <f ca="1"/>
        <v>75.91</v>
      </c>
      <c r="C955" s="113">
        <f t="shared" ca="1" si="14"/>
        <v>2018</v>
      </c>
    </row>
    <row r="956" spans="1:3" x14ac:dyDescent="0.3">
      <c r="A956" s="113" vm="1760">
        <f ca="1"/>
        <v>43388</v>
      </c>
      <c r="B956" s="113" vm="1761">
        <f ca="1"/>
        <v>74.989999999999995</v>
      </c>
      <c r="C956" s="113">
        <f t="shared" ca="1" si="14"/>
        <v>2018</v>
      </c>
    </row>
    <row r="957" spans="1:3" x14ac:dyDescent="0.3">
      <c r="A957" s="113" vm="1762">
        <f ca="1"/>
        <v>43389</v>
      </c>
      <c r="B957" s="113" vm="1763">
        <f ca="1"/>
        <v>77.48</v>
      </c>
      <c r="C957" s="113">
        <f t="shared" ca="1" si="14"/>
        <v>2018</v>
      </c>
    </row>
    <row r="958" spans="1:3" x14ac:dyDescent="0.3">
      <c r="A958" s="113" vm="1764">
        <f ca="1"/>
        <v>43390</v>
      </c>
      <c r="B958" s="113" vm="1622">
        <f ca="1"/>
        <v>76.48</v>
      </c>
      <c r="C958" s="113">
        <f t="shared" ca="1" si="14"/>
        <v>2018</v>
      </c>
    </row>
    <row r="959" spans="1:3" x14ac:dyDescent="0.3">
      <c r="A959" s="113" vm="1765">
        <f ca="1"/>
        <v>43391</v>
      </c>
      <c r="B959" s="113" vm="1766">
        <f ca="1"/>
        <v>75.599999999999994</v>
      </c>
      <c r="C959" s="113">
        <f t="shared" ca="1" si="14"/>
        <v>2018</v>
      </c>
    </row>
    <row r="960" spans="1:3" x14ac:dyDescent="0.3">
      <c r="A960" s="113" vm="1767">
        <f ca="1"/>
        <v>43392</v>
      </c>
      <c r="B960" s="113" vm="1768">
        <f ca="1"/>
        <v>74.209999999999994</v>
      </c>
      <c r="C960" s="113">
        <f t="shared" ca="1" si="14"/>
        <v>2018</v>
      </c>
    </row>
    <row r="961" spans="1:3" x14ac:dyDescent="0.3">
      <c r="A961" s="113" vm="1769">
        <f ca="1"/>
        <v>43395</v>
      </c>
      <c r="B961" s="113" vm="1584">
        <f ca="1"/>
        <v>74.900000000000006</v>
      </c>
      <c r="C961" s="113">
        <f t="shared" ca="1" si="14"/>
        <v>2018</v>
      </c>
    </row>
    <row r="962" spans="1:3" x14ac:dyDescent="0.3">
      <c r="A962" s="113" vm="1770">
        <f ca="1"/>
        <v>43396</v>
      </c>
      <c r="B962" s="113" vm="1771">
        <f ca="1"/>
        <v>73.349999999999994</v>
      </c>
      <c r="C962" s="113">
        <f t="shared" ca="1" si="14"/>
        <v>2018</v>
      </c>
    </row>
    <row r="963" spans="1:3" x14ac:dyDescent="0.3">
      <c r="A963" s="113" vm="1772">
        <f ca="1"/>
        <v>43397</v>
      </c>
      <c r="B963" s="113" vm="1773">
        <f ca="1"/>
        <v>72.12</v>
      </c>
      <c r="C963" s="113">
        <f t="shared" ref="C963:C1026" ca="1" si="15">YEAR(A963)</f>
        <v>2018</v>
      </c>
    </row>
    <row r="964" spans="1:3" x14ac:dyDescent="0.3">
      <c r="A964" s="113" vm="1774">
        <f ca="1"/>
        <v>43398</v>
      </c>
      <c r="B964" s="113" vm="1775">
        <f ca="1"/>
        <v>73.099999999999994</v>
      </c>
      <c r="C964" s="113">
        <f t="shared" ca="1" si="15"/>
        <v>2018</v>
      </c>
    </row>
    <row r="965" spans="1:3" x14ac:dyDescent="0.3">
      <c r="A965" s="113" vm="1776">
        <f ca="1"/>
        <v>43399</v>
      </c>
      <c r="B965" s="113" vm="1777">
        <f ca="1"/>
        <v>72.069999999999993</v>
      </c>
      <c r="C965" s="113">
        <f t="shared" ca="1" si="15"/>
        <v>2018</v>
      </c>
    </row>
    <row r="966" spans="1:3" x14ac:dyDescent="0.3">
      <c r="A966" s="113" vm="1778">
        <f ca="1"/>
        <v>43402</v>
      </c>
      <c r="B966" s="113" vm="1779">
        <f ca="1"/>
        <v>72.19</v>
      </c>
      <c r="C966" s="113">
        <f t="shared" ca="1" si="15"/>
        <v>2018</v>
      </c>
    </row>
    <row r="967" spans="1:3" x14ac:dyDescent="0.3">
      <c r="A967" s="113" vm="1780">
        <f ca="1"/>
        <v>43403</v>
      </c>
      <c r="B967" s="113" vm="1757">
        <f ca="1"/>
        <v>74.510000000000005</v>
      </c>
      <c r="C967" s="113">
        <f t="shared" ca="1" si="15"/>
        <v>2018</v>
      </c>
    </row>
    <row r="968" spans="1:3" x14ac:dyDescent="0.3">
      <c r="A968" s="113" vm="1781">
        <f ca="1"/>
        <v>43404</v>
      </c>
      <c r="B968" s="113" vm="1782">
        <f ca="1"/>
        <v>75.040000000000006</v>
      </c>
      <c r="C968" s="113">
        <f t="shared" ca="1" si="15"/>
        <v>2018</v>
      </c>
    </row>
    <row r="969" spans="1:3" x14ac:dyDescent="0.3">
      <c r="A969" s="113" vm="1783">
        <f ca="1"/>
        <v>43405</v>
      </c>
      <c r="B969" s="113" vm="1784">
        <f ca="1"/>
        <v>76.790000000000006</v>
      </c>
      <c r="C969" s="113">
        <f t="shared" ca="1" si="15"/>
        <v>2018</v>
      </c>
    </row>
    <row r="970" spans="1:3" x14ac:dyDescent="0.3">
      <c r="A970" s="113" vm="1785">
        <f ca="1"/>
        <v>43406</v>
      </c>
      <c r="B970" s="113" vm="1786">
        <f ca="1"/>
        <v>76.58</v>
      </c>
      <c r="C970" s="113">
        <f t="shared" ca="1" si="15"/>
        <v>2018</v>
      </c>
    </row>
    <row r="971" spans="1:3" x14ac:dyDescent="0.3">
      <c r="A971" s="113" vm="1787">
        <f ca="1"/>
        <v>43409</v>
      </c>
      <c r="B971" s="113" vm="1788">
        <f ca="1"/>
        <v>77.53</v>
      </c>
      <c r="C971" s="113">
        <f t="shared" ca="1" si="15"/>
        <v>2018</v>
      </c>
    </row>
    <row r="972" spans="1:3" x14ac:dyDescent="0.3">
      <c r="A972" s="113" vm="1789">
        <f ca="1"/>
        <v>43410</v>
      </c>
      <c r="B972" s="113" vm="1790">
        <f ca="1"/>
        <v>76.569999999999993</v>
      </c>
      <c r="C972" s="113">
        <f t="shared" ca="1" si="15"/>
        <v>2018</v>
      </c>
    </row>
    <row r="973" spans="1:3" x14ac:dyDescent="0.3">
      <c r="A973" s="113" vm="1791">
        <f ca="1"/>
        <v>43411</v>
      </c>
      <c r="B973" s="113" vm="1792">
        <f ca="1"/>
        <v>77.97</v>
      </c>
      <c r="C973" s="113">
        <f t="shared" ca="1" si="15"/>
        <v>2018</v>
      </c>
    </row>
    <row r="974" spans="1:3" x14ac:dyDescent="0.3">
      <c r="A974" s="113" vm="1793">
        <f ca="1"/>
        <v>43412</v>
      </c>
      <c r="B974" s="113" vm="1794">
        <f ca="1"/>
        <v>77.78</v>
      </c>
      <c r="C974" s="113">
        <f t="shared" ca="1" si="15"/>
        <v>2018</v>
      </c>
    </row>
    <row r="975" spans="1:3" x14ac:dyDescent="0.3">
      <c r="A975" s="113" vm="1795">
        <f ca="1"/>
        <v>43413</v>
      </c>
      <c r="B975" s="113" vm="1796">
        <f ca="1"/>
        <v>76.36</v>
      </c>
      <c r="C975" s="113">
        <f t="shared" ca="1" si="15"/>
        <v>2018</v>
      </c>
    </row>
    <row r="976" spans="1:3" x14ac:dyDescent="0.3">
      <c r="A976" s="113" vm="1797">
        <f ca="1"/>
        <v>43416</v>
      </c>
      <c r="B976" s="113" vm="1798">
        <f ca="1"/>
        <v>75.099999999999994</v>
      </c>
      <c r="C976" s="113">
        <f t="shared" ca="1" si="15"/>
        <v>2018</v>
      </c>
    </row>
    <row r="977" spans="1:3" x14ac:dyDescent="0.3">
      <c r="A977" s="113" vm="1799">
        <f ca="1"/>
        <v>43417</v>
      </c>
      <c r="B977" s="113" vm="1800">
        <f ca="1"/>
        <v>75.2</v>
      </c>
      <c r="C977" s="113">
        <f t="shared" ca="1" si="15"/>
        <v>2018</v>
      </c>
    </row>
    <row r="978" spans="1:3" x14ac:dyDescent="0.3">
      <c r="A978" s="113" vm="1801">
        <f ca="1"/>
        <v>43418</v>
      </c>
      <c r="B978" s="113" vm="1800">
        <f ca="1"/>
        <v>75.2</v>
      </c>
      <c r="C978" s="113">
        <f t="shared" ca="1" si="15"/>
        <v>2018</v>
      </c>
    </row>
    <row r="979" spans="1:3" x14ac:dyDescent="0.3">
      <c r="A979" s="113" vm="1802">
        <f ca="1"/>
        <v>43419</v>
      </c>
      <c r="B979" s="113" vm="1803">
        <f ca="1"/>
        <v>74.33</v>
      </c>
      <c r="C979" s="113">
        <f t="shared" ca="1" si="15"/>
        <v>2018</v>
      </c>
    </row>
    <row r="980" spans="1:3" x14ac:dyDescent="0.3">
      <c r="A980" s="113" vm="1804">
        <f ca="1"/>
        <v>43420</v>
      </c>
      <c r="B980" s="113" vm="1805">
        <f ca="1"/>
        <v>74.739999999999995</v>
      </c>
      <c r="C980" s="113">
        <f t="shared" ca="1" si="15"/>
        <v>2018</v>
      </c>
    </row>
    <row r="981" spans="1:3" x14ac:dyDescent="0.3">
      <c r="A981" s="113" vm="1806">
        <f ca="1"/>
        <v>43423</v>
      </c>
      <c r="B981" s="113" vm="1807">
        <f ca="1"/>
        <v>72.52</v>
      </c>
      <c r="C981" s="113">
        <f t="shared" ca="1" si="15"/>
        <v>2018</v>
      </c>
    </row>
    <row r="982" spans="1:3" x14ac:dyDescent="0.3">
      <c r="A982" s="113" vm="1808">
        <f ca="1"/>
        <v>43424</v>
      </c>
      <c r="B982" s="113" vm="1809">
        <f ca="1"/>
        <v>71.12</v>
      </c>
      <c r="C982" s="113">
        <f t="shared" ca="1" si="15"/>
        <v>2018</v>
      </c>
    </row>
    <row r="983" spans="1:3" x14ac:dyDescent="0.3">
      <c r="A983" s="113" vm="1810">
        <f ca="1"/>
        <v>43425</v>
      </c>
      <c r="B983" s="113" vm="1811">
        <f ca="1"/>
        <v>72.37</v>
      </c>
      <c r="C983" s="113">
        <f t="shared" ca="1" si="15"/>
        <v>2018</v>
      </c>
    </row>
    <row r="984" spans="1:3" x14ac:dyDescent="0.3">
      <c r="A984" s="113" vm="1812">
        <f ca="1"/>
        <v>43427</v>
      </c>
      <c r="B984" s="113" vm="1813">
        <f ca="1"/>
        <v>71.489999999999995</v>
      </c>
      <c r="C984" s="113">
        <f t="shared" ca="1" si="15"/>
        <v>2018</v>
      </c>
    </row>
    <row r="985" spans="1:3" x14ac:dyDescent="0.3">
      <c r="A985" s="113" vm="1814">
        <f ca="1"/>
        <v>43430</v>
      </c>
      <c r="B985" s="113" vm="1815">
        <f ca="1"/>
        <v>72.709999999999994</v>
      </c>
      <c r="C985" s="113">
        <f t="shared" ca="1" si="15"/>
        <v>2018</v>
      </c>
    </row>
    <row r="986" spans="1:3" x14ac:dyDescent="0.3">
      <c r="A986" s="113" vm="1816">
        <f ca="1"/>
        <v>43431</v>
      </c>
      <c r="B986" s="113" vm="1817">
        <f ca="1"/>
        <v>72.09</v>
      </c>
      <c r="C986" s="113">
        <f t="shared" ca="1" si="15"/>
        <v>2018</v>
      </c>
    </row>
    <row r="987" spans="1:3" x14ac:dyDescent="0.3">
      <c r="A987" s="113" vm="1818">
        <f ca="1"/>
        <v>43432</v>
      </c>
      <c r="B987" s="113" vm="1819">
        <f ca="1"/>
        <v>74.66</v>
      </c>
      <c r="C987" s="113">
        <f t="shared" ca="1" si="15"/>
        <v>2018</v>
      </c>
    </row>
    <row r="988" spans="1:3" x14ac:dyDescent="0.3">
      <c r="A988" s="113" vm="1820">
        <f ca="1"/>
        <v>43433</v>
      </c>
      <c r="B988" s="113" vm="1821">
        <f ca="1"/>
        <v>74.34</v>
      </c>
      <c r="C988" s="113">
        <f t="shared" ca="1" si="15"/>
        <v>2018</v>
      </c>
    </row>
    <row r="989" spans="1:3" x14ac:dyDescent="0.3">
      <c r="A989" s="113" vm="1822">
        <f ca="1"/>
        <v>43434</v>
      </c>
      <c r="B989" s="113" vm="1823">
        <f ca="1"/>
        <v>75.12</v>
      </c>
      <c r="C989" s="113">
        <f t="shared" ca="1" si="15"/>
        <v>2018</v>
      </c>
    </row>
    <row r="990" spans="1:3" x14ac:dyDescent="0.3">
      <c r="A990" s="113" vm="1824">
        <f ca="1"/>
        <v>43437</v>
      </c>
      <c r="B990" s="113" vm="1825">
        <f ca="1"/>
        <v>77.94</v>
      </c>
      <c r="C990" s="113">
        <f t="shared" ca="1" si="15"/>
        <v>2018</v>
      </c>
    </row>
    <row r="991" spans="1:3" x14ac:dyDescent="0.3">
      <c r="A991" s="113" vm="1826">
        <f ca="1"/>
        <v>43438</v>
      </c>
      <c r="B991" s="113" vm="1827">
        <f ca="1"/>
        <v>75.790000000000006</v>
      </c>
      <c r="C991" s="113">
        <f t="shared" ca="1" si="15"/>
        <v>2018</v>
      </c>
    </row>
    <row r="992" spans="1:3" x14ac:dyDescent="0.3">
      <c r="A992" s="113" vm="1828">
        <f ca="1"/>
        <v>43440</v>
      </c>
      <c r="B992" s="113" vm="1829">
        <f ca="1"/>
        <v>75.540000000000006</v>
      </c>
      <c r="C992" s="113">
        <f t="shared" ca="1" si="15"/>
        <v>2018</v>
      </c>
    </row>
    <row r="993" spans="1:3" x14ac:dyDescent="0.3">
      <c r="A993" s="113" vm="1830">
        <f ca="1"/>
        <v>43441</v>
      </c>
      <c r="B993" s="113" vm="1831">
        <f ca="1"/>
        <v>73.34</v>
      </c>
      <c r="C993" s="113">
        <f t="shared" ca="1" si="15"/>
        <v>2018</v>
      </c>
    </row>
    <row r="994" spans="1:3" x14ac:dyDescent="0.3">
      <c r="A994" s="113" vm="1832">
        <f ca="1"/>
        <v>43444</v>
      </c>
      <c r="B994" s="113" vm="1833">
        <f ca="1"/>
        <v>72.510000000000005</v>
      </c>
      <c r="C994" s="113">
        <f t="shared" ca="1" si="15"/>
        <v>2018</v>
      </c>
    </row>
    <row r="995" spans="1:3" x14ac:dyDescent="0.3">
      <c r="A995" s="113" vm="1834">
        <f ca="1"/>
        <v>43445</v>
      </c>
      <c r="B995" s="113" vm="1835">
        <f ca="1"/>
        <v>73.569999999999993</v>
      </c>
      <c r="C995" s="113">
        <f t="shared" ca="1" si="15"/>
        <v>2018</v>
      </c>
    </row>
    <row r="996" spans="1:3" x14ac:dyDescent="0.3">
      <c r="A996" s="113" vm="1836">
        <f ca="1"/>
        <v>43446</v>
      </c>
      <c r="B996" s="113" vm="1837">
        <f ca="1"/>
        <v>74.319999999999993</v>
      </c>
      <c r="C996" s="113">
        <f t="shared" ca="1" si="15"/>
        <v>2018</v>
      </c>
    </row>
    <row r="997" spans="1:3" x14ac:dyDescent="0.3">
      <c r="A997" s="113" vm="1838">
        <f ca="1"/>
        <v>43447</v>
      </c>
      <c r="B997" s="113" vm="1839">
        <f ca="1"/>
        <v>72.930000000000007</v>
      </c>
      <c r="C997" s="113">
        <f t="shared" ca="1" si="15"/>
        <v>2018</v>
      </c>
    </row>
    <row r="998" spans="1:3" x14ac:dyDescent="0.3">
      <c r="A998" s="113" vm="1840">
        <f ca="1"/>
        <v>43448</v>
      </c>
      <c r="B998" s="113" vm="1841">
        <f ca="1"/>
        <v>72.53</v>
      </c>
      <c r="C998" s="113">
        <f t="shared" ca="1" si="15"/>
        <v>2018</v>
      </c>
    </row>
    <row r="999" spans="1:3" x14ac:dyDescent="0.3">
      <c r="A999" s="113" vm="1842">
        <f ca="1"/>
        <v>43451</v>
      </c>
      <c r="B999" s="113" vm="1843">
        <f ca="1"/>
        <v>69.900000000000006</v>
      </c>
      <c r="C999" s="113">
        <f t="shared" ca="1" si="15"/>
        <v>2018</v>
      </c>
    </row>
    <row r="1000" spans="1:3" x14ac:dyDescent="0.3">
      <c r="A1000" s="113" vm="1844">
        <f ca="1"/>
        <v>43452</v>
      </c>
      <c r="B1000" s="113" vm="1845">
        <f ca="1"/>
        <v>71.150000000000006</v>
      </c>
      <c r="C1000" s="113">
        <f t="shared" ca="1" si="15"/>
        <v>2018</v>
      </c>
    </row>
    <row r="1001" spans="1:3" x14ac:dyDescent="0.3">
      <c r="A1001" s="113" vm="1846">
        <f ca="1"/>
        <v>43453</v>
      </c>
      <c r="B1001" s="113" vm="1847">
        <f ca="1"/>
        <v>68.97</v>
      </c>
      <c r="C1001" s="113">
        <f t="shared" ca="1" si="15"/>
        <v>2018</v>
      </c>
    </row>
    <row r="1002" spans="1:3" x14ac:dyDescent="0.3">
      <c r="A1002" s="113" vm="1848">
        <f ca="1"/>
        <v>43454</v>
      </c>
      <c r="B1002" s="113" vm="1849">
        <f ca="1"/>
        <v>67.53</v>
      </c>
      <c r="C1002" s="113">
        <f t="shared" ca="1" si="15"/>
        <v>2018</v>
      </c>
    </row>
    <row r="1003" spans="1:3" x14ac:dyDescent="0.3">
      <c r="A1003" s="113" vm="1850">
        <f ca="1"/>
        <v>43455</v>
      </c>
      <c r="B1003" s="113" vm="1811">
        <f ca="1"/>
        <v>72.37</v>
      </c>
      <c r="C1003" s="113">
        <f t="shared" ca="1" si="15"/>
        <v>2018</v>
      </c>
    </row>
    <row r="1004" spans="1:3" x14ac:dyDescent="0.3">
      <c r="A1004" s="113" vm="1851">
        <f ca="1"/>
        <v>43458</v>
      </c>
      <c r="B1004" s="113" vm="1532">
        <f ca="1"/>
        <v>68.099999999999994</v>
      </c>
      <c r="C1004" s="113">
        <f t="shared" ca="1" si="15"/>
        <v>2018</v>
      </c>
    </row>
    <row r="1005" spans="1:3" x14ac:dyDescent="0.3">
      <c r="A1005" s="113" vm="1852">
        <f ca="1"/>
        <v>43460</v>
      </c>
      <c r="B1005" s="113" vm="1853">
        <f ca="1"/>
        <v>73.010000000000005</v>
      </c>
      <c r="C1005" s="113">
        <f t="shared" ca="1" si="15"/>
        <v>2018</v>
      </c>
    </row>
    <row r="1006" spans="1:3" x14ac:dyDescent="0.3">
      <c r="A1006" s="113" vm="1854">
        <f ca="1"/>
        <v>43461</v>
      </c>
      <c r="B1006" s="113" vm="1855">
        <f ca="1"/>
        <v>73.67</v>
      </c>
      <c r="C1006" s="113">
        <f t="shared" ca="1" si="15"/>
        <v>2018</v>
      </c>
    </row>
    <row r="1007" spans="1:3" x14ac:dyDescent="0.3">
      <c r="A1007" s="113" vm="1856">
        <f ca="1"/>
        <v>43462</v>
      </c>
      <c r="B1007" s="113" vm="1831">
        <f ca="1"/>
        <v>73.34</v>
      </c>
      <c r="C1007" s="113">
        <f t="shared" ca="1" si="15"/>
        <v>2018</v>
      </c>
    </row>
    <row r="1008" spans="1:3" x14ac:dyDescent="0.3">
      <c r="A1008" s="113" vm="1857">
        <f ca="1"/>
        <v>43465</v>
      </c>
      <c r="B1008" s="113" vm="1858">
        <f ca="1"/>
        <v>74.14</v>
      </c>
      <c r="C1008" s="113">
        <f t="shared" ca="1" si="15"/>
        <v>2018</v>
      </c>
    </row>
    <row r="1009" spans="1:3" x14ac:dyDescent="0.3">
      <c r="A1009" s="113" vm="1859">
        <f ca="1"/>
        <v>43467</v>
      </c>
      <c r="B1009" s="113" vm="1860">
        <f ca="1"/>
        <v>74.06</v>
      </c>
      <c r="C1009" s="113">
        <f t="shared" ca="1" si="15"/>
        <v>2019</v>
      </c>
    </row>
    <row r="1010" spans="1:3" x14ac:dyDescent="0.3">
      <c r="A1010" s="113" vm="1861">
        <f ca="1"/>
        <v>43468</v>
      </c>
      <c r="B1010" s="113" vm="1862">
        <f ca="1"/>
        <v>72.75</v>
      </c>
      <c r="C1010" s="113">
        <f t="shared" ca="1" si="15"/>
        <v>2019</v>
      </c>
    </row>
    <row r="1011" spans="1:3" x14ac:dyDescent="0.3">
      <c r="A1011" s="113" vm="1863">
        <f ca="1"/>
        <v>43469</v>
      </c>
      <c r="B1011" s="113" vm="1864">
        <f ca="1"/>
        <v>74.650000000000006</v>
      </c>
      <c r="C1011" s="113">
        <f t="shared" ca="1" si="15"/>
        <v>2019</v>
      </c>
    </row>
    <row r="1012" spans="1:3" x14ac:dyDescent="0.3">
      <c r="A1012" s="113" vm="1865">
        <f ca="1"/>
        <v>43472</v>
      </c>
      <c r="B1012" s="113" vm="1866">
        <f ca="1"/>
        <v>75.72</v>
      </c>
      <c r="C1012" s="113">
        <f t="shared" ca="1" si="15"/>
        <v>2019</v>
      </c>
    </row>
    <row r="1013" spans="1:3" x14ac:dyDescent="0.3">
      <c r="A1013" s="113" vm="1867">
        <f ca="1"/>
        <v>43473</v>
      </c>
      <c r="B1013" s="113" vm="1868">
        <f ca="1"/>
        <v>76.73</v>
      </c>
      <c r="C1013" s="113">
        <f t="shared" ca="1" si="15"/>
        <v>2019</v>
      </c>
    </row>
    <row r="1014" spans="1:3" x14ac:dyDescent="0.3">
      <c r="A1014" s="113" vm="1869">
        <f ca="1"/>
        <v>43474</v>
      </c>
      <c r="B1014" s="113" vm="1638">
        <f ca="1"/>
        <v>76.59</v>
      </c>
      <c r="C1014" s="113">
        <f t="shared" ca="1" si="15"/>
        <v>2019</v>
      </c>
    </row>
    <row r="1015" spans="1:3" x14ac:dyDescent="0.3">
      <c r="A1015" s="113" vm="1870">
        <f ca="1"/>
        <v>43475</v>
      </c>
      <c r="B1015" s="113" vm="1871">
        <f ca="1"/>
        <v>76.42</v>
      </c>
      <c r="C1015" s="113">
        <f t="shared" ca="1" si="15"/>
        <v>2019</v>
      </c>
    </row>
    <row r="1016" spans="1:3" x14ac:dyDescent="0.3">
      <c r="A1016" s="113" vm="1872">
        <f ca="1"/>
        <v>43476</v>
      </c>
      <c r="B1016" s="113" vm="1873">
        <f ca="1"/>
        <v>76.040000000000006</v>
      </c>
      <c r="C1016" s="113">
        <f t="shared" ca="1" si="15"/>
        <v>2019</v>
      </c>
    </row>
    <row r="1017" spans="1:3" x14ac:dyDescent="0.3">
      <c r="A1017" s="113" vm="1874">
        <f ca="1"/>
        <v>43479</v>
      </c>
      <c r="B1017" s="113" vm="1875">
        <f ca="1"/>
        <v>76.09</v>
      </c>
      <c r="C1017" s="113">
        <f t="shared" ca="1" si="15"/>
        <v>2019</v>
      </c>
    </row>
    <row r="1018" spans="1:3" x14ac:dyDescent="0.3">
      <c r="A1018" s="113" vm="1876">
        <f ca="1"/>
        <v>43480</v>
      </c>
      <c r="B1018" s="113" vm="1877">
        <f ca="1"/>
        <v>77.88</v>
      </c>
      <c r="C1018" s="113">
        <f t="shared" ca="1" si="15"/>
        <v>2019</v>
      </c>
    </row>
    <row r="1019" spans="1:3" x14ac:dyDescent="0.3">
      <c r="A1019" s="113" vm="1878">
        <f ca="1"/>
        <v>43481</v>
      </c>
      <c r="B1019" s="113" vm="1879">
        <f ca="1"/>
        <v>77.680000000000007</v>
      </c>
      <c r="C1019" s="113">
        <f t="shared" ca="1" si="15"/>
        <v>2019</v>
      </c>
    </row>
    <row r="1020" spans="1:3" x14ac:dyDescent="0.3">
      <c r="A1020" s="113" vm="1880">
        <f ca="1"/>
        <v>43482</v>
      </c>
      <c r="B1020" s="113" vm="1881">
        <f ca="1"/>
        <v>79.13</v>
      </c>
      <c r="C1020" s="113">
        <f t="shared" ca="1" si="15"/>
        <v>2019</v>
      </c>
    </row>
    <row r="1021" spans="1:3" x14ac:dyDescent="0.3">
      <c r="A1021" s="113" vm="1882">
        <f ca="1"/>
        <v>43483</v>
      </c>
      <c r="B1021" s="113" vm="1883">
        <f ca="1"/>
        <v>80.45</v>
      </c>
      <c r="C1021" s="113">
        <f t="shared" ca="1" si="15"/>
        <v>2019</v>
      </c>
    </row>
    <row r="1022" spans="1:3" x14ac:dyDescent="0.3">
      <c r="A1022" s="113" vm="1884">
        <f ca="1"/>
        <v>43487</v>
      </c>
      <c r="B1022" s="113" vm="1885">
        <f ca="1"/>
        <v>80.75</v>
      </c>
      <c r="C1022" s="113">
        <f t="shared" ca="1" si="15"/>
        <v>2019</v>
      </c>
    </row>
    <row r="1023" spans="1:3" x14ac:dyDescent="0.3">
      <c r="A1023" s="113" vm="1886">
        <f ca="1"/>
        <v>43488</v>
      </c>
      <c r="B1023" s="113" vm="1667">
        <f ca="1"/>
        <v>80.5</v>
      </c>
      <c r="C1023" s="113">
        <f t="shared" ca="1" si="15"/>
        <v>2019</v>
      </c>
    </row>
    <row r="1024" spans="1:3" x14ac:dyDescent="0.3">
      <c r="A1024" s="113" vm="1887">
        <f ca="1"/>
        <v>43489</v>
      </c>
      <c r="B1024" s="113" vm="1888">
        <f ca="1"/>
        <v>80.44</v>
      </c>
      <c r="C1024" s="113">
        <f t="shared" ca="1" si="15"/>
        <v>2019</v>
      </c>
    </row>
    <row r="1025" spans="1:3" x14ac:dyDescent="0.3">
      <c r="A1025" s="113" vm="1889">
        <f ca="1"/>
        <v>43490</v>
      </c>
      <c r="B1025" s="113" vm="1890">
        <f ca="1"/>
        <v>80.61</v>
      </c>
      <c r="C1025" s="113">
        <f t="shared" ca="1" si="15"/>
        <v>2019</v>
      </c>
    </row>
    <row r="1026" spans="1:3" x14ac:dyDescent="0.3">
      <c r="A1026" s="113" vm="1891">
        <f ca="1"/>
        <v>43493</v>
      </c>
      <c r="B1026" s="113" vm="1892">
        <f ca="1"/>
        <v>80.319999999999993</v>
      </c>
      <c r="C1026" s="113">
        <f t="shared" ca="1" si="15"/>
        <v>2019</v>
      </c>
    </row>
    <row r="1027" spans="1:3" x14ac:dyDescent="0.3">
      <c r="A1027" s="113" vm="1893">
        <f ca="1"/>
        <v>43494</v>
      </c>
      <c r="B1027" s="113" vm="1894">
        <f ca="1"/>
        <v>80.22</v>
      </c>
      <c r="C1027" s="113">
        <f t="shared" ref="C1027:C1090" ca="1" si="16">YEAR(A1027)</f>
        <v>2019</v>
      </c>
    </row>
    <row r="1028" spans="1:3" x14ac:dyDescent="0.3">
      <c r="A1028" s="113" vm="1895">
        <f ca="1"/>
        <v>43495</v>
      </c>
      <c r="B1028" s="113" vm="1896">
        <f ca="1"/>
        <v>81.28</v>
      </c>
      <c r="C1028" s="113">
        <f t="shared" ca="1" si="16"/>
        <v>2019</v>
      </c>
    </row>
    <row r="1029" spans="1:3" x14ac:dyDescent="0.3">
      <c r="A1029" s="113" vm="1897">
        <f ca="1"/>
        <v>43496</v>
      </c>
      <c r="B1029" s="113" vm="1898">
        <f ca="1"/>
        <v>81.88</v>
      </c>
      <c r="C1029" s="113">
        <f t="shared" ca="1" si="16"/>
        <v>2019</v>
      </c>
    </row>
    <row r="1030" spans="1:3" x14ac:dyDescent="0.3">
      <c r="A1030" s="113" vm="1899">
        <f ca="1"/>
        <v>43497</v>
      </c>
      <c r="B1030" s="113" vm="1900">
        <f ca="1"/>
        <v>81.510000000000005</v>
      </c>
      <c r="C1030" s="113">
        <f t="shared" ca="1" si="16"/>
        <v>2019</v>
      </c>
    </row>
    <row r="1031" spans="1:3" x14ac:dyDescent="0.3">
      <c r="A1031" s="113" vm="1901">
        <f ca="1"/>
        <v>43500</v>
      </c>
      <c r="B1031" s="113" vm="1902">
        <f ca="1"/>
        <v>81.99</v>
      </c>
      <c r="C1031" s="113">
        <f t="shared" ca="1" si="16"/>
        <v>2019</v>
      </c>
    </row>
    <row r="1032" spans="1:3" x14ac:dyDescent="0.3">
      <c r="A1032" s="113" vm="1903">
        <f ca="1"/>
        <v>43501</v>
      </c>
      <c r="B1032" s="113" vm="1904">
        <f ca="1"/>
        <v>82.86</v>
      </c>
      <c r="C1032" s="113">
        <f t="shared" ca="1" si="16"/>
        <v>2019</v>
      </c>
    </row>
    <row r="1033" spans="1:3" x14ac:dyDescent="0.3">
      <c r="A1033" s="113" vm="1905">
        <f ca="1"/>
        <v>43502</v>
      </c>
      <c r="B1033" s="113" vm="1906">
        <f ca="1"/>
        <v>82.71</v>
      </c>
      <c r="C1033" s="113">
        <f t="shared" ca="1" si="16"/>
        <v>2019</v>
      </c>
    </row>
    <row r="1034" spans="1:3" x14ac:dyDescent="0.3">
      <c r="A1034" s="113" vm="1907">
        <f ca="1"/>
        <v>43503</v>
      </c>
      <c r="B1034" s="113" vm="1908">
        <f ca="1"/>
        <v>82.39</v>
      </c>
      <c r="C1034" s="113">
        <f t="shared" ca="1" si="16"/>
        <v>2019</v>
      </c>
    </row>
    <row r="1035" spans="1:3" x14ac:dyDescent="0.3">
      <c r="A1035" s="113" vm="1909">
        <f ca="1"/>
        <v>43504</v>
      </c>
      <c r="B1035" s="113" vm="1910">
        <f ca="1"/>
        <v>82.36</v>
      </c>
      <c r="C1035" s="113">
        <f t="shared" ca="1" si="16"/>
        <v>2019</v>
      </c>
    </row>
    <row r="1036" spans="1:3" x14ac:dyDescent="0.3">
      <c r="A1036" s="113" vm="1911">
        <f ca="1"/>
        <v>43507</v>
      </c>
      <c r="B1036" s="113" vm="1912">
        <f ca="1"/>
        <v>83.68</v>
      </c>
      <c r="C1036" s="113">
        <f t="shared" ca="1" si="16"/>
        <v>2019</v>
      </c>
    </row>
    <row r="1037" spans="1:3" x14ac:dyDescent="0.3">
      <c r="A1037" s="113" vm="1913">
        <f ca="1"/>
        <v>43508</v>
      </c>
      <c r="B1037" s="113" vm="1914">
        <f ca="1"/>
        <v>84.71</v>
      </c>
      <c r="C1037" s="113">
        <f t="shared" ca="1" si="16"/>
        <v>2019</v>
      </c>
    </row>
    <row r="1038" spans="1:3" x14ac:dyDescent="0.3">
      <c r="A1038" s="113" vm="1915">
        <f ca="1"/>
        <v>43509</v>
      </c>
      <c r="B1038" s="113" vm="1916">
        <f ca="1"/>
        <v>85.4</v>
      </c>
      <c r="C1038" s="113">
        <f t="shared" ca="1" si="16"/>
        <v>2019</v>
      </c>
    </row>
    <row r="1039" spans="1:3" x14ac:dyDescent="0.3">
      <c r="A1039" s="113" vm="1917">
        <f ca="1"/>
        <v>43510</v>
      </c>
      <c r="B1039" s="113" vm="1918">
        <f ca="1"/>
        <v>84.68</v>
      </c>
      <c r="C1039" s="113">
        <f t="shared" ca="1" si="16"/>
        <v>2019</v>
      </c>
    </row>
    <row r="1040" spans="1:3" x14ac:dyDescent="0.3">
      <c r="A1040" s="113" vm="1919">
        <f ca="1"/>
        <v>43511</v>
      </c>
      <c r="B1040" s="113" vm="1920">
        <f ca="1"/>
        <v>85.38</v>
      </c>
      <c r="C1040" s="113">
        <f t="shared" ca="1" si="16"/>
        <v>2019</v>
      </c>
    </row>
    <row r="1041" spans="1:3" x14ac:dyDescent="0.3">
      <c r="A1041" s="113" vm="1921">
        <f ca="1"/>
        <v>43515</v>
      </c>
      <c r="B1041" s="113" vm="1922">
        <f ca="1"/>
        <v>84.57</v>
      </c>
      <c r="C1041" s="113">
        <f t="shared" ca="1" si="16"/>
        <v>2019</v>
      </c>
    </row>
    <row r="1042" spans="1:3" x14ac:dyDescent="0.3">
      <c r="A1042" s="113" vm="1923">
        <f ca="1"/>
        <v>43516</v>
      </c>
      <c r="B1042" s="113" vm="1924">
        <f ca="1"/>
        <v>84.84</v>
      </c>
      <c r="C1042" s="113">
        <f t="shared" ca="1" si="16"/>
        <v>2019</v>
      </c>
    </row>
    <row r="1043" spans="1:3" x14ac:dyDescent="0.3">
      <c r="A1043" s="113" vm="1925">
        <f ca="1"/>
        <v>43517</v>
      </c>
      <c r="B1043" s="113" vm="1926">
        <f ca="1"/>
        <v>83.95</v>
      </c>
      <c r="C1043" s="113">
        <f t="shared" ca="1" si="16"/>
        <v>2019</v>
      </c>
    </row>
    <row r="1044" spans="1:3" x14ac:dyDescent="0.3">
      <c r="A1044" s="113" vm="1927">
        <f ca="1"/>
        <v>43518</v>
      </c>
      <c r="B1044" s="113" vm="1928">
        <f ca="1"/>
        <v>84.76</v>
      </c>
      <c r="C1044" s="113">
        <f t="shared" ca="1" si="16"/>
        <v>2019</v>
      </c>
    </row>
    <row r="1045" spans="1:3" x14ac:dyDescent="0.3">
      <c r="A1045" s="113" vm="1929">
        <f ca="1"/>
        <v>43521</v>
      </c>
      <c r="B1045" s="113" vm="1930">
        <f ca="1"/>
        <v>85.17</v>
      </c>
      <c r="C1045" s="113">
        <f t="shared" ca="1" si="16"/>
        <v>2019</v>
      </c>
    </row>
    <row r="1046" spans="1:3" x14ac:dyDescent="0.3">
      <c r="A1046" s="113" vm="1931">
        <f ca="1"/>
        <v>43522</v>
      </c>
      <c r="B1046" s="113" vm="1932">
        <f ca="1"/>
        <v>85.8</v>
      </c>
      <c r="C1046" s="113">
        <f t="shared" ca="1" si="16"/>
        <v>2019</v>
      </c>
    </row>
    <row r="1047" spans="1:3" x14ac:dyDescent="0.3">
      <c r="A1047" s="113" vm="1933">
        <f ca="1"/>
        <v>43523</v>
      </c>
      <c r="B1047" s="113" vm="1934">
        <f ca="1"/>
        <v>86.17</v>
      </c>
      <c r="C1047" s="113">
        <f t="shared" ca="1" si="16"/>
        <v>2019</v>
      </c>
    </row>
    <row r="1048" spans="1:3" x14ac:dyDescent="0.3">
      <c r="A1048" s="113" vm="1935">
        <f ca="1"/>
        <v>43524</v>
      </c>
      <c r="B1048" s="113" vm="1936">
        <f ca="1"/>
        <v>85.73</v>
      </c>
      <c r="C1048" s="113">
        <f t="shared" ca="1" si="16"/>
        <v>2019</v>
      </c>
    </row>
    <row r="1049" spans="1:3" x14ac:dyDescent="0.3">
      <c r="A1049" s="113" vm="1937">
        <f ca="1"/>
        <v>43525</v>
      </c>
      <c r="B1049" s="113" vm="1938">
        <f ca="1"/>
        <v>87.16</v>
      </c>
      <c r="C1049" s="113">
        <f t="shared" ca="1" si="16"/>
        <v>2019</v>
      </c>
    </row>
    <row r="1050" spans="1:3" x14ac:dyDescent="0.3">
      <c r="A1050" s="113" vm="1939">
        <f ca="1"/>
        <v>43528</v>
      </c>
      <c r="B1050" s="113" vm="1940">
        <f ca="1"/>
        <v>85.64</v>
      </c>
      <c r="C1050" s="113">
        <f t="shared" ca="1" si="16"/>
        <v>2019</v>
      </c>
    </row>
    <row r="1051" spans="1:3" x14ac:dyDescent="0.3">
      <c r="A1051" s="113" vm="1941">
        <f ca="1"/>
        <v>43529</v>
      </c>
      <c r="B1051" s="113" vm="1942">
        <f ca="1"/>
        <v>85.44</v>
      </c>
      <c r="C1051" s="113">
        <f t="shared" ca="1" si="16"/>
        <v>2019</v>
      </c>
    </row>
    <row r="1052" spans="1:3" x14ac:dyDescent="0.3">
      <c r="A1052" s="113" vm="1943">
        <f ca="1"/>
        <v>43530</v>
      </c>
      <c r="B1052" s="113" vm="1944">
        <f ca="1"/>
        <v>85.13</v>
      </c>
      <c r="C1052" s="113">
        <f t="shared" ca="1" si="16"/>
        <v>2019</v>
      </c>
    </row>
    <row r="1053" spans="1:3" x14ac:dyDescent="0.3">
      <c r="A1053" s="113" vm="1945">
        <f ca="1"/>
        <v>43531</v>
      </c>
      <c r="B1053" s="113" vm="1723">
        <f ca="1"/>
        <v>85.26</v>
      </c>
      <c r="C1053" s="113">
        <f t="shared" ca="1" si="16"/>
        <v>2019</v>
      </c>
    </row>
    <row r="1054" spans="1:3" x14ac:dyDescent="0.3">
      <c r="A1054" s="113" vm="1946">
        <f ca="1"/>
        <v>43532</v>
      </c>
      <c r="B1054" s="113" vm="1947">
        <f ca="1"/>
        <v>84.8</v>
      </c>
      <c r="C1054" s="113">
        <f t="shared" ca="1" si="16"/>
        <v>2019</v>
      </c>
    </row>
    <row r="1055" spans="1:3" x14ac:dyDescent="0.3">
      <c r="A1055" s="113" vm="1948">
        <f ca="1"/>
        <v>43535</v>
      </c>
      <c r="B1055" s="113" vm="1949">
        <f ca="1"/>
        <v>85.82</v>
      </c>
      <c r="C1055" s="113">
        <f t="shared" ca="1" si="16"/>
        <v>2019</v>
      </c>
    </row>
    <row r="1056" spans="1:3" x14ac:dyDescent="0.3">
      <c r="A1056" s="113" vm="1950">
        <f ca="1"/>
        <v>43536</v>
      </c>
      <c r="B1056" s="113" vm="1951">
        <f ca="1"/>
        <v>85.43</v>
      </c>
      <c r="C1056" s="113">
        <f t="shared" ca="1" si="16"/>
        <v>2019</v>
      </c>
    </row>
    <row r="1057" spans="1:3" x14ac:dyDescent="0.3">
      <c r="A1057" s="113" vm="1952">
        <f ca="1"/>
        <v>43537</v>
      </c>
      <c r="B1057" s="113" vm="1953">
        <f ca="1"/>
        <v>85.93</v>
      </c>
      <c r="C1057" s="113">
        <f t="shared" ca="1" si="16"/>
        <v>2019</v>
      </c>
    </row>
    <row r="1058" spans="1:3" x14ac:dyDescent="0.3">
      <c r="A1058" s="113" vm="1954">
        <f ca="1"/>
        <v>43538</v>
      </c>
      <c r="B1058" s="113" vm="1955">
        <f ca="1"/>
        <v>86.87</v>
      </c>
      <c r="C1058" s="113">
        <f t="shared" ca="1" si="16"/>
        <v>2019</v>
      </c>
    </row>
    <row r="1059" spans="1:3" x14ac:dyDescent="0.3">
      <c r="A1059" s="113" vm="1956">
        <f ca="1"/>
        <v>43539</v>
      </c>
      <c r="B1059" s="113" vm="1957">
        <f ca="1"/>
        <v>86.8</v>
      </c>
      <c r="C1059" s="113">
        <f t="shared" ca="1" si="16"/>
        <v>2019</v>
      </c>
    </row>
    <row r="1060" spans="1:3" x14ac:dyDescent="0.3">
      <c r="A1060" s="113" vm="1958">
        <f ca="1"/>
        <v>43542</v>
      </c>
      <c r="B1060" s="113" vm="1959">
        <f ca="1"/>
        <v>87.82</v>
      </c>
      <c r="C1060" s="113">
        <f t="shared" ca="1" si="16"/>
        <v>2019</v>
      </c>
    </row>
    <row r="1061" spans="1:3" x14ac:dyDescent="0.3">
      <c r="A1061" s="113" vm="1960">
        <f ca="1"/>
        <v>43543</v>
      </c>
      <c r="B1061" s="113" vm="1961">
        <f ca="1"/>
        <v>87.69</v>
      </c>
      <c r="C1061" s="113">
        <f t="shared" ca="1" si="16"/>
        <v>2019</v>
      </c>
    </row>
    <row r="1062" spans="1:3" x14ac:dyDescent="0.3">
      <c r="A1062" s="113" vm="1962">
        <f ca="1"/>
        <v>43544</v>
      </c>
      <c r="B1062" s="113" vm="1963">
        <f ca="1"/>
        <v>86.69</v>
      </c>
      <c r="C1062" s="113">
        <f t="shared" ca="1" si="16"/>
        <v>2019</v>
      </c>
    </row>
    <row r="1063" spans="1:3" x14ac:dyDescent="0.3">
      <c r="A1063" s="113" vm="1964">
        <f ca="1"/>
        <v>43545</v>
      </c>
      <c r="B1063" s="113" vm="1965">
        <f ca="1"/>
        <v>88.01</v>
      </c>
      <c r="C1063" s="113">
        <f t="shared" ca="1" si="16"/>
        <v>2019</v>
      </c>
    </row>
    <row r="1064" spans="1:3" x14ac:dyDescent="0.3">
      <c r="A1064" s="113" vm="1966">
        <f ca="1"/>
        <v>43546</v>
      </c>
      <c r="B1064" s="113" vm="1967">
        <f ca="1"/>
        <v>82.19</v>
      </c>
      <c r="C1064" s="113">
        <f t="shared" ca="1" si="16"/>
        <v>2019</v>
      </c>
    </row>
    <row r="1065" spans="1:3" x14ac:dyDescent="0.3">
      <c r="A1065" s="113" vm="1968">
        <f ca="1"/>
        <v>43549</v>
      </c>
      <c r="B1065" s="113" vm="1969">
        <f ca="1"/>
        <v>82.33</v>
      </c>
      <c r="C1065" s="113">
        <f t="shared" ca="1" si="16"/>
        <v>2019</v>
      </c>
    </row>
    <row r="1066" spans="1:3" x14ac:dyDescent="0.3">
      <c r="A1066" s="113" vm="1970">
        <f ca="1"/>
        <v>43550</v>
      </c>
      <c r="B1066" s="113" vm="1971">
        <f ca="1"/>
        <v>83.38</v>
      </c>
      <c r="C1066" s="113">
        <f t="shared" ca="1" si="16"/>
        <v>2019</v>
      </c>
    </row>
    <row r="1067" spans="1:3" x14ac:dyDescent="0.3">
      <c r="A1067" s="113" vm="1972">
        <f ca="1"/>
        <v>43551</v>
      </c>
      <c r="B1067" s="113" vm="1973">
        <f ca="1"/>
        <v>83.09</v>
      </c>
      <c r="C1067" s="113">
        <f t="shared" ca="1" si="16"/>
        <v>2019</v>
      </c>
    </row>
    <row r="1068" spans="1:3" x14ac:dyDescent="0.3">
      <c r="A1068" s="113" vm="1974">
        <f ca="1"/>
        <v>43552</v>
      </c>
      <c r="B1068" s="113" vm="1975">
        <f ca="1"/>
        <v>84.04</v>
      </c>
      <c r="C1068" s="113">
        <f t="shared" ca="1" si="16"/>
        <v>2019</v>
      </c>
    </row>
    <row r="1069" spans="1:3" x14ac:dyDescent="0.3">
      <c r="A1069" s="113" vm="1976">
        <f ca="1"/>
        <v>43553</v>
      </c>
      <c r="B1069" s="113" vm="1977">
        <f ca="1"/>
        <v>84.21</v>
      </c>
      <c r="C1069" s="113">
        <f t="shared" ca="1" si="16"/>
        <v>2019</v>
      </c>
    </row>
    <row r="1070" spans="1:3" x14ac:dyDescent="0.3">
      <c r="A1070" s="113" vm="1978">
        <f ca="1"/>
        <v>43556</v>
      </c>
      <c r="B1070" s="113" vm="1979">
        <f ca="1"/>
        <v>85.23</v>
      </c>
      <c r="C1070" s="113">
        <f t="shared" ca="1" si="16"/>
        <v>2019</v>
      </c>
    </row>
    <row r="1071" spans="1:3" x14ac:dyDescent="0.3">
      <c r="A1071" s="113" vm="1980">
        <f ca="1"/>
        <v>43557</v>
      </c>
      <c r="B1071" s="113" vm="1981">
        <f ca="1"/>
        <v>84.37</v>
      </c>
      <c r="C1071" s="113">
        <f t="shared" ca="1" si="16"/>
        <v>2019</v>
      </c>
    </row>
    <row r="1072" spans="1:3" x14ac:dyDescent="0.3">
      <c r="A1072" s="113" vm="1982">
        <f ca="1"/>
        <v>43558</v>
      </c>
      <c r="B1072" s="113" vm="1983">
        <f ca="1"/>
        <v>84.47</v>
      </c>
      <c r="C1072" s="113">
        <f t="shared" ca="1" si="16"/>
        <v>2019</v>
      </c>
    </row>
    <row r="1073" spans="1:3" x14ac:dyDescent="0.3">
      <c r="A1073" s="113" vm="1984">
        <f ca="1"/>
        <v>43559</v>
      </c>
      <c r="B1073" s="113" vm="1985">
        <f ca="1"/>
        <v>85.28</v>
      </c>
      <c r="C1073" s="113">
        <f t="shared" ca="1" si="16"/>
        <v>2019</v>
      </c>
    </row>
    <row r="1074" spans="1:3" x14ac:dyDescent="0.3">
      <c r="A1074" s="113" vm="1986">
        <f ca="1"/>
        <v>43560</v>
      </c>
      <c r="B1074" s="113" vm="1916">
        <f ca="1"/>
        <v>85.4</v>
      </c>
      <c r="C1074" s="113">
        <f t="shared" ca="1" si="16"/>
        <v>2019</v>
      </c>
    </row>
    <row r="1075" spans="1:3" x14ac:dyDescent="0.3">
      <c r="A1075" s="113" vm="1987">
        <f ca="1"/>
        <v>43563</v>
      </c>
      <c r="B1075" s="113" vm="1988">
        <f ca="1"/>
        <v>84.73</v>
      </c>
      <c r="C1075" s="113">
        <f t="shared" ca="1" si="16"/>
        <v>2019</v>
      </c>
    </row>
    <row r="1076" spans="1:3" x14ac:dyDescent="0.3">
      <c r="A1076" s="113" vm="1989">
        <f ca="1"/>
        <v>43564</v>
      </c>
      <c r="B1076" s="113" vm="1990">
        <f ca="1"/>
        <v>84.28</v>
      </c>
      <c r="C1076" s="113">
        <f t="shared" ca="1" si="16"/>
        <v>2019</v>
      </c>
    </row>
    <row r="1077" spans="1:3" x14ac:dyDescent="0.3">
      <c r="A1077" s="113" vm="1991">
        <f ca="1"/>
        <v>43565</v>
      </c>
      <c r="B1077" s="113" vm="1992">
        <f ca="1"/>
        <v>84.88</v>
      </c>
      <c r="C1077" s="113">
        <f t="shared" ca="1" si="16"/>
        <v>2019</v>
      </c>
    </row>
    <row r="1078" spans="1:3" x14ac:dyDescent="0.3">
      <c r="A1078" s="113" vm="1993">
        <f ca="1"/>
        <v>43566</v>
      </c>
      <c r="B1078" s="113" vm="1994">
        <f ca="1"/>
        <v>85</v>
      </c>
      <c r="C1078" s="113">
        <f t="shared" ca="1" si="16"/>
        <v>2019</v>
      </c>
    </row>
    <row r="1079" spans="1:3" x14ac:dyDescent="0.3">
      <c r="A1079" s="113" vm="1995">
        <f ca="1"/>
        <v>43567</v>
      </c>
      <c r="B1079" s="113" vm="1996">
        <f ca="1"/>
        <v>86.24</v>
      </c>
      <c r="C1079" s="113">
        <f t="shared" ca="1" si="16"/>
        <v>2019</v>
      </c>
    </row>
    <row r="1080" spans="1:3" x14ac:dyDescent="0.3">
      <c r="A1080" s="113" vm="1997">
        <f ca="1"/>
        <v>43570</v>
      </c>
      <c r="B1080" s="113" vm="1998">
        <f ca="1"/>
        <v>86.83</v>
      </c>
      <c r="C1080" s="113">
        <f t="shared" ca="1" si="16"/>
        <v>2019</v>
      </c>
    </row>
    <row r="1081" spans="1:3" x14ac:dyDescent="0.3">
      <c r="A1081" s="113" vm="1999">
        <f ca="1"/>
        <v>43571</v>
      </c>
      <c r="B1081" s="113" vm="2000">
        <f ca="1"/>
        <v>87.8</v>
      </c>
      <c r="C1081" s="113">
        <f t="shared" ca="1" si="16"/>
        <v>2019</v>
      </c>
    </row>
    <row r="1082" spans="1:3" x14ac:dyDescent="0.3">
      <c r="A1082" s="113" vm="2001">
        <f ca="1"/>
        <v>43572</v>
      </c>
      <c r="B1082" s="113" vm="2002">
        <f ca="1"/>
        <v>88.73</v>
      </c>
      <c r="C1082" s="113">
        <f t="shared" ca="1" si="16"/>
        <v>2019</v>
      </c>
    </row>
    <row r="1083" spans="1:3" x14ac:dyDescent="0.3">
      <c r="A1083" s="113" vm="2003">
        <f ca="1"/>
        <v>43573</v>
      </c>
      <c r="B1083" s="113" vm="2004">
        <f ca="1"/>
        <v>89.2</v>
      </c>
      <c r="C1083" s="113">
        <f t="shared" ca="1" si="16"/>
        <v>2019</v>
      </c>
    </row>
    <row r="1084" spans="1:3" x14ac:dyDescent="0.3">
      <c r="A1084" s="113" vm="2005">
        <f ca="1"/>
        <v>43577</v>
      </c>
      <c r="B1084" s="113" vm="2006">
        <f ca="1"/>
        <v>87.36</v>
      </c>
      <c r="C1084" s="113">
        <f t="shared" ca="1" si="16"/>
        <v>2019</v>
      </c>
    </row>
    <row r="1085" spans="1:3" x14ac:dyDescent="0.3">
      <c r="A1085" s="113" vm="2007">
        <f ca="1"/>
        <v>43578</v>
      </c>
      <c r="B1085" s="113" vm="2008">
        <f ca="1"/>
        <v>87.43</v>
      </c>
      <c r="C1085" s="113">
        <f t="shared" ca="1" si="16"/>
        <v>2019</v>
      </c>
    </row>
    <row r="1086" spans="1:3" x14ac:dyDescent="0.3">
      <c r="A1086" s="113" vm="2009">
        <f ca="1"/>
        <v>43579</v>
      </c>
      <c r="B1086" s="113" vm="2010">
        <f ca="1"/>
        <v>88.39</v>
      </c>
      <c r="C1086" s="113">
        <f t="shared" ca="1" si="16"/>
        <v>2019</v>
      </c>
    </row>
    <row r="1087" spans="1:3" x14ac:dyDescent="0.3">
      <c r="A1087" s="113" vm="2011">
        <f ca="1"/>
        <v>43580</v>
      </c>
      <c r="B1087" s="113" vm="2012">
        <f ca="1"/>
        <v>87.56</v>
      </c>
      <c r="C1087" s="113">
        <f t="shared" ca="1" si="16"/>
        <v>2019</v>
      </c>
    </row>
    <row r="1088" spans="1:3" x14ac:dyDescent="0.3">
      <c r="A1088" s="113" vm="2013">
        <f ca="1"/>
        <v>43581</v>
      </c>
      <c r="B1088" s="113" vm="2014">
        <f ca="1"/>
        <v>88.31</v>
      </c>
      <c r="C1088" s="113">
        <f t="shared" ca="1" si="16"/>
        <v>2019</v>
      </c>
    </row>
    <row r="1089" spans="1:3" x14ac:dyDescent="0.3">
      <c r="A1089" s="113" vm="2015">
        <f ca="1"/>
        <v>43584</v>
      </c>
      <c r="B1089" s="113" vm="2016">
        <f ca="1"/>
        <v>88.26</v>
      </c>
      <c r="C1089" s="113">
        <f t="shared" ca="1" si="16"/>
        <v>2019</v>
      </c>
    </row>
    <row r="1090" spans="1:3" x14ac:dyDescent="0.3">
      <c r="A1090" s="113" vm="2017">
        <f ca="1"/>
        <v>43585</v>
      </c>
      <c r="B1090" s="113" vm="2018">
        <f ca="1"/>
        <v>87.83</v>
      </c>
      <c r="C1090" s="113">
        <f t="shared" ca="1" si="16"/>
        <v>2019</v>
      </c>
    </row>
    <row r="1091" spans="1:3" x14ac:dyDescent="0.3">
      <c r="A1091" s="113" vm="2019">
        <f ca="1"/>
        <v>43586</v>
      </c>
      <c r="B1091" s="113" vm="2020">
        <f ca="1"/>
        <v>85.9</v>
      </c>
      <c r="C1091" s="113">
        <f t="shared" ref="C1091:C1154" ca="1" si="17">YEAR(A1091)</f>
        <v>2019</v>
      </c>
    </row>
    <row r="1092" spans="1:3" x14ac:dyDescent="0.3">
      <c r="A1092" s="113" vm="2021">
        <f ca="1"/>
        <v>43587</v>
      </c>
      <c r="B1092" s="113" vm="2022">
        <f ca="1"/>
        <v>85.27</v>
      </c>
      <c r="C1092" s="113">
        <f t="shared" ca="1" si="17"/>
        <v>2019</v>
      </c>
    </row>
    <row r="1093" spans="1:3" x14ac:dyDescent="0.3">
      <c r="A1093" s="113" vm="2023">
        <f ca="1"/>
        <v>43588</v>
      </c>
      <c r="B1093" s="113" vm="2024">
        <f ca="1"/>
        <v>85.7</v>
      </c>
      <c r="C1093" s="113">
        <f t="shared" ca="1" si="17"/>
        <v>2019</v>
      </c>
    </row>
    <row r="1094" spans="1:3" x14ac:dyDescent="0.3">
      <c r="A1094" s="113" vm="2025">
        <f ca="1"/>
        <v>43591</v>
      </c>
      <c r="B1094" s="113" vm="2026">
        <f ca="1"/>
        <v>83.57</v>
      </c>
      <c r="C1094" s="113">
        <f t="shared" ca="1" si="17"/>
        <v>2019</v>
      </c>
    </row>
    <row r="1095" spans="1:3" x14ac:dyDescent="0.3">
      <c r="A1095" s="113" vm="2027">
        <f ca="1"/>
        <v>43592</v>
      </c>
      <c r="B1095" s="113" vm="2028">
        <f ca="1"/>
        <v>82.54</v>
      </c>
      <c r="C1095" s="113">
        <f t="shared" ca="1" si="17"/>
        <v>2019</v>
      </c>
    </row>
    <row r="1096" spans="1:3" x14ac:dyDescent="0.3">
      <c r="A1096" s="113" vm="2029">
        <f ca="1"/>
        <v>43593</v>
      </c>
      <c r="B1096" s="113" vm="1743">
        <f ca="1"/>
        <v>82.77</v>
      </c>
      <c r="C1096" s="113">
        <f t="shared" ca="1" si="17"/>
        <v>2019</v>
      </c>
    </row>
    <row r="1097" spans="1:3" x14ac:dyDescent="0.3">
      <c r="A1097" s="113" vm="2030">
        <f ca="1"/>
        <v>43594</v>
      </c>
      <c r="B1097" s="113" vm="2031">
        <f ca="1"/>
        <v>82.98</v>
      </c>
      <c r="C1097" s="113">
        <f t="shared" ca="1" si="17"/>
        <v>2019</v>
      </c>
    </row>
    <row r="1098" spans="1:3" x14ac:dyDescent="0.3">
      <c r="A1098" s="113" vm="2032">
        <f ca="1"/>
        <v>43595</v>
      </c>
      <c r="B1098" s="113" vm="1926">
        <f ca="1"/>
        <v>83.95</v>
      </c>
      <c r="C1098" s="113">
        <f t="shared" ca="1" si="17"/>
        <v>2019</v>
      </c>
    </row>
    <row r="1099" spans="1:3" x14ac:dyDescent="0.3">
      <c r="A1099" s="113" vm="2033">
        <f ca="1"/>
        <v>43598</v>
      </c>
      <c r="B1099" s="113" vm="2034">
        <f ca="1"/>
        <v>82.53</v>
      </c>
      <c r="C1099" s="113">
        <f t="shared" ca="1" si="17"/>
        <v>2019</v>
      </c>
    </row>
    <row r="1100" spans="1:3" x14ac:dyDescent="0.3">
      <c r="A1100" s="113" vm="2035">
        <f ca="1"/>
        <v>43599</v>
      </c>
      <c r="B1100" s="113" vm="2036">
        <f ca="1"/>
        <v>83.67</v>
      </c>
      <c r="C1100" s="113">
        <f t="shared" ca="1" si="17"/>
        <v>2019</v>
      </c>
    </row>
    <row r="1101" spans="1:3" x14ac:dyDescent="0.3">
      <c r="A1101" s="113" vm="2037">
        <f ca="1"/>
        <v>43600</v>
      </c>
      <c r="B1101" s="113" vm="2038">
        <f ca="1"/>
        <v>84.01</v>
      </c>
      <c r="C1101" s="113">
        <f t="shared" ca="1" si="17"/>
        <v>2019</v>
      </c>
    </row>
    <row r="1102" spans="1:3" x14ac:dyDescent="0.3">
      <c r="A1102" s="113" vm="2039">
        <f ca="1"/>
        <v>43601</v>
      </c>
      <c r="B1102" s="113" vm="1990">
        <f ca="1"/>
        <v>84.28</v>
      </c>
      <c r="C1102" s="113">
        <f t="shared" ca="1" si="17"/>
        <v>2019</v>
      </c>
    </row>
    <row r="1103" spans="1:3" x14ac:dyDescent="0.3">
      <c r="A1103" s="113" vm="2040">
        <f ca="1"/>
        <v>43602</v>
      </c>
      <c r="B1103" s="113" vm="1922">
        <f ca="1"/>
        <v>84.57</v>
      </c>
      <c r="C1103" s="113">
        <f t="shared" ca="1" si="17"/>
        <v>2019</v>
      </c>
    </row>
    <row r="1104" spans="1:3" x14ac:dyDescent="0.3">
      <c r="A1104" s="113" vm="2041">
        <f ca="1"/>
        <v>43605</v>
      </c>
      <c r="B1104" s="113" vm="2042">
        <f ca="1"/>
        <v>82.85</v>
      </c>
      <c r="C1104" s="113">
        <f t="shared" ca="1" si="17"/>
        <v>2019</v>
      </c>
    </row>
    <row r="1105" spans="1:3" x14ac:dyDescent="0.3">
      <c r="A1105" s="113" vm="2043">
        <f ca="1"/>
        <v>43606</v>
      </c>
      <c r="B1105" s="113" vm="2044">
        <f ca="1"/>
        <v>83.64</v>
      </c>
      <c r="C1105" s="113">
        <f t="shared" ca="1" si="17"/>
        <v>2019</v>
      </c>
    </row>
    <row r="1106" spans="1:3" x14ac:dyDescent="0.3">
      <c r="A1106" s="113" vm="2045">
        <f ca="1"/>
        <v>43607</v>
      </c>
      <c r="B1106" s="113" vm="2046">
        <f ca="1"/>
        <v>83.2</v>
      </c>
      <c r="C1106" s="113">
        <f t="shared" ca="1" si="17"/>
        <v>2019</v>
      </c>
    </row>
    <row r="1107" spans="1:3" x14ac:dyDescent="0.3">
      <c r="A1107" s="113" vm="2047">
        <f ca="1"/>
        <v>43608</v>
      </c>
      <c r="B1107" s="113" vm="1687">
        <f ca="1"/>
        <v>82.64</v>
      </c>
      <c r="C1107" s="113">
        <f t="shared" ca="1" si="17"/>
        <v>2019</v>
      </c>
    </row>
    <row r="1108" spans="1:3" x14ac:dyDescent="0.3">
      <c r="A1108" s="113" vm="2048">
        <f ca="1"/>
        <v>43609</v>
      </c>
      <c r="B1108" s="113" vm="2049">
        <f ca="1"/>
        <v>82.16</v>
      </c>
      <c r="C1108" s="113">
        <f t="shared" ca="1" si="17"/>
        <v>2019</v>
      </c>
    </row>
    <row r="1109" spans="1:3" x14ac:dyDescent="0.3">
      <c r="A1109" s="113" vm="2050">
        <f ca="1"/>
        <v>43613</v>
      </c>
      <c r="B1109" s="113" vm="2051">
        <f ca="1"/>
        <v>81.2</v>
      </c>
      <c r="C1109" s="113">
        <f t="shared" ca="1" si="17"/>
        <v>2019</v>
      </c>
    </row>
    <row r="1110" spans="1:3" x14ac:dyDescent="0.3">
      <c r="A1110" s="113" vm="2052">
        <f ca="1"/>
        <v>43614</v>
      </c>
      <c r="B1110" s="113" vm="2053">
        <f ca="1"/>
        <v>78.87</v>
      </c>
      <c r="C1110" s="113">
        <f t="shared" ca="1" si="17"/>
        <v>2019</v>
      </c>
    </row>
    <row r="1111" spans="1:3" x14ac:dyDescent="0.3">
      <c r="A1111" s="113" vm="2054">
        <f ca="1"/>
        <v>43615</v>
      </c>
      <c r="B1111" s="113" vm="2055">
        <f ca="1"/>
        <v>79.260000000000005</v>
      </c>
      <c r="C1111" s="113">
        <f t="shared" ca="1" si="17"/>
        <v>2019</v>
      </c>
    </row>
    <row r="1112" spans="1:3" x14ac:dyDescent="0.3">
      <c r="A1112" s="113" vm="2056">
        <f ca="1"/>
        <v>43616</v>
      </c>
      <c r="B1112" s="113" vm="2057">
        <f ca="1"/>
        <v>77.14</v>
      </c>
      <c r="C1112" s="113">
        <f t="shared" ca="1" si="17"/>
        <v>2019</v>
      </c>
    </row>
    <row r="1113" spans="1:3" x14ac:dyDescent="0.3">
      <c r="A1113" s="113" vm="2058">
        <f ca="1"/>
        <v>43619</v>
      </c>
      <c r="B1113" s="113" vm="2059">
        <f ca="1"/>
        <v>77.959999999999994</v>
      </c>
      <c r="C1113" s="113">
        <f t="shared" ca="1" si="17"/>
        <v>2019</v>
      </c>
    </row>
    <row r="1114" spans="1:3" x14ac:dyDescent="0.3">
      <c r="A1114" s="113" vm="2060">
        <f ca="1"/>
        <v>43620</v>
      </c>
      <c r="B1114" s="113" vm="2061">
        <f ca="1"/>
        <v>81.62</v>
      </c>
      <c r="C1114" s="113">
        <f t="shared" ca="1" si="17"/>
        <v>2019</v>
      </c>
    </row>
    <row r="1115" spans="1:3" x14ac:dyDescent="0.3">
      <c r="A1115" s="113" vm="2062">
        <f ca="1"/>
        <v>43621</v>
      </c>
      <c r="B1115" s="113" vm="2063">
        <f ca="1"/>
        <v>82.72</v>
      </c>
      <c r="C1115" s="113">
        <f t="shared" ca="1" si="17"/>
        <v>2019</v>
      </c>
    </row>
    <row r="1116" spans="1:3" x14ac:dyDescent="0.3">
      <c r="A1116" s="113" vm="2064">
        <f ca="1"/>
        <v>43622</v>
      </c>
      <c r="B1116" s="113" vm="1691">
        <f ca="1"/>
        <v>82.45</v>
      </c>
      <c r="C1116" s="113">
        <f t="shared" ca="1" si="17"/>
        <v>2019</v>
      </c>
    </row>
    <row r="1117" spans="1:3" x14ac:dyDescent="0.3">
      <c r="A1117" s="113" vm="2065">
        <f ca="1"/>
        <v>43623</v>
      </c>
      <c r="B1117" s="113" vm="2066">
        <f ca="1"/>
        <v>83.41</v>
      </c>
      <c r="C1117" s="113">
        <f t="shared" ca="1" si="17"/>
        <v>2019</v>
      </c>
    </row>
    <row r="1118" spans="1:3" x14ac:dyDescent="0.3">
      <c r="A1118" s="113" vm="2067">
        <f ca="1"/>
        <v>43626</v>
      </c>
      <c r="B1118" s="113" vm="1695">
        <f ca="1"/>
        <v>82.58</v>
      </c>
      <c r="C1118" s="113">
        <f t="shared" ca="1" si="17"/>
        <v>2019</v>
      </c>
    </row>
    <row r="1119" spans="1:3" x14ac:dyDescent="0.3">
      <c r="A1119" s="113" vm="2068">
        <f ca="1"/>
        <v>43627</v>
      </c>
      <c r="B1119" s="113" vm="1721">
        <f ca="1"/>
        <v>83.26</v>
      </c>
      <c r="C1119" s="113">
        <f t="shared" ca="1" si="17"/>
        <v>2019</v>
      </c>
    </row>
    <row r="1120" spans="1:3" x14ac:dyDescent="0.3">
      <c r="A1120" s="113" vm="2069">
        <f ca="1"/>
        <v>43628</v>
      </c>
      <c r="B1120" s="113" vm="1713">
        <f ca="1"/>
        <v>82.63</v>
      </c>
      <c r="C1120" s="113">
        <f t="shared" ca="1" si="17"/>
        <v>2019</v>
      </c>
    </row>
    <row r="1121" spans="1:3" x14ac:dyDescent="0.3">
      <c r="A1121" s="113" vm="2070">
        <f ca="1"/>
        <v>43629</v>
      </c>
      <c r="B1121" s="113" vm="2071">
        <f ca="1"/>
        <v>83.61</v>
      </c>
      <c r="C1121" s="113">
        <f t="shared" ca="1" si="17"/>
        <v>2019</v>
      </c>
    </row>
    <row r="1122" spans="1:3" x14ac:dyDescent="0.3">
      <c r="A1122" s="113" vm="2072">
        <f ca="1"/>
        <v>43630</v>
      </c>
      <c r="B1122" s="113" vm="2073">
        <f ca="1"/>
        <v>83.44</v>
      </c>
      <c r="C1122" s="113">
        <f t="shared" ca="1" si="17"/>
        <v>2019</v>
      </c>
    </row>
    <row r="1123" spans="1:3" x14ac:dyDescent="0.3">
      <c r="A1123" s="113" vm="2074">
        <f ca="1"/>
        <v>43633</v>
      </c>
      <c r="B1123" s="113" vm="2075">
        <f ca="1"/>
        <v>82.11</v>
      </c>
      <c r="C1123" s="113">
        <f t="shared" ca="1" si="17"/>
        <v>2019</v>
      </c>
    </row>
    <row r="1124" spans="1:3" x14ac:dyDescent="0.3">
      <c r="A1124" s="113" vm="2076">
        <f ca="1"/>
        <v>43634</v>
      </c>
      <c r="B1124" s="113" vm="2077">
        <f ca="1"/>
        <v>84.3</v>
      </c>
      <c r="C1124" s="113">
        <f t="shared" ca="1" si="17"/>
        <v>2019</v>
      </c>
    </row>
    <row r="1125" spans="1:3" x14ac:dyDescent="0.3">
      <c r="A1125" s="113" vm="2078">
        <f ca="1"/>
        <v>43635</v>
      </c>
      <c r="B1125" s="113" vm="2079">
        <f ca="1"/>
        <v>83.55</v>
      </c>
      <c r="C1125" s="113">
        <f t="shared" ca="1" si="17"/>
        <v>2019</v>
      </c>
    </row>
    <row r="1126" spans="1:3" x14ac:dyDescent="0.3">
      <c r="A1126" s="113" vm="2080">
        <f ca="1"/>
        <v>43636</v>
      </c>
      <c r="B1126" s="113" vm="2081">
        <f ca="1"/>
        <v>85.24</v>
      </c>
      <c r="C1126" s="113">
        <f t="shared" ca="1" si="17"/>
        <v>2019</v>
      </c>
    </row>
    <row r="1127" spans="1:3" x14ac:dyDescent="0.3">
      <c r="A1127" s="113" vm="2082">
        <f ca="1"/>
        <v>43637</v>
      </c>
      <c r="B1127" s="113" vm="2083">
        <f ca="1"/>
        <v>85.75</v>
      </c>
      <c r="C1127" s="113">
        <f t="shared" ca="1" si="17"/>
        <v>2019</v>
      </c>
    </row>
    <row r="1128" spans="1:3" x14ac:dyDescent="0.3">
      <c r="A1128" s="113" vm="2084">
        <f ca="1"/>
        <v>43640</v>
      </c>
      <c r="B1128" s="113" vm="2085">
        <f ca="1"/>
        <v>84.5</v>
      </c>
      <c r="C1128" s="113">
        <f t="shared" ca="1" si="17"/>
        <v>2019</v>
      </c>
    </row>
    <row r="1129" spans="1:3" x14ac:dyDescent="0.3">
      <c r="A1129" s="113" vm="2086">
        <f ca="1"/>
        <v>43641</v>
      </c>
      <c r="B1129" s="113" vm="2087">
        <f ca="1"/>
        <v>82.62</v>
      </c>
      <c r="C1129" s="113">
        <f t="shared" ca="1" si="17"/>
        <v>2019</v>
      </c>
    </row>
    <row r="1130" spans="1:3" x14ac:dyDescent="0.3">
      <c r="A1130" s="113" vm="2088">
        <f ca="1"/>
        <v>43642</v>
      </c>
      <c r="B1130" s="113" vm="2089">
        <f ca="1"/>
        <v>82.55</v>
      </c>
      <c r="C1130" s="113">
        <f t="shared" ca="1" si="17"/>
        <v>2019</v>
      </c>
    </row>
    <row r="1131" spans="1:3" x14ac:dyDescent="0.3">
      <c r="A1131" s="113" vm="2090">
        <f ca="1"/>
        <v>43643</v>
      </c>
      <c r="B1131" s="113" vm="2091">
        <f ca="1"/>
        <v>83.66</v>
      </c>
      <c r="C1131" s="113">
        <f t="shared" ca="1" si="17"/>
        <v>2019</v>
      </c>
    </row>
    <row r="1132" spans="1:3" x14ac:dyDescent="0.3">
      <c r="A1132" s="113" vm="2092">
        <f ca="1"/>
        <v>43644</v>
      </c>
      <c r="B1132" s="113" vm="1926">
        <f ca="1"/>
        <v>83.95</v>
      </c>
      <c r="C1132" s="113">
        <f t="shared" ca="1" si="17"/>
        <v>2019</v>
      </c>
    </row>
    <row r="1133" spans="1:3" x14ac:dyDescent="0.3">
      <c r="A1133" s="113" vm="2093">
        <f ca="1"/>
        <v>43647</v>
      </c>
      <c r="B1133" s="113" vm="2094">
        <f ca="1"/>
        <v>85.41</v>
      </c>
      <c r="C1133" s="113">
        <f t="shared" ca="1" si="17"/>
        <v>2019</v>
      </c>
    </row>
    <row r="1134" spans="1:3" x14ac:dyDescent="0.3">
      <c r="A1134" s="113" vm="2095">
        <f ca="1"/>
        <v>43648</v>
      </c>
      <c r="B1134" s="113" vm="2096">
        <f ca="1"/>
        <v>84.96</v>
      </c>
      <c r="C1134" s="113">
        <f t="shared" ca="1" si="17"/>
        <v>2019</v>
      </c>
    </row>
    <row r="1135" spans="1:3" x14ac:dyDescent="0.3">
      <c r="A1135" s="113" vm="2097">
        <f ca="1"/>
        <v>43649</v>
      </c>
      <c r="B1135" s="113" vm="2098">
        <f ca="1"/>
        <v>86.2</v>
      </c>
      <c r="C1135" s="113">
        <f t="shared" ca="1" si="17"/>
        <v>2019</v>
      </c>
    </row>
    <row r="1136" spans="1:3" x14ac:dyDescent="0.3">
      <c r="A1136" s="113" vm="2099">
        <f ca="1"/>
        <v>43651</v>
      </c>
      <c r="B1136" s="113" vm="2100">
        <f ca="1"/>
        <v>86.82</v>
      </c>
      <c r="C1136" s="113">
        <f t="shared" ca="1" si="17"/>
        <v>2019</v>
      </c>
    </row>
    <row r="1137" spans="1:3" x14ac:dyDescent="0.3">
      <c r="A1137" s="113" vm="2101">
        <f ca="1"/>
        <v>43654</v>
      </c>
      <c r="B1137" s="113" vm="2102">
        <f ca="1"/>
        <v>88.48</v>
      </c>
      <c r="C1137" s="113">
        <f t="shared" ca="1" si="17"/>
        <v>2019</v>
      </c>
    </row>
    <row r="1138" spans="1:3" x14ac:dyDescent="0.3">
      <c r="A1138" s="113" vm="2103">
        <f ca="1"/>
        <v>43655</v>
      </c>
      <c r="B1138" s="113" vm="2104">
        <f ca="1"/>
        <v>88.04</v>
      </c>
      <c r="C1138" s="113">
        <f t="shared" ca="1" si="17"/>
        <v>2019</v>
      </c>
    </row>
    <row r="1139" spans="1:3" x14ac:dyDescent="0.3">
      <c r="A1139" s="113" vm="2105">
        <f ca="1"/>
        <v>43656</v>
      </c>
      <c r="B1139" s="113" vm="2106">
        <f ca="1"/>
        <v>87.44</v>
      </c>
      <c r="C1139" s="113">
        <f t="shared" ca="1" si="17"/>
        <v>2019</v>
      </c>
    </row>
    <row r="1140" spans="1:3" x14ac:dyDescent="0.3">
      <c r="A1140" s="113" vm="2107">
        <f ca="1"/>
        <v>43657</v>
      </c>
      <c r="B1140" s="113" vm="2108">
        <f ca="1"/>
        <v>88.29</v>
      </c>
      <c r="C1140" s="113">
        <f t="shared" ca="1" si="17"/>
        <v>2019</v>
      </c>
    </row>
    <row r="1141" spans="1:3" x14ac:dyDescent="0.3">
      <c r="A1141" s="113" vm="2109">
        <f ca="1"/>
        <v>43658</v>
      </c>
      <c r="B1141" s="113" vm="2110">
        <f ca="1"/>
        <v>89.12</v>
      </c>
      <c r="C1141" s="113">
        <f t="shared" ca="1" si="17"/>
        <v>2019</v>
      </c>
    </row>
    <row r="1142" spans="1:3" x14ac:dyDescent="0.3">
      <c r="A1142" s="113" vm="2111">
        <f ca="1"/>
        <v>43661</v>
      </c>
      <c r="B1142" s="113" vm="2112">
        <f ca="1"/>
        <v>89.48</v>
      </c>
      <c r="C1142" s="113">
        <f t="shared" ca="1" si="17"/>
        <v>2019</v>
      </c>
    </row>
    <row r="1143" spans="1:3" x14ac:dyDescent="0.3">
      <c r="A1143" s="113" vm="2113">
        <f ca="1"/>
        <v>43662</v>
      </c>
      <c r="B1143" s="113" vm="2114">
        <f ca="1"/>
        <v>88.6</v>
      </c>
      <c r="C1143" s="113">
        <f t="shared" ca="1" si="17"/>
        <v>2019</v>
      </c>
    </row>
    <row r="1144" spans="1:3" x14ac:dyDescent="0.3">
      <c r="A1144" s="113" vm="2115">
        <f ca="1"/>
        <v>43663</v>
      </c>
      <c r="B1144" s="113" vm="2116">
        <f ca="1"/>
        <v>87.5</v>
      </c>
      <c r="C1144" s="113">
        <f t="shared" ca="1" si="17"/>
        <v>2019</v>
      </c>
    </row>
    <row r="1145" spans="1:3" x14ac:dyDescent="0.3">
      <c r="A1145" s="113" vm="2117">
        <f ca="1"/>
        <v>43664</v>
      </c>
      <c r="B1145" s="113" vm="2106">
        <f ca="1"/>
        <v>87.44</v>
      </c>
      <c r="C1145" s="113">
        <f t="shared" ca="1" si="17"/>
        <v>2019</v>
      </c>
    </row>
    <row r="1146" spans="1:3" x14ac:dyDescent="0.3">
      <c r="A1146" s="113" vm="2118">
        <f ca="1"/>
        <v>43665</v>
      </c>
      <c r="B1146" s="113" vm="2119">
        <f ca="1"/>
        <v>86.55</v>
      </c>
      <c r="C1146" s="113">
        <f t="shared" ca="1" si="17"/>
        <v>2019</v>
      </c>
    </row>
    <row r="1147" spans="1:3" x14ac:dyDescent="0.3">
      <c r="A1147" s="113" vm="2120">
        <f ca="1"/>
        <v>43668</v>
      </c>
      <c r="B1147" s="113" vm="2121">
        <f ca="1"/>
        <v>85.97</v>
      </c>
      <c r="C1147" s="113">
        <f t="shared" ca="1" si="17"/>
        <v>2019</v>
      </c>
    </row>
    <row r="1148" spans="1:3" x14ac:dyDescent="0.3">
      <c r="A1148" s="113" vm="2122">
        <f ca="1"/>
        <v>43669</v>
      </c>
      <c r="B1148" s="113" vm="2123">
        <f ca="1"/>
        <v>86.7</v>
      </c>
      <c r="C1148" s="113">
        <f t="shared" ca="1" si="17"/>
        <v>2019</v>
      </c>
    </row>
    <row r="1149" spans="1:3" x14ac:dyDescent="0.3">
      <c r="A1149" s="113" vm="2124">
        <f ca="1"/>
        <v>43670</v>
      </c>
      <c r="B1149" s="113" vm="2123">
        <f ca="1"/>
        <v>86.7</v>
      </c>
      <c r="C1149" s="113">
        <f t="shared" ca="1" si="17"/>
        <v>2019</v>
      </c>
    </row>
    <row r="1150" spans="1:3" x14ac:dyDescent="0.3">
      <c r="A1150" s="113" vm="2125">
        <f ca="1"/>
        <v>43671</v>
      </c>
      <c r="B1150" s="113" vm="2126">
        <f ca="1"/>
        <v>87.28</v>
      </c>
      <c r="C1150" s="113">
        <f t="shared" ca="1" si="17"/>
        <v>2019</v>
      </c>
    </row>
    <row r="1151" spans="1:3" x14ac:dyDescent="0.3">
      <c r="A1151" s="113" vm="2127">
        <f ca="1"/>
        <v>43672</v>
      </c>
      <c r="B1151" s="113" vm="2128">
        <f ca="1"/>
        <v>87.54</v>
      </c>
      <c r="C1151" s="113">
        <f t="shared" ca="1" si="17"/>
        <v>2019</v>
      </c>
    </row>
    <row r="1152" spans="1:3" x14ac:dyDescent="0.3">
      <c r="A1152" s="113" vm="2129">
        <f ca="1"/>
        <v>43675</v>
      </c>
      <c r="B1152" s="113" vm="2130">
        <f ca="1"/>
        <v>87.62</v>
      </c>
      <c r="C1152" s="113">
        <f t="shared" ca="1" si="17"/>
        <v>2019</v>
      </c>
    </row>
    <row r="1153" spans="1:3" x14ac:dyDescent="0.3">
      <c r="A1153" s="113" vm="2131">
        <f ca="1"/>
        <v>43676</v>
      </c>
      <c r="B1153" s="113" vm="2132">
        <f ca="1"/>
        <v>87.2</v>
      </c>
      <c r="C1153" s="113">
        <f t="shared" ca="1" si="17"/>
        <v>2019</v>
      </c>
    </row>
    <row r="1154" spans="1:3" x14ac:dyDescent="0.3">
      <c r="A1154" s="113" vm="2133">
        <f ca="1"/>
        <v>43677</v>
      </c>
      <c r="B1154" s="113" vm="2134">
        <f ca="1"/>
        <v>86.03</v>
      </c>
      <c r="C1154" s="113">
        <f t="shared" ca="1" si="17"/>
        <v>2019</v>
      </c>
    </row>
    <row r="1155" spans="1:3" x14ac:dyDescent="0.3">
      <c r="A1155" s="113" vm="2135">
        <f ca="1"/>
        <v>43678</v>
      </c>
      <c r="B1155" s="113" vm="2136">
        <f ca="1"/>
        <v>83.12</v>
      </c>
      <c r="C1155" s="113">
        <f t="shared" ref="C1155:C1218" ca="1" si="18">YEAR(A1155)</f>
        <v>2019</v>
      </c>
    </row>
    <row r="1156" spans="1:3" x14ac:dyDescent="0.3">
      <c r="A1156" s="113" vm="2137">
        <f ca="1"/>
        <v>43679</v>
      </c>
      <c r="B1156" s="113" vm="2138">
        <f ca="1"/>
        <v>81.14</v>
      </c>
      <c r="C1156" s="113">
        <f t="shared" ca="1" si="18"/>
        <v>2019</v>
      </c>
    </row>
    <row r="1157" spans="1:3" x14ac:dyDescent="0.3">
      <c r="A1157" s="113" vm="2139">
        <f ca="1"/>
        <v>43682</v>
      </c>
      <c r="B1157" s="113" vm="2140">
        <f ca="1"/>
        <v>78.97</v>
      </c>
      <c r="C1157" s="113">
        <f t="shared" ca="1" si="18"/>
        <v>2019</v>
      </c>
    </row>
    <row r="1158" spans="1:3" x14ac:dyDescent="0.3">
      <c r="A1158" s="113" vm="2141">
        <f ca="1"/>
        <v>43683</v>
      </c>
      <c r="B1158" s="113" vm="2142">
        <f ca="1"/>
        <v>81.3</v>
      </c>
      <c r="C1158" s="113">
        <f t="shared" ca="1" si="18"/>
        <v>2019</v>
      </c>
    </row>
    <row r="1159" spans="1:3" x14ac:dyDescent="0.3">
      <c r="A1159" s="113" vm="2143">
        <f ca="1"/>
        <v>43684</v>
      </c>
      <c r="B1159" s="113" vm="1896">
        <f ca="1"/>
        <v>81.28</v>
      </c>
      <c r="C1159" s="113">
        <f t="shared" ca="1" si="18"/>
        <v>2019</v>
      </c>
    </row>
    <row r="1160" spans="1:3" x14ac:dyDescent="0.3">
      <c r="A1160" s="113" vm="2144">
        <f ca="1"/>
        <v>43685</v>
      </c>
      <c r="B1160" s="113" vm="1715">
        <f ca="1"/>
        <v>83</v>
      </c>
      <c r="C1160" s="113">
        <f t="shared" ca="1" si="18"/>
        <v>2019</v>
      </c>
    </row>
    <row r="1161" spans="1:3" x14ac:dyDescent="0.3">
      <c r="A1161" s="113" vm="2145">
        <f ca="1"/>
        <v>43686</v>
      </c>
      <c r="B1161" s="113" vm="2146">
        <f ca="1"/>
        <v>81.98</v>
      </c>
      <c r="C1161" s="113">
        <f t="shared" ca="1" si="18"/>
        <v>2019</v>
      </c>
    </row>
    <row r="1162" spans="1:3" x14ac:dyDescent="0.3">
      <c r="A1162" s="113" vm="2147">
        <f ca="1"/>
        <v>43689</v>
      </c>
      <c r="B1162" s="113" vm="2148">
        <f ca="1"/>
        <v>81.650000000000006</v>
      </c>
      <c r="C1162" s="113">
        <f t="shared" ca="1" si="18"/>
        <v>2019</v>
      </c>
    </row>
    <row r="1163" spans="1:3" x14ac:dyDescent="0.3">
      <c r="A1163" s="113" vm="2149">
        <f ca="1"/>
        <v>43690</v>
      </c>
      <c r="B1163" s="113" vm="2150">
        <f ca="1"/>
        <v>83.32</v>
      </c>
      <c r="C1163" s="113">
        <f t="shared" ca="1" si="18"/>
        <v>2019</v>
      </c>
    </row>
    <row r="1164" spans="1:3" x14ac:dyDescent="0.3">
      <c r="A1164" s="113" vm="2151">
        <f ca="1"/>
        <v>43691</v>
      </c>
      <c r="B1164" s="113" vm="2152">
        <f ca="1"/>
        <v>81.03</v>
      </c>
      <c r="C1164" s="113">
        <f t="shared" ca="1" si="18"/>
        <v>2019</v>
      </c>
    </row>
    <row r="1165" spans="1:3" x14ac:dyDescent="0.3">
      <c r="A1165" s="113" vm="2153">
        <f ca="1"/>
        <v>43692</v>
      </c>
      <c r="B1165" s="113" vm="1663">
        <f ca="1"/>
        <v>79.510000000000005</v>
      </c>
      <c r="C1165" s="113">
        <f t="shared" ca="1" si="18"/>
        <v>2019</v>
      </c>
    </row>
    <row r="1166" spans="1:3" x14ac:dyDescent="0.3">
      <c r="A1166" s="113" vm="2154">
        <f ca="1"/>
        <v>43693</v>
      </c>
      <c r="B1166" s="113" vm="2155">
        <f ca="1"/>
        <v>80.28</v>
      </c>
      <c r="C1166" s="113">
        <f t="shared" ca="1" si="18"/>
        <v>2019</v>
      </c>
    </row>
    <row r="1167" spans="1:3" x14ac:dyDescent="0.3">
      <c r="A1167" s="113" vm="2156">
        <f ca="1"/>
        <v>43696</v>
      </c>
      <c r="B1167" s="113" vm="2157">
        <f ca="1"/>
        <v>81.13</v>
      </c>
      <c r="C1167" s="113">
        <f t="shared" ca="1" si="18"/>
        <v>2019</v>
      </c>
    </row>
    <row r="1168" spans="1:3" x14ac:dyDescent="0.3">
      <c r="A1168" s="113" vm="2158">
        <f ca="1"/>
        <v>43697</v>
      </c>
      <c r="B1168" s="113" vm="1665">
        <f ca="1"/>
        <v>80.53</v>
      </c>
      <c r="C1168" s="113">
        <f t="shared" ca="1" si="18"/>
        <v>2019</v>
      </c>
    </row>
    <row r="1169" spans="1:3" x14ac:dyDescent="0.3">
      <c r="A1169" s="113" vm="2159">
        <f ca="1"/>
        <v>43698</v>
      </c>
      <c r="B1169" s="113" vm="2160">
        <f ca="1"/>
        <v>82.74</v>
      </c>
      <c r="C1169" s="113">
        <f t="shared" ca="1" si="18"/>
        <v>2019</v>
      </c>
    </row>
    <row r="1170" spans="1:3" x14ac:dyDescent="0.3">
      <c r="A1170" s="113" vm="2161">
        <f ca="1"/>
        <v>43699</v>
      </c>
      <c r="B1170" s="113" vm="2162">
        <f ca="1"/>
        <v>83.31</v>
      </c>
      <c r="C1170" s="113">
        <f t="shared" ca="1" si="18"/>
        <v>2019</v>
      </c>
    </row>
    <row r="1171" spans="1:3" x14ac:dyDescent="0.3">
      <c r="A1171" s="113" vm="2163">
        <f ca="1"/>
        <v>43700</v>
      </c>
      <c r="B1171" s="113" vm="1888">
        <f ca="1"/>
        <v>80.44</v>
      </c>
      <c r="C1171" s="113">
        <f t="shared" ca="1" si="18"/>
        <v>2019</v>
      </c>
    </row>
    <row r="1172" spans="1:3" x14ac:dyDescent="0.3">
      <c r="A1172" s="113" vm="2164">
        <f ca="1"/>
        <v>43703</v>
      </c>
      <c r="B1172" s="113" vm="2165">
        <f ca="1"/>
        <v>82.25</v>
      </c>
      <c r="C1172" s="113">
        <f t="shared" ca="1" si="18"/>
        <v>2019</v>
      </c>
    </row>
    <row r="1173" spans="1:3" x14ac:dyDescent="0.3">
      <c r="A1173" s="113" vm="2166">
        <f ca="1"/>
        <v>43704</v>
      </c>
      <c r="B1173" s="113" vm="2167">
        <f ca="1"/>
        <v>82.03</v>
      </c>
      <c r="C1173" s="113">
        <f t="shared" ca="1" si="18"/>
        <v>2019</v>
      </c>
    </row>
    <row r="1174" spans="1:3" x14ac:dyDescent="0.3">
      <c r="A1174" s="113" vm="2168">
        <f ca="1"/>
        <v>43705</v>
      </c>
      <c r="B1174" s="113" vm="2169">
        <f ca="1"/>
        <v>83.48</v>
      </c>
      <c r="C1174" s="113">
        <f t="shared" ca="1" si="18"/>
        <v>2019</v>
      </c>
    </row>
    <row r="1175" spans="1:3" x14ac:dyDescent="0.3">
      <c r="A1175" s="113" vm="2170">
        <f ca="1"/>
        <v>43706</v>
      </c>
      <c r="B1175" s="113" vm="1920">
        <f ca="1"/>
        <v>85.38</v>
      </c>
      <c r="C1175" s="113">
        <f t="shared" ca="1" si="18"/>
        <v>2019</v>
      </c>
    </row>
    <row r="1176" spans="1:3" x14ac:dyDescent="0.3">
      <c r="A1176" s="113" vm="2171">
        <f ca="1"/>
        <v>43707</v>
      </c>
      <c r="B1176" s="113" vm="2085">
        <f ca="1"/>
        <v>84.5</v>
      </c>
      <c r="C1176" s="113">
        <f t="shared" ca="1" si="18"/>
        <v>2019</v>
      </c>
    </row>
    <row r="1177" spans="1:3" x14ac:dyDescent="0.3">
      <c r="A1177" s="113" vm="2172">
        <f ca="1"/>
        <v>43711</v>
      </c>
      <c r="B1177" s="113" vm="2173">
        <f ca="1"/>
        <v>84.67</v>
      </c>
      <c r="C1177" s="113">
        <f t="shared" ca="1" si="18"/>
        <v>2019</v>
      </c>
    </row>
    <row r="1178" spans="1:3" x14ac:dyDescent="0.3">
      <c r="A1178" s="113" vm="2174">
        <f ca="1"/>
        <v>43712</v>
      </c>
      <c r="B1178" s="113" vm="2175">
        <f ca="1"/>
        <v>86.35</v>
      </c>
      <c r="C1178" s="113">
        <f t="shared" ca="1" si="18"/>
        <v>2019</v>
      </c>
    </row>
    <row r="1179" spans="1:3" x14ac:dyDescent="0.3">
      <c r="A1179" s="113" vm="2176">
        <f ca="1"/>
        <v>43713</v>
      </c>
      <c r="B1179" s="113" vm="2177">
        <f ca="1"/>
        <v>88.42</v>
      </c>
      <c r="C1179" s="113">
        <f t="shared" ca="1" si="18"/>
        <v>2019</v>
      </c>
    </row>
    <row r="1180" spans="1:3" x14ac:dyDescent="0.3">
      <c r="A1180" s="113" vm="2178">
        <f ca="1"/>
        <v>43714</v>
      </c>
      <c r="B1180" s="113" vm="2179">
        <f ca="1"/>
        <v>88.69</v>
      </c>
      <c r="C1180" s="113">
        <f t="shared" ca="1" si="18"/>
        <v>2019</v>
      </c>
    </row>
    <row r="1181" spans="1:3" x14ac:dyDescent="0.3">
      <c r="A1181" s="113" vm="2180">
        <f ca="1"/>
        <v>43717</v>
      </c>
      <c r="B1181" s="113" vm="2181">
        <f ca="1"/>
        <v>88.67</v>
      </c>
      <c r="C1181" s="113">
        <f t="shared" ca="1" si="18"/>
        <v>2019</v>
      </c>
    </row>
    <row r="1182" spans="1:3" x14ac:dyDescent="0.3">
      <c r="A1182" s="113" vm="2182">
        <f ca="1"/>
        <v>43718</v>
      </c>
      <c r="B1182" s="113" vm="1998">
        <f ca="1"/>
        <v>86.83</v>
      </c>
      <c r="C1182" s="113">
        <f t="shared" ca="1" si="18"/>
        <v>2019</v>
      </c>
    </row>
    <row r="1183" spans="1:3" x14ac:dyDescent="0.3">
      <c r="A1183" s="113" vm="2183">
        <f ca="1"/>
        <v>43719</v>
      </c>
      <c r="B1183" s="113" vm="2184">
        <f ca="1"/>
        <v>86.75</v>
      </c>
      <c r="C1183" s="113">
        <f t="shared" ca="1" si="18"/>
        <v>2019</v>
      </c>
    </row>
    <row r="1184" spans="1:3" x14ac:dyDescent="0.3">
      <c r="A1184" s="113" vm="2185">
        <f ca="1"/>
        <v>43720</v>
      </c>
      <c r="B1184" s="113" vm="2186">
        <f ca="1"/>
        <v>87.67</v>
      </c>
      <c r="C1184" s="113">
        <f t="shared" ca="1" si="18"/>
        <v>2019</v>
      </c>
    </row>
    <row r="1185" spans="1:3" x14ac:dyDescent="0.3">
      <c r="A1185" s="113" vm="2187">
        <f ca="1"/>
        <v>43721</v>
      </c>
      <c r="B1185" s="113" vm="2188">
        <f ca="1"/>
        <v>87.32</v>
      </c>
      <c r="C1185" s="113">
        <f t="shared" ca="1" si="18"/>
        <v>2019</v>
      </c>
    </row>
    <row r="1186" spans="1:3" x14ac:dyDescent="0.3">
      <c r="A1186" s="113" vm="2189">
        <f ca="1"/>
        <v>43724</v>
      </c>
      <c r="B1186" s="113" vm="2190">
        <f ca="1"/>
        <v>87.27</v>
      </c>
      <c r="C1186" s="113">
        <f t="shared" ca="1" si="18"/>
        <v>2019</v>
      </c>
    </row>
    <row r="1187" spans="1:3" x14ac:dyDescent="0.3">
      <c r="A1187" s="113" vm="2191">
        <f ca="1"/>
        <v>43725</v>
      </c>
      <c r="B1187" s="113" vm="2192">
        <f ca="1"/>
        <v>87.59</v>
      </c>
      <c r="C1187" s="113">
        <f t="shared" ca="1" si="18"/>
        <v>2019</v>
      </c>
    </row>
    <row r="1188" spans="1:3" x14ac:dyDescent="0.3">
      <c r="A1188" s="113" vm="2193">
        <f ca="1"/>
        <v>43726</v>
      </c>
      <c r="B1188" s="113" vm="2194">
        <f ca="1"/>
        <v>88.08</v>
      </c>
      <c r="C1188" s="113">
        <f t="shared" ca="1" si="18"/>
        <v>2019</v>
      </c>
    </row>
    <row r="1189" spans="1:3" x14ac:dyDescent="0.3">
      <c r="A1189" s="113" vm="2195">
        <f ca="1"/>
        <v>43727</v>
      </c>
      <c r="B1189" s="113" vm="2196">
        <f ca="1"/>
        <v>87.7</v>
      </c>
      <c r="C1189" s="113">
        <f t="shared" ca="1" si="18"/>
        <v>2019</v>
      </c>
    </row>
    <row r="1190" spans="1:3" x14ac:dyDescent="0.3">
      <c r="A1190" s="113" vm="2197">
        <f ca="1"/>
        <v>43728</v>
      </c>
      <c r="B1190" s="113" vm="2198">
        <f ca="1"/>
        <v>86.68</v>
      </c>
      <c r="C1190" s="113">
        <f t="shared" ca="1" si="18"/>
        <v>2019</v>
      </c>
    </row>
    <row r="1191" spans="1:3" x14ac:dyDescent="0.3">
      <c r="A1191" s="113" vm="2199">
        <f ca="1"/>
        <v>43731</v>
      </c>
      <c r="B1191" s="113" vm="1961">
        <f ca="1"/>
        <v>87.69</v>
      </c>
      <c r="C1191" s="113">
        <f t="shared" ca="1" si="18"/>
        <v>2019</v>
      </c>
    </row>
    <row r="1192" spans="1:3" x14ac:dyDescent="0.3">
      <c r="A1192" s="113" vm="2200">
        <f ca="1"/>
        <v>43732</v>
      </c>
      <c r="B1192" s="113" vm="2201">
        <f ca="1"/>
        <v>87.18</v>
      </c>
      <c r="C1192" s="113">
        <f t="shared" ca="1" si="18"/>
        <v>2019</v>
      </c>
    </row>
    <row r="1193" spans="1:3" x14ac:dyDescent="0.3">
      <c r="A1193" s="113" vm="2202">
        <f ca="1"/>
        <v>43733</v>
      </c>
      <c r="B1193" s="113" vm="2203">
        <f ca="1"/>
        <v>90.81</v>
      </c>
      <c r="C1193" s="113">
        <f t="shared" ca="1" si="18"/>
        <v>2019</v>
      </c>
    </row>
    <row r="1194" spans="1:3" x14ac:dyDescent="0.3">
      <c r="A1194" s="113" vm="2204">
        <f ca="1"/>
        <v>43734</v>
      </c>
      <c r="B1194" s="113" vm="2205">
        <f ca="1"/>
        <v>92.17</v>
      </c>
      <c r="C1194" s="113">
        <f t="shared" ca="1" si="18"/>
        <v>2019</v>
      </c>
    </row>
    <row r="1195" spans="1:3" x14ac:dyDescent="0.3">
      <c r="A1195" s="113" vm="2206">
        <f ca="1"/>
        <v>43735</v>
      </c>
      <c r="B1195" s="113" vm="2207">
        <f ca="1"/>
        <v>92.31</v>
      </c>
      <c r="C1195" s="113">
        <f t="shared" ca="1" si="18"/>
        <v>2019</v>
      </c>
    </row>
    <row r="1196" spans="1:3" x14ac:dyDescent="0.3">
      <c r="A1196" s="113" vm="2208">
        <f ca="1"/>
        <v>43738</v>
      </c>
      <c r="B1196" s="113" vm="2209">
        <f ca="1"/>
        <v>93.92</v>
      </c>
      <c r="C1196" s="113">
        <f t="shared" ca="1" si="18"/>
        <v>2019</v>
      </c>
    </row>
    <row r="1197" spans="1:3" x14ac:dyDescent="0.3">
      <c r="A1197" s="113" vm="2210">
        <f ca="1"/>
        <v>43739</v>
      </c>
      <c r="B1197" s="113" vm="2211">
        <f ca="1"/>
        <v>92.28</v>
      </c>
      <c r="C1197" s="113">
        <f t="shared" ca="1" si="18"/>
        <v>2019</v>
      </c>
    </row>
    <row r="1198" spans="1:3" x14ac:dyDescent="0.3">
      <c r="A1198" s="113" vm="2212">
        <f ca="1"/>
        <v>43740</v>
      </c>
      <c r="B1198" s="113" vm="2213">
        <f ca="1"/>
        <v>91.49</v>
      </c>
      <c r="C1198" s="113">
        <f t="shared" ca="1" si="18"/>
        <v>2019</v>
      </c>
    </row>
    <row r="1199" spans="1:3" x14ac:dyDescent="0.3">
      <c r="A1199" s="113" vm="2214">
        <f ca="1"/>
        <v>43741</v>
      </c>
      <c r="B1199" s="113" vm="2215">
        <f ca="1"/>
        <v>92.22</v>
      </c>
      <c r="C1199" s="113">
        <f t="shared" ca="1" si="18"/>
        <v>2019</v>
      </c>
    </row>
    <row r="1200" spans="1:3" x14ac:dyDescent="0.3">
      <c r="A1200" s="113" vm="2216">
        <f ca="1"/>
        <v>43742</v>
      </c>
      <c r="B1200" s="113" vm="2217">
        <f ca="1"/>
        <v>93.07</v>
      </c>
      <c r="C1200" s="113">
        <f t="shared" ca="1" si="18"/>
        <v>2019</v>
      </c>
    </row>
    <row r="1201" spans="1:3" x14ac:dyDescent="0.3">
      <c r="A1201" s="113" vm="2218">
        <f ca="1"/>
        <v>43745</v>
      </c>
      <c r="B1201" s="113" vm="2219">
        <f ca="1"/>
        <v>93.17</v>
      </c>
      <c r="C1201" s="113">
        <f t="shared" ca="1" si="18"/>
        <v>2019</v>
      </c>
    </row>
    <row r="1202" spans="1:3" x14ac:dyDescent="0.3">
      <c r="A1202" s="113" vm="2220">
        <f ca="1"/>
        <v>43746</v>
      </c>
      <c r="B1202" s="113" vm="2221">
        <f ca="1"/>
        <v>91.75</v>
      </c>
      <c r="C1202" s="113">
        <f t="shared" ca="1" si="18"/>
        <v>2019</v>
      </c>
    </row>
    <row r="1203" spans="1:3" x14ac:dyDescent="0.3">
      <c r="A1203" s="113" vm="2222">
        <f ca="1"/>
        <v>43747</v>
      </c>
      <c r="B1203" s="113" vm="2223">
        <f ca="1"/>
        <v>92.52</v>
      </c>
      <c r="C1203" s="113">
        <f t="shared" ca="1" si="18"/>
        <v>2019</v>
      </c>
    </row>
    <row r="1204" spans="1:3" x14ac:dyDescent="0.3">
      <c r="A1204" s="113" vm="2224">
        <f ca="1"/>
        <v>43748</v>
      </c>
      <c r="B1204" s="113" vm="2225">
        <f ca="1"/>
        <v>93</v>
      </c>
      <c r="C1204" s="113">
        <f t="shared" ca="1" si="18"/>
        <v>2019</v>
      </c>
    </row>
    <row r="1205" spans="1:3" x14ac:dyDescent="0.3">
      <c r="A1205" s="113" vm="2226">
        <f ca="1"/>
        <v>43749</v>
      </c>
      <c r="B1205" s="113" vm="2227">
        <f ca="1"/>
        <v>93.88</v>
      </c>
      <c r="C1205" s="113">
        <f t="shared" ca="1" si="18"/>
        <v>2019</v>
      </c>
    </row>
    <row r="1206" spans="1:3" x14ac:dyDescent="0.3">
      <c r="A1206" s="113" vm="2228">
        <f ca="1"/>
        <v>43752</v>
      </c>
      <c r="B1206" s="113" vm="2229">
        <f ca="1"/>
        <v>94.88</v>
      </c>
      <c r="C1206" s="113">
        <f t="shared" ca="1" si="18"/>
        <v>2019</v>
      </c>
    </row>
    <row r="1207" spans="1:3" x14ac:dyDescent="0.3">
      <c r="A1207" s="113" vm="2230">
        <f ca="1"/>
        <v>43753</v>
      </c>
      <c r="B1207" s="113" vm="2231">
        <f ca="1"/>
        <v>94.79</v>
      </c>
      <c r="C1207" s="113">
        <f t="shared" ca="1" si="18"/>
        <v>2019</v>
      </c>
    </row>
    <row r="1208" spans="1:3" x14ac:dyDescent="0.3">
      <c r="A1208" s="113" vm="2232">
        <f ca="1"/>
        <v>43754</v>
      </c>
      <c r="B1208" s="113" vm="2229">
        <f ca="1"/>
        <v>94.88</v>
      </c>
      <c r="C1208" s="113">
        <f t="shared" ca="1" si="18"/>
        <v>2019</v>
      </c>
    </row>
    <row r="1209" spans="1:3" x14ac:dyDescent="0.3">
      <c r="A1209" s="113" vm="2233">
        <f ca="1"/>
        <v>43755</v>
      </c>
      <c r="B1209" s="113" vm="2234">
        <f ca="1"/>
        <v>95.56</v>
      </c>
      <c r="C1209" s="113">
        <f t="shared" ca="1" si="18"/>
        <v>2019</v>
      </c>
    </row>
    <row r="1210" spans="1:3" x14ac:dyDescent="0.3">
      <c r="A1210" s="113" vm="2235">
        <f ca="1"/>
        <v>43756</v>
      </c>
      <c r="B1210" s="113" vm="2236">
        <f ca="1"/>
        <v>96.1</v>
      </c>
      <c r="C1210" s="113">
        <f t="shared" ca="1" si="18"/>
        <v>2019</v>
      </c>
    </row>
    <row r="1211" spans="1:3" x14ac:dyDescent="0.3">
      <c r="A1211" s="113" vm="2237">
        <f ca="1"/>
        <v>43759</v>
      </c>
      <c r="B1211" s="113" vm="2238">
        <f ca="1"/>
        <v>96.22</v>
      </c>
      <c r="C1211" s="113">
        <f t="shared" ca="1" si="18"/>
        <v>2019</v>
      </c>
    </row>
    <row r="1212" spans="1:3" x14ac:dyDescent="0.3">
      <c r="A1212" s="113" vm="2239">
        <f ca="1"/>
        <v>43760</v>
      </c>
      <c r="B1212" s="113" vm="2240">
        <f ca="1"/>
        <v>95.6</v>
      </c>
      <c r="C1212" s="113">
        <f t="shared" ca="1" si="18"/>
        <v>2019</v>
      </c>
    </row>
    <row r="1213" spans="1:3" x14ac:dyDescent="0.3">
      <c r="A1213" s="113" vm="2241">
        <f ca="1"/>
        <v>43761</v>
      </c>
      <c r="B1213" s="113" vm="2242">
        <f ca="1"/>
        <v>92.32</v>
      </c>
      <c r="C1213" s="113">
        <f t="shared" ca="1" si="18"/>
        <v>2019</v>
      </c>
    </row>
    <row r="1214" spans="1:3" x14ac:dyDescent="0.3">
      <c r="A1214" s="113" vm="2243">
        <f ca="1"/>
        <v>43762</v>
      </c>
      <c r="B1214" s="113" vm="2244">
        <f ca="1"/>
        <v>91.5</v>
      </c>
      <c r="C1214" s="113">
        <f t="shared" ca="1" si="18"/>
        <v>2019</v>
      </c>
    </row>
    <row r="1215" spans="1:3" x14ac:dyDescent="0.3">
      <c r="A1215" s="113" vm="2245">
        <f ca="1"/>
        <v>43763</v>
      </c>
      <c r="B1215" s="113" vm="2246">
        <f ca="1"/>
        <v>90.92</v>
      </c>
      <c r="C1215" s="113">
        <f t="shared" ca="1" si="18"/>
        <v>2019</v>
      </c>
    </row>
    <row r="1216" spans="1:3" x14ac:dyDescent="0.3">
      <c r="A1216" s="113" vm="2247">
        <f ca="1"/>
        <v>43766</v>
      </c>
      <c r="B1216" s="113" vm="2248">
        <f ca="1"/>
        <v>90.85</v>
      </c>
      <c r="C1216" s="113">
        <f t="shared" ca="1" si="18"/>
        <v>2019</v>
      </c>
    </row>
    <row r="1217" spans="1:3" x14ac:dyDescent="0.3">
      <c r="A1217" s="113" vm="2249">
        <f ca="1"/>
        <v>43767</v>
      </c>
      <c r="B1217" s="113" vm="2250">
        <f ca="1"/>
        <v>89.28</v>
      </c>
      <c r="C1217" s="113">
        <f t="shared" ca="1" si="18"/>
        <v>2019</v>
      </c>
    </row>
    <row r="1218" spans="1:3" x14ac:dyDescent="0.3">
      <c r="A1218" s="113" vm="2251">
        <f ca="1"/>
        <v>43768</v>
      </c>
      <c r="B1218" s="113" vm="2252">
        <f ca="1"/>
        <v>90.19</v>
      </c>
      <c r="C1218" s="113">
        <f t="shared" ca="1" si="18"/>
        <v>2019</v>
      </c>
    </row>
    <row r="1219" spans="1:3" x14ac:dyDescent="0.3">
      <c r="A1219" s="113" vm="2253">
        <f ca="1"/>
        <v>43769</v>
      </c>
      <c r="B1219" s="113" vm="2254">
        <f ca="1"/>
        <v>89.55</v>
      </c>
      <c r="C1219" s="113">
        <f t="shared" ref="C1219:C1282" ca="1" si="19">YEAR(A1219)</f>
        <v>2019</v>
      </c>
    </row>
    <row r="1220" spans="1:3" x14ac:dyDescent="0.3">
      <c r="A1220" s="113" vm="2255">
        <f ca="1"/>
        <v>43770</v>
      </c>
      <c r="B1220" s="113" vm="2256">
        <f ca="1"/>
        <v>89.18</v>
      </c>
      <c r="C1220" s="113">
        <f t="shared" ca="1" si="19"/>
        <v>2019</v>
      </c>
    </row>
    <row r="1221" spans="1:3" x14ac:dyDescent="0.3">
      <c r="A1221" s="113" vm="2257">
        <f ca="1"/>
        <v>43773</v>
      </c>
      <c r="B1221" s="113" vm="2258">
        <f ca="1"/>
        <v>89.86</v>
      </c>
      <c r="C1221" s="113">
        <f t="shared" ca="1" si="19"/>
        <v>2019</v>
      </c>
    </row>
    <row r="1222" spans="1:3" x14ac:dyDescent="0.3">
      <c r="A1222" s="113" vm="2259">
        <f ca="1"/>
        <v>43774</v>
      </c>
      <c r="B1222" s="113" vm="2260">
        <f ca="1"/>
        <v>89.88</v>
      </c>
      <c r="C1222" s="113">
        <f t="shared" ca="1" si="19"/>
        <v>2019</v>
      </c>
    </row>
    <row r="1223" spans="1:3" x14ac:dyDescent="0.3">
      <c r="A1223" s="113" vm="2261">
        <f ca="1"/>
        <v>43775</v>
      </c>
      <c r="B1223" s="113" vm="2112">
        <f ca="1"/>
        <v>89.48</v>
      </c>
      <c r="C1223" s="113">
        <f t="shared" ca="1" si="19"/>
        <v>2019</v>
      </c>
    </row>
    <row r="1224" spans="1:3" x14ac:dyDescent="0.3">
      <c r="A1224" s="113" vm="2262">
        <f ca="1"/>
        <v>43776</v>
      </c>
      <c r="B1224" s="113" vm="2263">
        <f ca="1"/>
        <v>90.4</v>
      </c>
      <c r="C1224" s="113">
        <f t="shared" ca="1" si="19"/>
        <v>2019</v>
      </c>
    </row>
    <row r="1225" spans="1:3" x14ac:dyDescent="0.3">
      <c r="A1225" s="113" vm="2264">
        <f ca="1"/>
        <v>43777</v>
      </c>
      <c r="B1225" s="113" vm="2265">
        <f ca="1"/>
        <v>89.81</v>
      </c>
      <c r="C1225" s="113">
        <f t="shared" ca="1" si="19"/>
        <v>2019</v>
      </c>
    </row>
    <row r="1226" spans="1:3" x14ac:dyDescent="0.3">
      <c r="A1226" s="113" vm="2266">
        <f ca="1"/>
        <v>43780</v>
      </c>
      <c r="B1226" s="113" vm="2267">
        <f ca="1"/>
        <v>90.05</v>
      </c>
      <c r="C1226" s="113">
        <f t="shared" ca="1" si="19"/>
        <v>2019</v>
      </c>
    </row>
    <row r="1227" spans="1:3" x14ac:dyDescent="0.3">
      <c r="A1227" s="113" vm="2268">
        <f ca="1"/>
        <v>43781</v>
      </c>
      <c r="B1227" s="113" vm="2269">
        <f ca="1"/>
        <v>89.5</v>
      </c>
      <c r="C1227" s="113">
        <f t="shared" ca="1" si="19"/>
        <v>2019</v>
      </c>
    </row>
    <row r="1228" spans="1:3" x14ac:dyDescent="0.3">
      <c r="A1228" s="113" vm="2270">
        <f ca="1"/>
        <v>43782</v>
      </c>
      <c r="B1228" s="113" vm="2271">
        <f ca="1"/>
        <v>91.29</v>
      </c>
      <c r="C1228" s="113">
        <f t="shared" ca="1" si="19"/>
        <v>2019</v>
      </c>
    </row>
    <row r="1229" spans="1:3" x14ac:dyDescent="0.3">
      <c r="A1229" s="113" vm="2272">
        <f ca="1"/>
        <v>43783</v>
      </c>
      <c r="B1229" s="113" vm="2273">
        <f ca="1"/>
        <v>91.27</v>
      </c>
      <c r="C1229" s="113">
        <f t="shared" ca="1" si="19"/>
        <v>2019</v>
      </c>
    </row>
    <row r="1230" spans="1:3" x14ac:dyDescent="0.3">
      <c r="A1230" s="113" vm="2274">
        <f ca="1"/>
        <v>43784</v>
      </c>
      <c r="B1230" s="113" vm="2275">
        <f ca="1"/>
        <v>93.04</v>
      </c>
      <c r="C1230" s="113">
        <f t="shared" ca="1" si="19"/>
        <v>2019</v>
      </c>
    </row>
    <row r="1231" spans="1:3" x14ac:dyDescent="0.3">
      <c r="A1231" s="113" vm="2276">
        <f ca="1"/>
        <v>43787</v>
      </c>
      <c r="B1231" s="113" vm="2277">
        <f ca="1"/>
        <v>94.18</v>
      </c>
      <c r="C1231" s="113">
        <f t="shared" ca="1" si="19"/>
        <v>2019</v>
      </c>
    </row>
    <row r="1232" spans="1:3" x14ac:dyDescent="0.3">
      <c r="A1232" s="113" vm="2278">
        <f ca="1"/>
        <v>43788</v>
      </c>
      <c r="B1232" s="113" vm="2279">
        <f ca="1"/>
        <v>93.61</v>
      </c>
      <c r="C1232" s="113">
        <f t="shared" ca="1" si="19"/>
        <v>2019</v>
      </c>
    </row>
    <row r="1233" spans="1:3" x14ac:dyDescent="0.3">
      <c r="A1233" s="113" vm="2280">
        <f ca="1"/>
        <v>43789</v>
      </c>
      <c r="B1233" s="113" vm="2281">
        <f ca="1"/>
        <v>93.05</v>
      </c>
      <c r="C1233" s="113">
        <f t="shared" ca="1" si="19"/>
        <v>2019</v>
      </c>
    </row>
    <row r="1234" spans="1:3" x14ac:dyDescent="0.3">
      <c r="A1234" s="113" vm="2282">
        <f ca="1"/>
        <v>43790</v>
      </c>
      <c r="B1234" s="113" vm="2283">
        <f ca="1"/>
        <v>92.16</v>
      </c>
      <c r="C1234" s="113">
        <f t="shared" ca="1" si="19"/>
        <v>2019</v>
      </c>
    </row>
    <row r="1235" spans="1:3" x14ac:dyDescent="0.3">
      <c r="A1235" s="113" vm="2284">
        <f ca="1"/>
        <v>43791</v>
      </c>
      <c r="B1235" s="113" vm="2285">
        <f ca="1"/>
        <v>93.34</v>
      </c>
      <c r="C1235" s="113">
        <f t="shared" ca="1" si="19"/>
        <v>2019</v>
      </c>
    </row>
    <row r="1236" spans="1:3" x14ac:dyDescent="0.3">
      <c r="A1236" s="113" vm="2286">
        <f ca="1"/>
        <v>43794</v>
      </c>
      <c r="B1236" s="113" vm="2287">
        <f ca="1"/>
        <v>92.9</v>
      </c>
      <c r="C1236" s="113">
        <f t="shared" ca="1" si="19"/>
        <v>2019</v>
      </c>
    </row>
    <row r="1237" spans="1:3" x14ac:dyDescent="0.3">
      <c r="A1237" s="113" vm="2288">
        <f ca="1"/>
        <v>43795</v>
      </c>
      <c r="B1237" s="113" vm="2289">
        <f ca="1"/>
        <v>93.33</v>
      </c>
      <c r="C1237" s="113">
        <f t="shared" ca="1" si="19"/>
        <v>2019</v>
      </c>
    </row>
    <row r="1238" spans="1:3" x14ac:dyDescent="0.3">
      <c r="A1238" s="113" vm="2290">
        <f ca="1"/>
        <v>43796</v>
      </c>
      <c r="B1238" s="113" vm="2291">
        <f ca="1"/>
        <v>94.14</v>
      </c>
      <c r="C1238" s="113">
        <f t="shared" ca="1" si="19"/>
        <v>2019</v>
      </c>
    </row>
    <row r="1239" spans="1:3" x14ac:dyDescent="0.3">
      <c r="A1239" s="113" vm="2292">
        <f ca="1"/>
        <v>43798</v>
      </c>
      <c r="B1239" s="113" vm="2293">
        <f ca="1"/>
        <v>93.49</v>
      </c>
      <c r="C1239" s="113">
        <f t="shared" ca="1" si="19"/>
        <v>2019</v>
      </c>
    </row>
    <row r="1240" spans="1:3" x14ac:dyDescent="0.3">
      <c r="A1240" s="113" vm="2294">
        <f ca="1"/>
        <v>43801</v>
      </c>
      <c r="B1240" s="113" vm="2295">
        <f ca="1"/>
        <v>93.56</v>
      </c>
      <c r="C1240" s="113">
        <f t="shared" ca="1" si="19"/>
        <v>2019</v>
      </c>
    </row>
    <row r="1241" spans="1:3" x14ac:dyDescent="0.3">
      <c r="A1241" s="113" vm="2296">
        <f ca="1"/>
        <v>43802</v>
      </c>
      <c r="B1241" s="113" vm="2297">
        <f ca="1"/>
        <v>92.46</v>
      </c>
      <c r="C1241" s="113">
        <f t="shared" ca="1" si="19"/>
        <v>2019</v>
      </c>
    </row>
    <row r="1242" spans="1:3" x14ac:dyDescent="0.3">
      <c r="A1242" s="113" vm="2298">
        <f ca="1"/>
        <v>43803</v>
      </c>
      <c r="B1242" s="113" vm="2299">
        <f ca="1"/>
        <v>93.72</v>
      </c>
      <c r="C1242" s="113">
        <f t="shared" ca="1" si="19"/>
        <v>2019</v>
      </c>
    </row>
    <row r="1243" spans="1:3" x14ac:dyDescent="0.3">
      <c r="A1243" s="113" vm="2300">
        <f ca="1"/>
        <v>43804</v>
      </c>
      <c r="B1243" s="113" vm="2301">
        <f ca="1"/>
        <v>95.79</v>
      </c>
      <c r="C1243" s="113">
        <f t="shared" ca="1" si="19"/>
        <v>2019</v>
      </c>
    </row>
    <row r="1244" spans="1:3" x14ac:dyDescent="0.3">
      <c r="A1244" s="113" vm="2302">
        <f ca="1"/>
        <v>43805</v>
      </c>
      <c r="B1244" s="113" vm="2303">
        <f ca="1"/>
        <v>97</v>
      </c>
      <c r="C1244" s="113">
        <f t="shared" ca="1" si="19"/>
        <v>2019</v>
      </c>
    </row>
    <row r="1245" spans="1:3" x14ac:dyDescent="0.3">
      <c r="A1245" s="113" vm="2304">
        <f ca="1"/>
        <v>43808</v>
      </c>
      <c r="B1245" s="113" vm="2305">
        <f ca="1"/>
        <v>96.63</v>
      </c>
      <c r="C1245" s="113">
        <f t="shared" ca="1" si="19"/>
        <v>2019</v>
      </c>
    </row>
    <row r="1246" spans="1:3" x14ac:dyDescent="0.3">
      <c r="A1246" s="113" vm="2306">
        <f ca="1"/>
        <v>43809</v>
      </c>
      <c r="B1246" s="113" vm="2307">
        <f ca="1"/>
        <v>97.01</v>
      </c>
      <c r="C1246" s="113">
        <f t="shared" ca="1" si="19"/>
        <v>2019</v>
      </c>
    </row>
    <row r="1247" spans="1:3" x14ac:dyDescent="0.3">
      <c r="A1247" s="113" vm="2308">
        <f ca="1"/>
        <v>43810</v>
      </c>
      <c r="B1247" s="113" vm="2309">
        <f ca="1"/>
        <v>97.18</v>
      </c>
      <c r="C1247" s="113">
        <f t="shared" ca="1" si="19"/>
        <v>2019</v>
      </c>
    </row>
    <row r="1248" spans="1:3" x14ac:dyDescent="0.3">
      <c r="A1248" s="113" vm="2310">
        <f ca="1"/>
        <v>43811</v>
      </c>
      <c r="B1248" s="113" vm="2311">
        <f ca="1"/>
        <v>97.72</v>
      </c>
      <c r="C1248" s="113">
        <f t="shared" ca="1" si="19"/>
        <v>2019</v>
      </c>
    </row>
    <row r="1249" spans="1:3" x14ac:dyDescent="0.3">
      <c r="A1249" s="113" vm="2312">
        <f ca="1"/>
        <v>43812</v>
      </c>
      <c r="B1249" s="113" vm="2313">
        <f ca="1"/>
        <v>97.77</v>
      </c>
      <c r="C1249" s="113">
        <f t="shared" ca="1" si="19"/>
        <v>2019</v>
      </c>
    </row>
    <row r="1250" spans="1:3" x14ac:dyDescent="0.3">
      <c r="A1250" s="113" vm="2314">
        <f ca="1"/>
        <v>43815</v>
      </c>
      <c r="B1250" s="113" vm="2315">
        <f ca="1"/>
        <v>98.81</v>
      </c>
      <c r="C1250" s="113">
        <f t="shared" ca="1" si="19"/>
        <v>2019</v>
      </c>
    </row>
    <row r="1251" spans="1:3" x14ac:dyDescent="0.3">
      <c r="A1251" s="113" vm="2316">
        <f ca="1"/>
        <v>43816</v>
      </c>
      <c r="B1251" s="113" vm="2317">
        <f ca="1"/>
        <v>99.65</v>
      </c>
      <c r="C1251" s="113">
        <f t="shared" ca="1" si="19"/>
        <v>2019</v>
      </c>
    </row>
    <row r="1252" spans="1:3" x14ac:dyDescent="0.3">
      <c r="A1252" s="113" vm="2318">
        <f ca="1"/>
        <v>43817</v>
      </c>
      <c r="B1252" s="113" vm="2319">
        <f ca="1"/>
        <v>100.57</v>
      </c>
      <c r="C1252" s="113">
        <f t="shared" ca="1" si="19"/>
        <v>2019</v>
      </c>
    </row>
    <row r="1253" spans="1:3" x14ac:dyDescent="0.3">
      <c r="A1253" s="113" vm="2320">
        <f ca="1"/>
        <v>43818</v>
      </c>
      <c r="B1253" s="113" vm="2321">
        <f ca="1"/>
        <v>101.15</v>
      </c>
      <c r="C1253" s="113">
        <f t="shared" ca="1" si="19"/>
        <v>2019</v>
      </c>
    </row>
    <row r="1254" spans="1:3" x14ac:dyDescent="0.3">
      <c r="A1254" s="113" vm="2322">
        <f ca="1"/>
        <v>43819</v>
      </c>
      <c r="B1254" s="113" vm="2323">
        <f ca="1"/>
        <v>99.96</v>
      </c>
      <c r="C1254" s="113">
        <f t="shared" ca="1" si="19"/>
        <v>2019</v>
      </c>
    </row>
    <row r="1255" spans="1:3" x14ac:dyDescent="0.3">
      <c r="A1255" s="113" vm="2324">
        <f ca="1"/>
        <v>43822</v>
      </c>
      <c r="B1255" s="113" vm="2325">
        <f ca="1"/>
        <v>100.04</v>
      </c>
      <c r="C1255" s="113">
        <f t="shared" ca="1" si="19"/>
        <v>2019</v>
      </c>
    </row>
    <row r="1256" spans="1:3" x14ac:dyDescent="0.3">
      <c r="A1256" s="113" vm="2326">
        <f ca="1"/>
        <v>43823</v>
      </c>
      <c r="B1256" s="113" vm="2327">
        <f ca="1"/>
        <v>100.14</v>
      </c>
      <c r="C1256" s="113">
        <f t="shared" ca="1" si="19"/>
        <v>2019</v>
      </c>
    </row>
    <row r="1257" spans="1:3" x14ac:dyDescent="0.3">
      <c r="A1257" s="113" vm="2328">
        <f ca="1"/>
        <v>43825</v>
      </c>
      <c r="B1257" s="113" vm="2329">
        <f ca="1"/>
        <v>100.71</v>
      </c>
      <c r="C1257" s="113">
        <f t="shared" ca="1" si="19"/>
        <v>2019</v>
      </c>
    </row>
    <row r="1258" spans="1:3" x14ac:dyDescent="0.3">
      <c r="A1258" s="113" vm="2330">
        <f ca="1"/>
        <v>43826</v>
      </c>
      <c r="B1258" s="113" vm="2331">
        <f ca="1"/>
        <v>101.57</v>
      </c>
      <c r="C1258" s="113">
        <f t="shared" ca="1" si="19"/>
        <v>2019</v>
      </c>
    </row>
    <row r="1259" spans="1:3" x14ac:dyDescent="0.3">
      <c r="A1259" s="113" vm="2332">
        <f ca="1"/>
        <v>43829</v>
      </c>
      <c r="B1259" s="113" vm="2333">
        <f ca="1"/>
        <v>100.8</v>
      </c>
      <c r="C1259" s="113">
        <f t="shared" ca="1" si="19"/>
        <v>2019</v>
      </c>
    </row>
    <row r="1260" spans="1:3" x14ac:dyDescent="0.3">
      <c r="A1260" s="113" vm="2334">
        <f ca="1"/>
        <v>43830</v>
      </c>
      <c r="B1260" s="113" vm="2335">
        <f ca="1"/>
        <v>101.31</v>
      </c>
      <c r="C1260" s="113">
        <f t="shared" ca="1" si="19"/>
        <v>2019</v>
      </c>
    </row>
    <row r="1261" spans="1:3" x14ac:dyDescent="0.3">
      <c r="A1261" s="113" vm="2336">
        <f ca="1"/>
        <v>43832</v>
      </c>
      <c r="B1261" s="113" vm="2337">
        <f ca="1"/>
        <v>102.2</v>
      </c>
      <c r="C1261" s="113">
        <f t="shared" ca="1" si="19"/>
        <v>2020</v>
      </c>
    </row>
    <row r="1262" spans="1:3" x14ac:dyDescent="0.3">
      <c r="A1262" s="113" vm="2338">
        <f ca="1"/>
        <v>43833</v>
      </c>
      <c r="B1262" s="113" vm="2339">
        <f ca="1"/>
        <v>101.92</v>
      </c>
      <c r="C1262" s="113">
        <f t="shared" ca="1" si="19"/>
        <v>2020</v>
      </c>
    </row>
    <row r="1263" spans="1:3" x14ac:dyDescent="0.3">
      <c r="A1263" s="113" vm="2340">
        <f ca="1"/>
        <v>43836</v>
      </c>
      <c r="B1263" s="113" vm="2341">
        <f ca="1"/>
        <v>101.83</v>
      </c>
      <c r="C1263" s="113">
        <f t="shared" ca="1" si="19"/>
        <v>2020</v>
      </c>
    </row>
    <row r="1264" spans="1:3" x14ac:dyDescent="0.3">
      <c r="A1264" s="113" vm="2342">
        <f ca="1"/>
        <v>43837</v>
      </c>
      <c r="B1264" s="113" vm="2343">
        <f ca="1"/>
        <v>101.78</v>
      </c>
      <c r="C1264" s="113">
        <f t="shared" ca="1" si="19"/>
        <v>2020</v>
      </c>
    </row>
    <row r="1265" spans="1:3" x14ac:dyDescent="0.3">
      <c r="A1265" s="113" vm="2344">
        <f ca="1"/>
        <v>43838</v>
      </c>
      <c r="B1265" s="113" vm="2345">
        <f ca="1"/>
        <v>101.55</v>
      </c>
      <c r="C1265" s="113">
        <f t="shared" ca="1" si="19"/>
        <v>2020</v>
      </c>
    </row>
    <row r="1266" spans="1:3" x14ac:dyDescent="0.3">
      <c r="A1266" s="113" vm="2346">
        <f ca="1"/>
        <v>43839</v>
      </c>
      <c r="B1266" s="113" vm="2347">
        <f ca="1"/>
        <v>101.48</v>
      </c>
      <c r="C1266" s="113">
        <f t="shared" ca="1" si="19"/>
        <v>2020</v>
      </c>
    </row>
    <row r="1267" spans="1:3" x14ac:dyDescent="0.3">
      <c r="A1267" s="113" vm="2348">
        <f ca="1"/>
        <v>43840</v>
      </c>
      <c r="B1267" s="113" vm="2349">
        <f ca="1"/>
        <v>100.9</v>
      </c>
      <c r="C1267" s="113">
        <f t="shared" ca="1" si="19"/>
        <v>2020</v>
      </c>
    </row>
    <row r="1268" spans="1:3" x14ac:dyDescent="0.3">
      <c r="A1268" s="113" vm="2350">
        <f ca="1"/>
        <v>43843</v>
      </c>
      <c r="B1268" s="113" vm="2351">
        <f ca="1"/>
        <v>102.16</v>
      </c>
      <c r="C1268" s="113">
        <f t="shared" ca="1" si="19"/>
        <v>2020</v>
      </c>
    </row>
    <row r="1269" spans="1:3" x14ac:dyDescent="0.3">
      <c r="A1269" s="113" vm="2352">
        <f ca="1"/>
        <v>43844</v>
      </c>
      <c r="B1269" s="113" vm="2353">
        <f ca="1"/>
        <v>102.92</v>
      </c>
      <c r="C1269" s="113">
        <f t="shared" ca="1" si="19"/>
        <v>2020</v>
      </c>
    </row>
    <row r="1270" spans="1:3" x14ac:dyDescent="0.3">
      <c r="A1270" s="113" vm="2354">
        <f ca="1"/>
        <v>43845</v>
      </c>
      <c r="B1270" s="113" vm="2355">
        <f ca="1"/>
        <v>102.79</v>
      </c>
      <c r="C1270" s="113">
        <f t="shared" ca="1" si="19"/>
        <v>2020</v>
      </c>
    </row>
    <row r="1271" spans="1:3" x14ac:dyDescent="0.3">
      <c r="A1271" s="113" vm="2356">
        <f ca="1"/>
        <v>43846</v>
      </c>
      <c r="B1271" s="113" vm="2357">
        <f ca="1"/>
        <v>103.37</v>
      </c>
      <c r="C1271" s="113">
        <f t="shared" ca="1" si="19"/>
        <v>2020</v>
      </c>
    </row>
    <row r="1272" spans="1:3" x14ac:dyDescent="0.3">
      <c r="A1272" s="113" vm="2358">
        <f ca="1"/>
        <v>43847</v>
      </c>
      <c r="B1272" s="113" vm="2359">
        <f ca="1"/>
        <v>104.53</v>
      </c>
      <c r="C1272" s="113">
        <f t="shared" ca="1" si="19"/>
        <v>2020</v>
      </c>
    </row>
    <row r="1273" spans="1:3" x14ac:dyDescent="0.3">
      <c r="A1273" s="113" vm="2360">
        <f ca="1"/>
        <v>43851</v>
      </c>
      <c r="B1273" s="113" vm="2361">
        <f ca="1"/>
        <v>104.58</v>
      </c>
      <c r="C1273" s="113">
        <f t="shared" ca="1" si="19"/>
        <v>2020</v>
      </c>
    </row>
    <row r="1274" spans="1:3" x14ac:dyDescent="0.3">
      <c r="A1274" s="113" vm="2362">
        <f ca="1"/>
        <v>43852</v>
      </c>
      <c r="B1274" s="113" vm="2363">
        <f ca="1"/>
        <v>104.49</v>
      </c>
      <c r="C1274" s="113">
        <f t="shared" ca="1" si="19"/>
        <v>2020</v>
      </c>
    </row>
    <row r="1275" spans="1:3" x14ac:dyDescent="0.3">
      <c r="A1275" s="113" vm="2364">
        <f ca="1"/>
        <v>43853</v>
      </c>
      <c r="B1275" s="113" vm="2365">
        <f ca="1"/>
        <v>103.02</v>
      </c>
      <c r="C1275" s="113">
        <f t="shared" ca="1" si="19"/>
        <v>2020</v>
      </c>
    </row>
    <row r="1276" spans="1:3" x14ac:dyDescent="0.3">
      <c r="A1276" s="113" vm="2366">
        <f ca="1"/>
        <v>43854</v>
      </c>
      <c r="B1276" s="113" vm="2367">
        <f ca="1"/>
        <v>102.03</v>
      </c>
      <c r="C1276" s="113">
        <f t="shared" ca="1" si="19"/>
        <v>2020</v>
      </c>
    </row>
    <row r="1277" spans="1:3" x14ac:dyDescent="0.3">
      <c r="A1277" s="113" vm="2368">
        <f ca="1"/>
        <v>43857</v>
      </c>
      <c r="B1277" s="113" vm="2369">
        <f ca="1"/>
        <v>100.24</v>
      </c>
      <c r="C1277" s="113">
        <f t="shared" ca="1" si="19"/>
        <v>2020</v>
      </c>
    </row>
    <row r="1278" spans="1:3" x14ac:dyDescent="0.3">
      <c r="A1278" s="113" vm="2370">
        <f ca="1"/>
        <v>43858</v>
      </c>
      <c r="B1278" s="113" vm="2371">
        <f ca="1"/>
        <v>100.41</v>
      </c>
      <c r="C1278" s="113">
        <f t="shared" ca="1" si="19"/>
        <v>2020</v>
      </c>
    </row>
    <row r="1279" spans="1:3" x14ac:dyDescent="0.3">
      <c r="A1279" s="113" vm="2372">
        <f ca="1"/>
        <v>43859</v>
      </c>
      <c r="B1279" s="113" vm="2373">
        <f ca="1"/>
        <v>99.84</v>
      </c>
      <c r="C1279" s="113">
        <f t="shared" ca="1" si="19"/>
        <v>2020</v>
      </c>
    </row>
    <row r="1280" spans="1:3" x14ac:dyDescent="0.3">
      <c r="A1280" s="113" vm="2374">
        <f ca="1"/>
        <v>43860</v>
      </c>
      <c r="B1280" s="113" vm="2375">
        <f ca="1"/>
        <v>98.19</v>
      </c>
      <c r="C1280" s="113">
        <f t="shared" ca="1" si="19"/>
        <v>2020</v>
      </c>
    </row>
    <row r="1281" spans="1:3" x14ac:dyDescent="0.3">
      <c r="A1281" s="113" vm="2376">
        <f ca="1"/>
        <v>43861</v>
      </c>
      <c r="B1281" s="113" vm="2377">
        <f ca="1"/>
        <v>96.3</v>
      </c>
      <c r="C1281" s="113">
        <f t="shared" ca="1" si="19"/>
        <v>2020</v>
      </c>
    </row>
    <row r="1282" spans="1:3" x14ac:dyDescent="0.3">
      <c r="A1282" s="113" vm="2378">
        <f ca="1"/>
        <v>43864</v>
      </c>
      <c r="B1282" s="113" vm="2379">
        <f ca="1"/>
        <v>99.27</v>
      </c>
      <c r="C1282" s="113">
        <f t="shared" ca="1" si="19"/>
        <v>2020</v>
      </c>
    </row>
    <row r="1283" spans="1:3" x14ac:dyDescent="0.3">
      <c r="A1283" s="113" vm="2380">
        <f ca="1"/>
        <v>43865</v>
      </c>
      <c r="B1283" s="113" vm="2381">
        <f ca="1"/>
        <v>101.38</v>
      </c>
      <c r="C1283" s="113">
        <f t="shared" ref="C1283:C1346" ca="1" si="20">YEAR(A1283)</f>
        <v>2020</v>
      </c>
    </row>
    <row r="1284" spans="1:3" x14ac:dyDescent="0.3">
      <c r="A1284" s="113" vm="2382">
        <f ca="1"/>
        <v>43866</v>
      </c>
      <c r="B1284" s="113" vm="2383">
        <f ca="1"/>
        <v>100.54</v>
      </c>
      <c r="C1284" s="113">
        <f t="shared" ca="1" si="20"/>
        <v>2020</v>
      </c>
    </row>
    <row r="1285" spans="1:3" x14ac:dyDescent="0.3">
      <c r="A1285" s="113" vm="2384">
        <f ca="1"/>
        <v>43867</v>
      </c>
      <c r="B1285" s="113" vm="2385">
        <f ca="1"/>
        <v>100.27</v>
      </c>
      <c r="C1285" s="113">
        <f t="shared" ca="1" si="20"/>
        <v>2020</v>
      </c>
    </row>
    <row r="1286" spans="1:3" x14ac:dyDescent="0.3">
      <c r="A1286" s="113" vm="2386">
        <f ca="1"/>
        <v>43868</v>
      </c>
      <c r="B1286" s="113" vm="2387">
        <f ca="1"/>
        <v>99.44</v>
      </c>
      <c r="C1286" s="113">
        <f t="shared" ca="1" si="20"/>
        <v>2020</v>
      </c>
    </row>
    <row r="1287" spans="1:3" x14ac:dyDescent="0.3">
      <c r="A1287" s="113" vm="2388">
        <f ca="1"/>
        <v>43871</v>
      </c>
      <c r="B1287" s="113" vm="2389">
        <f ca="1"/>
        <v>100.02</v>
      </c>
      <c r="C1287" s="113">
        <f t="shared" ca="1" si="20"/>
        <v>2020</v>
      </c>
    </row>
    <row r="1288" spans="1:3" x14ac:dyDescent="0.3">
      <c r="A1288" s="113" vm="2390">
        <f ca="1"/>
        <v>43872</v>
      </c>
      <c r="B1288" s="113" vm="2389">
        <f ca="1"/>
        <v>100.02</v>
      </c>
      <c r="C1288" s="113">
        <f t="shared" ca="1" si="20"/>
        <v>2020</v>
      </c>
    </row>
    <row r="1289" spans="1:3" x14ac:dyDescent="0.3">
      <c r="A1289" s="113" vm="2391">
        <f ca="1"/>
        <v>43873</v>
      </c>
      <c r="B1289" s="113" vm="2392">
        <f ca="1"/>
        <v>103</v>
      </c>
      <c r="C1289" s="113">
        <f t="shared" ca="1" si="20"/>
        <v>2020</v>
      </c>
    </row>
    <row r="1290" spans="1:3" x14ac:dyDescent="0.3">
      <c r="A1290" s="113" vm="2393">
        <f ca="1"/>
        <v>43874</v>
      </c>
      <c r="B1290" s="113" vm="2357">
        <f ca="1"/>
        <v>103.37</v>
      </c>
      <c r="C1290" s="113">
        <f t="shared" ca="1" si="20"/>
        <v>2020</v>
      </c>
    </row>
    <row r="1291" spans="1:3" x14ac:dyDescent="0.3">
      <c r="A1291" s="113" vm="2394">
        <f ca="1"/>
        <v>43875</v>
      </c>
      <c r="B1291" s="113" vm="2395">
        <f ca="1"/>
        <v>103.54</v>
      </c>
      <c r="C1291" s="113">
        <f t="shared" ca="1" si="20"/>
        <v>2020</v>
      </c>
    </row>
    <row r="1292" spans="1:3" x14ac:dyDescent="0.3">
      <c r="A1292" s="113" vm="2396">
        <f ca="1"/>
        <v>43879</v>
      </c>
      <c r="B1292" s="113" vm="2397">
        <f ca="1"/>
        <v>102</v>
      </c>
      <c r="C1292" s="113">
        <f t="shared" ca="1" si="20"/>
        <v>2020</v>
      </c>
    </row>
    <row r="1293" spans="1:3" x14ac:dyDescent="0.3">
      <c r="A1293" s="113" vm="2398">
        <f ca="1"/>
        <v>43880</v>
      </c>
      <c r="B1293" s="113" vm="2399">
        <f ca="1"/>
        <v>102.46</v>
      </c>
      <c r="C1293" s="113">
        <f t="shared" ca="1" si="20"/>
        <v>2020</v>
      </c>
    </row>
    <row r="1294" spans="1:3" x14ac:dyDescent="0.3">
      <c r="A1294" s="113" vm="2400">
        <f ca="1"/>
        <v>43881</v>
      </c>
      <c r="B1294" s="113" vm="2401">
        <f ca="1"/>
        <v>102.53</v>
      </c>
      <c r="C1294" s="113">
        <f t="shared" ca="1" si="20"/>
        <v>2020</v>
      </c>
    </row>
    <row r="1295" spans="1:3" x14ac:dyDescent="0.3">
      <c r="A1295" s="113" vm="2402">
        <f ca="1"/>
        <v>43882</v>
      </c>
      <c r="B1295" s="113" vm="2403">
        <f ca="1"/>
        <v>100.25</v>
      </c>
      <c r="C1295" s="113">
        <f t="shared" ca="1" si="20"/>
        <v>2020</v>
      </c>
    </row>
    <row r="1296" spans="1:3" x14ac:dyDescent="0.3">
      <c r="A1296" s="113" vm="2404">
        <f ca="1"/>
        <v>43885</v>
      </c>
      <c r="B1296" s="113" vm="2405">
        <f ca="1"/>
        <v>95.91</v>
      </c>
      <c r="C1296" s="113">
        <f t="shared" ca="1" si="20"/>
        <v>2020</v>
      </c>
    </row>
    <row r="1297" spans="1:3" x14ac:dyDescent="0.3">
      <c r="A1297" s="113" vm="2406">
        <f ca="1"/>
        <v>43886</v>
      </c>
      <c r="B1297" s="113" vm="2287">
        <f ca="1"/>
        <v>92.9</v>
      </c>
      <c r="C1297" s="113">
        <f t="shared" ca="1" si="20"/>
        <v>2020</v>
      </c>
    </row>
    <row r="1298" spans="1:3" x14ac:dyDescent="0.3">
      <c r="A1298" s="113" vm="2407">
        <f ca="1"/>
        <v>43887</v>
      </c>
      <c r="B1298" s="113" vm="2408">
        <f ca="1"/>
        <v>92</v>
      </c>
      <c r="C1298" s="113">
        <f t="shared" ca="1" si="20"/>
        <v>2020</v>
      </c>
    </row>
    <row r="1299" spans="1:3" x14ac:dyDescent="0.3">
      <c r="A1299" s="113" vm="2409">
        <f ca="1"/>
        <v>43888</v>
      </c>
      <c r="B1299" s="113" vm="2410">
        <f ca="1"/>
        <v>88.55</v>
      </c>
      <c r="C1299" s="113">
        <f t="shared" ca="1" si="20"/>
        <v>2020</v>
      </c>
    </row>
    <row r="1300" spans="1:3" x14ac:dyDescent="0.3">
      <c r="A1300" s="113" vm="2411">
        <f ca="1"/>
        <v>43889</v>
      </c>
      <c r="B1300" s="113" vm="2412">
        <f ca="1"/>
        <v>89.38</v>
      </c>
      <c r="C1300" s="113">
        <f t="shared" ca="1" si="20"/>
        <v>2020</v>
      </c>
    </row>
    <row r="1301" spans="1:3" x14ac:dyDescent="0.3">
      <c r="A1301" s="113" vm="2413">
        <f ca="1"/>
        <v>43892</v>
      </c>
      <c r="B1301" s="113" vm="2414">
        <f ca="1"/>
        <v>92.68</v>
      </c>
      <c r="C1301" s="113">
        <f t="shared" ca="1" si="20"/>
        <v>2020</v>
      </c>
    </row>
    <row r="1302" spans="1:3" x14ac:dyDescent="0.3">
      <c r="A1302" s="113" vm="2415">
        <f ca="1"/>
        <v>43893</v>
      </c>
      <c r="B1302" s="113" vm="2416">
        <f ca="1"/>
        <v>90.93</v>
      </c>
      <c r="C1302" s="113">
        <f t="shared" ca="1" si="20"/>
        <v>2020</v>
      </c>
    </row>
    <row r="1303" spans="1:3" x14ac:dyDescent="0.3">
      <c r="A1303" s="113" vm="2417">
        <f ca="1"/>
        <v>43894</v>
      </c>
      <c r="B1303" s="113" vm="2418">
        <f ca="1"/>
        <v>93.79</v>
      </c>
      <c r="C1303" s="113">
        <f t="shared" ca="1" si="20"/>
        <v>2020</v>
      </c>
    </row>
    <row r="1304" spans="1:3" x14ac:dyDescent="0.3">
      <c r="A1304" s="113" vm="2419">
        <f ca="1"/>
        <v>43895</v>
      </c>
      <c r="B1304" s="113" vm="2420">
        <f ca="1"/>
        <v>90.58</v>
      </c>
      <c r="C1304" s="113">
        <f t="shared" ca="1" si="20"/>
        <v>2020</v>
      </c>
    </row>
    <row r="1305" spans="1:3" x14ac:dyDescent="0.3">
      <c r="A1305" s="113" vm="2421">
        <f ca="1"/>
        <v>43896</v>
      </c>
      <c r="B1305" s="113" vm="2422">
        <f ca="1"/>
        <v>88.36</v>
      </c>
      <c r="C1305" s="113">
        <f t="shared" ca="1" si="20"/>
        <v>2020</v>
      </c>
    </row>
    <row r="1306" spans="1:3" x14ac:dyDescent="0.3">
      <c r="A1306" s="113" vm="2423">
        <f ca="1"/>
        <v>43899</v>
      </c>
      <c r="B1306" s="113" vm="2424">
        <f ca="1"/>
        <v>84.11</v>
      </c>
      <c r="C1306" s="113">
        <f t="shared" ca="1" si="20"/>
        <v>2020</v>
      </c>
    </row>
    <row r="1307" spans="1:3" x14ac:dyDescent="0.3">
      <c r="A1307" s="113" vm="2425">
        <f ca="1"/>
        <v>43900</v>
      </c>
      <c r="B1307" s="113" vm="2426">
        <f ca="1"/>
        <v>88.3</v>
      </c>
      <c r="C1307" s="113">
        <f t="shared" ca="1" si="20"/>
        <v>2020</v>
      </c>
    </row>
    <row r="1308" spans="1:3" x14ac:dyDescent="0.3">
      <c r="A1308" s="113" vm="2427">
        <f ca="1"/>
        <v>43901</v>
      </c>
      <c r="B1308" s="113" vm="2428">
        <f ca="1"/>
        <v>84</v>
      </c>
      <c r="C1308" s="113">
        <f t="shared" ca="1" si="20"/>
        <v>2020</v>
      </c>
    </row>
    <row r="1309" spans="1:3" x14ac:dyDescent="0.3">
      <c r="A1309" s="113" vm="2429">
        <f ca="1"/>
        <v>43902</v>
      </c>
      <c r="B1309" s="113" vm="2430">
        <f ca="1"/>
        <v>74.2</v>
      </c>
      <c r="C1309" s="113">
        <f t="shared" ca="1" si="20"/>
        <v>2020</v>
      </c>
    </row>
    <row r="1310" spans="1:3" x14ac:dyDescent="0.3">
      <c r="A1310" s="113" vm="2431">
        <f ca="1"/>
        <v>43903</v>
      </c>
      <c r="B1310" s="113" vm="2432">
        <f ca="1"/>
        <v>75.58</v>
      </c>
      <c r="C1310" s="113">
        <f t="shared" ca="1" si="20"/>
        <v>2020</v>
      </c>
    </row>
    <row r="1311" spans="1:3" x14ac:dyDescent="0.3">
      <c r="A1311" s="113" vm="2433">
        <f ca="1"/>
        <v>43906</v>
      </c>
      <c r="B1311" s="113" vm="2434">
        <f ca="1"/>
        <v>66.790000000000006</v>
      </c>
      <c r="C1311" s="113">
        <f t="shared" ca="1" si="20"/>
        <v>2020</v>
      </c>
    </row>
    <row r="1312" spans="1:3" x14ac:dyDescent="0.3">
      <c r="A1312" s="113" vm="2435">
        <f ca="1"/>
        <v>43907</v>
      </c>
      <c r="B1312" s="113" vm="2436">
        <f ca="1"/>
        <v>69.84</v>
      </c>
      <c r="C1312" s="113">
        <f t="shared" ca="1" si="20"/>
        <v>2020</v>
      </c>
    </row>
    <row r="1313" spans="1:3" x14ac:dyDescent="0.3">
      <c r="A1313" s="113" vm="2437">
        <f ca="1"/>
        <v>43908</v>
      </c>
      <c r="B1313" s="113" vm="1410">
        <f ca="1"/>
        <v>68.040000000000006</v>
      </c>
      <c r="C1313" s="113">
        <f t="shared" ca="1" si="20"/>
        <v>2020</v>
      </c>
    </row>
    <row r="1314" spans="1:3" x14ac:dyDescent="0.3">
      <c r="A1314" s="113" vm="2438">
        <f ca="1"/>
        <v>43909</v>
      </c>
      <c r="B1314" s="113" vm="2439">
        <f ca="1"/>
        <v>70.34</v>
      </c>
      <c r="C1314" s="113">
        <f t="shared" ca="1" si="20"/>
        <v>2020</v>
      </c>
    </row>
    <row r="1315" spans="1:3" x14ac:dyDescent="0.3">
      <c r="A1315" s="113" vm="2440">
        <f ca="1"/>
        <v>43910</v>
      </c>
      <c r="B1315" s="113" vm="2441">
        <f ca="1"/>
        <v>67.45</v>
      </c>
      <c r="C1315" s="113">
        <f t="shared" ca="1" si="20"/>
        <v>2020</v>
      </c>
    </row>
    <row r="1316" spans="1:3" x14ac:dyDescent="0.3">
      <c r="A1316" s="113" vm="2442">
        <f ca="1"/>
        <v>43913</v>
      </c>
      <c r="B1316" s="113" vm="2443">
        <f ca="1"/>
        <v>62.8</v>
      </c>
      <c r="C1316" s="113">
        <f t="shared" ca="1" si="20"/>
        <v>2020</v>
      </c>
    </row>
    <row r="1317" spans="1:3" x14ac:dyDescent="0.3">
      <c r="A1317" s="113" vm="2444">
        <f ca="1"/>
        <v>43914</v>
      </c>
      <c r="B1317" s="113" vm="2445">
        <f ca="1"/>
        <v>72.33</v>
      </c>
      <c r="C1317" s="113">
        <f t="shared" ca="1" si="20"/>
        <v>2020</v>
      </c>
    </row>
    <row r="1318" spans="1:3" x14ac:dyDescent="0.3">
      <c r="A1318" s="113" vm="2446">
        <f ca="1"/>
        <v>43915</v>
      </c>
      <c r="B1318" s="113" vm="2447">
        <f ca="1"/>
        <v>79.010000000000005</v>
      </c>
      <c r="C1318" s="113">
        <f t="shared" ca="1" si="20"/>
        <v>2020</v>
      </c>
    </row>
    <row r="1319" spans="1:3" x14ac:dyDescent="0.3">
      <c r="A1319" s="113" vm="2448">
        <f ca="1"/>
        <v>43916</v>
      </c>
      <c r="B1319" s="113" vm="2077">
        <f ca="1"/>
        <v>84.3</v>
      </c>
      <c r="C1319" s="113">
        <f t="shared" ca="1" si="20"/>
        <v>2020</v>
      </c>
    </row>
    <row r="1320" spans="1:3" x14ac:dyDescent="0.3">
      <c r="A1320" s="113" vm="2449">
        <f ca="1"/>
        <v>43917</v>
      </c>
      <c r="B1320" s="113" vm="2450">
        <f ca="1"/>
        <v>83.23</v>
      </c>
      <c r="C1320" s="113">
        <f t="shared" ca="1" si="20"/>
        <v>2020</v>
      </c>
    </row>
    <row r="1321" spans="1:3" x14ac:dyDescent="0.3">
      <c r="A1321" s="113" vm="2451">
        <f ca="1"/>
        <v>43920</v>
      </c>
      <c r="B1321" s="113" vm="1920">
        <f ca="1"/>
        <v>85.38</v>
      </c>
      <c r="C1321" s="113">
        <f t="shared" ca="1" si="20"/>
        <v>2020</v>
      </c>
    </row>
    <row r="1322" spans="1:3" x14ac:dyDescent="0.3">
      <c r="A1322" s="113" vm="2452">
        <f ca="1"/>
        <v>43921</v>
      </c>
      <c r="B1322" s="113" vm="2160">
        <f ca="1"/>
        <v>82.74</v>
      </c>
      <c r="C1322" s="113">
        <f t="shared" ca="1" si="20"/>
        <v>2020</v>
      </c>
    </row>
    <row r="1323" spans="1:3" x14ac:dyDescent="0.3">
      <c r="A1323" s="113" vm="2453">
        <f ca="1"/>
        <v>43922</v>
      </c>
      <c r="B1323" s="113" vm="2454">
        <f ca="1"/>
        <v>79.23</v>
      </c>
      <c r="C1323" s="113">
        <f t="shared" ca="1" si="20"/>
        <v>2020</v>
      </c>
    </row>
    <row r="1324" spans="1:3" x14ac:dyDescent="0.3">
      <c r="A1324" s="113" vm="2455">
        <f ca="1"/>
        <v>43923</v>
      </c>
      <c r="B1324" s="113" vm="1675">
        <f ca="1"/>
        <v>80.14</v>
      </c>
      <c r="C1324" s="113">
        <f t="shared" ca="1" si="20"/>
        <v>2020</v>
      </c>
    </row>
    <row r="1325" spans="1:3" x14ac:dyDescent="0.3">
      <c r="A1325" s="113" vm="2456">
        <f ca="1"/>
        <v>43924</v>
      </c>
      <c r="B1325" s="113" vm="2457">
        <f ca="1"/>
        <v>78.86</v>
      </c>
      <c r="C1325" s="113">
        <f t="shared" ca="1" si="20"/>
        <v>2020</v>
      </c>
    </row>
    <row r="1326" spans="1:3" x14ac:dyDescent="0.3">
      <c r="A1326" s="113" vm="2458">
        <f ca="1"/>
        <v>43927</v>
      </c>
      <c r="B1326" s="113" vm="2459">
        <f ca="1"/>
        <v>84.63</v>
      </c>
      <c r="C1326" s="113">
        <f t="shared" ca="1" si="20"/>
        <v>2020</v>
      </c>
    </row>
    <row r="1327" spans="1:3" x14ac:dyDescent="0.3">
      <c r="A1327" s="113" vm="2460">
        <f ca="1"/>
        <v>43928</v>
      </c>
      <c r="B1327" s="113" vm="2461">
        <f ca="1"/>
        <v>84.16</v>
      </c>
      <c r="C1327" s="113">
        <f t="shared" ca="1" si="20"/>
        <v>2020</v>
      </c>
    </row>
    <row r="1328" spans="1:3" x14ac:dyDescent="0.3">
      <c r="A1328" s="113" vm="2462">
        <f ca="1"/>
        <v>43929</v>
      </c>
      <c r="B1328" s="113" vm="2463">
        <f ca="1"/>
        <v>85.3</v>
      </c>
      <c r="C1328" s="113">
        <f t="shared" ca="1" si="20"/>
        <v>2020</v>
      </c>
    </row>
    <row r="1329" spans="1:3" x14ac:dyDescent="0.3">
      <c r="A1329" s="113" vm="2464">
        <f ca="1"/>
        <v>43930</v>
      </c>
      <c r="B1329" s="113" vm="2465">
        <f ca="1"/>
        <v>86.79</v>
      </c>
      <c r="C1329" s="113">
        <f t="shared" ca="1" si="20"/>
        <v>2020</v>
      </c>
    </row>
    <row r="1330" spans="1:3" x14ac:dyDescent="0.3">
      <c r="A1330" s="113" vm="2466">
        <f ca="1"/>
        <v>43934</v>
      </c>
      <c r="B1330" s="113" vm="1741">
        <f ca="1"/>
        <v>84.46</v>
      </c>
      <c r="C1330" s="113">
        <f t="shared" ca="1" si="20"/>
        <v>2020</v>
      </c>
    </row>
    <row r="1331" spans="1:3" x14ac:dyDescent="0.3">
      <c r="A1331" s="113" vm="2467">
        <f ca="1"/>
        <v>43935</v>
      </c>
      <c r="B1331" s="113" vm="2468">
        <f ca="1"/>
        <v>87.47</v>
      </c>
      <c r="C1331" s="113">
        <f t="shared" ca="1" si="20"/>
        <v>2020</v>
      </c>
    </row>
    <row r="1332" spans="1:3" x14ac:dyDescent="0.3">
      <c r="A1332" s="113" vm="2469">
        <f ca="1"/>
        <v>43936</v>
      </c>
      <c r="B1332" s="113" vm="2470">
        <f ca="1"/>
        <v>85.04</v>
      </c>
      <c r="C1332" s="113">
        <f t="shared" ca="1" si="20"/>
        <v>2020</v>
      </c>
    </row>
    <row r="1333" spans="1:3" x14ac:dyDescent="0.3">
      <c r="A1333" s="113" vm="2471">
        <f ca="1"/>
        <v>43937</v>
      </c>
      <c r="B1333" s="113" vm="2472">
        <f ca="1"/>
        <v>86.3</v>
      </c>
      <c r="C1333" s="113">
        <f t="shared" ca="1" si="20"/>
        <v>2020</v>
      </c>
    </row>
    <row r="1334" spans="1:3" x14ac:dyDescent="0.3">
      <c r="A1334" s="113" vm="2473">
        <f ca="1"/>
        <v>43938</v>
      </c>
      <c r="B1334" s="113" vm="2474">
        <f ca="1"/>
        <v>89.91</v>
      </c>
      <c r="C1334" s="113">
        <f t="shared" ca="1" si="20"/>
        <v>2020</v>
      </c>
    </row>
    <row r="1335" spans="1:3" x14ac:dyDescent="0.3">
      <c r="A1335" s="113" vm="2475">
        <f ca="1"/>
        <v>43941</v>
      </c>
      <c r="B1335" s="113" vm="2476">
        <f ca="1"/>
        <v>87.9</v>
      </c>
      <c r="C1335" s="113">
        <f t="shared" ca="1" si="20"/>
        <v>2020</v>
      </c>
    </row>
    <row r="1336" spans="1:3" x14ac:dyDescent="0.3">
      <c r="A1336" s="113" vm="2477">
        <f ca="1"/>
        <v>43942</v>
      </c>
      <c r="B1336" s="113" vm="2478">
        <f ca="1"/>
        <v>85.2</v>
      </c>
      <c r="C1336" s="113">
        <f t="shared" ca="1" si="20"/>
        <v>2020</v>
      </c>
    </row>
    <row r="1337" spans="1:3" x14ac:dyDescent="0.3">
      <c r="A1337" s="113" vm="2479">
        <f ca="1"/>
        <v>43943</v>
      </c>
      <c r="B1337" s="113" vm="2480">
        <f ca="1"/>
        <v>88.77</v>
      </c>
      <c r="C1337" s="113">
        <f t="shared" ca="1" si="20"/>
        <v>2020</v>
      </c>
    </row>
    <row r="1338" spans="1:3" x14ac:dyDescent="0.3">
      <c r="A1338" s="113" vm="2481">
        <f ca="1"/>
        <v>43944</v>
      </c>
      <c r="B1338" s="113" vm="2482">
        <f ca="1"/>
        <v>87.35</v>
      </c>
      <c r="C1338" s="113">
        <f t="shared" ca="1" si="20"/>
        <v>2020</v>
      </c>
    </row>
    <row r="1339" spans="1:3" x14ac:dyDescent="0.3">
      <c r="A1339" s="113" vm="2483">
        <f ca="1"/>
        <v>43945</v>
      </c>
      <c r="B1339" s="113" vm="2484">
        <f ca="1"/>
        <v>88.37</v>
      </c>
      <c r="C1339" s="113">
        <f t="shared" ca="1" si="20"/>
        <v>2020</v>
      </c>
    </row>
    <row r="1340" spans="1:3" x14ac:dyDescent="0.3">
      <c r="A1340" s="113" vm="2485">
        <f ca="1"/>
        <v>43948</v>
      </c>
      <c r="B1340" s="113" vm="2486">
        <f ca="1"/>
        <v>89.37</v>
      </c>
      <c r="C1340" s="113">
        <f t="shared" ca="1" si="20"/>
        <v>2020</v>
      </c>
    </row>
    <row r="1341" spans="1:3" x14ac:dyDescent="0.3">
      <c r="A1341" s="113" vm="2487">
        <f ca="1"/>
        <v>43949</v>
      </c>
      <c r="B1341" s="113" vm="2488">
        <f ca="1"/>
        <v>88.8</v>
      </c>
      <c r="C1341" s="113">
        <f t="shared" ca="1" si="20"/>
        <v>2020</v>
      </c>
    </row>
    <row r="1342" spans="1:3" x14ac:dyDescent="0.3">
      <c r="A1342" s="113" vm="2489">
        <f ca="1"/>
        <v>43950</v>
      </c>
      <c r="B1342" s="113" vm="2490">
        <f ca="1"/>
        <v>88.07</v>
      </c>
      <c r="C1342" s="113">
        <f t="shared" ca="1" si="20"/>
        <v>2020</v>
      </c>
    </row>
    <row r="1343" spans="1:3" x14ac:dyDescent="0.3">
      <c r="A1343" s="113" vm="2491">
        <f ca="1"/>
        <v>43951</v>
      </c>
      <c r="B1343" s="113" vm="2201">
        <f ca="1"/>
        <v>87.18</v>
      </c>
      <c r="C1343" s="113">
        <f t="shared" ca="1" si="20"/>
        <v>2020</v>
      </c>
    </row>
    <row r="1344" spans="1:3" x14ac:dyDescent="0.3">
      <c r="A1344" s="113" vm="2492">
        <f ca="1"/>
        <v>43952</v>
      </c>
      <c r="B1344" s="113" vm="2493">
        <f ca="1"/>
        <v>85.54</v>
      </c>
      <c r="C1344" s="113">
        <f t="shared" ca="1" si="20"/>
        <v>2020</v>
      </c>
    </row>
    <row r="1345" spans="1:3" x14ac:dyDescent="0.3">
      <c r="A1345" s="113" vm="2494">
        <f ca="1"/>
        <v>43955</v>
      </c>
      <c r="B1345" s="113" vm="2083">
        <f ca="1"/>
        <v>85.75</v>
      </c>
      <c r="C1345" s="113">
        <f t="shared" ca="1" si="20"/>
        <v>2020</v>
      </c>
    </row>
    <row r="1346" spans="1:3" x14ac:dyDescent="0.3">
      <c r="A1346" s="113" vm="2495">
        <f ca="1"/>
        <v>43956</v>
      </c>
      <c r="B1346" s="113" vm="2132">
        <f ca="1"/>
        <v>87.2</v>
      </c>
      <c r="C1346" s="113">
        <f t="shared" ca="1" si="20"/>
        <v>2020</v>
      </c>
    </row>
    <row r="1347" spans="1:3" x14ac:dyDescent="0.3">
      <c r="A1347" s="113" vm="2496">
        <f ca="1"/>
        <v>43957</v>
      </c>
      <c r="B1347" s="113" vm="2497">
        <f ca="1"/>
        <v>88.44</v>
      </c>
      <c r="C1347" s="113">
        <f t="shared" ref="C1347:C1410" ca="1" si="21">YEAR(A1347)</f>
        <v>2020</v>
      </c>
    </row>
    <row r="1348" spans="1:3" x14ac:dyDescent="0.3">
      <c r="A1348" s="113" vm="2498">
        <f ca="1"/>
        <v>43958</v>
      </c>
      <c r="B1348" s="113" vm="2499">
        <f ca="1"/>
        <v>88.56</v>
      </c>
      <c r="C1348" s="113">
        <f t="shared" ca="1" si="21"/>
        <v>2020</v>
      </c>
    </row>
    <row r="1349" spans="1:3" x14ac:dyDescent="0.3">
      <c r="A1349" s="113" vm="2500">
        <f ca="1"/>
        <v>43959</v>
      </c>
      <c r="B1349" s="113" vm="2501">
        <f ca="1"/>
        <v>90.46</v>
      </c>
      <c r="C1349" s="113">
        <f t="shared" ca="1" si="21"/>
        <v>2020</v>
      </c>
    </row>
    <row r="1350" spans="1:3" x14ac:dyDescent="0.3">
      <c r="A1350" s="113" vm="2502">
        <f ca="1"/>
        <v>43962</v>
      </c>
      <c r="B1350" s="113" vm="2416">
        <f ca="1"/>
        <v>90.93</v>
      </c>
      <c r="C1350" s="113">
        <f t="shared" ca="1" si="21"/>
        <v>2020</v>
      </c>
    </row>
    <row r="1351" spans="1:3" x14ac:dyDescent="0.3">
      <c r="A1351" s="113" vm="2503">
        <f ca="1"/>
        <v>43963</v>
      </c>
      <c r="B1351" s="113" vm="2016">
        <f ca="1"/>
        <v>88.26</v>
      </c>
      <c r="C1351" s="113">
        <f t="shared" ca="1" si="21"/>
        <v>2020</v>
      </c>
    </row>
    <row r="1352" spans="1:3" x14ac:dyDescent="0.3">
      <c r="A1352" s="113" vm="2504">
        <f ca="1"/>
        <v>43964</v>
      </c>
      <c r="B1352" s="113" vm="2505">
        <f ca="1"/>
        <v>86.02</v>
      </c>
      <c r="C1352" s="113">
        <f t="shared" ca="1" si="21"/>
        <v>2020</v>
      </c>
    </row>
    <row r="1353" spans="1:3" x14ac:dyDescent="0.3">
      <c r="A1353" s="113" vm="2506">
        <f ca="1"/>
        <v>43965</v>
      </c>
      <c r="B1353" s="113" vm="2119">
        <f ca="1"/>
        <v>86.55</v>
      </c>
      <c r="C1353" s="113">
        <f t="shared" ca="1" si="21"/>
        <v>2020</v>
      </c>
    </row>
    <row r="1354" spans="1:3" x14ac:dyDescent="0.3">
      <c r="A1354" s="113" vm="2507">
        <f ca="1"/>
        <v>43966</v>
      </c>
      <c r="B1354" s="113" vm="2508">
        <f ca="1"/>
        <v>86.99</v>
      </c>
      <c r="C1354" s="113">
        <f t="shared" ca="1" si="21"/>
        <v>2020</v>
      </c>
    </row>
    <row r="1355" spans="1:3" x14ac:dyDescent="0.3">
      <c r="A1355" s="113" vm="2509">
        <f ca="1"/>
        <v>43969</v>
      </c>
      <c r="B1355" s="113" vm="2510">
        <f ca="1"/>
        <v>91.04</v>
      </c>
      <c r="C1355" s="113">
        <f t="shared" ca="1" si="21"/>
        <v>2020</v>
      </c>
    </row>
    <row r="1356" spans="1:3" x14ac:dyDescent="0.3">
      <c r="A1356" s="113" vm="2511">
        <f ca="1"/>
        <v>43970</v>
      </c>
      <c r="B1356" s="113" vm="2512">
        <f ca="1"/>
        <v>91.51</v>
      </c>
      <c r="C1356" s="113">
        <f t="shared" ca="1" si="21"/>
        <v>2020</v>
      </c>
    </row>
    <row r="1357" spans="1:3" x14ac:dyDescent="0.3">
      <c r="A1357" s="113" vm="2513">
        <f ca="1"/>
        <v>43971</v>
      </c>
      <c r="B1357" s="113" vm="2514">
        <f ca="1"/>
        <v>92.95</v>
      </c>
      <c r="C1357" s="113">
        <f t="shared" ca="1" si="21"/>
        <v>2020</v>
      </c>
    </row>
    <row r="1358" spans="1:3" x14ac:dyDescent="0.3">
      <c r="A1358" s="113" vm="2515">
        <f ca="1"/>
        <v>43972</v>
      </c>
      <c r="B1358" s="113" vm="2516">
        <f ca="1"/>
        <v>94.26</v>
      </c>
      <c r="C1358" s="113">
        <f t="shared" ca="1" si="21"/>
        <v>2020</v>
      </c>
    </row>
    <row r="1359" spans="1:3" x14ac:dyDescent="0.3">
      <c r="A1359" s="113" vm="2517">
        <f ca="1"/>
        <v>43973</v>
      </c>
      <c r="B1359" s="113" vm="2518">
        <f ca="1"/>
        <v>93.75</v>
      </c>
      <c r="C1359" s="113">
        <f t="shared" ca="1" si="21"/>
        <v>2020</v>
      </c>
    </row>
    <row r="1360" spans="1:3" x14ac:dyDescent="0.3">
      <c r="A1360" s="113" vm="2519">
        <f ca="1"/>
        <v>43977</v>
      </c>
      <c r="B1360" s="113" vm="2520">
        <f ca="1"/>
        <v>96.62</v>
      </c>
      <c r="C1360" s="113">
        <f t="shared" ca="1" si="21"/>
        <v>2020</v>
      </c>
    </row>
    <row r="1361" spans="1:3" x14ac:dyDescent="0.3">
      <c r="A1361" s="113" vm="2521">
        <f ca="1"/>
        <v>43978</v>
      </c>
      <c r="B1361" s="113" vm="2522">
        <f ca="1"/>
        <v>99.87</v>
      </c>
      <c r="C1361" s="113">
        <f t="shared" ca="1" si="21"/>
        <v>2020</v>
      </c>
    </row>
    <row r="1362" spans="1:3" x14ac:dyDescent="0.3">
      <c r="A1362" s="113" vm="2523">
        <f ca="1"/>
        <v>43979</v>
      </c>
      <c r="B1362" s="113" vm="2524">
        <f ca="1"/>
        <v>98.46</v>
      </c>
      <c r="C1362" s="113">
        <f t="shared" ca="1" si="21"/>
        <v>2020</v>
      </c>
    </row>
    <row r="1363" spans="1:3" x14ac:dyDescent="0.3">
      <c r="A1363" s="113" vm="2525">
        <f ca="1"/>
        <v>43980</v>
      </c>
      <c r="B1363" s="113" vm="2526">
        <f ca="1"/>
        <v>98.58</v>
      </c>
      <c r="C1363" s="113">
        <f t="shared" ca="1" si="21"/>
        <v>2020</v>
      </c>
    </row>
    <row r="1364" spans="1:3" x14ac:dyDescent="0.3">
      <c r="A1364" s="113" vm="2527">
        <f ca="1"/>
        <v>43983</v>
      </c>
      <c r="B1364" s="113" vm="2528">
        <f ca="1"/>
        <v>99.54</v>
      </c>
      <c r="C1364" s="113">
        <f t="shared" ca="1" si="21"/>
        <v>2020</v>
      </c>
    </row>
    <row r="1365" spans="1:3" x14ac:dyDescent="0.3">
      <c r="A1365" s="113" vm="2529">
        <f ca="1"/>
        <v>43984</v>
      </c>
      <c r="B1365" s="113" vm="2530">
        <f ca="1"/>
        <v>100.74</v>
      </c>
      <c r="C1365" s="113">
        <f t="shared" ca="1" si="21"/>
        <v>2020</v>
      </c>
    </row>
    <row r="1366" spans="1:3" x14ac:dyDescent="0.3">
      <c r="A1366" s="113" vm="2531">
        <f ca="1"/>
        <v>43985</v>
      </c>
      <c r="B1366" s="113" vm="2532">
        <f ca="1"/>
        <v>104.11</v>
      </c>
      <c r="C1366" s="113">
        <f t="shared" ca="1" si="21"/>
        <v>2020</v>
      </c>
    </row>
    <row r="1367" spans="1:3" x14ac:dyDescent="0.3">
      <c r="A1367" s="113" vm="2533">
        <f ca="1"/>
        <v>43986</v>
      </c>
      <c r="B1367" s="113" vm="2534">
        <f ca="1"/>
        <v>101.28</v>
      </c>
      <c r="C1367" s="113">
        <f t="shared" ca="1" si="21"/>
        <v>2020</v>
      </c>
    </row>
    <row r="1368" spans="1:3" x14ac:dyDescent="0.3">
      <c r="A1368" s="113" vm="2535">
        <f ca="1"/>
        <v>43987</v>
      </c>
      <c r="B1368" s="113" vm="2536">
        <f ca="1"/>
        <v>102.71</v>
      </c>
      <c r="C1368" s="113">
        <f t="shared" ca="1" si="21"/>
        <v>2020</v>
      </c>
    </row>
    <row r="1369" spans="1:3" x14ac:dyDescent="0.3">
      <c r="A1369" s="113" vm="2537">
        <f ca="1"/>
        <v>43990</v>
      </c>
      <c r="B1369" s="113" vm="2538">
        <f ca="1"/>
        <v>104.29</v>
      </c>
      <c r="C1369" s="113">
        <f t="shared" ca="1" si="21"/>
        <v>2020</v>
      </c>
    </row>
    <row r="1370" spans="1:3" x14ac:dyDescent="0.3">
      <c r="A1370" s="113" vm="2539">
        <f ca="1"/>
        <v>43991</v>
      </c>
      <c r="B1370" s="113" vm="2540">
        <f ca="1"/>
        <v>102.63</v>
      </c>
      <c r="C1370" s="113">
        <f t="shared" ca="1" si="21"/>
        <v>2020</v>
      </c>
    </row>
    <row r="1371" spans="1:3" x14ac:dyDescent="0.3">
      <c r="A1371" s="113" vm="2541">
        <f ca="1"/>
        <v>43992</v>
      </c>
      <c r="B1371" s="113" vm="2542">
        <f ca="1"/>
        <v>102.12</v>
      </c>
      <c r="C1371" s="113">
        <f t="shared" ca="1" si="21"/>
        <v>2020</v>
      </c>
    </row>
    <row r="1372" spans="1:3" x14ac:dyDescent="0.3">
      <c r="A1372" s="113" vm="2543">
        <f ca="1"/>
        <v>43993</v>
      </c>
      <c r="B1372" s="113" vm="2544">
        <f ca="1"/>
        <v>95.17</v>
      </c>
      <c r="C1372" s="113">
        <f t="shared" ca="1" si="21"/>
        <v>2020</v>
      </c>
    </row>
    <row r="1373" spans="1:3" x14ac:dyDescent="0.3">
      <c r="A1373" s="113" vm="2545">
        <f ca="1"/>
        <v>43994</v>
      </c>
      <c r="B1373" s="113" vm="2546">
        <f ca="1"/>
        <v>96.43</v>
      </c>
      <c r="C1373" s="113">
        <f t="shared" ca="1" si="21"/>
        <v>2020</v>
      </c>
    </row>
    <row r="1374" spans="1:3" x14ac:dyDescent="0.3">
      <c r="A1374" s="113" vm="2547">
        <f ca="1"/>
        <v>43997</v>
      </c>
      <c r="B1374" s="113" vm="2548">
        <f ca="1"/>
        <v>97.84</v>
      </c>
      <c r="C1374" s="113">
        <f t="shared" ca="1" si="21"/>
        <v>2020</v>
      </c>
    </row>
    <row r="1375" spans="1:3" x14ac:dyDescent="0.3">
      <c r="A1375" s="113" vm="2549">
        <f ca="1"/>
        <v>43998</v>
      </c>
      <c r="B1375" s="113" vm="2550">
        <f ca="1"/>
        <v>99.04</v>
      </c>
      <c r="C1375" s="113">
        <f t="shared" ca="1" si="21"/>
        <v>2020</v>
      </c>
    </row>
    <row r="1376" spans="1:3" x14ac:dyDescent="0.3">
      <c r="A1376" s="113" vm="2551">
        <f ca="1"/>
        <v>43999</v>
      </c>
      <c r="B1376" s="113" vm="2552">
        <f ca="1"/>
        <v>99.21</v>
      </c>
      <c r="C1376" s="113">
        <f t="shared" ca="1" si="21"/>
        <v>2020</v>
      </c>
    </row>
    <row r="1377" spans="1:3" x14ac:dyDescent="0.3">
      <c r="A1377" s="113" vm="2553">
        <f ca="1"/>
        <v>44000</v>
      </c>
      <c r="B1377" s="113" vm="2554">
        <f ca="1"/>
        <v>98.45</v>
      </c>
      <c r="C1377" s="113">
        <f t="shared" ca="1" si="21"/>
        <v>2020</v>
      </c>
    </row>
    <row r="1378" spans="1:3" x14ac:dyDescent="0.3">
      <c r="A1378" s="113" vm="2555">
        <f ca="1"/>
        <v>44001</v>
      </c>
      <c r="B1378" s="113" vm="2556">
        <f ca="1"/>
        <v>95.78</v>
      </c>
      <c r="C1378" s="113">
        <f t="shared" ca="1" si="21"/>
        <v>2020</v>
      </c>
    </row>
    <row r="1379" spans="1:3" x14ac:dyDescent="0.3">
      <c r="A1379" s="113" vm="2557">
        <f ca="1"/>
        <v>44004</v>
      </c>
      <c r="B1379" s="113" vm="2558">
        <f ca="1"/>
        <v>99.51</v>
      </c>
      <c r="C1379" s="113">
        <f t="shared" ca="1" si="21"/>
        <v>2020</v>
      </c>
    </row>
    <row r="1380" spans="1:3" x14ac:dyDescent="0.3">
      <c r="A1380" s="113" vm="2559">
        <f ca="1"/>
        <v>44005</v>
      </c>
      <c r="B1380" s="113" vm="2339">
        <f ca="1"/>
        <v>101.92</v>
      </c>
      <c r="C1380" s="113">
        <f t="shared" ca="1" si="21"/>
        <v>2020</v>
      </c>
    </row>
    <row r="1381" spans="1:3" x14ac:dyDescent="0.3">
      <c r="A1381" s="113" vm="2560">
        <f ca="1"/>
        <v>44006</v>
      </c>
      <c r="B1381" s="113" vm="2561">
        <f ca="1"/>
        <v>100.08</v>
      </c>
      <c r="C1381" s="113">
        <f t="shared" ca="1" si="21"/>
        <v>2020</v>
      </c>
    </row>
    <row r="1382" spans="1:3" x14ac:dyDescent="0.3">
      <c r="A1382" s="113" vm="2562">
        <f ca="1"/>
        <v>44007</v>
      </c>
      <c r="B1382" s="113" vm="2563">
        <f ca="1"/>
        <v>101.4</v>
      </c>
      <c r="C1382" s="113">
        <f t="shared" ca="1" si="21"/>
        <v>2020</v>
      </c>
    </row>
    <row r="1383" spans="1:3" x14ac:dyDescent="0.3">
      <c r="A1383" s="113" vm="2564">
        <f ca="1"/>
        <v>44008</v>
      </c>
      <c r="B1383" s="113" vm="2565">
        <f ca="1"/>
        <v>93.67</v>
      </c>
      <c r="C1383" s="113">
        <f t="shared" ca="1" si="21"/>
        <v>2020</v>
      </c>
    </row>
    <row r="1384" spans="1:3" x14ac:dyDescent="0.3">
      <c r="A1384" s="113" vm="2566">
        <f ca="1"/>
        <v>44011</v>
      </c>
      <c r="B1384" s="113" vm="2567">
        <f ca="1"/>
        <v>95.87</v>
      </c>
      <c r="C1384" s="113">
        <f t="shared" ca="1" si="21"/>
        <v>2020</v>
      </c>
    </row>
    <row r="1385" spans="1:3" x14ac:dyDescent="0.3">
      <c r="A1385" s="113" vm="2568">
        <f ca="1"/>
        <v>44012</v>
      </c>
      <c r="B1385" s="113" vm="2569">
        <f ca="1"/>
        <v>98.05</v>
      </c>
      <c r="C1385" s="113">
        <f t="shared" ca="1" si="21"/>
        <v>2020</v>
      </c>
    </row>
    <row r="1386" spans="1:3" x14ac:dyDescent="0.3">
      <c r="A1386" s="113" vm="2570">
        <f ca="1"/>
        <v>44013</v>
      </c>
      <c r="B1386" s="113" vm="2571">
        <f ca="1"/>
        <v>97.4</v>
      </c>
      <c r="C1386" s="113">
        <f t="shared" ca="1" si="21"/>
        <v>2020</v>
      </c>
    </row>
    <row r="1387" spans="1:3" x14ac:dyDescent="0.3">
      <c r="A1387" s="113" vm="2572">
        <f ca="1"/>
        <v>44014</v>
      </c>
      <c r="B1387" s="113" vm="2573">
        <f ca="1"/>
        <v>98.43</v>
      </c>
      <c r="C1387" s="113">
        <f t="shared" ca="1" si="21"/>
        <v>2020</v>
      </c>
    </row>
    <row r="1388" spans="1:3" x14ac:dyDescent="0.3">
      <c r="A1388" s="113" vm="2574">
        <f ca="1"/>
        <v>44018</v>
      </c>
      <c r="B1388" s="113" vm="2575">
        <f ca="1"/>
        <v>99.95</v>
      </c>
      <c r="C1388" s="113">
        <f t="shared" ca="1" si="21"/>
        <v>2020</v>
      </c>
    </row>
    <row r="1389" spans="1:3" x14ac:dyDescent="0.3">
      <c r="A1389" s="113" vm="2576">
        <f ca="1"/>
        <v>44019</v>
      </c>
      <c r="B1389" s="113" vm="2577">
        <f ca="1"/>
        <v>97.07</v>
      </c>
      <c r="C1389" s="113">
        <f t="shared" ca="1" si="21"/>
        <v>2020</v>
      </c>
    </row>
    <row r="1390" spans="1:3" x14ac:dyDescent="0.3">
      <c r="A1390" s="113" vm="2578">
        <f ca="1"/>
        <v>44020</v>
      </c>
      <c r="B1390" s="113" vm="2579">
        <f ca="1"/>
        <v>98.84</v>
      </c>
      <c r="C1390" s="113">
        <f t="shared" ca="1" si="21"/>
        <v>2020</v>
      </c>
    </row>
    <row r="1391" spans="1:3" x14ac:dyDescent="0.3">
      <c r="A1391" s="113" vm="2580">
        <f ca="1"/>
        <v>44021</v>
      </c>
      <c r="B1391" s="113" vm="2581">
        <f ca="1"/>
        <v>96.99</v>
      </c>
      <c r="C1391" s="113">
        <f t="shared" ca="1" si="21"/>
        <v>2020</v>
      </c>
    </row>
    <row r="1392" spans="1:3" x14ac:dyDescent="0.3">
      <c r="A1392" s="113" vm="2582">
        <f ca="1"/>
        <v>44022</v>
      </c>
      <c r="B1392" s="113" vm="2583">
        <f ca="1"/>
        <v>97.99</v>
      </c>
      <c r="C1392" s="113">
        <f t="shared" ca="1" si="21"/>
        <v>2020</v>
      </c>
    </row>
    <row r="1393" spans="1:3" x14ac:dyDescent="0.3">
      <c r="A1393" s="113" vm="2584">
        <f ca="1"/>
        <v>44025</v>
      </c>
      <c r="B1393" s="113" vm="2585">
        <f ca="1"/>
        <v>96.46</v>
      </c>
      <c r="C1393" s="113">
        <f t="shared" ca="1" si="21"/>
        <v>2020</v>
      </c>
    </row>
    <row r="1394" spans="1:3" x14ac:dyDescent="0.3">
      <c r="A1394" s="113" vm="2586">
        <f ca="1"/>
        <v>44026</v>
      </c>
      <c r="B1394" s="113" vm="2587">
        <f ca="1"/>
        <v>96.76</v>
      </c>
      <c r="C1394" s="113">
        <f t="shared" ca="1" si="21"/>
        <v>2020</v>
      </c>
    </row>
    <row r="1395" spans="1:3" x14ac:dyDescent="0.3">
      <c r="A1395" s="113" vm="2588">
        <f ca="1"/>
        <v>44027</v>
      </c>
      <c r="B1395" s="113" vm="2589">
        <f ca="1"/>
        <v>98.54</v>
      </c>
      <c r="C1395" s="113">
        <f t="shared" ca="1" si="21"/>
        <v>2020</v>
      </c>
    </row>
    <row r="1396" spans="1:3" x14ac:dyDescent="0.3">
      <c r="A1396" s="113" vm="2590">
        <f ca="1"/>
        <v>44028</v>
      </c>
      <c r="B1396" s="113" vm="2591">
        <f ca="1"/>
        <v>97.26</v>
      </c>
      <c r="C1396" s="113">
        <f t="shared" ca="1" si="21"/>
        <v>2020</v>
      </c>
    </row>
    <row r="1397" spans="1:3" x14ac:dyDescent="0.3">
      <c r="A1397" s="113" vm="2592">
        <f ca="1"/>
        <v>44029</v>
      </c>
      <c r="B1397" s="113" vm="2593">
        <f ca="1"/>
        <v>96.28</v>
      </c>
      <c r="C1397" s="113">
        <f t="shared" ca="1" si="21"/>
        <v>2020</v>
      </c>
    </row>
    <row r="1398" spans="1:3" x14ac:dyDescent="0.3">
      <c r="A1398" s="113" vm="2594">
        <f ca="1"/>
        <v>44032</v>
      </c>
      <c r="B1398" s="113" vm="2595">
        <f ca="1"/>
        <v>95.65</v>
      </c>
      <c r="C1398" s="113">
        <f t="shared" ca="1" si="21"/>
        <v>2020</v>
      </c>
    </row>
    <row r="1399" spans="1:3" x14ac:dyDescent="0.3">
      <c r="A1399" s="113" vm="2596">
        <f ca="1"/>
        <v>44033</v>
      </c>
      <c r="B1399" s="113" vm="2597">
        <f ca="1"/>
        <v>98.36</v>
      </c>
      <c r="C1399" s="113">
        <f t="shared" ca="1" si="21"/>
        <v>2020</v>
      </c>
    </row>
    <row r="1400" spans="1:3" x14ac:dyDescent="0.3">
      <c r="A1400" s="113" vm="2598">
        <f ca="1"/>
        <v>44034</v>
      </c>
      <c r="B1400" s="113" vm="2599">
        <f ca="1"/>
        <v>98.91</v>
      </c>
      <c r="C1400" s="113">
        <f t="shared" ca="1" si="21"/>
        <v>2020</v>
      </c>
    </row>
    <row r="1401" spans="1:3" x14ac:dyDescent="0.3">
      <c r="A1401" s="113" vm="2600">
        <f ca="1"/>
        <v>44035</v>
      </c>
      <c r="B1401" s="113" vm="2601">
        <f ca="1"/>
        <v>98.3</v>
      </c>
      <c r="C1401" s="113">
        <f t="shared" ca="1" si="21"/>
        <v>2020</v>
      </c>
    </row>
    <row r="1402" spans="1:3" x14ac:dyDescent="0.3">
      <c r="A1402" s="113" vm="2602">
        <f ca="1"/>
        <v>44036</v>
      </c>
      <c r="B1402" s="113" vm="2573">
        <f ca="1"/>
        <v>98.43</v>
      </c>
      <c r="C1402" s="113">
        <f t="shared" ca="1" si="21"/>
        <v>2020</v>
      </c>
    </row>
    <row r="1403" spans="1:3" x14ac:dyDescent="0.3">
      <c r="A1403" s="113" vm="2603">
        <f ca="1"/>
        <v>44039</v>
      </c>
      <c r="B1403" s="113" vm="2604">
        <f ca="1"/>
        <v>97.21</v>
      </c>
      <c r="C1403" s="113">
        <f t="shared" ca="1" si="21"/>
        <v>2020</v>
      </c>
    </row>
    <row r="1404" spans="1:3" x14ac:dyDescent="0.3">
      <c r="A1404" s="113" vm="2605">
        <f ca="1"/>
        <v>44040</v>
      </c>
      <c r="B1404" s="113" vm="2606">
        <f ca="1"/>
        <v>96.27</v>
      </c>
      <c r="C1404" s="113">
        <f t="shared" ca="1" si="21"/>
        <v>2020</v>
      </c>
    </row>
    <row r="1405" spans="1:3" x14ac:dyDescent="0.3">
      <c r="A1405" s="113" vm="2607">
        <f ca="1"/>
        <v>44041</v>
      </c>
      <c r="B1405" s="113" vm="2608">
        <f ca="1"/>
        <v>96.97</v>
      </c>
      <c r="C1405" s="113">
        <f t="shared" ca="1" si="21"/>
        <v>2020</v>
      </c>
    </row>
    <row r="1406" spans="1:3" x14ac:dyDescent="0.3">
      <c r="A1406" s="113" vm="2609">
        <f ca="1"/>
        <v>44042</v>
      </c>
      <c r="B1406" s="113" vm="2610">
        <f ca="1"/>
        <v>96.82</v>
      </c>
      <c r="C1406" s="113">
        <f t="shared" ca="1" si="21"/>
        <v>2020</v>
      </c>
    </row>
    <row r="1407" spans="1:3" x14ac:dyDescent="0.3">
      <c r="A1407" s="113" vm="2611">
        <f ca="1"/>
        <v>44043</v>
      </c>
      <c r="B1407" s="113" vm="2612">
        <f ca="1"/>
        <v>97.61</v>
      </c>
      <c r="C1407" s="113">
        <f t="shared" ca="1" si="21"/>
        <v>2020</v>
      </c>
    </row>
    <row r="1408" spans="1:3" x14ac:dyDescent="0.3">
      <c r="A1408" s="113" vm="2613">
        <f ca="1"/>
        <v>44046</v>
      </c>
      <c r="B1408" s="113" vm="2614">
        <f ca="1"/>
        <v>98.33</v>
      </c>
      <c r="C1408" s="113">
        <f t="shared" ca="1" si="21"/>
        <v>2020</v>
      </c>
    </row>
    <row r="1409" spans="1:3" x14ac:dyDescent="0.3">
      <c r="A1409" s="113" vm="2615">
        <f ca="1"/>
        <v>44047</v>
      </c>
      <c r="B1409" s="113" vm="2616">
        <f ca="1"/>
        <v>97.33</v>
      </c>
      <c r="C1409" s="113">
        <f t="shared" ca="1" si="21"/>
        <v>2020</v>
      </c>
    </row>
    <row r="1410" spans="1:3" x14ac:dyDescent="0.3">
      <c r="A1410" s="113" vm="2617">
        <f ca="1"/>
        <v>44048</v>
      </c>
      <c r="B1410" s="113" vm="2618">
        <f ca="1"/>
        <v>100.94</v>
      </c>
      <c r="C1410" s="113">
        <f t="shared" ca="1" si="21"/>
        <v>2020</v>
      </c>
    </row>
    <row r="1411" spans="1:3" x14ac:dyDescent="0.3">
      <c r="A1411" s="113" vm="2619">
        <f ca="1"/>
        <v>44049</v>
      </c>
      <c r="B1411" s="113" vm="2620">
        <f ca="1"/>
        <v>100.45</v>
      </c>
      <c r="C1411" s="113">
        <f t="shared" ref="C1411:C1474" ca="1" si="22">YEAR(A1411)</f>
        <v>2020</v>
      </c>
    </row>
    <row r="1412" spans="1:3" x14ac:dyDescent="0.3">
      <c r="A1412" s="113" vm="2621">
        <f ca="1"/>
        <v>44050</v>
      </c>
      <c r="B1412" s="113" vm="2622">
        <f ca="1"/>
        <v>101.86</v>
      </c>
      <c r="C1412" s="113">
        <f t="shared" ca="1" si="22"/>
        <v>2020</v>
      </c>
    </row>
    <row r="1413" spans="1:3" x14ac:dyDescent="0.3">
      <c r="A1413" s="113" vm="2623">
        <f ca="1"/>
        <v>44053</v>
      </c>
      <c r="B1413" s="113" vm="2624">
        <f ca="1"/>
        <v>105.41</v>
      </c>
      <c r="C1413" s="113">
        <f t="shared" ca="1" si="22"/>
        <v>2020</v>
      </c>
    </row>
    <row r="1414" spans="1:3" x14ac:dyDescent="0.3">
      <c r="A1414" s="113" vm="2625">
        <f ca="1"/>
        <v>44054</v>
      </c>
      <c r="B1414" s="113" vm="2626">
        <f ca="1"/>
        <v>105.12</v>
      </c>
      <c r="C1414" s="113">
        <f t="shared" ca="1" si="22"/>
        <v>2020</v>
      </c>
    </row>
    <row r="1415" spans="1:3" x14ac:dyDescent="0.3">
      <c r="A1415" s="113" vm="2627">
        <f ca="1"/>
        <v>44055</v>
      </c>
      <c r="B1415" s="113" vm="2628">
        <f ca="1"/>
        <v>105.22</v>
      </c>
      <c r="C1415" s="113">
        <f t="shared" ca="1" si="22"/>
        <v>2020</v>
      </c>
    </row>
    <row r="1416" spans="1:3" x14ac:dyDescent="0.3">
      <c r="A1416" s="113" vm="2629">
        <f ca="1"/>
        <v>44056</v>
      </c>
      <c r="B1416" s="113" vm="2630">
        <f ca="1"/>
        <v>106.52</v>
      </c>
      <c r="C1416" s="113">
        <f t="shared" ca="1" si="22"/>
        <v>2020</v>
      </c>
    </row>
    <row r="1417" spans="1:3" x14ac:dyDescent="0.3">
      <c r="A1417" s="113" vm="2631">
        <f ca="1"/>
        <v>44057</v>
      </c>
      <c r="B1417" s="113" vm="2632">
        <f ca="1"/>
        <v>106.43</v>
      </c>
      <c r="C1417" s="113">
        <f t="shared" ca="1" si="22"/>
        <v>2020</v>
      </c>
    </row>
    <row r="1418" spans="1:3" x14ac:dyDescent="0.3">
      <c r="A1418" s="113" vm="2633">
        <f ca="1"/>
        <v>44060</v>
      </c>
      <c r="B1418" s="113" vm="2634">
        <f ca="1"/>
        <v>105.66</v>
      </c>
      <c r="C1418" s="113">
        <f t="shared" ca="1" si="22"/>
        <v>2020</v>
      </c>
    </row>
    <row r="1419" spans="1:3" x14ac:dyDescent="0.3">
      <c r="A1419" s="113" vm="2635">
        <f ca="1"/>
        <v>44061</v>
      </c>
      <c r="B1419" s="113" vm="2636">
        <f ca="1"/>
        <v>106.97</v>
      </c>
      <c r="C1419" s="113">
        <f t="shared" ca="1" si="22"/>
        <v>2020</v>
      </c>
    </row>
    <row r="1420" spans="1:3" x14ac:dyDescent="0.3">
      <c r="A1420" s="113" vm="2637">
        <f ca="1"/>
        <v>44062</v>
      </c>
      <c r="B1420" s="113" vm="2638">
        <f ca="1"/>
        <v>108.39</v>
      </c>
      <c r="C1420" s="113">
        <f t="shared" ca="1" si="22"/>
        <v>2020</v>
      </c>
    </row>
    <row r="1421" spans="1:3" x14ac:dyDescent="0.3">
      <c r="A1421" s="113" vm="2639">
        <f ca="1"/>
        <v>44063</v>
      </c>
      <c r="B1421" s="113" vm="2640">
        <f ca="1"/>
        <v>108.01</v>
      </c>
      <c r="C1421" s="113">
        <f t="shared" ca="1" si="22"/>
        <v>2020</v>
      </c>
    </row>
    <row r="1422" spans="1:3" x14ac:dyDescent="0.3">
      <c r="A1422" s="113" vm="2641">
        <f ca="1"/>
        <v>44064</v>
      </c>
      <c r="B1422" s="113" vm="2642">
        <f ca="1"/>
        <v>109.75</v>
      </c>
      <c r="C1422" s="113">
        <f t="shared" ca="1" si="22"/>
        <v>2020</v>
      </c>
    </row>
    <row r="1423" spans="1:3" x14ac:dyDescent="0.3">
      <c r="A1423" s="113" vm="2643">
        <f ca="1"/>
        <v>44067</v>
      </c>
      <c r="B1423" s="113" vm="2644">
        <f ca="1"/>
        <v>111.83</v>
      </c>
      <c r="C1423" s="113">
        <f t="shared" ca="1" si="22"/>
        <v>2020</v>
      </c>
    </row>
    <row r="1424" spans="1:3" x14ac:dyDescent="0.3">
      <c r="A1424" s="113" vm="2645">
        <f ca="1"/>
        <v>44068</v>
      </c>
      <c r="B1424" s="113" vm="2646">
        <f ca="1"/>
        <v>111.51</v>
      </c>
      <c r="C1424" s="113">
        <f t="shared" ca="1" si="22"/>
        <v>2020</v>
      </c>
    </row>
    <row r="1425" spans="1:3" x14ac:dyDescent="0.3">
      <c r="A1425" s="113" vm="2647">
        <f ca="1"/>
        <v>44069</v>
      </c>
      <c r="B1425" s="113" vm="2648">
        <f ca="1"/>
        <v>111.53</v>
      </c>
      <c r="C1425" s="113">
        <f t="shared" ca="1" si="22"/>
        <v>2020</v>
      </c>
    </row>
    <row r="1426" spans="1:3" x14ac:dyDescent="0.3">
      <c r="A1426" s="113" vm="2649">
        <f ca="1"/>
        <v>44070</v>
      </c>
      <c r="B1426" s="113" vm="2650">
        <f ca="1"/>
        <v>110.84</v>
      </c>
      <c r="C1426" s="113">
        <f t="shared" ca="1" si="22"/>
        <v>2020</v>
      </c>
    </row>
    <row r="1427" spans="1:3" x14ac:dyDescent="0.3">
      <c r="A1427" s="113" vm="2651">
        <f ca="1"/>
        <v>44071</v>
      </c>
      <c r="B1427" s="113" vm="2652">
        <f ca="1"/>
        <v>112.29</v>
      </c>
      <c r="C1427" s="113">
        <f t="shared" ca="1" si="22"/>
        <v>2020</v>
      </c>
    </row>
    <row r="1428" spans="1:3" x14ac:dyDescent="0.3">
      <c r="A1428" s="113" vm="2653">
        <f ca="1"/>
        <v>44074</v>
      </c>
      <c r="B1428" s="113" vm="2654">
        <f ca="1"/>
        <v>111.89</v>
      </c>
      <c r="C1428" s="113">
        <f t="shared" ca="1" si="22"/>
        <v>2020</v>
      </c>
    </row>
    <row r="1429" spans="1:3" x14ac:dyDescent="0.3">
      <c r="A1429" s="113" vm="2655">
        <f ca="1"/>
        <v>44075</v>
      </c>
      <c r="B1429" s="113" vm="2656">
        <f ca="1"/>
        <v>114.84</v>
      </c>
      <c r="C1429" s="113">
        <f t="shared" ca="1" si="22"/>
        <v>2020</v>
      </c>
    </row>
    <row r="1430" spans="1:3" x14ac:dyDescent="0.3">
      <c r="A1430" s="113" vm="2657">
        <f ca="1"/>
        <v>44076</v>
      </c>
      <c r="B1430" s="113" vm="2658">
        <f ca="1"/>
        <v>116.8</v>
      </c>
      <c r="C1430" s="113">
        <f t="shared" ca="1" si="22"/>
        <v>2020</v>
      </c>
    </row>
    <row r="1431" spans="1:3" x14ac:dyDescent="0.3">
      <c r="A1431" s="113" vm="2659">
        <f ca="1"/>
        <v>44077</v>
      </c>
      <c r="B1431" s="113" vm="2660">
        <f ca="1"/>
        <v>112.85</v>
      </c>
      <c r="C1431" s="113">
        <f t="shared" ca="1" si="22"/>
        <v>2020</v>
      </c>
    </row>
    <row r="1432" spans="1:3" x14ac:dyDescent="0.3">
      <c r="A1432" s="113" vm="2661">
        <f ca="1"/>
        <v>44078</v>
      </c>
      <c r="B1432" s="113" vm="2662">
        <f ca="1"/>
        <v>112.4</v>
      </c>
      <c r="C1432" s="113">
        <f t="shared" ca="1" si="22"/>
        <v>2020</v>
      </c>
    </row>
    <row r="1433" spans="1:3" x14ac:dyDescent="0.3">
      <c r="A1433" s="113" vm="2663">
        <f ca="1"/>
        <v>44082</v>
      </c>
      <c r="B1433" s="113" vm="2664">
        <f ca="1"/>
        <v>112.72</v>
      </c>
      <c r="C1433" s="113">
        <f t="shared" ca="1" si="22"/>
        <v>2020</v>
      </c>
    </row>
    <row r="1434" spans="1:3" x14ac:dyDescent="0.3">
      <c r="A1434" s="113" vm="2665">
        <f ca="1"/>
        <v>44083</v>
      </c>
      <c r="B1434" s="113" vm="2666">
        <f ca="1"/>
        <v>114.9</v>
      </c>
      <c r="C1434" s="113">
        <f t="shared" ca="1" si="22"/>
        <v>2020</v>
      </c>
    </row>
    <row r="1435" spans="1:3" x14ac:dyDescent="0.3">
      <c r="A1435" s="113" vm="2667">
        <f ca="1"/>
        <v>44084</v>
      </c>
      <c r="B1435" s="113" vm="2668">
        <f ca="1"/>
        <v>114.79</v>
      </c>
      <c r="C1435" s="113">
        <f t="shared" ca="1" si="22"/>
        <v>2020</v>
      </c>
    </row>
    <row r="1436" spans="1:3" x14ac:dyDescent="0.3">
      <c r="A1436" s="113" vm="2669">
        <f ca="1"/>
        <v>44085</v>
      </c>
      <c r="B1436" s="113" vm="2670">
        <f ca="1"/>
        <v>118</v>
      </c>
      <c r="C1436" s="113">
        <f t="shared" ca="1" si="22"/>
        <v>2020</v>
      </c>
    </row>
    <row r="1437" spans="1:3" x14ac:dyDescent="0.3">
      <c r="A1437" s="113" vm="2671">
        <f ca="1"/>
        <v>44088</v>
      </c>
      <c r="B1437" s="113" vm="2672">
        <f ca="1"/>
        <v>119.28</v>
      </c>
      <c r="C1437" s="113">
        <f t="shared" ca="1" si="22"/>
        <v>2020</v>
      </c>
    </row>
    <row r="1438" spans="1:3" x14ac:dyDescent="0.3">
      <c r="A1438" s="113" vm="2673">
        <f ca="1"/>
        <v>44089</v>
      </c>
      <c r="B1438" s="113" vm="2674">
        <f ca="1"/>
        <v>119.27</v>
      </c>
      <c r="C1438" s="113">
        <f t="shared" ca="1" si="22"/>
        <v>2020</v>
      </c>
    </row>
    <row r="1439" spans="1:3" x14ac:dyDescent="0.3">
      <c r="A1439" s="113" vm="2675">
        <f ca="1"/>
        <v>44090</v>
      </c>
      <c r="B1439" s="113" vm="2676">
        <f ca="1"/>
        <v>118.59</v>
      </c>
      <c r="C1439" s="113">
        <f t="shared" ca="1" si="22"/>
        <v>2020</v>
      </c>
    </row>
    <row r="1440" spans="1:3" x14ac:dyDescent="0.3">
      <c r="A1440" s="113" vm="2677">
        <f ca="1"/>
        <v>44091</v>
      </c>
      <c r="B1440" s="113" vm="2678">
        <f ca="1"/>
        <v>116.36</v>
      </c>
      <c r="C1440" s="113">
        <f t="shared" ca="1" si="22"/>
        <v>2020</v>
      </c>
    </row>
    <row r="1441" spans="1:3" x14ac:dyDescent="0.3">
      <c r="A1441" s="113" vm="2679">
        <f ca="1"/>
        <v>44092</v>
      </c>
      <c r="B1441" s="113" vm="2680">
        <f ca="1"/>
        <v>114.66</v>
      </c>
      <c r="C1441" s="113">
        <f t="shared" ca="1" si="22"/>
        <v>2020</v>
      </c>
    </row>
    <row r="1442" spans="1:3" x14ac:dyDescent="0.3">
      <c r="A1442" s="113" vm="2681">
        <f ca="1"/>
        <v>44095</v>
      </c>
      <c r="B1442" s="113" vm="2682">
        <f ca="1"/>
        <v>113.37</v>
      </c>
      <c r="C1442" s="113">
        <f t="shared" ca="1" si="22"/>
        <v>2020</v>
      </c>
    </row>
    <row r="1443" spans="1:3" x14ac:dyDescent="0.3">
      <c r="A1443" s="113" vm="2683">
        <f ca="1"/>
        <v>44096</v>
      </c>
      <c r="B1443" s="113" vm="2684">
        <f ca="1"/>
        <v>116.87</v>
      </c>
      <c r="C1443" s="113">
        <f t="shared" ca="1" si="22"/>
        <v>2020</v>
      </c>
    </row>
    <row r="1444" spans="1:3" x14ac:dyDescent="0.3">
      <c r="A1444" s="113" vm="2685">
        <f ca="1"/>
        <v>44097</v>
      </c>
      <c r="B1444" s="113" vm="2686">
        <f ca="1"/>
        <v>127.11</v>
      </c>
      <c r="C1444" s="113">
        <f t="shared" ca="1" si="22"/>
        <v>2020</v>
      </c>
    </row>
    <row r="1445" spans="1:3" x14ac:dyDescent="0.3">
      <c r="A1445" s="113" vm="2687">
        <f ca="1"/>
        <v>44098</v>
      </c>
      <c r="B1445" s="113" vm="2688">
        <f ca="1"/>
        <v>124.75</v>
      </c>
      <c r="C1445" s="113">
        <f t="shared" ca="1" si="22"/>
        <v>2020</v>
      </c>
    </row>
    <row r="1446" spans="1:3" x14ac:dyDescent="0.3">
      <c r="A1446" s="113" vm="2689">
        <f ca="1"/>
        <v>44099</v>
      </c>
      <c r="B1446" s="113" vm="2690">
        <f ca="1"/>
        <v>124.23</v>
      </c>
      <c r="C1446" s="113">
        <f t="shared" ca="1" si="22"/>
        <v>2020</v>
      </c>
    </row>
    <row r="1447" spans="1:3" x14ac:dyDescent="0.3">
      <c r="A1447" s="113" vm="2691">
        <f ca="1"/>
        <v>44102</v>
      </c>
      <c r="B1447" s="113" vm="2692">
        <f ca="1"/>
        <v>124.32</v>
      </c>
      <c r="C1447" s="113">
        <f t="shared" ca="1" si="22"/>
        <v>2020</v>
      </c>
    </row>
    <row r="1448" spans="1:3" x14ac:dyDescent="0.3">
      <c r="A1448" s="113" vm="2693">
        <f ca="1"/>
        <v>44103</v>
      </c>
      <c r="B1448" s="113" vm="2694">
        <f ca="1"/>
        <v>126.35</v>
      </c>
      <c r="C1448" s="113">
        <f t="shared" ca="1" si="22"/>
        <v>2020</v>
      </c>
    </row>
    <row r="1449" spans="1:3" x14ac:dyDescent="0.3">
      <c r="A1449" s="113" vm="2695">
        <f ca="1"/>
        <v>44104</v>
      </c>
      <c r="B1449" s="113" vm="2696">
        <f ca="1"/>
        <v>125.54</v>
      </c>
      <c r="C1449" s="113">
        <f t="shared" ca="1" si="22"/>
        <v>2020</v>
      </c>
    </row>
    <row r="1450" spans="1:3" x14ac:dyDescent="0.3">
      <c r="A1450" s="113" vm="2697">
        <f ca="1"/>
        <v>44105</v>
      </c>
      <c r="B1450" s="113" vm="2698">
        <f ca="1"/>
        <v>126.64</v>
      </c>
      <c r="C1450" s="113">
        <f t="shared" ca="1" si="22"/>
        <v>2020</v>
      </c>
    </row>
    <row r="1451" spans="1:3" x14ac:dyDescent="0.3">
      <c r="A1451" s="113" vm="2699">
        <f ca="1"/>
        <v>44106</v>
      </c>
      <c r="B1451" s="113" vm="2698">
        <f ca="1"/>
        <v>126.64</v>
      </c>
      <c r="C1451" s="113">
        <f t="shared" ca="1" si="22"/>
        <v>2020</v>
      </c>
    </row>
    <row r="1452" spans="1:3" x14ac:dyDescent="0.3">
      <c r="A1452" s="113" vm="2700">
        <f ca="1"/>
        <v>44109</v>
      </c>
      <c r="B1452" s="113" vm="2701">
        <f ca="1"/>
        <v>127.91</v>
      </c>
      <c r="C1452" s="113">
        <f t="shared" ca="1" si="22"/>
        <v>2020</v>
      </c>
    </row>
    <row r="1453" spans="1:3" x14ac:dyDescent="0.3">
      <c r="A1453" s="113" vm="2702">
        <f ca="1"/>
        <v>44110</v>
      </c>
      <c r="B1453" s="113" vm="2703">
        <f ca="1"/>
        <v>127.65</v>
      </c>
      <c r="C1453" s="113">
        <f t="shared" ca="1" si="22"/>
        <v>2020</v>
      </c>
    </row>
    <row r="1454" spans="1:3" x14ac:dyDescent="0.3">
      <c r="A1454" s="113" vm="2704">
        <f ca="1"/>
        <v>44111</v>
      </c>
      <c r="B1454" s="113" vm="2705">
        <f ca="1"/>
        <v>130.06</v>
      </c>
      <c r="C1454" s="113">
        <f t="shared" ca="1" si="22"/>
        <v>2020</v>
      </c>
    </row>
    <row r="1455" spans="1:3" x14ac:dyDescent="0.3">
      <c r="A1455" s="113" vm="2706">
        <f ca="1"/>
        <v>44112</v>
      </c>
      <c r="B1455" s="113" vm="2707">
        <f ca="1"/>
        <v>129.71</v>
      </c>
      <c r="C1455" s="113">
        <f t="shared" ca="1" si="22"/>
        <v>2020</v>
      </c>
    </row>
    <row r="1456" spans="1:3" x14ac:dyDescent="0.3">
      <c r="A1456" s="113" vm="2708">
        <f ca="1"/>
        <v>44113</v>
      </c>
      <c r="B1456" s="113" vm="2709">
        <f ca="1"/>
        <v>130.97999999999999</v>
      </c>
      <c r="C1456" s="113">
        <f t="shared" ca="1" si="22"/>
        <v>2020</v>
      </c>
    </row>
    <row r="1457" spans="1:3" x14ac:dyDescent="0.3">
      <c r="A1457" s="113" vm="2710">
        <f ca="1"/>
        <v>44116</v>
      </c>
      <c r="B1457" s="113" vm="2711">
        <f ca="1"/>
        <v>129.46</v>
      </c>
      <c r="C1457" s="113">
        <f t="shared" ca="1" si="22"/>
        <v>2020</v>
      </c>
    </row>
    <row r="1458" spans="1:3" x14ac:dyDescent="0.3">
      <c r="A1458" s="113" vm="2712">
        <f ca="1"/>
        <v>44117</v>
      </c>
      <c r="B1458" s="113" vm="2713">
        <f ca="1"/>
        <v>129.19999999999999</v>
      </c>
      <c r="C1458" s="113">
        <f t="shared" ca="1" si="22"/>
        <v>2020</v>
      </c>
    </row>
    <row r="1459" spans="1:3" x14ac:dyDescent="0.3">
      <c r="A1459" s="113" vm="2714">
        <f ca="1"/>
        <v>44118</v>
      </c>
      <c r="B1459" s="113" vm="2715">
        <f ca="1"/>
        <v>127.66</v>
      </c>
      <c r="C1459" s="113">
        <f t="shared" ca="1" si="22"/>
        <v>2020</v>
      </c>
    </row>
    <row r="1460" spans="1:3" x14ac:dyDescent="0.3">
      <c r="A1460" s="113" vm="2716">
        <f ca="1"/>
        <v>44119</v>
      </c>
      <c r="B1460" s="113" vm="2717">
        <f ca="1"/>
        <v>129</v>
      </c>
      <c r="C1460" s="113">
        <f t="shared" ca="1" si="22"/>
        <v>2020</v>
      </c>
    </row>
    <row r="1461" spans="1:3" x14ac:dyDescent="0.3">
      <c r="A1461" s="113" vm="2718">
        <f ca="1"/>
        <v>44120</v>
      </c>
      <c r="B1461" s="113" vm="2719">
        <f ca="1"/>
        <v>128</v>
      </c>
      <c r="C1461" s="113">
        <f t="shared" ca="1" si="22"/>
        <v>2020</v>
      </c>
    </row>
    <row r="1462" spans="1:3" x14ac:dyDescent="0.3">
      <c r="A1462" s="113" vm="2720">
        <f ca="1"/>
        <v>44123</v>
      </c>
      <c r="B1462" s="113" vm="2721">
        <f ca="1"/>
        <v>127.43</v>
      </c>
      <c r="C1462" s="113">
        <f t="shared" ca="1" si="22"/>
        <v>2020</v>
      </c>
    </row>
    <row r="1463" spans="1:3" x14ac:dyDescent="0.3">
      <c r="A1463" s="113" vm="2722">
        <f ca="1"/>
        <v>44124</v>
      </c>
      <c r="B1463" s="113" vm="2723">
        <f ca="1"/>
        <v>128.49</v>
      </c>
      <c r="C1463" s="113">
        <f t="shared" ca="1" si="22"/>
        <v>2020</v>
      </c>
    </row>
    <row r="1464" spans="1:3" x14ac:dyDescent="0.3">
      <c r="A1464" s="113" vm="2724">
        <f ca="1"/>
        <v>44125</v>
      </c>
      <c r="B1464" s="113" vm="2725">
        <f ca="1"/>
        <v>129.43</v>
      </c>
      <c r="C1464" s="113">
        <f t="shared" ca="1" si="22"/>
        <v>2020</v>
      </c>
    </row>
    <row r="1465" spans="1:3" x14ac:dyDescent="0.3">
      <c r="A1465" s="113" vm="2726">
        <f ca="1"/>
        <v>44126</v>
      </c>
      <c r="B1465" s="113" vm="2727">
        <f ca="1"/>
        <v>130.02000000000001</v>
      </c>
      <c r="C1465" s="113">
        <f t="shared" ca="1" si="22"/>
        <v>2020</v>
      </c>
    </row>
    <row r="1466" spans="1:3" x14ac:dyDescent="0.3">
      <c r="A1466" s="113" vm="2728">
        <f ca="1"/>
        <v>44127</v>
      </c>
      <c r="B1466" s="113" vm="2729">
        <f ca="1"/>
        <v>129.99</v>
      </c>
      <c r="C1466" s="113">
        <f t="shared" ca="1" si="22"/>
        <v>2020</v>
      </c>
    </row>
    <row r="1467" spans="1:3" x14ac:dyDescent="0.3">
      <c r="A1467" s="113" vm="2730">
        <f ca="1"/>
        <v>44130</v>
      </c>
      <c r="B1467" s="113" vm="2731">
        <f ca="1"/>
        <v>128.37</v>
      </c>
      <c r="C1467" s="113">
        <f t="shared" ca="1" si="22"/>
        <v>2020</v>
      </c>
    </row>
    <row r="1468" spans="1:3" x14ac:dyDescent="0.3">
      <c r="A1468" s="113" vm="2732">
        <f ca="1"/>
        <v>44131</v>
      </c>
      <c r="B1468" s="113" vm="2733">
        <f ca="1"/>
        <v>127.99</v>
      </c>
      <c r="C1468" s="113">
        <f t="shared" ca="1" si="22"/>
        <v>2020</v>
      </c>
    </row>
    <row r="1469" spans="1:3" x14ac:dyDescent="0.3">
      <c r="A1469" s="113" vm="2734">
        <f ca="1"/>
        <v>44132</v>
      </c>
      <c r="B1469" s="113" vm="2735">
        <f ca="1"/>
        <v>122.08</v>
      </c>
      <c r="C1469" s="113">
        <f t="shared" ca="1" si="22"/>
        <v>2020</v>
      </c>
    </row>
    <row r="1470" spans="1:3" x14ac:dyDescent="0.3">
      <c r="A1470" s="113" vm="2736">
        <f ca="1"/>
        <v>44133</v>
      </c>
      <c r="B1470" s="113" vm="2737">
        <f ca="1"/>
        <v>122.86</v>
      </c>
      <c r="C1470" s="113">
        <f t="shared" ca="1" si="22"/>
        <v>2020</v>
      </c>
    </row>
    <row r="1471" spans="1:3" x14ac:dyDescent="0.3">
      <c r="A1471" s="113" vm="2738">
        <f ca="1"/>
        <v>44134</v>
      </c>
      <c r="B1471" s="113" vm="2739">
        <f ca="1"/>
        <v>120.08</v>
      </c>
      <c r="C1471" s="113">
        <f t="shared" ca="1" si="22"/>
        <v>2020</v>
      </c>
    </row>
    <row r="1472" spans="1:3" x14ac:dyDescent="0.3">
      <c r="A1472" s="113" vm="2740">
        <f ca="1"/>
        <v>44137</v>
      </c>
      <c r="B1472" s="113" vm="2741">
        <f ca="1"/>
        <v>122.39</v>
      </c>
      <c r="C1472" s="113">
        <f t="shared" ca="1" si="22"/>
        <v>2020</v>
      </c>
    </row>
    <row r="1473" spans="1:3" x14ac:dyDescent="0.3">
      <c r="A1473" s="113" vm="2742">
        <f ca="1"/>
        <v>44138</v>
      </c>
      <c r="B1473" s="113" vm="2743">
        <f ca="1"/>
        <v>124.59</v>
      </c>
      <c r="C1473" s="113">
        <f t="shared" ca="1" si="22"/>
        <v>2020</v>
      </c>
    </row>
    <row r="1474" spans="1:3" x14ac:dyDescent="0.3">
      <c r="A1474" s="113" vm="2744">
        <f ca="1"/>
        <v>44139</v>
      </c>
      <c r="B1474" s="113" vm="2745">
        <f ca="1"/>
        <v>127.34</v>
      </c>
      <c r="C1474" s="113">
        <f t="shared" ca="1" si="22"/>
        <v>2020</v>
      </c>
    </row>
    <row r="1475" spans="1:3" x14ac:dyDescent="0.3">
      <c r="A1475" s="113" vm="2746">
        <f ca="1"/>
        <v>44140</v>
      </c>
      <c r="B1475" s="113" vm="2747">
        <f ca="1"/>
        <v>129.69999999999999</v>
      </c>
      <c r="C1475" s="113">
        <f t="shared" ref="C1475:C1538" ca="1" si="23">YEAR(A1475)</f>
        <v>2020</v>
      </c>
    </row>
    <row r="1476" spans="1:3" x14ac:dyDescent="0.3">
      <c r="A1476" s="113" vm="2748">
        <f ca="1"/>
        <v>44141</v>
      </c>
      <c r="B1476" s="113" vm="2749">
        <f ca="1"/>
        <v>128.9</v>
      </c>
      <c r="C1476" s="113">
        <f t="shared" ca="1" si="23"/>
        <v>2020</v>
      </c>
    </row>
    <row r="1477" spans="1:3" x14ac:dyDescent="0.3">
      <c r="A1477" s="113" vm="2750">
        <f ca="1"/>
        <v>44144</v>
      </c>
      <c r="B1477" s="113" vm="2751">
        <f ca="1"/>
        <v>128.94999999999999</v>
      </c>
      <c r="C1477" s="113">
        <f t="shared" ca="1" si="23"/>
        <v>2020</v>
      </c>
    </row>
    <row r="1478" spans="1:3" x14ac:dyDescent="0.3">
      <c r="A1478" s="113" vm="2752">
        <f ca="1"/>
        <v>44145</v>
      </c>
      <c r="B1478" s="113" vm="2753">
        <f ca="1"/>
        <v>127.71</v>
      </c>
      <c r="C1478" s="113">
        <f t="shared" ca="1" si="23"/>
        <v>2020</v>
      </c>
    </row>
    <row r="1479" spans="1:3" x14ac:dyDescent="0.3">
      <c r="A1479" s="113" vm="2754">
        <f ca="1"/>
        <v>44146</v>
      </c>
      <c r="B1479" s="113" vm="2715">
        <f ca="1"/>
        <v>127.66</v>
      </c>
      <c r="C1479" s="113">
        <f t="shared" ca="1" si="23"/>
        <v>2020</v>
      </c>
    </row>
    <row r="1480" spans="1:3" x14ac:dyDescent="0.3">
      <c r="A1480" s="113" vm="2755">
        <f ca="1"/>
        <v>44147</v>
      </c>
      <c r="B1480" s="113" vm="2698">
        <f ca="1"/>
        <v>126.64</v>
      </c>
      <c r="C1480" s="113">
        <f t="shared" ca="1" si="23"/>
        <v>2020</v>
      </c>
    </row>
    <row r="1481" spans="1:3" x14ac:dyDescent="0.3">
      <c r="A1481" s="113" vm="2756">
        <f ca="1"/>
        <v>44148</v>
      </c>
      <c r="B1481" s="113" vm="2757">
        <f ca="1"/>
        <v>128.28</v>
      </c>
      <c r="C1481" s="113">
        <f t="shared" ca="1" si="23"/>
        <v>2020</v>
      </c>
    </row>
    <row r="1482" spans="1:3" x14ac:dyDescent="0.3">
      <c r="A1482" s="113" vm="2758">
        <f ca="1"/>
        <v>44151</v>
      </c>
      <c r="B1482" s="113" vm="2759">
        <f ca="1"/>
        <v>130.11000000000001</v>
      </c>
      <c r="C1482" s="113">
        <f t="shared" ca="1" si="23"/>
        <v>2020</v>
      </c>
    </row>
    <row r="1483" spans="1:3" x14ac:dyDescent="0.3">
      <c r="A1483" s="113" vm="2760">
        <f ca="1"/>
        <v>44152</v>
      </c>
      <c r="B1483" s="113" vm="2761">
        <f ca="1"/>
        <v>132.21</v>
      </c>
      <c r="C1483" s="113">
        <f t="shared" ca="1" si="23"/>
        <v>2020</v>
      </c>
    </row>
    <row r="1484" spans="1:3" x14ac:dyDescent="0.3">
      <c r="A1484" s="113" vm="2762">
        <f ca="1"/>
        <v>44153</v>
      </c>
      <c r="B1484" s="113" vm="2763">
        <f ca="1"/>
        <v>131.63</v>
      </c>
      <c r="C1484" s="113">
        <f t="shared" ca="1" si="23"/>
        <v>2020</v>
      </c>
    </row>
    <row r="1485" spans="1:3" x14ac:dyDescent="0.3">
      <c r="A1485" s="113" vm="2764">
        <f ca="1"/>
        <v>44154</v>
      </c>
      <c r="B1485" s="113" vm="2765">
        <f ca="1"/>
        <v>131.91</v>
      </c>
      <c r="C1485" s="113">
        <f t="shared" ca="1" si="23"/>
        <v>2020</v>
      </c>
    </row>
    <row r="1486" spans="1:3" x14ac:dyDescent="0.3">
      <c r="A1486" s="113" vm="2766">
        <f ca="1"/>
        <v>44155</v>
      </c>
      <c r="B1486" s="113" vm="2767">
        <f ca="1"/>
        <v>132.97999999999999</v>
      </c>
      <c r="C1486" s="113">
        <f t="shared" ca="1" si="23"/>
        <v>2020</v>
      </c>
    </row>
    <row r="1487" spans="1:3" x14ac:dyDescent="0.3">
      <c r="A1487" s="113" vm="2768">
        <f ca="1"/>
        <v>44158</v>
      </c>
      <c r="B1487" s="113" vm="2769">
        <f ca="1"/>
        <v>134.13</v>
      </c>
      <c r="C1487" s="113">
        <f t="shared" ca="1" si="23"/>
        <v>2020</v>
      </c>
    </row>
    <row r="1488" spans="1:3" x14ac:dyDescent="0.3">
      <c r="A1488" s="113" vm="2770">
        <f ca="1"/>
        <v>44159</v>
      </c>
      <c r="B1488" s="113" vm="2771">
        <f ca="1"/>
        <v>134.69999999999999</v>
      </c>
      <c r="C1488" s="113">
        <f t="shared" ca="1" si="23"/>
        <v>2020</v>
      </c>
    </row>
    <row r="1489" spans="1:3" x14ac:dyDescent="0.3">
      <c r="A1489" s="113" vm="2772">
        <f ca="1"/>
        <v>44160</v>
      </c>
      <c r="B1489" s="113" vm="2773">
        <f ca="1"/>
        <v>135.54</v>
      </c>
      <c r="C1489" s="113">
        <f t="shared" ca="1" si="23"/>
        <v>2020</v>
      </c>
    </row>
    <row r="1490" spans="1:3" x14ac:dyDescent="0.3">
      <c r="A1490" s="113" vm="2774">
        <f ca="1"/>
        <v>44162</v>
      </c>
      <c r="B1490" s="113" vm="2775">
        <f ca="1"/>
        <v>134.25</v>
      </c>
      <c r="C1490" s="113">
        <f t="shared" ca="1" si="23"/>
        <v>2020</v>
      </c>
    </row>
    <row r="1491" spans="1:3" x14ac:dyDescent="0.3">
      <c r="A1491" s="113" vm="2776">
        <f ca="1"/>
        <v>44165</v>
      </c>
      <c r="B1491" s="113" vm="2771">
        <f ca="1"/>
        <v>134.69999999999999</v>
      </c>
      <c r="C1491" s="113">
        <f t="shared" ca="1" si="23"/>
        <v>2020</v>
      </c>
    </row>
    <row r="1492" spans="1:3" x14ac:dyDescent="0.3">
      <c r="A1492" s="113" vm="2777">
        <f ca="1"/>
        <v>44166</v>
      </c>
      <c r="B1492" s="113" vm="2778">
        <f ca="1"/>
        <v>135.44</v>
      </c>
      <c r="C1492" s="113">
        <f t="shared" ca="1" si="23"/>
        <v>2020</v>
      </c>
    </row>
    <row r="1493" spans="1:3" x14ac:dyDescent="0.3">
      <c r="A1493" s="113" vm="2779">
        <f ca="1"/>
        <v>44167</v>
      </c>
      <c r="B1493" s="113" vm="2780">
        <f ca="1"/>
        <v>135.58000000000001</v>
      </c>
      <c r="C1493" s="113">
        <f t="shared" ca="1" si="23"/>
        <v>2020</v>
      </c>
    </row>
    <row r="1494" spans="1:3" x14ac:dyDescent="0.3">
      <c r="A1494" s="113" vm="2781">
        <f ca="1"/>
        <v>44168</v>
      </c>
      <c r="B1494" s="113" vm="2782">
        <f ca="1"/>
        <v>136.96</v>
      </c>
      <c r="C1494" s="113">
        <f t="shared" ca="1" si="23"/>
        <v>2020</v>
      </c>
    </row>
    <row r="1495" spans="1:3" x14ac:dyDescent="0.3">
      <c r="A1495" s="113" vm="2783">
        <f ca="1"/>
        <v>44169</v>
      </c>
      <c r="B1495" s="113" vm="2784">
        <f ca="1"/>
        <v>137.19</v>
      </c>
      <c r="C1495" s="113">
        <f t="shared" ca="1" si="23"/>
        <v>2020</v>
      </c>
    </row>
    <row r="1496" spans="1:3" x14ac:dyDescent="0.3">
      <c r="A1496" s="113" vm="2785">
        <f ca="1"/>
        <v>44172</v>
      </c>
      <c r="B1496" s="113" vm="2786">
        <f ca="1"/>
        <v>138.75</v>
      </c>
      <c r="C1496" s="113">
        <f t="shared" ca="1" si="23"/>
        <v>2020</v>
      </c>
    </row>
    <row r="1497" spans="1:3" x14ac:dyDescent="0.3">
      <c r="A1497" s="113" vm="2787">
        <f ca="1"/>
        <v>44173</v>
      </c>
      <c r="B1497" s="113" vm="2788">
        <f ca="1"/>
        <v>139.12</v>
      </c>
      <c r="C1497" s="113">
        <f t="shared" ca="1" si="23"/>
        <v>2020</v>
      </c>
    </row>
    <row r="1498" spans="1:3" x14ac:dyDescent="0.3">
      <c r="A1498" s="113" vm="2789">
        <f ca="1"/>
        <v>44174</v>
      </c>
      <c r="B1498" s="113" vm="2790">
        <f ca="1"/>
        <v>138.79</v>
      </c>
      <c r="C1498" s="113">
        <f t="shared" ca="1" si="23"/>
        <v>2020</v>
      </c>
    </row>
    <row r="1499" spans="1:3" x14ac:dyDescent="0.3">
      <c r="A1499" s="113" vm="2791">
        <f ca="1"/>
        <v>44175</v>
      </c>
      <c r="B1499" s="113" vm="2792">
        <f ca="1"/>
        <v>137.58000000000001</v>
      </c>
      <c r="C1499" s="113">
        <f t="shared" ca="1" si="23"/>
        <v>2020</v>
      </c>
    </row>
    <row r="1500" spans="1:3" x14ac:dyDescent="0.3">
      <c r="A1500" s="113" vm="2793">
        <f ca="1"/>
        <v>44176</v>
      </c>
      <c r="B1500" s="113" vm="2794">
        <f ca="1"/>
        <v>137.41</v>
      </c>
      <c r="C1500" s="113">
        <f t="shared" ca="1" si="23"/>
        <v>2020</v>
      </c>
    </row>
    <row r="1501" spans="1:3" x14ac:dyDescent="0.3">
      <c r="A1501" s="113" vm="2795">
        <f ca="1"/>
        <v>44179</v>
      </c>
      <c r="B1501" s="113" vm="2796">
        <f ca="1"/>
        <v>136.28</v>
      </c>
      <c r="C1501" s="113">
        <f t="shared" ca="1" si="23"/>
        <v>2020</v>
      </c>
    </row>
    <row r="1502" spans="1:3" x14ac:dyDescent="0.3">
      <c r="A1502" s="113" vm="2797">
        <f ca="1"/>
        <v>44180</v>
      </c>
      <c r="B1502" s="113" vm="2798">
        <f ca="1"/>
        <v>139.38999999999999</v>
      </c>
      <c r="C1502" s="113">
        <f t="shared" ca="1" si="23"/>
        <v>2020</v>
      </c>
    </row>
    <row r="1503" spans="1:3" x14ac:dyDescent="0.3">
      <c r="A1503" s="113" vm="2799">
        <f ca="1"/>
        <v>44181</v>
      </c>
      <c r="B1503" s="113" vm="2800">
        <f ca="1"/>
        <v>138.34</v>
      </c>
      <c r="C1503" s="113">
        <f t="shared" ca="1" si="23"/>
        <v>2020</v>
      </c>
    </row>
    <row r="1504" spans="1:3" x14ac:dyDescent="0.3">
      <c r="A1504" s="113" vm="2801">
        <f ca="1"/>
        <v>44182</v>
      </c>
      <c r="B1504" s="113" vm="2802">
        <f ca="1"/>
        <v>140.5</v>
      </c>
      <c r="C1504" s="113">
        <f t="shared" ca="1" si="23"/>
        <v>2020</v>
      </c>
    </row>
    <row r="1505" spans="1:3" x14ac:dyDescent="0.3">
      <c r="A1505" s="113" vm="2803">
        <f ca="1"/>
        <v>44183</v>
      </c>
      <c r="B1505" s="113" vm="2804">
        <f ca="1"/>
        <v>137.28</v>
      </c>
      <c r="C1505" s="113">
        <f t="shared" ca="1" si="23"/>
        <v>2020</v>
      </c>
    </row>
    <row r="1506" spans="1:3" x14ac:dyDescent="0.3">
      <c r="A1506" s="113" vm="2805">
        <f ca="1"/>
        <v>44186</v>
      </c>
      <c r="B1506" s="113" vm="2806">
        <f ca="1"/>
        <v>144.02000000000001</v>
      </c>
      <c r="C1506" s="113">
        <f t="shared" ca="1" si="23"/>
        <v>2020</v>
      </c>
    </row>
    <row r="1507" spans="1:3" x14ac:dyDescent="0.3">
      <c r="A1507" s="113" vm="2807">
        <f ca="1"/>
        <v>44187</v>
      </c>
      <c r="B1507" s="113" vm="2808">
        <f ca="1"/>
        <v>142.44999999999999</v>
      </c>
      <c r="C1507" s="113">
        <f t="shared" ca="1" si="23"/>
        <v>2020</v>
      </c>
    </row>
    <row r="1508" spans="1:3" x14ac:dyDescent="0.3">
      <c r="A1508" s="113" vm="2809">
        <f ca="1"/>
        <v>44188</v>
      </c>
      <c r="B1508" s="113" vm="2810">
        <f ca="1"/>
        <v>141.76</v>
      </c>
      <c r="C1508" s="113">
        <f t="shared" ca="1" si="23"/>
        <v>2020</v>
      </c>
    </row>
    <row r="1509" spans="1:3" x14ac:dyDescent="0.3">
      <c r="A1509" s="113" vm="2811">
        <f ca="1"/>
        <v>44189</v>
      </c>
      <c r="B1509" s="113" vm="2812">
        <f ca="1"/>
        <v>141.6</v>
      </c>
      <c r="C1509" s="113">
        <f t="shared" ca="1" si="23"/>
        <v>2020</v>
      </c>
    </row>
    <row r="1510" spans="1:3" x14ac:dyDescent="0.3">
      <c r="A1510" s="113" vm="2813">
        <f ca="1"/>
        <v>44193</v>
      </c>
      <c r="B1510" s="113" vm="2814">
        <f ca="1"/>
        <v>142.43</v>
      </c>
      <c r="C1510" s="113">
        <f t="shared" ca="1" si="23"/>
        <v>2020</v>
      </c>
    </row>
    <row r="1511" spans="1:3" x14ac:dyDescent="0.3">
      <c r="A1511" s="113" vm="2815">
        <f ca="1"/>
        <v>44194</v>
      </c>
      <c r="B1511" s="113" vm="2816">
        <f ca="1"/>
        <v>141.57</v>
      </c>
      <c r="C1511" s="113">
        <f t="shared" ca="1" si="23"/>
        <v>2020</v>
      </c>
    </row>
    <row r="1512" spans="1:3" x14ac:dyDescent="0.3">
      <c r="A1512" s="113" vm="2817">
        <f ca="1"/>
        <v>44195</v>
      </c>
      <c r="B1512" s="113" vm="2818">
        <f ca="1"/>
        <v>141.58000000000001</v>
      </c>
      <c r="C1512" s="113">
        <f t="shared" ca="1" si="23"/>
        <v>2020</v>
      </c>
    </row>
    <row r="1513" spans="1:3" x14ac:dyDescent="0.3">
      <c r="A1513" s="113" vm="2819">
        <f ca="1"/>
        <v>44196</v>
      </c>
      <c r="B1513" s="113" vm="2820">
        <f ca="1"/>
        <v>141.47</v>
      </c>
      <c r="C1513" s="113">
        <f t="shared" ca="1" si="23"/>
        <v>2020</v>
      </c>
    </row>
    <row r="1514" spans="1:3" x14ac:dyDescent="0.3">
      <c r="A1514" s="113" vm="2821">
        <f ca="1"/>
        <v>44200</v>
      </c>
      <c r="B1514" s="113" vm="2822">
        <f ca="1"/>
        <v>140.1</v>
      </c>
      <c r="C1514" s="113">
        <f t="shared" ca="1" si="23"/>
        <v>2021</v>
      </c>
    </row>
    <row r="1515" spans="1:3" x14ac:dyDescent="0.3">
      <c r="A1515" s="113" vm="2823">
        <f ca="1"/>
        <v>44201</v>
      </c>
      <c r="B1515" s="113" vm="2824">
        <f ca="1"/>
        <v>141.22999999999999</v>
      </c>
      <c r="C1515" s="113">
        <f t="shared" ca="1" si="23"/>
        <v>2021</v>
      </c>
    </row>
    <row r="1516" spans="1:3" x14ac:dyDescent="0.3">
      <c r="A1516" s="113" vm="2825">
        <f ca="1"/>
        <v>44202</v>
      </c>
      <c r="B1516" s="113" vm="2826">
        <f ca="1"/>
        <v>142.35</v>
      </c>
      <c r="C1516" s="113">
        <f t="shared" ca="1" si="23"/>
        <v>2021</v>
      </c>
    </row>
    <row r="1517" spans="1:3" x14ac:dyDescent="0.3">
      <c r="A1517" s="113" vm="2827">
        <f ca="1"/>
        <v>44203</v>
      </c>
      <c r="B1517" s="113" vm="2828">
        <f ca="1"/>
        <v>144.94999999999999</v>
      </c>
      <c r="C1517" s="113">
        <f t="shared" ca="1" si="23"/>
        <v>2021</v>
      </c>
    </row>
    <row r="1518" spans="1:3" x14ac:dyDescent="0.3">
      <c r="A1518" s="113" vm="2829">
        <f ca="1"/>
        <v>44204</v>
      </c>
      <c r="B1518" s="113" vm="2830">
        <f ca="1"/>
        <v>146.35</v>
      </c>
      <c r="C1518" s="113">
        <f t="shared" ca="1" si="23"/>
        <v>2021</v>
      </c>
    </row>
    <row r="1519" spans="1:3" x14ac:dyDescent="0.3">
      <c r="A1519" s="113" vm="2831">
        <f ca="1"/>
        <v>44207</v>
      </c>
      <c r="B1519" s="113" vm="2832">
        <f ca="1"/>
        <v>147.05000000000001</v>
      </c>
      <c r="C1519" s="113">
        <f t="shared" ca="1" si="23"/>
        <v>2021</v>
      </c>
    </row>
    <row r="1520" spans="1:3" x14ac:dyDescent="0.3">
      <c r="A1520" s="113" vm="2833">
        <f ca="1"/>
        <v>44208</v>
      </c>
      <c r="B1520" s="113" vm="2834">
        <f ca="1"/>
        <v>145.05000000000001</v>
      </c>
      <c r="C1520" s="113">
        <f t="shared" ca="1" si="23"/>
        <v>2021</v>
      </c>
    </row>
    <row r="1521" spans="1:3" x14ac:dyDescent="0.3">
      <c r="A1521" s="113" vm="2835">
        <f ca="1"/>
        <v>44209</v>
      </c>
      <c r="B1521" s="113" vm="2836">
        <f ca="1"/>
        <v>143.04</v>
      </c>
      <c r="C1521" s="113">
        <f t="shared" ca="1" si="23"/>
        <v>2021</v>
      </c>
    </row>
    <row r="1522" spans="1:3" x14ac:dyDescent="0.3">
      <c r="A1522" s="113" vm="2837">
        <f ca="1"/>
        <v>44210</v>
      </c>
      <c r="B1522" s="113" vm="2838">
        <f ca="1"/>
        <v>141.30000000000001</v>
      </c>
      <c r="C1522" s="113">
        <f t="shared" ca="1" si="23"/>
        <v>2021</v>
      </c>
    </row>
    <row r="1523" spans="1:3" x14ac:dyDescent="0.3">
      <c r="A1523" s="113" vm="2839">
        <f ca="1"/>
        <v>44211</v>
      </c>
      <c r="B1523" s="113" vm="2840">
        <f ca="1"/>
        <v>140.72</v>
      </c>
      <c r="C1523" s="113">
        <f t="shared" ca="1" si="23"/>
        <v>2021</v>
      </c>
    </row>
    <row r="1524" spans="1:3" x14ac:dyDescent="0.3">
      <c r="A1524" s="113" vm="2841">
        <f ca="1"/>
        <v>44215</v>
      </c>
      <c r="B1524" s="113" vm="2842">
        <f ca="1"/>
        <v>139.27000000000001</v>
      </c>
      <c r="C1524" s="113">
        <f t="shared" ca="1" si="23"/>
        <v>2021</v>
      </c>
    </row>
    <row r="1525" spans="1:3" x14ac:dyDescent="0.3">
      <c r="A1525" s="113" vm="2843">
        <f ca="1"/>
        <v>44216</v>
      </c>
      <c r="B1525" s="113" vm="2844">
        <f ca="1"/>
        <v>142.80000000000001</v>
      </c>
      <c r="C1525" s="113">
        <f t="shared" ca="1" si="23"/>
        <v>2021</v>
      </c>
    </row>
    <row r="1526" spans="1:3" x14ac:dyDescent="0.3">
      <c r="A1526" s="113" vm="2845">
        <f ca="1"/>
        <v>44217</v>
      </c>
      <c r="B1526" s="113" vm="2846">
        <f ca="1"/>
        <v>141.61000000000001</v>
      </c>
      <c r="C1526" s="113">
        <f t="shared" ca="1" si="23"/>
        <v>2021</v>
      </c>
    </row>
    <row r="1527" spans="1:3" x14ac:dyDescent="0.3">
      <c r="A1527" s="113" vm="2847">
        <f ca="1"/>
        <v>44218</v>
      </c>
      <c r="B1527" s="113" vm="2848">
        <f ca="1"/>
        <v>139.35</v>
      </c>
      <c r="C1527" s="113">
        <f t="shared" ca="1" si="23"/>
        <v>2021</v>
      </c>
    </row>
    <row r="1528" spans="1:3" x14ac:dyDescent="0.3">
      <c r="A1528" s="113" vm="2849">
        <f ca="1"/>
        <v>44221</v>
      </c>
      <c r="B1528" s="113" vm="2850">
        <f ca="1"/>
        <v>137.55000000000001</v>
      </c>
      <c r="C1528" s="113">
        <f t="shared" ca="1" si="23"/>
        <v>2021</v>
      </c>
    </row>
    <row r="1529" spans="1:3" x14ac:dyDescent="0.3">
      <c r="A1529" s="113" vm="2851">
        <f ca="1"/>
        <v>44222</v>
      </c>
      <c r="B1529" s="113" vm="2852">
        <f ca="1"/>
        <v>135.1</v>
      </c>
      <c r="C1529" s="113">
        <f t="shared" ca="1" si="23"/>
        <v>2021</v>
      </c>
    </row>
    <row r="1530" spans="1:3" x14ac:dyDescent="0.3">
      <c r="A1530" s="113" vm="2853">
        <f ca="1"/>
        <v>44223</v>
      </c>
      <c r="B1530" s="113" vm="2854">
        <f ca="1"/>
        <v>131.02000000000001</v>
      </c>
      <c r="C1530" s="113">
        <f t="shared" ca="1" si="23"/>
        <v>2021</v>
      </c>
    </row>
    <row r="1531" spans="1:3" x14ac:dyDescent="0.3">
      <c r="A1531" s="113" vm="2855">
        <f ca="1"/>
        <v>44224</v>
      </c>
      <c r="B1531" s="113" vm="2856">
        <f ca="1"/>
        <v>134.72</v>
      </c>
      <c r="C1531" s="113">
        <f t="shared" ca="1" si="23"/>
        <v>2021</v>
      </c>
    </row>
    <row r="1532" spans="1:3" x14ac:dyDescent="0.3">
      <c r="A1532" s="113" vm="2857">
        <f ca="1"/>
        <v>44225</v>
      </c>
      <c r="B1532" s="113" vm="2858">
        <f ca="1"/>
        <v>133.59</v>
      </c>
      <c r="C1532" s="113">
        <f t="shared" ca="1" si="23"/>
        <v>2021</v>
      </c>
    </row>
    <row r="1533" spans="1:3" x14ac:dyDescent="0.3">
      <c r="A1533" s="113" vm="2859">
        <f ca="1"/>
        <v>44228</v>
      </c>
      <c r="B1533" s="113" vm="2860">
        <f ca="1"/>
        <v>135.71</v>
      </c>
      <c r="C1533" s="113">
        <f t="shared" ca="1" si="23"/>
        <v>2021</v>
      </c>
    </row>
    <row r="1534" spans="1:3" x14ac:dyDescent="0.3">
      <c r="A1534" s="113" vm="2861">
        <f ca="1"/>
        <v>44229</v>
      </c>
      <c r="B1534" s="113" vm="2862">
        <f ca="1"/>
        <v>139.59</v>
      </c>
      <c r="C1534" s="113">
        <f t="shared" ca="1" si="23"/>
        <v>2021</v>
      </c>
    </row>
    <row r="1535" spans="1:3" x14ac:dyDescent="0.3">
      <c r="A1535" s="113" vm="2863">
        <f ca="1"/>
        <v>44230</v>
      </c>
      <c r="B1535" s="113" vm="2864">
        <f ca="1"/>
        <v>138.63</v>
      </c>
      <c r="C1535" s="113">
        <f t="shared" ca="1" si="23"/>
        <v>2021</v>
      </c>
    </row>
    <row r="1536" spans="1:3" x14ac:dyDescent="0.3">
      <c r="A1536" s="113" vm="2865">
        <f ca="1"/>
        <v>44231</v>
      </c>
      <c r="B1536" s="113" vm="2866">
        <f ca="1"/>
        <v>140.63</v>
      </c>
      <c r="C1536" s="113">
        <f t="shared" ca="1" si="23"/>
        <v>2021</v>
      </c>
    </row>
    <row r="1537" spans="1:3" x14ac:dyDescent="0.3">
      <c r="A1537" s="113" vm="2867">
        <f ca="1"/>
        <v>44232</v>
      </c>
      <c r="B1537" s="113" vm="2868">
        <f ca="1"/>
        <v>145.11000000000001</v>
      </c>
      <c r="C1537" s="113">
        <f t="shared" ca="1" si="23"/>
        <v>2021</v>
      </c>
    </row>
    <row r="1538" spans="1:3" x14ac:dyDescent="0.3">
      <c r="A1538" s="113" vm="2869">
        <f ca="1"/>
        <v>44235</v>
      </c>
      <c r="B1538" s="113" vm="2870">
        <f ca="1"/>
        <v>143.41</v>
      </c>
      <c r="C1538" s="113">
        <f t="shared" ca="1" si="23"/>
        <v>2021</v>
      </c>
    </row>
    <row r="1539" spans="1:3" x14ac:dyDescent="0.3">
      <c r="A1539" s="113" vm="2871">
        <f ca="1"/>
        <v>44236</v>
      </c>
      <c r="B1539" s="113" vm="2872">
        <f ca="1"/>
        <v>141.79</v>
      </c>
      <c r="C1539" s="113">
        <f t="shared" ref="C1539:C1602" ca="1" si="24">YEAR(A1539)</f>
        <v>2021</v>
      </c>
    </row>
    <row r="1540" spans="1:3" x14ac:dyDescent="0.3">
      <c r="A1540" s="113" vm="2873">
        <f ca="1"/>
        <v>44237</v>
      </c>
      <c r="B1540" s="113" vm="2874">
        <f ca="1"/>
        <v>142.46</v>
      </c>
      <c r="C1540" s="113">
        <f t="shared" ca="1" si="24"/>
        <v>2021</v>
      </c>
    </row>
    <row r="1541" spans="1:3" x14ac:dyDescent="0.3">
      <c r="A1541" s="113" vm="2875">
        <f ca="1"/>
        <v>44238</v>
      </c>
      <c r="B1541" s="113" vm="2876">
        <f ca="1"/>
        <v>143.54</v>
      </c>
      <c r="C1541" s="113">
        <f t="shared" ca="1" si="24"/>
        <v>2021</v>
      </c>
    </row>
    <row r="1542" spans="1:3" x14ac:dyDescent="0.3">
      <c r="A1542" s="113" vm="2877">
        <f ca="1"/>
        <v>44239</v>
      </c>
      <c r="B1542" s="113" vm="2878">
        <f ca="1"/>
        <v>142.12</v>
      </c>
      <c r="C1542" s="113">
        <f t="shared" ca="1" si="24"/>
        <v>2021</v>
      </c>
    </row>
    <row r="1543" spans="1:3" x14ac:dyDescent="0.3">
      <c r="A1543" s="113" vm="2879">
        <f ca="1"/>
        <v>44243</v>
      </c>
      <c r="B1543" s="113" vm="2880">
        <f ca="1"/>
        <v>141.71</v>
      </c>
      <c r="C1543" s="113">
        <f t="shared" ca="1" si="24"/>
        <v>2021</v>
      </c>
    </row>
    <row r="1544" spans="1:3" x14ac:dyDescent="0.3">
      <c r="A1544" s="113" vm="2881">
        <f ca="1"/>
        <v>44244</v>
      </c>
      <c r="B1544" s="113" vm="2882">
        <f ca="1"/>
        <v>143.99</v>
      </c>
      <c r="C1544" s="113">
        <f t="shared" ca="1" si="24"/>
        <v>2021</v>
      </c>
    </row>
    <row r="1545" spans="1:3" x14ac:dyDescent="0.3">
      <c r="A1545" s="113" vm="2883">
        <f ca="1"/>
        <v>44245</v>
      </c>
      <c r="B1545" s="113" vm="2884">
        <f ca="1"/>
        <v>145.09</v>
      </c>
      <c r="C1545" s="113">
        <f t="shared" ca="1" si="24"/>
        <v>2021</v>
      </c>
    </row>
    <row r="1546" spans="1:3" x14ac:dyDescent="0.3">
      <c r="A1546" s="113" vm="2885">
        <f ca="1"/>
        <v>44246</v>
      </c>
      <c r="B1546" s="113" vm="2886">
        <f ca="1"/>
        <v>142.02000000000001</v>
      </c>
      <c r="C1546" s="113">
        <f t="shared" ca="1" si="24"/>
        <v>2021</v>
      </c>
    </row>
    <row r="1547" spans="1:3" x14ac:dyDescent="0.3">
      <c r="A1547" s="113" vm="2887">
        <f ca="1"/>
        <v>44249</v>
      </c>
      <c r="B1547" s="113" vm="2888">
        <f ca="1"/>
        <v>136.66999999999999</v>
      </c>
      <c r="C1547" s="113">
        <f t="shared" ca="1" si="24"/>
        <v>2021</v>
      </c>
    </row>
    <row r="1548" spans="1:3" x14ac:dyDescent="0.3">
      <c r="A1548" s="113" vm="2889">
        <f ca="1"/>
        <v>44250</v>
      </c>
      <c r="B1548" s="113" vm="2890">
        <f ca="1"/>
        <v>136.13</v>
      </c>
      <c r="C1548" s="113">
        <f t="shared" ca="1" si="24"/>
        <v>2021</v>
      </c>
    </row>
    <row r="1549" spans="1:3" x14ac:dyDescent="0.3">
      <c r="A1549" s="113" vm="2891">
        <f ca="1"/>
        <v>44251</v>
      </c>
      <c r="B1549" s="113" vm="2892">
        <f ca="1"/>
        <v>135.65</v>
      </c>
      <c r="C1549" s="113">
        <f t="shared" ca="1" si="24"/>
        <v>2021</v>
      </c>
    </row>
    <row r="1550" spans="1:3" x14ac:dyDescent="0.3">
      <c r="A1550" s="113" vm="2893">
        <f ca="1"/>
        <v>44252</v>
      </c>
      <c r="B1550" s="113" vm="2773">
        <f ca="1"/>
        <v>135.54</v>
      </c>
      <c r="C1550" s="113">
        <f t="shared" ca="1" si="24"/>
        <v>2021</v>
      </c>
    </row>
    <row r="1551" spans="1:3" x14ac:dyDescent="0.3">
      <c r="A1551" s="113" vm="2894">
        <f ca="1"/>
        <v>44253</v>
      </c>
      <c r="B1551" s="113" vm="2895">
        <f ca="1"/>
        <v>134.78</v>
      </c>
      <c r="C1551" s="113">
        <f t="shared" ca="1" si="24"/>
        <v>2021</v>
      </c>
    </row>
    <row r="1552" spans="1:3" x14ac:dyDescent="0.3">
      <c r="A1552" s="113" vm="2896">
        <f ca="1"/>
        <v>44256</v>
      </c>
      <c r="B1552" s="113" vm="2897">
        <f ca="1"/>
        <v>137.65</v>
      </c>
      <c r="C1552" s="113">
        <f t="shared" ca="1" si="24"/>
        <v>2021</v>
      </c>
    </row>
    <row r="1553" spans="1:3" x14ac:dyDescent="0.3">
      <c r="A1553" s="113" vm="2898">
        <f ca="1"/>
        <v>44257</v>
      </c>
      <c r="B1553" s="113" vm="2899">
        <f ca="1"/>
        <v>137.02000000000001</v>
      </c>
      <c r="C1553" s="113">
        <f t="shared" ca="1" si="24"/>
        <v>2021</v>
      </c>
    </row>
    <row r="1554" spans="1:3" x14ac:dyDescent="0.3">
      <c r="A1554" s="113" vm="2900">
        <f ca="1"/>
        <v>44258</v>
      </c>
      <c r="B1554" s="113" vm="2901">
        <f ca="1"/>
        <v>134.26</v>
      </c>
      <c r="C1554" s="113">
        <f t="shared" ca="1" si="24"/>
        <v>2021</v>
      </c>
    </row>
    <row r="1555" spans="1:3" x14ac:dyDescent="0.3">
      <c r="A1555" s="113" vm="2902">
        <f ca="1"/>
        <v>44259</v>
      </c>
      <c r="B1555" s="113" vm="2903">
        <f ca="1"/>
        <v>132.04</v>
      </c>
      <c r="C1555" s="113">
        <f t="shared" ca="1" si="24"/>
        <v>2021</v>
      </c>
    </row>
    <row r="1556" spans="1:3" x14ac:dyDescent="0.3">
      <c r="A1556" s="113" vm="2904">
        <f ca="1"/>
        <v>44260</v>
      </c>
      <c r="B1556" s="113" vm="2905">
        <f ca="1"/>
        <v>133.35</v>
      </c>
      <c r="C1556" s="113">
        <f t="shared" ca="1" si="24"/>
        <v>2021</v>
      </c>
    </row>
    <row r="1557" spans="1:3" x14ac:dyDescent="0.3">
      <c r="A1557" s="113" vm="2906">
        <f ca="1"/>
        <v>44263</v>
      </c>
      <c r="B1557" s="113" vm="2907">
        <f ca="1"/>
        <v>134.56</v>
      </c>
      <c r="C1557" s="113">
        <f t="shared" ca="1" si="24"/>
        <v>2021</v>
      </c>
    </row>
    <row r="1558" spans="1:3" x14ac:dyDescent="0.3">
      <c r="A1558" s="113" vm="2908">
        <f ca="1"/>
        <v>44264</v>
      </c>
      <c r="B1558" s="113" vm="2909">
        <f ca="1"/>
        <v>135.94999999999999</v>
      </c>
      <c r="C1558" s="113">
        <f t="shared" ca="1" si="24"/>
        <v>2021</v>
      </c>
    </row>
    <row r="1559" spans="1:3" x14ac:dyDescent="0.3">
      <c r="A1559" s="113" vm="2910">
        <f ca="1"/>
        <v>44265</v>
      </c>
      <c r="B1559" s="113" vm="2911">
        <f ca="1"/>
        <v>137.59</v>
      </c>
      <c r="C1559" s="113">
        <f t="shared" ca="1" si="24"/>
        <v>2021</v>
      </c>
    </row>
    <row r="1560" spans="1:3" x14ac:dyDescent="0.3">
      <c r="A1560" s="113" vm="2912">
        <f ca="1"/>
        <v>44266</v>
      </c>
      <c r="B1560" s="113" vm="2913">
        <f ca="1"/>
        <v>141.19</v>
      </c>
      <c r="C1560" s="113">
        <f t="shared" ca="1" si="24"/>
        <v>2021</v>
      </c>
    </row>
    <row r="1561" spans="1:3" x14ac:dyDescent="0.3">
      <c r="A1561" s="113" vm="2914">
        <f ca="1"/>
        <v>44267</v>
      </c>
      <c r="B1561" s="113" vm="2915">
        <f ca="1"/>
        <v>140.44999999999999</v>
      </c>
      <c r="C1561" s="113">
        <f t="shared" ca="1" si="24"/>
        <v>2021</v>
      </c>
    </row>
    <row r="1562" spans="1:3" x14ac:dyDescent="0.3">
      <c r="A1562" s="113" vm="2916">
        <f ca="1"/>
        <v>44270</v>
      </c>
      <c r="B1562" s="113" vm="2917">
        <f ca="1"/>
        <v>144.94</v>
      </c>
      <c r="C1562" s="113">
        <f t="shared" ca="1" si="24"/>
        <v>2021</v>
      </c>
    </row>
    <row r="1563" spans="1:3" x14ac:dyDescent="0.3">
      <c r="A1563" s="113" vm="2918">
        <f ca="1"/>
        <v>44271</v>
      </c>
      <c r="B1563" s="113" vm="2919">
        <f ca="1"/>
        <v>144.65</v>
      </c>
      <c r="C1563" s="113">
        <f t="shared" ca="1" si="24"/>
        <v>2021</v>
      </c>
    </row>
    <row r="1564" spans="1:3" x14ac:dyDescent="0.3">
      <c r="A1564" s="113" vm="2920">
        <f ca="1"/>
        <v>44272</v>
      </c>
      <c r="B1564" s="113" vm="2921">
        <f ca="1"/>
        <v>144.82</v>
      </c>
      <c r="C1564" s="113">
        <f t="shared" ca="1" si="24"/>
        <v>2021</v>
      </c>
    </row>
    <row r="1565" spans="1:3" x14ac:dyDescent="0.3">
      <c r="A1565" s="113" vm="2922">
        <f ca="1"/>
        <v>44273</v>
      </c>
      <c r="B1565" s="113" vm="2923">
        <f ca="1"/>
        <v>143.16999999999999</v>
      </c>
      <c r="C1565" s="113">
        <f t="shared" ca="1" si="24"/>
        <v>2021</v>
      </c>
    </row>
    <row r="1566" spans="1:3" x14ac:dyDescent="0.3">
      <c r="A1566" s="113" vm="2924">
        <f ca="1"/>
        <v>44274</v>
      </c>
      <c r="B1566" s="113" vm="2925">
        <f ca="1"/>
        <v>137.49</v>
      </c>
      <c r="C1566" s="113">
        <f t="shared" ca="1" si="24"/>
        <v>2021</v>
      </c>
    </row>
    <row r="1567" spans="1:3" x14ac:dyDescent="0.3">
      <c r="A1567" s="113" vm="2926">
        <f ca="1"/>
        <v>44277</v>
      </c>
      <c r="B1567" s="113" vm="2927">
        <f ca="1"/>
        <v>138.27000000000001</v>
      </c>
      <c r="C1567" s="113">
        <f t="shared" ca="1" si="24"/>
        <v>2021</v>
      </c>
    </row>
    <row r="1568" spans="1:3" x14ac:dyDescent="0.3">
      <c r="A1568" s="113" vm="2928">
        <f ca="1"/>
        <v>44278</v>
      </c>
      <c r="B1568" s="113" vm="2929">
        <f ca="1"/>
        <v>137.12</v>
      </c>
      <c r="C1568" s="113">
        <f t="shared" ca="1" si="24"/>
        <v>2021</v>
      </c>
    </row>
    <row r="1569" spans="1:3" x14ac:dyDescent="0.3">
      <c r="A1569" s="113" vm="2930">
        <f ca="1"/>
        <v>44279</v>
      </c>
      <c r="B1569" s="113" vm="2931">
        <f ca="1"/>
        <v>133.16</v>
      </c>
      <c r="C1569" s="113">
        <f t="shared" ca="1" si="24"/>
        <v>2021</v>
      </c>
    </row>
    <row r="1570" spans="1:3" x14ac:dyDescent="0.3">
      <c r="A1570" s="113" vm="2932">
        <f ca="1"/>
        <v>44280</v>
      </c>
      <c r="B1570" s="113" vm="2933">
        <f ca="1"/>
        <v>128.63999999999999</v>
      </c>
      <c r="C1570" s="113">
        <f t="shared" ca="1" si="24"/>
        <v>2021</v>
      </c>
    </row>
    <row r="1571" spans="1:3" x14ac:dyDescent="0.3">
      <c r="A1571" s="113" vm="2934">
        <f ca="1"/>
        <v>44281</v>
      </c>
      <c r="B1571" s="113" vm="2935">
        <f ca="1"/>
        <v>132.99</v>
      </c>
      <c r="C1571" s="113">
        <f t="shared" ca="1" si="24"/>
        <v>2021</v>
      </c>
    </row>
    <row r="1572" spans="1:3" x14ac:dyDescent="0.3">
      <c r="A1572" s="113" vm="2936">
        <f ca="1"/>
        <v>44284</v>
      </c>
      <c r="B1572" s="113" vm="2937">
        <f ca="1"/>
        <v>133.49</v>
      </c>
      <c r="C1572" s="113">
        <f t="shared" ca="1" si="24"/>
        <v>2021</v>
      </c>
    </row>
    <row r="1573" spans="1:3" x14ac:dyDescent="0.3">
      <c r="A1573" s="113" vm="2938">
        <f ca="1"/>
        <v>44285</v>
      </c>
      <c r="B1573" s="113" vm="2939">
        <f ca="1"/>
        <v>132.94999999999999</v>
      </c>
      <c r="C1573" s="113">
        <f t="shared" ca="1" si="24"/>
        <v>2021</v>
      </c>
    </row>
    <row r="1574" spans="1:3" x14ac:dyDescent="0.3">
      <c r="A1574" s="113" vm="2940">
        <f ca="1"/>
        <v>44286</v>
      </c>
      <c r="B1574" s="113" vm="2941">
        <f ca="1"/>
        <v>132.88999999999999</v>
      </c>
      <c r="C1574" s="113">
        <f t="shared" ca="1" si="24"/>
        <v>2021</v>
      </c>
    </row>
    <row r="1575" spans="1:3" x14ac:dyDescent="0.3">
      <c r="A1575" s="113" vm="2942">
        <f ca="1"/>
        <v>44287</v>
      </c>
      <c r="B1575" s="113" vm="2943">
        <f ca="1"/>
        <v>132.53</v>
      </c>
      <c r="C1575" s="113">
        <f t="shared" ca="1" si="24"/>
        <v>2021</v>
      </c>
    </row>
    <row r="1576" spans="1:3" x14ac:dyDescent="0.3">
      <c r="A1576" s="113" vm="2944">
        <f ca="1"/>
        <v>44291</v>
      </c>
      <c r="B1576" s="113" vm="2945">
        <f ca="1"/>
        <v>135.12</v>
      </c>
      <c r="C1576" s="113">
        <f t="shared" ca="1" si="24"/>
        <v>2021</v>
      </c>
    </row>
    <row r="1577" spans="1:3" x14ac:dyDescent="0.3">
      <c r="A1577" s="113" vm="2946">
        <f ca="1"/>
        <v>44292</v>
      </c>
      <c r="B1577" s="113" vm="2947">
        <f ca="1"/>
        <v>137.16</v>
      </c>
      <c r="C1577" s="113">
        <f t="shared" ca="1" si="24"/>
        <v>2021</v>
      </c>
    </row>
    <row r="1578" spans="1:3" x14ac:dyDescent="0.3">
      <c r="A1578" s="113" vm="2948">
        <f ca="1"/>
        <v>44293</v>
      </c>
      <c r="B1578" s="113" vm="2949">
        <f ca="1"/>
        <v>136.54</v>
      </c>
      <c r="C1578" s="113">
        <f t="shared" ca="1" si="24"/>
        <v>2021</v>
      </c>
    </row>
    <row r="1579" spans="1:3" x14ac:dyDescent="0.3">
      <c r="A1579" s="113" vm="2950">
        <f ca="1"/>
        <v>44294</v>
      </c>
      <c r="B1579" s="113" vm="2951">
        <f ca="1"/>
        <v>133.68</v>
      </c>
      <c r="C1579" s="113">
        <f t="shared" ca="1" si="24"/>
        <v>2021</v>
      </c>
    </row>
    <row r="1580" spans="1:3" x14ac:dyDescent="0.3">
      <c r="A1580" s="113" vm="2952">
        <f ca="1"/>
        <v>44295</v>
      </c>
      <c r="B1580" s="113" vm="2953">
        <f ca="1"/>
        <v>135.44999999999999</v>
      </c>
      <c r="C1580" s="113">
        <f t="shared" ca="1" si="24"/>
        <v>2021</v>
      </c>
    </row>
    <row r="1581" spans="1:3" x14ac:dyDescent="0.3">
      <c r="A1581" s="113" vm="2954">
        <f ca="1"/>
        <v>44298</v>
      </c>
      <c r="B1581" s="113" vm="2955">
        <f ca="1"/>
        <v>136.63999999999999</v>
      </c>
      <c r="C1581" s="113">
        <f t="shared" ca="1" si="24"/>
        <v>2021</v>
      </c>
    </row>
    <row r="1582" spans="1:3" x14ac:dyDescent="0.3">
      <c r="A1582" s="113" vm="2956">
        <f ca="1"/>
        <v>44299</v>
      </c>
      <c r="B1582" s="113" vm="2957">
        <f ca="1"/>
        <v>133.54</v>
      </c>
      <c r="C1582" s="113">
        <f t="shared" ca="1" si="24"/>
        <v>2021</v>
      </c>
    </row>
    <row r="1583" spans="1:3" x14ac:dyDescent="0.3">
      <c r="A1583" s="113" vm="2958">
        <f ca="1"/>
        <v>44300</v>
      </c>
      <c r="B1583" s="113" vm="2959">
        <f ca="1"/>
        <v>132.26</v>
      </c>
      <c r="C1583" s="113">
        <f t="shared" ca="1" si="24"/>
        <v>2021</v>
      </c>
    </row>
    <row r="1584" spans="1:3" x14ac:dyDescent="0.3">
      <c r="A1584" s="113" vm="2960">
        <f ca="1"/>
        <v>44301</v>
      </c>
      <c r="B1584" s="113" vm="2961">
        <f ca="1"/>
        <v>133.66999999999999</v>
      </c>
      <c r="C1584" s="113">
        <f t="shared" ca="1" si="24"/>
        <v>2021</v>
      </c>
    </row>
    <row r="1585" spans="1:3" x14ac:dyDescent="0.3">
      <c r="A1585" s="113" vm="2962">
        <f ca="1"/>
        <v>44302</v>
      </c>
      <c r="B1585" s="113" vm="2963">
        <f ca="1"/>
        <v>134.31</v>
      </c>
      <c r="C1585" s="113">
        <f t="shared" ca="1" si="24"/>
        <v>2021</v>
      </c>
    </row>
    <row r="1586" spans="1:3" x14ac:dyDescent="0.3">
      <c r="A1586" s="113" vm="2964">
        <f ca="1"/>
        <v>44305</v>
      </c>
      <c r="B1586" s="113" vm="2965">
        <f ca="1"/>
        <v>132.57</v>
      </c>
      <c r="C1586" s="113">
        <f t="shared" ca="1" si="24"/>
        <v>2021</v>
      </c>
    </row>
    <row r="1587" spans="1:3" x14ac:dyDescent="0.3">
      <c r="A1587" s="113" vm="2966">
        <f ca="1"/>
        <v>44306</v>
      </c>
      <c r="B1587" s="113" vm="2686">
        <f ca="1"/>
        <v>127.11</v>
      </c>
      <c r="C1587" s="113">
        <f t="shared" ca="1" si="24"/>
        <v>2021</v>
      </c>
    </row>
    <row r="1588" spans="1:3" x14ac:dyDescent="0.3">
      <c r="A1588" s="113" vm="2967">
        <f ca="1"/>
        <v>44307</v>
      </c>
      <c r="B1588" s="113" vm="2968">
        <f ca="1"/>
        <v>129.9</v>
      </c>
      <c r="C1588" s="113">
        <f t="shared" ca="1" si="24"/>
        <v>2021</v>
      </c>
    </row>
    <row r="1589" spans="1:3" x14ac:dyDescent="0.3">
      <c r="A1589" s="113" vm="2969">
        <f ca="1"/>
        <v>44308</v>
      </c>
      <c r="B1589" s="113" vm="2970">
        <f ca="1"/>
        <v>129.18</v>
      </c>
      <c r="C1589" s="113">
        <f t="shared" ca="1" si="24"/>
        <v>2021</v>
      </c>
    </row>
    <row r="1590" spans="1:3" x14ac:dyDescent="0.3">
      <c r="A1590" s="113" vm="2971">
        <f ca="1"/>
        <v>44309</v>
      </c>
      <c r="B1590" s="113" vm="2972">
        <f ca="1"/>
        <v>130.19</v>
      </c>
      <c r="C1590" s="113">
        <f t="shared" ca="1" si="24"/>
        <v>2021</v>
      </c>
    </row>
    <row r="1591" spans="1:3" x14ac:dyDescent="0.3">
      <c r="A1591" s="113" vm="2973">
        <f ca="1"/>
        <v>44312</v>
      </c>
      <c r="B1591" s="113" vm="2974">
        <f ca="1"/>
        <v>131.6</v>
      </c>
      <c r="C1591" s="113">
        <f t="shared" ca="1" si="24"/>
        <v>2021</v>
      </c>
    </row>
    <row r="1592" spans="1:3" x14ac:dyDescent="0.3">
      <c r="A1592" s="113" vm="2975">
        <f ca="1"/>
        <v>44313</v>
      </c>
      <c r="B1592" s="113" vm="2976">
        <f ca="1"/>
        <v>132.11000000000001</v>
      </c>
      <c r="C1592" s="113">
        <f t="shared" ca="1" si="24"/>
        <v>2021</v>
      </c>
    </row>
    <row r="1593" spans="1:3" x14ac:dyDescent="0.3">
      <c r="A1593" s="113" vm="2977">
        <f ca="1"/>
        <v>44314</v>
      </c>
      <c r="B1593" s="113" vm="2978">
        <f ca="1"/>
        <v>130.71</v>
      </c>
      <c r="C1593" s="113">
        <f t="shared" ca="1" si="24"/>
        <v>2021</v>
      </c>
    </row>
    <row r="1594" spans="1:3" x14ac:dyDescent="0.3">
      <c r="A1594" s="113" vm="2979">
        <f ca="1"/>
        <v>44315</v>
      </c>
      <c r="B1594" s="113" vm="2980">
        <f ca="1"/>
        <v>133.26</v>
      </c>
      <c r="C1594" s="113">
        <f t="shared" ca="1" si="24"/>
        <v>2021</v>
      </c>
    </row>
    <row r="1595" spans="1:3" x14ac:dyDescent="0.3">
      <c r="A1595" s="113" vm="2981">
        <f ca="1"/>
        <v>44316</v>
      </c>
      <c r="B1595" s="113" vm="2982">
        <f ca="1"/>
        <v>132.62</v>
      </c>
      <c r="C1595" s="113">
        <f t="shared" ca="1" si="24"/>
        <v>2021</v>
      </c>
    </row>
    <row r="1596" spans="1:3" x14ac:dyDescent="0.3">
      <c r="A1596" s="113" vm="2983">
        <f ca="1"/>
        <v>44319</v>
      </c>
      <c r="B1596" s="113" vm="2984">
        <f ca="1"/>
        <v>133.03</v>
      </c>
      <c r="C1596" s="113">
        <f t="shared" ca="1" si="24"/>
        <v>2021</v>
      </c>
    </row>
    <row r="1597" spans="1:3" x14ac:dyDescent="0.3">
      <c r="A1597" s="113" vm="2985">
        <f ca="1"/>
        <v>44320</v>
      </c>
      <c r="B1597" s="113" vm="2986">
        <f ca="1"/>
        <v>131.55000000000001</v>
      </c>
      <c r="C1597" s="113">
        <f t="shared" ca="1" si="24"/>
        <v>2021</v>
      </c>
    </row>
    <row r="1598" spans="1:3" x14ac:dyDescent="0.3">
      <c r="A1598" s="113" vm="2987">
        <f ca="1"/>
        <v>44321</v>
      </c>
      <c r="B1598" s="113" vm="2761">
        <f ca="1"/>
        <v>132.21</v>
      </c>
      <c r="C1598" s="113">
        <f t="shared" ca="1" si="24"/>
        <v>2021</v>
      </c>
    </row>
    <row r="1599" spans="1:3" x14ac:dyDescent="0.3">
      <c r="A1599" s="113" vm="2988">
        <f ca="1"/>
        <v>44322</v>
      </c>
      <c r="B1599" s="113" vm="2937">
        <f ca="1"/>
        <v>133.49</v>
      </c>
      <c r="C1599" s="113">
        <f t="shared" ca="1" si="24"/>
        <v>2021</v>
      </c>
    </row>
    <row r="1600" spans="1:3" x14ac:dyDescent="0.3">
      <c r="A1600" s="113" vm="2989">
        <f ca="1"/>
        <v>44323</v>
      </c>
      <c r="B1600" s="113" vm="2990">
        <f ca="1"/>
        <v>137.81</v>
      </c>
      <c r="C1600" s="113">
        <f t="shared" ca="1" si="24"/>
        <v>2021</v>
      </c>
    </row>
    <row r="1601" spans="1:3" x14ac:dyDescent="0.3">
      <c r="A1601" s="113" vm="2991">
        <f ca="1"/>
        <v>44326</v>
      </c>
      <c r="B1601" s="113" vm="2992">
        <f ca="1"/>
        <v>136.4</v>
      </c>
      <c r="C1601" s="113">
        <f t="shared" ca="1" si="24"/>
        <v>2021</v>
      </c>
    </row>
    <row r="1602" spans="1:3" x14ac:dyDescent="0.3">
      <c r="A1602" s="113" vm="2993">
        <f ca="1"/>
        <v>44327</v>
      </c>
      <c r="B1602" s="113" vm="2929">
        <f ca="1"/>
        <v>137.12</v>
      </c>
      <c r="C1602" s="113">
        <f t="shared" ca="1" si="24"/>
        <v>2021</v>
      </c>
    </row>
    <row r="1603" spans="1:3" x14ac:dyDescent="0.3">
      <c r="A1603" s="113" vm="2994">
        <f ca="1"/>
        <v>44328</v>
      </c>
      <c r="B1603" s="113" vm="2995">
        <f ca="1"/>
        <v>133.38999999999999</v>
      </c>
      <c r="C1603" s="113">
        <f t="shared" ref="C1603:C1666" ca="1" si="25">YEAR(A1603)</f>
        <v>2021</v>
      </c>
    </row>
    <row r="1604" spans="1:3" x14ac:dyDescent="0.3">
      <c r="A1604" s="113" vm="2996">
        <f ca="1"/>
        <v>44329</v>
      </c>
      <c r="B1604" s="113" vm="2997">
        <f ca="1"/>
        <v>133.61000000000001</v>
      </c>
      <c r="C1604" s="113">
        <f t="shared" ca="1" si="25"/>
        <v>2021</v>
      </c>
    </row>
    <row r="1605" spans="1:3" x14ac:dyDescent="0.3">
      <c r="A1605" s="113" vm="2998">
        <f ca="1"/>
        <v>44330</v>
      </c>
      <c r="B1605" s="113" vm="2999">
        <f ca="1"/>
        <v>135.93</v>
      </c>
      <c r="C1605" s="113">
        <f t="shared" ca="1" si="25"/>
        <v>2021</v>
      </c>
    </row>
    <row r="1606" spans="1:3" x14ac:dyDescent="0.3">
      <c r="A1606" s="113" vm="3000">
        <f ca="1"/>
        <v>44333</v>
      </c>
      <c r="B1606" s="113" vm="3001">
        <f ca="1"/>
        <v>136.41</v>
      </c>
      <c r="C1606" s="113">
        <f t="shared" ca="1" si="25"/>
        <v>2021</v>
      </c>
    </row>
    <row r="1607" spans="1:3" x14ac:dyDescent="0.3">
      <c r="A1607" s="113" vm="3002">
        <f ca="1"/>
        <v>44334</v>
      </c>
      <c r="B1607" s="113" vm="3003">
        <f ca="1"/>
        <v>135.56</v>
      </c>
      <c r="C1607" s="113">
        <f t="shared" ca="1" si="25"/>
        <v>2021</v>
      </c>
    </row>
    <row r="1608" spans="1:3" x14ac:dyDescent="0.3">
      <c r="A1608" s="113" vm="3004">
        <f ca="1"/>
        <v>44335</v>
      </c>
      <c r="B1608" s="113" vm="3005">
        <f ca="1"/>
        <v>132.96</v>
      </c>
      <c r="C1608" s="113">
        <f t="shared" ca="1" si="25"/>
        <v>2021</v>
      </c>
    </row>
    <row r="1609" spans="1:3" x14ac:dyDescent="0.3">
      <c r="A1609" s="113" vm="3006">
        <f ca="1"/>
        <v>44336</v>
      </c>
      <c r="B1609" s="113" vm="3007">
        <f ca="1"/>
        <v>133.27000000000001</v>
      </c>
      <c r="C1609" s="113">
        <f t="shared" ca="1" si="25"/>
        <v>2021</v>
      </c>
    </row>
    <row r="1610" spans="1:3" x14ac:dyDescent="0.3">
      <c r="A1610" s="113" vm="3008">
        <f ca="1"/>
        <v>44337</v>
      </c>
      <c r="B1610" s="113" vm="3009">
        <f ca="1"/>
        <v>132.66</v>
      </c>
      <c r="C1610" s="113">
        <f t="shared" ca="1" si="25"/>
        <v>2021</v>
      </c>
    </row>
    <row r="1611" spans="1:3" x14ac:dyDescent="0.3">
      <c r="A1611" s="113" vm="3010">
        <f ca="1"/>
        <v>44340</v>
      </c>
      <c r="B1611" s="113" vm="3011">
        <f ca="1"/>
        <v>134.06</v>
      </c>
      <c r="C1611" s="113">
        <f t="shared" ca="1" si="25"/>
        <v>2021</v>
      </c>
    </row>
    <row r="1612" spans="1:3" x14ac:dyDescent="0.3">
      <c r="A1612" s="113" vm="3012">
        <f ca="1"/>
        <v>44341</v>
      </c>
      <c r="B1612" s="113" vm="3013">
        <f ca="1"/>
        <v>134.32</v>
      </c>
      <c r="C1612" s="113">
        <f t="shared" ca="1" si="25"/>
        <v>2021</v>
      </c>
    </row>
    <row r="1613" spans="1:3" x14ac:dyDescent="0.3">
      <c r="A1613" s="113" vm="3014">
        <f ca="1"/>
        <v>44342</v>
      </c>
      <c r="B1613" s="113" vm="3015">
        <f ca="1"/>
        <v>136.88999999999999</v>
      </c>
      <c r="C1613" s="113">
        <f t="shared" ca="1" si="25"/>
        <v>2021</v>
      </c>
    </row>
    <row r="1614" spans="1:3" x14ac:dyDescent="0.3">
      <c r="A1614" s="113" vm="3016">
        <f ca="1"/>
        <v>44343</v>
      </c>
      <c r="B1614" s="113" vm="3017">
        <f ca="1"/>
        <v>136.56</v>
      </c>
      <c r="C1614" s="113">
        <f t="shared" ca="1" si="25"/>
        <v>2021</v>
      </c>
    </row>
    <row r="1615" spans="1:3" x14ac:dyDescent="0.3">
      <c r="A1615" s="113" vm="3018">
        <f ca="1"/>
        <v>44344</v>
      </c>
      <c r="B1615" s="113" vm="3019">
        <f ca="1"/>
        <v>136.46</v>
      </c>
      <c r="C1615" s="113">
        <f t="shared" ca="1" si="25"/>
        <v>2021</v>
      </c>
    </row>
    <row r="1616" spans="1:3" x14ac:dyDescent="0.3">
      <c r="A1616" s="113" vm="3020">
        <f ca="1"/>
        <v>44348</v>
      </c>
      <c r="B1616" s="113" vm="3021">
        <f ca="1"/>
        <v>134.51</v>
      </c>
      <c r="C1616" s="113">
        <f t="shared" ca="1" si="25"/>
        <v>2021</v>
      </c>
    </row>
    <row r="1617" spans="1:3" x14ac:dyDescent="0.3">
      <c r="A1617" s="113" vm="3022">
        <f ca="1"/>
        <v>44349</v>
      </c>
      <c r="B1617" s="113" vm="3023">
        <f ca="1"/>
        <v>134.16999999999999</v>
      </c>
      <c r="C1617" s="113">
        <f t="shared" ca="1" si="25"/>
        <v>2021</v>
      </c>
    </row>
    <row r="1618" spans="1:3" x14ac:dyDescent="0.3">
      <c r="A1618" s="113" vm="3024">
        <f ca="1"/>
        <v>44350</v>
      </c>
      <c r="B1618" s="113" vm="3023">
        <f ca="1"/>
        <v>134.16999999999999</v>
      </c>
      <c r="C1618" s="113">
        <f t="shared" ca="1" si="25"/>
        <v>2021</v>
      </c>
    </row>
    <row r="1619" spans="1:3" x14ac:dyDescent="0.3">
      <c r="A1619" s="113" vm="3025">
        <f ca="1"/>
        <v>44351</v>
      </c>
      <c r="B1619" s="113" vm="3026">
        <f ca="1"/>
        <v>133.74</v>
      </c>
      <c r="C1619" s="113">
        <f t="shared" ca="1" si="25"/>
        <v>2021</v>
      </c>
    </row>
    <row r="1620" spans="1:3" x14ac:dyDescent="0.3">
      <c r="A1620" s="113" vm="3027">
        <f ca="1"/>
        <v>44354</v>
      </c>
      <c r="B1620" s="113" vm="3028">
        <f ca="1"/>
        <v>133.94999999999999</v>
      </c>
      <c r="C1620" s="113">
        <f t="shared" ca="1" si="25"/>
        <v>2021</v>
      </c>
    </row>
    <row r="1621" spans="1:3" x14ac:dyDescent="0.3">
      <c r="A1621" s="113" vm="3029">
        <f ca="1"/>
        <v>44355</v>
      </c>
      <c r="B1621" s="113" vm="2905">
        <f ca="1"/>
        <v>133.35</v>
      </c>
      <c r="C1621" s="113">
        <f t="shared" ca="1" si="25"/>
        <v>2021</v>
      </c>
    </row>
    <row r="1622" spans="1:3" x14ac:dyDescent="0.3">
      <c r="A1622" s="113" vm="3030">
        <f ca="1"/>
        <v>44356</v>
      </c>
      <c r="B1622" s="113" vm="3031">
        <f ca="1"/>
        <v>131.84</v>
      </c>
      <c r="C1622" s="113">
        <f t="shared" ca="1" si="25"/>
        <v>2021</v>
      </c>
    </row>
    <row r="1623" spans="1:3" x14ac:dyDescent="0.3">
      <c r="A1623" s="113" vm="3032">
        <f ca="1"/>
        <v>44357</v>
      </c>
      <c r="B1623" s="113" vm="2709">
        <f ca="1"/>
        <v>130.97999999999999</v>
      </c>
      <c r="C1623" s="113">
        <f t="shared" ca="1" si="25"/>
        <v>2021</v>
      </c>
    </row>
    <row r="1624" spans="1:3" x14ac:dyDescent="0.3">
      <c r="A1624" s="113" vm="3033">
        <f ca="1"/>
        <v>44358</v>
      </c>
      <c r="B1624" s="113" vm="3034">
        <f ca="1"/>
        <v>131.94</v>
      </c>
      <c r="C1624" s="113">
        <f t="shared" ca="1" si="25"/>
        <v>2021</v>
      </c>
    </row>
    <row r="1625" spans="1:3" x14ac:dyDescent="0.3">
      <c r="A1625" s="113" vm="3035">
        <f ca="1"/>
        <v>44361</v>
      </c>
      <c r="B1625" s="113" vm="3036">
        <f ca="1"/>
        <v>131.36000000000001</v>
      </c>
      <c r="C1625" s="113">
        <f t="shared" ca="1" si="25"/>
        <v>2021</v>
      </c>
    </row>
    <row r="1626" spans="1:3" x14ac:dyDescent="0.3">
      <c r="A1626" s="113" vm="3037">
        <f ca="1"/>
        <v>44362</v>
      </c>
      <c r="B1626" s="113" vm="3038">
        <f ca="1"/>
        <v>130.29</v>
      </c>
      <c r="C1626" s="113">
        <f t="shared" ca="1" si="25"/>
        <v>2021</v>
      </c>
    </row>
    <row r="1627" spans="1:3" x14ac:dyDescent="0.3">
      <c r="A1627" s="113" vm="3039">
        <f ca="1"/>
        <v>44363</v>
      </c>
      <c r="B1627" s="113" vm="3040">
        <f ca="1"/>
        <v>130.4</v>
      </c>
      <c r="C1627" s="113">
        <f t="shared" ca="1" si="25"/>
        <v>2021</v>
      </c>
    </row>
    <row r="1628" spans="1:3" x14ac:dyDescent="0.3">
      <c r="A1628" s="113" vm="3041">
        <f ca="1"/>
        <v>44364</v>
      </c>
      <c r="B1628" s="113" vm="3042">
        <f ca="1"/>
        <v>128.91999999999999</v>
      </c>
      <c r="C1628" s="113">
        <f t="shared" ca="1" si="25"/>
        <v>2021</v>
      </c>
    </row>
    <row r="1629" spans="1:3" x14ac:dyDescent="0.3">
      <c r="A1629" s="113" vm="3043">
        <f ca="1"/>
        <v>44365</v>
      </c>
      <c r="B1629" s="113" vm="3044">
        <f ca="1"/>
        <v>128.41</v>
      </c>
      <c r="C1629" s="113">
        <f t="shared" ca="1" si="25"/>
        <v>2021</v>
      </c>
    </row>
    <row r="1630" spans="1:3" x14ac:dyDescent="0.3">
      <c r="A1630" s="113" vm="3045">
        <f ca="1"/>
        <v>44368</v>
      </c>
      <c r="B1630" s="113" vm="3046">
        <f ca="1"/>
        <v>130.08000000000001</v>
      </c>
      <c r="C1630" s="113">
        <f t="shared" ca="1" si="25"/>
        <v>2021</v>
      </c>
    </row>
    <row r="1631" spans="1:3" x14ac:dyDescent="0.3">
      <c r="A1631" s="113" vm="3047">
        <f ca="1"/>
        <v>44369</v>
      </c>
      <c r="B1631" s="113" vm="3048">
        <f ca="1"/>
        <v>132.47999999999999</v>
      </c>
      <c r="C1631" s="113">
        <f t="shared" ca="1" si="25"/>
        <v>2021</v>
      </c>
    </row>
    <row r="1632" spans="1:3" x14ac:dyDescent="0.3">
      <c r="A1632" s="113" vm="3049">
        <f ca="1"/>
        <v>44370</v>
      </c>
      <c r="B1632" s="113" vm="3050">
        <f ca="1"/>
        <v>133.1</v>
      </c>
      <c r="C1632" s="113">
        <f t="shared" ca="1" si="25"/>
        <v>2021</v>
      </c>
    </row>
    <row r="1633" spans="1:3" x14ac:dyDescent="0.3">
      <c r="A1633" s="113" vm="3051">
        <f ca="1"/>
        <v>44371</v>
      </c>
      <c r="B1633" s="113" vm="3052">
        <f ca="1"/>
        <v>133.6</v>
      </c>
      <c r="C1633" s="113">
        <f t="shared" ca="1" si="25"/>
        <v>2021</v>
      </c>
    </row>
    <row r="1634" spans="1:3" x14ac:dyDescent="0.3">
      <c r="A1634" s="113" vm="3053">
        <f ca="1"/>
        <v>44372</v>
      </c>
      <c r="B1634" s="113" vm="3054">
        <f ca="1"/>
        <v>154.35</v>
      </c>
      <c r="C1634" s="113">
        <f t="shared" ca="1" si="25"/>
        <v>2021</v>
      </c>
    </row>
    <row r="1635" spans="1:3" x14ac:dyDescent="0.3">
      <c r="A1635" s="113" vm="3055">
        <f ca="1"/>
        <v>44375</v>
      </c>
      <c r="B1635" s="113" vm="3056">
        <f ca="1"/>
        <v>152.36000000000001</v>
      </c>
      <c r="C1635" s="113">
        <f t="shared" ca="1" si="25"/>
        <v>2021</v>
      </c>
    </row>
    <row r="1636" spans="1:3" x14ac:dyDescent="0.3">
      <c r="A1636" s="113" vm="3057">
        <f ca="1"/>
        <v>44376</v>
      </c>
      <c r="B1636" s="113" vm="3058">
        <f ca="1"/>
        <v>155.94999999999999</v>
      </c>
      <c r="C1636" s="113">
        <f t="shared" ca="1" si="25"/>
        <v>2021</v>
      </c>
    </row>
    <row r="1637" spans="1:3" x14ac:dyDescent="0.3">
      <c r="A1637" s="113" vm="3059">
        <f ca="1"/>
        <v>44377</v>
      </c>
      <c r="B1637" s="113" vm="3060">
        <f ca="1"/>
        <v>154.49</v>
      </c>
      <c r="C1637" s="113">
        <f t="shared" ca="1" si="25"/>
        <v>2021</v>
      </c>
    </row>
    <row r="1638" spans="1:3" x14ac:dyDescent="0.3">
      <c r="A1638" s="113" vm="3061">
        <f ca="1"/>
        <v>44378</v>
      </c>
      <c r="B1638" s="113" vm="3062">
        <f ca="1"/>
        <v>158</v>
      </c>
      <c r="C1638" s="113">
        <f t="shared" ca="1" si="25"/>
        <v>2021</v>
      </c>
    </row>
    <row r="1639" spans="1:3" x14ac:dyDescent="0.3">
      <c r="A1639" s="113" vm="3063">
        <f ca="1"/>
        <v>44379</v>
      </c>
      <c r="B1639" s="113" vm="3064">
        <f ca="1"/>
        <v>159.74</v>
      </c>
      <c r="C1639" s="113">
        <f t="shared" ca="1" si="25"/>
        <v>2021</v>
      </c>
    </row>
    <row r="1640" spans="1:3" x14ac:dyDescent="0.3">
      <c r="A1640" s="113" vm="3065">
        <f ca="1"/>
        <v>44383</v>
      </c>
      <c r="B1640" s="113" vm="3066">
        <f ca="1"/>
        <v>160.11000000000001</v>
      </c>
      <c r="C1640" s="113">
        <f t="shared" ca="1" si="25"/>
        <v>2021</v>
      </c>
    </row>
    <row r="1641" spans="1:3" x14ac:dyDescent="0.3">
      <c r="A1641" s="113" vm="3067">
        <f ca="1"/>
        <v>44384</v>
      </c>
      <c r="B1641" s="113" vm="3068">
        <f ca="1"/>
        <v>160.16</v>
      </c>
      <c r="C1641" s="113">
        <f t="shared" ca="1" si="25"/>
        <v>2021</v>
      </c>
    </row>
    <row r="1642" spans="1:3" x14ac:dyDescent="0.3">
      <c r="A1642" s="113" vm="3069">
        <f ca="1"/>
        <v>44385</v>
      </c>
      <c r="B1642" s="113" vm="3070">
        <f ca="1"/>
        <v>160.63</v>
      </c>
      <c r="C1642" s="113">
        <f t="shared" ca="1" si="25"/>
        <v>2021</v>
      </c>
    </row>
    <row r="1643" spans="1:3" x14ac:dyDescent="0.3">
      <c r="A1643" s="113" vm="3071">
        <f ca="1"/>
        <v>44386</v>
      </c>
      <c r="B1643" s="113" vm="3072">
        <f ca="1"/>
        <v>161</v>
      </c>
      <c r="C1643" s="113">
        <f t="shared" ca="1" si="25"/>
        <v>2021</v>
      </c>
    </row>
    <row r="1644" spans="1:3" x14ac:dyDescent="0.3">
      <c r="A1644" s="113" vm="3073">
        <f ca="1"/>
        <v>44389</v>
      </c>
      <c r="B1644" s="113" vm="3074">
        <f ca="1"/>
        <v>161.82</v>
      </c>
      <c r="C1644" s="113">
        <f t="shared" ca="1" si="25"/>
        <v>2021</v>
      </c>
    </row>
    <row r="1645" spans="1:3" x14ac:dyDescent="0.3">
      <c r="A1645" s="113" vm="3075">
        <f ca="1"/>
        <v>44390</v>
      </c>
      <c r="B1645" s="113" vm="3076">
        <f ca="1"/>
        <v>161.59</v>
      </c>
      <c r="C1645" s="113">
        <f t="shared" ca="1" si="25"/>
        <v>2021</v>
      </c>
    </row>
    <row r="1646" spans="1:3" x14ac:dyDescent="0.3">
      <c r="A1646" s="113" vm="3077">
        <f ca="1"/>
        <v>44391</v>
      </c>
      <c r="B1646" s="113" vm="3078">
        <f ca="1"/>
        <v>161.54</v>
      </c>
      <c r="C1646" s="113">
        <f t="shared" ca="1" si="25"/>
        <v>2021</v>
      </c>
    </row>
    <row r="1647" spans="1:3" x14ac:dyDescent="0.3">
      <c r="A1647" s="113" vm="3079">
        <f ca="1"/>
        <v>44392</v>
      </c>
      <c r="B1647" s="113" vm="3080">
        <f ca="1"/>
        <v>161.69</v>
      </c>
      <c r="C1647" s="113">
        <f t="shared" ca="1" si="25"/>
        <v>2021</v>
      </c>
    </row>
    <row r="1648" spans="1:3" x14ac:dyDescent="0.3">
      <c r="A1648" s="113" vm="3081">
        <f ca="1"/>
        <v>44393</v>
      </c>
      <c r="B1648" s="113" vm="3082">
        <f ca="1"/>
        <v>159.85</v>
      </c>
      <c r="C1648" s="113">
        <f t="shared" ca="1" si="25"/>
        <v>2021</v>
      </c>
    </row>
    <row r="1649" spans="1:3" x14ac:dyDescent="0.3">
      <c r="A1649" s="113" vm="3083">
        <f ca="1"/>
        <v>44396</v>
      </c>
      <c r="B1649" s="113" vm="3084">
        <f ca="1"/>
        <v>157.87</v>
      </c>
      <c r="C1649" s="113">
        <f t="shared" ca="1" si="25"/>
        <v>2021</v>
      </c>
    </row>
    <row r="1650" spans="1:3" x14ac:dyDescent="0.3">
      <c r="A1650" s="113" vm="3085">
        <f ca="1"/>
        <v>44397</v>
      </c>
      <c r="B1650" s="113" vm="3064">
        <f ca="1"/>
        <v>159.74</v>
      </c>
      <c r="C1650" s="113">
        <f t="shared" ca="1" si="25"/>
        <v>2021</v>
      </c>
    </row>
    <row r="1651" spans="1:3" x14ac:dyDescent="0.3">
      <c r="A1651" s="113" vm="3086">
        <f ca="1"/>
        <v>44398</v>
      </c>
      <c r="B1651" s="113" vm="3087">
        <f ca="1"/>
        <v>161.08000000000001</v>
      </c>
      <c r="C1651" s="113">
        <f t="shared" ca="1" si="25"/>
        <v>2021</v>
      </c>
    </row>
    <row r="1652" spans="1:3" x14ac:dyDescent="0.3">
      <c r="A1652" s="113" vm="3088">
        <f ca="1"/>
        <v>44399</v>
      </c>
      <c r="B1652" s="113" vm="3089">
        <f ca="1"/>
        <v>163.68</v>
      </c>
      <c r="C1652" s="113">
        <f t="shared" ca="1" si="25"/>
        <v>2021</v>
      </c>
    </row>
    <row r="1653" spans="1:3" x14ac:dyDescent="0.3">
      <c r="A1653" s="113" vm="3090">
        <f ca="1"/>
        <v>44400</v>
      </c>
      <c r="B1653" s="113" vm="3091">
        <f ca="1"/>
        <v>166.36</v>
      </c>
      <c r="C1653" s="113">
        <f t="shared" ca="1" si="25"/>
        <v>2021</v>
      </c>
    </row>
    <row r="1654" spans="1:3" x14ac:dyDescent="0.3">
      <c r="A1654" s="113" vm="3092">
        <f ca="1"/>
        <v>44403</v>
      </c>
      <c r="B1654" s="113" vm="3093">
        <f ca="1"/>
        <v>165.09</v>
      </c>
      <c r="C1654" s="113">
        <f t="shared" ca="1" si="25"/>
        <v>2021</v>
      </c>
    </row>
    <row r="1655" spans="1:3" x14ac:dyDescent="0.3">
      <c r="A1655" s="113" vm="3094">
        <f ca="1"/>
        <v>44404</v>
      </c>
      <c r="B1655" s="113" vm="3095">
        <f ca="1"/>
        <v>164.57</v>
      </c>
      <c r="C1655" s="113">
        <f t="shared" ca="1" si="25"/>
        <v>2021</v>
      </c>
    </row>
    <row r="1656" spans="1:3" x14ac:dyDescent="0.3">
      <c r="A1656" s="113" vm="3096">
        <f ca="1"/>
        <v>44405</v>
      </c>
      <c r="B1656" s="113" vm="3097">
        <f ca="1"/>
        <v>165.46</v>
      </c>
      <c r="C1656" s="113">
        <f t="shared" ca="1" si="25"/>
        <v>2021</v>
      </c>
    </row>
    <row r="1657" spans="1:3" x14ac:dyDescent="0.3">
      <c r="A1657" s="113" vm="3098">
        <f ca="1"/>
        <v>44406</v>
      </c>
      <c r="B1657" s="113" vm="3099">
        <f ca="1"/>
        <v>166.99</v>
      </c>
      <c r="C1657" s="113">
        <f t="shared" ca="1" si="25"/>
        <v>2021</v>
      </c>
    </row>
    <row r="1658" spans="1:3" x14ac:dyDescent="0.3">
      <c r="A1658" s="113" vm="3100">
        <f ca="1"/>
        <v>44407</v>
      </c>
      <c r="B1658" s="113" vm="3101">
        <f ca="1"/>
        <v>167.51</v>
      </c>
      <c r="C1658" s="113">
        <f t="shared" ca="1" si="25"/>
        <v>2021</v>
      </c>
    </row>
    <row r="1659" spans="1:3" x14ac:dyDescent="0.3">
      <c r="A1659" s="113" vm="3102">
        <f ca="1"/>
        <v>44410</v>
      </c>
      <c r="B1659" s="113" vm="3103">
        <f ca="1"/>
        <v>168.75</v>
      </c>
      <c r="C1659" s="113">
        <f t="shared" ca="1" si="25"/>
        <v>2021</v>
      </c>
    </row>
    <row r="1660" spans="1:3" x14ac:dyDescent="0.3">
      <c r="A1660" s="113" vm="3104">
        <f ca="1"/>
        <v>44411</v>
      </c>
      <c r="B1660" s="113" vm="3105">
        <f ca="1"/>
        <v>171.23</v>
      </c>
      <c r="C1660" s="113">
        <f t="shared" ca="1" si="25"/>
        <v>2021</v>
      </c>
    </row>
    <row r="1661" spans="1:3" x14ac:dyDescent="0.3">
      <c r="A1661" s="113" vm="3106">
        <f ca="1"/>
        <v>44412</v>
      </c>
      <c r="B1661" s="113" vm="3107">
        <f ca="1"/>
        <v>171.91</v>
      </c>
      <c r="C1661" s="113">
        <f t="shared" ca="1" si="25"/>
        <v>2021</v>
      </c>
    </row>
    <row r="1662" spans="1:3" x14ac:dyDescent="0.3">
      <c r="A1662" s="113" vm="3108">
        <f ca="1"/>
        <v>44413</v>
      </c>
      <c r="B1662" s="113" vm="3109">
        <f ca="1"/>
        <v>173.85</v>
      </c>
      <c r="C1662" s="113">
        <f t="shared" ca="1" si="25"/>
        <v>2021</v>
      </c>
    </row>
    <row r="1663" spans="1:3" x14ac:dyDescent="0.3">
      <c r="A1663" s="113" vm="3110">
        <f ca="1"/>
        <v>44414</v>
      </c>
      <c r="B1663" s="113" vm="3111">
        <f ca="1"/>
        <v>172.8</v>
      </c>
      <c r="C1663" s="113">
        <f t="shared" ca="1" si="25"/>
        <v>2021</v>
      </c>
    </row>
    <row r="1664" spans="1:3" x14ac:dyDescent="0.3">
      <c r="A1664" s="113" vm="3112">
        <f ca="1"/>
        <v>44417</v>
      </c>
      <c r="B1664" s="113" vm="3113">
        <f ca="1"/>
        <v>171.77</v>
      </c>
      <c r="C1664" s="113">
        <f t="shared" ca="1" si="25"/>
        <v>2021</v>
      </c>
    </row>
    <row r="1665" spans="1:3" x14ac:dyDescent="0.3">
      <c r="A1665" s="113" vm="3114">
        <f ca="1"/>
        <v>44418</v>
      </c>
      <c r="B1665" s="113" vm="3115">
        <f ca="1"/>
        <v>172.27</v>
      </c>
      <c r="C1665" s="113">
        <f t="shared" ca="1" si="25"/>
        <v>2021</v>
      </c>
    </row>
    <row r="1666" spans="1:3" x14ac:dyDescent="0.3">
      <c r="A1666" s="113" vm="3116">
        <f ca="1"/>
        <v>44419</v>
      </c>
      <c r="B1666" s="113" vm="3117">
        <f ca="1"/>
        <v>171.27</v>
      </c>
      <c r="C1666" s="113">
        <f t="shared" ca="1" si="25"/>
        <v>2021</v>
      </c>
    </row>
    <row r="1667" spans="1:3" x14ac:dyDescent="0.3">
      <c r="A1667" s="113" vm="3118">
        <f ca="1"/>
        <v>44420</v>
      </c>
      <c r="B1667" s="113" vm="3119">
        <f ca="1"/>
        <v>170.64</v>
      </c>
      <c r="C1667" s="113">
        <f t="shared" ref="C1667:C1730" ca="1" si="26">YEAR(A1667)</f>
        <v>2021</v>
      </c>
    </row>
    <row r="1668" spans="1:3" x14ac:dyDescent="0.3">
      <c r="A1668" s="113" vm="3120">
        <f ca="1"/>
        <v>44421</v>
      </c>
      <c r="B1668" s="113" vm="3121">
        <f ca="1"/>
        <v>171.69</v>
      </c>
      <c r="C1668" s="113">
        <f t="shared" ca="1" si="26"/>
        <v>2021</v>
      </c>
    </row>
    <row r="1669" spans="1:3" x14ac:dyDescent="0.3">
      <c r="A1669" s="113" vm="3122">
        <f ca="1"/>
        <v>44424</v>
      </c>
      <c r="B1669" s="113" vm="3123">
        <f ca="1"/>
        <v>172.36</v>
      </c>
      <c r="C1669" s="113">
        <f t="shared" ca="1" si="26"/>
        <v>2021</v>
      </c>
    </row>
    <row r="1670" spans="1:3" x14ac:dyDescent="0.3">
      <c r="A1670" s="113" vm="3124">
        <f ca="1"/>
        <v>44425</v>
      </c>
      <c r="B1670" s="113" vm="3125">
        <f ca="1"/>
        <v>170.66</v>
      </c>
      <c r="C1670" s="113">
        <f t="shared" ca="1" si="26"/>
        <v>2021</v>
      </c>
    </row>
    <row r="1671" spans="1:3" x14ac:dyDescent="0.3">
      <c r="A1671" s="113" vm="3126">
        <f ca="1"/>
        <v>44426</v>
      </c>
      <c r="B1671" s="113" vm="3127">
        <f ca="1"/>
        <v>168.81</v>
      </c>
      <c r="C1671" s="113">
        <f t="shared" ca="1" si="26"/>
        <v>2021</v>
      </c>
    </row>
    <row r="1672" spans="1:3" x14ac:dyDescent="0.3">
      <c r="A1672" s="113" vm="3128">
        <f ca="1"/>
        <v>44427</v>
      </c>
      <c r="B1672" s="113" vm="3129">
        <f ca="1"/>
        <v>165.59</v>
      </c>
      <c r="C1672" s="113">
        <f t="shared" ca="1" si="26"/>
        <v>2021</v>
      </c>
    </row>
    <row r="1673" spans="1:3" x14ac:dyDescent="0.3">
      <c r="A1673" s="113" vm="3130">
        <f ca="1"/>
        <v>44428</v>
      </c>
      <c r="B1673" s="113" vm="3131">
        <f ca="1"/>
        <v>167.79</v>
      </c>
      <c r="C1673" s="113">
        <f t="shared" ca="1" si="26"/>
        <v>2021</v>
      </c>
    </row>
    <row r="1674" spans="1:3" x14ac:dyDescent="0.3">
      <c r="A1674" s="113" vm="3132">
        <f ca="1"/>
        <v>44431</v>
      </c>
      <c r="B1674" s="113" vm="3133">
        <f ca="1"/>
        <v>169.72</v>
      </c>
      <c r="C1674" s="113">
        <f t="shared" ca="1" si="26"/>
        <v>2021</v>
      </c>
    </row>
    <row r="1675" spans="1:3" x14ac:dyDescent="0.3">
      <c r="A1675" s="113" vm="3134">
        <f ca="1"/>
        <v>44432</v>
      </c>
      <c r="B1675" s="113" vm="3135">
        <f ca="1"/>
        <v>169.98</v>
      </c>
      <c r="C1675" s="113">
        <f t="shared" ca="1" si="26"/>
        <v>2021</v>
      </c>
    </row>
    <row r="1676" spans="1:3" x14ac:dyDescent="0.3">
      <c r="A1676" s="113" vm="3136">
        <f ca="1"/>
        <v>44433</v>
      </c>
      <c r="B1676" s="113" vm="3137">
        <f ca="1"/>
        <v>169.84</v>
      </c>
      <c r="C1676" s="113">
        <f t="shared" ca="1" si="26"/>
        <v>2021</v>
      </c>
    </row>
    <row r="1677" spans="1:3" x14ac:dyDescent="0.3">
      <c r="A1677" s="113" vm="3138">
        <f ca="1"/>
        <v>44434</v>
      </c>
      <c r="B1677" s="113" vm="3139">
        <f ca="1"/>
        <v>166.92</v>
      </c>
      <c r="C1677" s="113">
        <f t="shared" ca="1" si="26"/>
        <v>2021</v>
      </c>
    </row>
    <row r="1678" spans="1:3" x14ac:dyDescent="0.3">
      <c r="A1678" s="113" vm="3140">
        <f ca="1"/>
        <v>44435</v>
      </c>
      <c r="B1678" s="113" vm="3141">
        <f ca="1"/>
        <v>167.58</v>
      </c>
      <c r="C1678" s="113">
        <f t="shared" ca="1" si="26"/>
        <v>2021</v>
      </c>
    </row>
    <row r="1679" spans="1:3" x14ac:dyDescent="0.3">
      <c r="A1679" s="113" vm="3142">
        <f ca="1"/>
        <v>44438</v>
      </c>
      <c r="B1679" s="113" vm="3143">
        <f ca="1"/>
        <v>168.03</v>
      </c>
      <c r="C1679" s="113">
        <f t="shared" ca="1" si="26"/>
        <v>2021</v>
      </c>
    </row>
    <row r="1680" spans="1:3" x14ac:dyDescent="0.3">
      <c r="A1680" s="113" vm="3144">
        <f ca="1"/>
        <v>44439</v>
      </c>
      <c r="B1680" s="113" vm="3145">
        <f ca="1"/>
        <v>164.74</v>
      </c>
      <c r="C1680" s="113">
        <f t="shared" ca="1" si="26"/>
        <v>2021</v>
      </c>
    </row>
    <row r="1681" spans="1:3" x14ac:dyDescent="0.3">
      <c r="A1681" s="113" vm="3146">
        <f ca="1"/>
        <v>44440</v>
      </c>
      <c r="B1681" s="113" vm="3147">
        <f ca="1"/>
        <v>164.56</v>
      </c>
      <c r="C1681" s="113">
        <f t="shared" ca="1" si="26"/>
        <v>2021</v>
      </c>
    </row>
    <row r="1682" spans="1:3" x14ac:dyDescent="0.3">
      <c r="A1682" s="113" vm="3148">
        <f ca="1"/>
        <v>44441</v>
      </c>
      <c r="B1682" s="113" vm="3149">
        <f ca="1"/>
        <v>163.66999999999999</v>
      </c>
      <c r="C1682" s="113">
        <f t="shared" ca="1" si="26"/>
        <v>2021</v>
      </c>
    </row>
    <row r="1683" spans="1:3" x14ac:dyDescent="0.3">
      <c r="A1683" s="113" vm="3150">
        <f ca="1"/>
        <v>44442</v>
      </c>
      <c r="B1683" s="113" vm="3151">
        <f ca="1"/>
        <v>163.29</v>
      </c>
      <c r="C1683" s="113">
        <f t="shared" ca="1" si="26"/>
        <v>2021</v>
      </c>
    </row>
    <row r="1684" spans="1:3" x14ac:dyDescent="0.3">
      <c r="A1684" s="113" vm="3152">
        <f ca="1"/>
        <v>44446</v>
      </c>
      <c r="B1684" s="113" vm="3153">
        <f ca="1"/>
        <v>162.63999999999999</v>
      </c>
      <c r="C1684" s="113">
        <f t="shared" ca="1" si="26"/>
        <v>2021</v>
      </c>
    </row>
    <row r="1685" spans="1:3" x14ac:dyDescent="0.3">
      <c r="A1685" s="113" vm="3154">
        <f ca="1"/>
        <v>44447</v>
      </c>
      <c r="B1685" s="113" vm="3155">
        <f ca="1"/>
        <v>160.71</v>
      </c>
      <c r="C1685" s="113">
        <f t="shared" ca="1" si="26"/>
        <v>2021</v>
      </c>
    </row>
    <row r="1686" spans="1:3" x14ac:dyDescent="0.3">
      <c r="A1686" s="113" vm="3156">
        <f ca="1"/>
        <v>44448</v>
      </c>
      <c r="B1686" s="113" vm="3157">
        <f ca="1"/>
        <v>163.34</v>
      </c>
      <c r="C1686" s="113">
        <f t="shared" ca="1" si="26"/>
        <v>2021</v>
      </c>
    </row>
    <row r="1687" spans="1:3" x14ac:dyDescent="0.3">
      <c r="A1687" s="113" vm="3158">
        <f ca="1"/>
        <v>44449</v>
      </c>
      <c r="B1687" s="113" vm="3159">
        <f ca="1"/>
        <v>163.59</v>
      </c>
      <c r="C1687" s="113">
        <f t="shared" ca="1" si="26"/>
        <v>2021</v>
      </c>
    </row>
    <row r="1688" spans="1:3" x14ac:dyDescent="0.3">
      <c r="A1688" s="113" vm="3160">
        <f ca="1"/>
        <v>44452</v>
      </c>
      <c r="B1688" s="113" vm="3161">
        <f ca="1"/>
        <v>159.52000000000001</v>
      </c>
      <c r="C1688" s="113">
        <f t="shared" ca="1" si="26"/>
        <v>2021</v>
      </c>
    </row>
    <row r="1689" spans="1:3" x14ac:dyDescent="0.3">
      <c r="A1689" s="113" vm="3162">
        <f ca="1"/>
        <v>44453</v>
      </c>
      <c r="B1689" s="113" vm="3163">
        <f ca="1"/>
        <v>158.76</v>
      </c>
      <c r="C1689" s="113">
        <f t="shared" ca="1" si="26"/>
        <v>2021</v>
      </c>
    </row>
    <row r="1690" spans="1:3" x14ac:dyDescent="0.3">
      <c r="A1690" s="113" vm="3164">
        <f ca="1"/>
        <v>44454</v>
      </c>
      <c r="B1690" s="113" vm="3165">
        <f ca="1"/>
        <v>157.91</v>
      </c>
      <c r="C1690" s="113">
        <f t="shared" ca="1" si="26"/>
        <v>2021</v>
      </c>
    </row>
    <row r="1691" spans="1:3" x14ac:dyDescent="0.3">
      <c r="A1691" s="113" vm="3166">
        <f ca="1"/>
        <v>44455</v>
      </c>
      <c r="B1691" s="113" vm="3167">
        <f ca="1"/>
        <v>157.6</v>
      </c>
      <c r="C1691" s="113">
        <f t="shared" ca="1" si="26"/>
        <v>2021</v>
      </c>
    </row>
    <row r="1692" spans="1:3" x14ac:dyDescent="0.3">
      <c r="A1692" s="113" vm="3168">
        <f ca="1"/>
        <v>44456</v>
      </c>
      <c r="B1692" s="113" vm="3169">
        <f ca="1"/>
        <v>156.41999999999999</v>
      </c>
      <c r="C1692" s="113">
        <f t="shared" ca="1" si="26"/>
        <v>2021</v>
      </c>
    </row>
    <row r="1693" spans="1:3" x14ac:dyDescent="0.3">
      <c r="A1693" s="113" vm="3170">
        <f ca="1"/>
        <v>44459</v>
      </c>
      <c r="B1693" s="113" vm="3171">
        <f ca="1"/>
        <v>154.25</v>
      </c>
      <c r="C1693" s="113">
        <f t="shared" ca="1" si="26"/>
        <v>2021</v>
      </c>
    </row>
    <row r="1694" spans="1:3" x14ac:dyDescent="0.3">
      <c r="A1694" s="113" vm="3172">
        <f ca="1"/>
        <v>44460</v>
      </c>
      <c r="B1694" s="113" vm="3173">
        <f ca="1"/>
        <v>155.02000000000001</v>
      </c>
      <c r="C1694" s="113">
        <f t="shared" ca="1" si="26"/>
        <v>2021</v>
      </c>
    </row>
    <row r="1695" spans="1:3" x14ac:dyDescent="0.3">
      <c r="A1695" s="113" vm="3174">
        <f ca="1"/>
        <v>44461</v>
      </c>
      <c r="B1695" s="113" vm="3175">
        <f ca="1"/>
        <v>157.44</v>
      </c>
      <c r="C1695" s="113">
        <f t="shared" ca="1" si="26"/>
        <v>2021</v>
      </c>
    </row>
    <row r="1696" spans="1:3" x14ac:dyDescent="0.3">
      <c r="A1696" s="113" vm="3176">
        <f ca="1"/>
        <v>44462</v>
      </c>
      <c r="B1696" s="113" vm="3177">
        <f ca="1"/>
        <v>159.58000000000001</v>
      </c>
      <c r="C1696" s="113">
        <f t="shared" ca="1" si="26"/>
        <v>2021</v>
      </c>
    </row>
    <row r="1697" spans="1:3" x14ac:dyDescent="0.3">
      <c r="A1697" s="113" vm="3178">
        <f ca="1"/>
        <v>44463</v>
      </c>
      <c r="B1697" s="113" vm="3179">
        <f ca="1"/>
        <v>149.59</v>
      </c>
      <c r="C1697" s="113">
        <f t="shared" ca="1" si="26"/>
        <v>2021</v>
      </c>
    </row>
    <row r="1698" spans="1:3" x14ac:dyDescent="0.3">
      <c r="A1698" s="113" vm="3180">
        <f ca="1"/>
        <v>44466</v>
      </c>
      <c r="B1698" s="113" vm="3181">
        <f ca="1"/>
        <v>148.04</v>
      </c>
      <c r="C1698" s="113">
        <f t="shared" ca="1" si="26"/>
        <v>2021</v>
      </c>
    </row>
    <row r="1699" spans="1:3" x14ac:dyDescent="0.3">
      <c r="A1699" s="113" vm="3182">
        <f ca="1"/>
        <v>44467</v>
      </c>
      <c r="B1699" s="113" vm="3183">
        <f ca="1"/>
        <v>145.30000000000001</v>
      </c>
      <c r="C1699" s="113">
        <f t="shared" ca="1" si="26"/>
        <v>2021</v>
      </c>
    </row>
    <row r="1700" spans="1:3" x14ac:dyDescent="0.3">
      <c r="A1700" s="113" vm="3184">
        <f ca="1"/>
        <v>44468</v>
      </c>
      <c r="B1700" s="113" vm="3185">
        <f ca="1"/>
        <v>146.02000000000001</v>
      </c>
      <c r="C1700" s="113">
        <f t="shared" ca="1" si="26"/>
        <v>2021</v>
      </c>
    </row>
    <row r="1701" spans="1:3" x14ac:dyDescent="0.3">
      <c r="A1701" s="113" vm="3186">
        <f ca="1"/>
        <v>44469</v>
      </c>
      <c r="B1701" s="113" vm="3187">
        <f ca="1"/>
        <v>145.22999999999999</v>
      </c>
      <c r="C1701" s="113">
        <f t="shared" ca="1" si="26"/>
        <v>2021</v>
      </c>
    </row>
    <row r="1702" spans="1:3" x14ac:dyDescent="0.3">
      <c r="A1702" s="113" vm="3188">
        <f ca="1"/>
        <v>44470</v>
      </c>
      <c r="B1702" s="113" vm="3189">
        <f ca="1"/>
        <v>147.06</v>
      </c>
      <c r="C1702" s="113">
        <f t="shared" ca="1" si="26"/>
        <v>2021</v>
      </c>
    </row>
    <row r="1703" spans="1:3" x14ac:dyDescent="0.3">
      <c r="A1703" s="113" vm="3190">
        <f ca="1"/>
        <v>44473</v>
      </c>
      <c r="B1703" s="113" vm="3191">
        <f ca="1"/>
        <v>147.13999999999999</v>
      </c>
      <c r="C1703" s="113">
        <f t="shared" ca="1" si="26"/>
        <v>2021</v>
      </c>
    </row>
    <row r="1704" spans="1:3" x14ac:dyDescent="0.3">
      <c r="A1704" s="113" vm="3192">
        <f ca="1"/>
        <v>44474</v>
      </c>
      <c r="B1704" s="113" vm="3193">
        <f ca="1"/>
        <v>149.46</v>
      </c>
      <c r="C1704" s="113">
        <f t="shared" ca="1" si="26"/>
        <v>2021</v>
      </c>
    </row>
    <row r="1705" spans="1:3" x14ac:dyDescent="0.3">
      <c r="A1705" s="113" vm="3194">
        <f ca="1"/>
        <v>44475</v>
      </c>
      <c r="B1705" s="113" vm="3195">
        <f ca="1"/>
        <v>148.80000000000001</v>
      </c>
      <c r="C1705" s="113">
        <f t="shared" ca="1" si="26"/>
        <v>2021</v>
      </c>
    </row>
    <row r="1706" spans="1:3" x14ac:dyDescent="0.3">
      <c r="A1706" s="113" vm="3196">
        <f ca="1"/>
        <v>44476</v>
      </c>
      <c r="B1706" s="113" vm="3197">
        <f ca="1"/>
        <v>151.85</v>
      </c>
      <c r="C1706" s="113">
        <f t="shared" ca="1" si="26"/>
        <v>2021</v>
      </c>
    </row>
    <row r="1707" spans="1:3" x14ac:dyDescent="0.3">
      <c r="A1707" s="113" vm="3198">
        <f ca="1"/>
        <v>44477</v>
      </c>
      <c r="B1707" s="113" vm="3199">
        <f ca="1"/>
        <v>152.47999999999999</v>
      </c>
      <c r="C1707" s="113">
        <f t="shared" ca="1" si="26"/>
        <v>2021</v>
      </c>
    </row>
    <row r="1708" spans="1:3" x14ac:dyDescent="0.3">
      <c r="A1708" s="113" vm="3200">
        <f ca="1"/>
        <v>44480</v>
      </c>
      <c r="B1708" s="113" vm="3201">
        <f ca="1"/>
        <v>150.28</v>
      </c>
      <c r="C1708" s="113">
        <f t="shared" ca="1" si="26"/>
        <v>2021</v>
      </c>
    </row>
    <row r="1709" spans="1:3" x14ac:dyDescent="0.3">
      <c r="A1709" s="113" vm="3202">
        <f ca="1"/>
        <v>44481</v>
      </c>
      <c r="B1709" s="113" vm="3203">
        <f ca="1"/>
        <v>153.35</v>
      </c>
      <c r="C1709" s="113">
        <f t="shared" ca="1" si="26"/>
        <v>2021</v>
      </c>
    </row>
    <row r="1710" spans="1:3" x14ac:dyDescent="0.3">
      <c r="A1710" s="113" vm="3204">
        <f ca="1"/>
        <v>44482</v>
      </c>
      <c r="B1710" s="113" vm="3205">
        <f ca="1"/>
        <v>156.30000000000001</v>
      </c>
      <c r="C1710" s="113">
        <f t="shared" ca="1" si="26"/>
        <v>2021</v>
      </c>
    </row>
    <row r="1711" spans="1:3" x14ac:dyDescent="0.3">
      <c r="A1711" s="113" vm="3206">
        <f ca="1"/>
        <v>44483</v>
      </c>
      <c r="B1711" s="113" vm="3207">
        <f ca="1"/>
        <v>157.13999999999999</v>
      </c>
      <c r="C1711" s="113">
        <f t="shared" ca="1" si="26"/>
        <v>2021</v>
      </c>
    </row>
    <row r="1712" spans="1:3" x14ac:dyDescent="0.3">
      <c r="A1712" s="113" vm="3208">
        <f ca="1"/>
        <v>44484</v>
      </c>
      <c r="B1712" s="113" vm="3209">
        <f ca="1"/>
        <v>158.01</v>
      </c>
      <c r="C1712" s="113">
        <f t="shared" ca="1" si="26"/>
        <v>2021</v>
      </c>
    </row>
    <row r="1713" spans="1:3" x14ac:dyDescent="0.3">
      <c r="A1713" s="113" vm="3210">
        <f ca="1"/>
        <v>44487</v>
      </c>
      <c r="B1713" s="113" vm="3211">
        <f ca="1"/>
        <v>159.43</v>
      </c>
      <c r="C1713" s="113">
        <f t="shared" ca="1" si="26"/>
        <v>2021</v>
      </c>
    </row>
    <row r="1714" spans="1:3" x14ac:dyDescent="0.3">
      <c r="A1714" s="113" vm="3212">
        <f ca="1"/>
        <v>44488</v>
      </c>
      <c r="B1714" s="113" vm="3213">
        <f ca="1"/>
        <v>157.82</v>
      </c>
      <c r="C1714" s="113">
        <f t="shared" ca="1" si="26"/>
        <v>2021</v>
      </c>
    </row>
    <row r="1715" spans="1:3" x14ac:dyDescent="0.3">
      <c r="A1715" s="113" vm="3214">
        <f ca="1"/>
        <v>44489</v>
      </c>
      <c r="B1715" s="113" vm="3215">
        <f ca="1"/>
        <v>158.44999999999999</v>
      </c>
      <c r="C1715" s="113">
        <f t="shared" ca="1" si="26"/>
        <v>2021</v>
      </c>
    </row>
    <row r="1716" spans="1:3" x14ac:dyDescent="0.3">
      <c r="A1716" s="113" vm="3216">
        <f ca="1"/>
        <v>44490</v>
      </c>
      <c r="B1716" s="113" vm="3217">
        <f ca="1"/>
        <v>162.18</v>
      </c>
      <c r="C1716" s="113">
        <f t="shared" ca="1" si="26"/>
        <v>2021</v>
      </c>
    </row>
    <row r="1717" spans="1:3" x14ac:dyDescent="0.3">
      <c r="A1717" s="113" vm="3218">
        <f ca="1"/>
        <v>44491</v>
      </c>
      <c r="B1717" s="113" vm="3219">
        <f ca="1"/>
        <v>163.47999999999999</v>
      </c>
      <c r="C1717" s="113">
        <f t="shared" ca="1" si="26"/>
        <v>2021</v>
      </c>
    </row>
    <row r="1718" spans="1:3" x14ac:dyDescent="0.3">
      <c r="A1718" s="113" vm="3220">
        <f ca="1"/>
        <v>44494</v>
      </c>
      <c r="B1718" s="113" vm="3221">
        <f ca="1"/>
        <v>164.22</v>
      </c>
      <c r="C1718" s="113">
        <f t="shared" ca="1" si="26"/>
        <v>2021</v>
      </c>
    </row>
    <row r="1719" spans="1:3" x14ac:dyDescent="0.3">
      <c r="A1719" s="113" vm="3222">
        <f ca="1"/>
        <v>44495</v>
      </c>
      <c r="B1719" s="113" vm="3223">
        <f ca="1"/>
        <v>163.79</v>
      </c>
      <c r="C1719" s="113">
        <f t="shared" ca="1" si="26"/>
        <v>2021</v>
      </c>
    </row>
    <row r="1720" spans="1:3" x14ac:dyDescent="0.3">
      <c r="A1720" s="113" vm="3224">
        <f ca="1"/>
        <v>44496</v>
      </c>
      <c r="B1720" s="113" vm="3225">
        <f ca="1"/>
        <v>162.35</v>
      </c>
      <c r="C1720" s="113">
        <f t="shared" ca="1" si="26"/>
        <v>2021</v>
      </c>
    </row>
    <row r="1721" spans="1:3" x14ac:dyDescent="0.3">
      <c r="A1721" s="113" vm="3226">
        <f ca="1"/>
        <v>44497</v>
      </c>
      <c r="B1721" s="113" vm="3227">
        <f ca="1"/>
        <v>164.46</v>
      </c>
      <c r="C1721" s="113">
        <f t="shared" ca="1" si="26"/>
        <v>2021</v>
      </c>
    </row>
    <row r="1722" spans="1:3" x14ac:dyDescent="0.3">
      <c r="A1722" s="113" vm="3228">
        <f ca="1"/>
        <v>44498</v>
      </c>
      <c r="B1722" s="113" vm="3229">
        <f ca="1"/>
        <v>167.29</v>
      </c>
      <c r="C1722" s="113">
        <f t="shared" ca="1" si="26"/>
        <v>2021</v>
      </c>
    </row>
    <row r="1723" spans="1:3" x14ac:dyDescent="0.3">
      <c r="A1723" s="113" vm="3230">
        <f ca="1"/>
        <v>44501</v>
      </c>
      <c r="B1723" s="113" vm="3231">
        <f ca="1"/>
        <v>166.33</v>
      </c>
      <c r="C1723" s="113">
        <f t="shared" ca="1" si="26"/>
        <v>2021</v>
      </c>
    </row>
    <row r="1724" spans="1:3" x14ac:dyDescent="0.3">
      <c r="A1724" s="113" vm="3232">
        <f ca="1"/>
        <v>44502</v>
      </c>
      <c r="B1724" s="113" vm="3233">
        <f ca="1"/>
        <v>167.83</v>
      </c>
      <c r="C1724" s="113">
        <f t="shared" ca="1" si="26"/>
        <v>2021</v>
      </c>
    </row>
    <row r="1725" spans="1:3" x14ac:dyDescent="0.3">
      <c r="A1725" s="113" vm="3234">
        <f ca="1"/>
        <v>44503</v>
      </c>
      <c r="B1725" s="113" vm="3235">
        <f ca="1"/>
        <v>172.5</v>
      </c>
      <c r="C1725" s="113">
        <f t="shared" ca="1" si="26"/>
        <v>2021</v>
      </c>
    </row>
    <row r="1726" spans="1:3" x14ac:dyDescent="0.3">
      <c r="A1726" s="113" vm="3236">
        <f ca="1"/>
        <v>44504</v>
      </c>
      <c r="B1726" s="113" vm="3237">
        <f ca="1"/>
        <v>175.44</v>
      </c>
      <c r="C1726" s="113">
        <f t="shared" ca="1" si="26"/>
        <v>2021</v>
      </c>
    </row>
    <row r="1727" spans="1:3" x14ac:dyDescent="0.3">
      <c r="A1727" s="113" vm="3238">
        <f ca="1"/>
        <v>44505</v>
      </c>
      <c r="B1727" s="113" vm="3239">
        <f ca="1"/>
        <v>177.51</v>
      </c>
      <c r="C1727" s="113">
        <f t="shared" ca="1" si="26"/>
        <v>2021</v>
      </c>
    </row>
    <row r="1728" spans="1:3" x14ac:dyDescent="0.3">
      <c r="A1728" s="113" vm="3240">
        <f ca="1"/>
        <v>44508</v>
      </c>
      <c r="B1728" s="113" vm="3241">
        <f ca="1"/>
        <v>171.85</v>
      </c>
      <c r="C1728" s="113">
        <f t="shared" ca="1" si="26"/>
        <v>2021</v>
      </c>
    </row>
    <row r="1729" spans="1:3" x14ac:dyDescent="0.3">
      <c r="A1729" s="113" vm="3242">
        <f ca="1"/>
        <v>44509</v>
      </c>
      <c r="B1729" s="113" vm="3243">
        <f ca="1"/>
        <v>173.82</v>
      </c>
      <c r="C1729" s="113">
        <f t="shared" ca="1" si="26"/>
        <v>2021</v>
      </c>
    </row>
    <row r="1730" spans="1:3" x14ac:dyDescent="0.3">
      <c r="A1730" s="113" vm="3244">
        <f ca="1"/>
        <v>44510</v>
      </c>
      <c r="B1730" s="113" vm="3245">
        <f ca="1"/>
        <v>168.26</v>
      </c>
      <c r="C1730" s="113">
        <f t="shared" ca="1" si="26"/>
        <v>2021</v>
      </c>
    </row>
    <row r="1731" spans="1:3" x14ac:dyDescent="0.3">
      <c r="A1731" s="113" vm="3246">
        <f ca="1"/>
        <v>44511</v>
      </c>
      <c r="B1731" s="113" vm="3247">
        <f ca="1"/>
        <v>166.97</v>
      </c>
      <c r="C1731" s="113">
        <f t="shared" ref="C1731:C1794" ca="1" si="27">YEAR(A1731)</f>
        <v>2021</v>
      </c>
    </row>
    <row r="1732" spans="1:3" x14ac:dyDescent="0.3">
      <c r="A1732" s="113" vm="3248">
        <f ca="1"/>
        <v>44512</v>
      </c>
      <c r="B1732" s="113" vm="3249">
        <f ca="1"/>
        <v>169.09</v>
      </c>
      <c r="C1732" s="113">
        <f t="shared" ca="1" si="27"/>
        <v>2021</v>
      </c>
    </row>
    <row r="1733" spans="1:3" x14ac:dyDescent="0.3">
      <c r="A1733" s="113" vm="3250">
        <f ca="1"/>
        <v>44515</v>
      </c>
      <c r="B1733" s="113" vm="3251">
        <f ca="1"/>
        <v>168.85</v>
      </c>
      <c r="C1733" s="113">
        <f t="shared" ca="1" si="27"/>
        <v>2021</v>
      </c>
    </row>
    <row r="1734" spans="1:3" x14ac:dyDescent="0.3">
      <c r="A1734" s="113" vm="3252">
        <f ca="1"/>
        <v>44516</v>
      </c>
      <c r="B1734" s="113" vm="3253">
        <f ca="1"/>
        <v>171.83</v>
      </c>
      <c r="C1734" s="113">
        <f t="shared" ca="1" si="27"/>
        <v>2021</v>
      </c>
    </row>
    <row r="1735" spans="1:3" x14ac:dyDescent="0.3">
      <c r="A1735" s="113" vm="3254">
        <f ca="1"/>
        <v>44517</v>
      </c>
      <c r="B1735" s="113" vm="3255">
        <f ca="1"/>
        <v>171.74</v>
      </c>
      <c r="C1735" s="113">
        <f t="shared" ca="1" si="27"/>
        <v>2021</v>
      </c>
    </row>
    <row r="1736" spans="1:3" x14ac:dyDescent="0.3">
      <c r="A1736" s="113" vm="3256">
        <f ca="1"/>
        <v>44518</v>
      </c>
      <c r="B1736" s="113" vm="3257">
        <f ca="1"/>
        <v>171.35</v>
      </c>
      <c r="C1736" s="113">
        <f t="shared" ca="1" si="27"/>
        <v>2021</v>
      </c>
    </row>
    <row r="1737" spans="1:3" x14ac:dyDescent="0.3">
      <c r="A1737" s="113" vm="3258">
        <f ca="1"/>
        <v>44519</v>
      </c>
      <c r="B1737" s="113" vm="3259">
        <f ca="1"/>
        <v>174.88</v>
      </c>
      <c r="C1737" s="113">
        <f t="shared" ca="1" si="27"/>
        <v>2021</v>
      </c>
    </row>
    <row r="1738" spans="1:3" x14ac:dyDescent="0.3">
      <c r="A1738" s="113" vm="3260">
        <f ca="1"/>
        <v>44522</v>
      </c>
      <c r="B1738" s="113" vm="3261">
        <f ca="1"/>
        <v>174.24</v>
      </c>
      <c r="C1738" s="113">
        <f t="shared" ca="1" si="27"/>
        <v>2021</v>
      </c>
    </row>
    <row r="1739" spans="1:3" x14ac:dyDescent="0.3">
      <c r="A1739" s="113" vm="3262">
        <f ca="1"/>
        <v>44523</v>
      </c>
      <c r="B1739" s="113" vm="3263">
        <f ca="1"/>
        <v>172.15</v>
      </c>
      <c r="C1739" s="113">
        <f t="shared" ca="1" si="27"/>
        <v>2021</v>
      </c>
    </row>
    <row r="1740" spans="1:3" x14ac:dyDescent="0.3">
      <c r="A1740" s="113" vm="3264">
        <f ca="1"/>
        <v>44524</v>
      </c>
      <c r="B1740" s="113" vm="3265">
        <f ca="1"/>
        <v>172.03</v>
      </c>
      <c r="C1740" s="113">
        <f t="shared" ca="1" si="27"/>
        <v>2021</v>
      </c>
    </row>
    <row r="1741" spans="1:3" x14ac:dyDescent="0.3">
      <c r="A1741" s="113" vm="3266">
        <f ca="1"/>
        <v>44526</v>
      </c>
      <c r="B1741" s="113" vm="3267">
        <f ca="1"/>
        <v>168.02</v>
      </c>
      <c r="C1741" s="113">
        <f t="shared" ca="1" si="27"/>
        <v>2021</v>
      </c>
    </row>
    <row r="1742" spans="1:3" x14ac:dyDescent="0.3">
      <c r="A1742" s="113" vm="3268">
        <f ca="1"/>
        <v>44529</v>
      </c>
      <c r="B1742" s="113" vm="3269">
        <f ca="1"/>
        <v>169.87</v>
      </c>
      <c r="C1742" s="113">
        <f t="shared" ca="1" si="27"/>
        <v>2021</v>
      </c>
    </row>
    <row r="1743" spans="1:3" x14ac:dyDescent="0.3">
      <c r="A1743" s="113" vm="3270">
        <f ca="1"/>
        <v>44530</v>
      </c>
      <c r="B1743" s="113" vm="3271">
        <f ca="1"/>
        <v>169.24</v>
      </c>
      <c r="C1743" s="113">
        <f t="shared" ca="1" si="27"/>
        <v>2021</v>
      </c>
    </row>
    <row r="1744" spans="1:3" x14ac:dyDescent="0.3">
      <c r="A1744" s="113" vm="3272">
        <f ca="1"/>
        <v>44531</v>
      </c>
      <c r="B1744" s="113" vm="3273">
        <f ca="1"/>
        <v>166.7</v>
      </c>
      <c r="C1744" s="113">
        <f t="shared" ca="1" si="27"/>
        <v>2021</v>
      </c>
    </row>
    <row r="1745" spans="1:3" x14ac:dyDescent="0.3">
      <c r="A1745" s="113" vm="3274">
        <f ca="1"/>
        <v>44532</v>
      </c>
      <c r="B1745" s="113" vm="3275">
        <f ca="1"/>
        <v>170</v>
      </c>
      <c r="C1745" s="113">
        <f t="shared" ca="1" si="27"/>
        <v>2021</v>
      </c>
    </row>
    <row r="1746" spans="1:3" x14ac:dyDescent="0.3">
      <c r="A1746" s="113" vm="3276">
        <f ca="1"/>
        <v>44533</v>
      </c>
      <c r="B1746" s="113" vm="3277">
        <f ca="1"/>
        <v>170.24</v>
      </c>
      <c r="C1746" s="113">
        <f t="shared" ca="1" si="27"/>
        <v>2021</v>
      </c>
    </row>
    <row r="1747" spans="1:3" x14ac:dyDescent="0.3">
      <c r="A1747" s="113" vm="3278">
        <f ca="1"/>
        <v>44536</v>
      </c>
      <c r="B1747" s="113" vm="3279">
        <f ca="1"/>
        <v>168.91</v>
      </c>
      <c r="C1747" s="113">
        <f t="shared" ca="1" si="27"/>
        <v>2021</v>
      </c>
    </row>
    <row r="1748" spans="1:3" x14ac:dyDescent="0.3">
      <c r="A1748" s="113" vm="3280">
        <f ca="1"/>
        <v>44537</v>
      </c>
      <c r="B1748" s="113" vm="3281">
        <f ca="1"/>
        <v>171.29</v>
      </c>
      <c r="C1748" s="113">
        <f t="shared" ca="1" si="27"/>
        <v>2021</v>
      </c>
    </row>
    <row r="1749" spans="1:3" x14ac:dyDescent="0.3">
      <c r="A1749" s="113" vm="3282">
        <f ca="1"/>
        <v>44538</v>
      </c>
      <c r="B1749" s="113" vm="3283">
        <f ca="1"/>
        <v>170.25</v>
      </c>
      <c r="C1749" s="113">
        <f t="shared" ca="1" si="27"/>
        <v>2021</v>
      </c>
    </row>
    <row r="1750" spans="1:3" x14ac:dyDescent="0.3">
      <c r="A1750" s="113" vm="3284">
        <f ca="1"/>
        <v>44539</v>
      </c>
      <c r="B1750" s="113" vm="3285">
        <f ca="1"/>
        <v>168.1</v>
      </c>
      <c r="C1750" s="113">
        <f t="shared" ca="1" si="27"/>
        <v>2021</v>
      </c>
    </row>
    <row r="1751" spans="1:3" x14ac:dyDescent="0.3">
      <c r="A1751" s="113" vm="3286">
        <f ca="1"/>
        <v>44540</v>
      </c>
      <c r="B1751" s="113" vm="3287">
        <f ca="1"/>
        <v>169.06</v>
      </c>
      <c r="C1751" s="113">
        <f t="shared" ca="1" si="27"/>
        <v>2021</v>
      </c>
    </row>
    <row r="1752" spans="1:3" x14ac:dyDescent="0.3">
      <c r="A1752" s="113" vm="3288">
        <f ca="1"/>
        <v>44543</v>
      </c>
      <c r="B1752" s="113" vm="3289">
        <f ca="1"/>
        <v>166.84</v>
      </c>
      <c r="C1752" s="113">
        <f t="shared" ca="1" si="27"/>
        <v>2021</v>
      </c>
    </row>
    <row r="1753" spans="1:3" x14ac:dyDescent="0.3">
      <c r="A1753" s="113" vm="3290">
        <f ca="1"/>
        <v>44544</v>
      </c>
      <c r="B1753" s="113" vm="3291">
        <f ca="1"/>
        <v>165.4</v>
      </c>
      <c r="C1753" s="113">
        <f t="shared" ca="1" si="27"/>
        <v>2021</v>
      </c>
    </row>
    <row r="1754" spans="1:3" x14ac:dyDescent="0.3">
      <c r="A1754" s="113" vm="3292">
        <f ca="1"/>
        <v>44545</v>
      </c>
      <c r="B1754" s="113" vm="3293">
        <f ca="1"/>
        <v>163.9</v>
      </c>
      <c r="C1754" s="113">
        <f t="shared" ca="1" si="27"/>
        <v>2021</v>
      </c>
    </row>
    <row r="1755" spans="1:3" x14ac:dyDescent="0.3">
      <c r="A1755" s="113" vm="3294">
        <f ca="1"/>
        <v>44546</v>
      </c>
      <c r="B1755" s="113" vm="3295">
        <f ca="1"/>
        <v>162.72</v>
      </c>
      <c r="C1755" s="113">
        <f t="shared" ca="1" si="27"/>
        <v>2021</v>
      </c>
    </row>
    <row r="1756" spans="1:3" x14ac:dyDescent="0.3">
      <c r="A1756" s="113" vm="3296">
        <f ca="1"/>
        <v>44547</v>
      </c>
      <c r="B1756" s="113" vm="3297">
        <f ca="1"/>
        <v>161.36000000000001</v>
      </c>
      <c r="C1756" s="113">
        <f t="shared" ca="1" si="27"/>
        <v>2021</v>
      </c>
    </row>
    <row r="1757" spans="1:3" x14ac:dyDescent="0.3">
      <c r="A1757" s="113" vm="3298">
        <f ca="1"/>
        <v>44550</v>
      </c>
      <c r="B1757" s="113" vm="3299">
        <f ca="1"/>
        <v>156.97999999999999</v>
      </c>
      <c r="C1757" s="113">
        <f t="shared" ca="1" si="27"/>
        <v>2021</v>
      </c>
    </row>
    <row r="1758" spans="1:3" x14ac:dyDescent="0.3">
      <c r="A1758" s="113" vm="3300">
        <f ca="1"/>
        <v>44551</v>
      </c>
      <c r="B1758" s="113" vm="3301">
        <f ca="1"/>
        <v>166.63</v>
      </c>
      <c r="C1758" s="113">
        <f t="shared" ca="1" si="27"/>
        <v>2021</v>
      </c>
    </row>
    <row r="1759" spans="1:3" x14ac:dyDescent="0.3">
      <c r="A1759" s="113" vm="3302">
        <f ca="1"/>
        <v>44552</v>
      </c>
      <c r="B1759" s="113" vm="3303">
        <f ca="1"/>
        <v>165.44</v>
      </c>
      <c r="C1759" s="113">
        <f t="shared" ca="1" si="27"/>
        <v>2021</v>
      </c>
    </row>
    <row r="1760" spans="1:3" x14ac:dyDescent="0.3">
      <c r="A1760" s="113" vm="3304">
        <f ca="1"/>
        <v>44553</v>
      </c>
      <c r="B1760" s="113" vm="3305">
        <f ca="1"/>
        <v>165.67</v>
      </c>
      <c r="C1760" s="113">
        <f t="shared" ca="1" si="27"/>
        <v>2021</v>
      </c>
    </row>
    <row r="1761" spans="1:3" x14ac:dyDescent="0.3">
      <c r="A1761" s="113" vm="3306">
        <f ca="1"/>
        <v>44557</v>
      </c>
      <c r="B1761" s="113" vm="3141">
        <f ca="1"/>
        <v>167.58</v>
      </c>
      <c r="C1761" s="113">
        <f t="shared" ca="1" si="27"/>
        <v>2021</v>
      </c>
    </row>
    <row r="1762" spans="1:3" x14ac:dyDescent="0.3">
      <c r="A1762" s="113" vm="3307">
        <f ca="1"/>
        <v>44558</v>
      </c>
      <c r="B1762" s="113" vm="3308">
        <f ca="1"/>
        <v>166.42</v>
      </c>
      <c r="C1762" s="113">
        <f t="shared" ca="1" si="27"/>
        <v>2021</v>
      </c>
    </row>
    <row r="1763" spans="1:3" x14ac:dyDescent="0.3">
      <c r="A1763" s="113" vm="3309">
        <f ca="1"/>
        <v>44559</v>
      </c>
      <c r="B1763" s="113" vm="3310">
        <f ca="1"/>
        <v>168.78</v>
      </c>
      <c r="C1763" s="113">
        <f t="shared" ca="1" si="27"/>
        <v>2021</v>
      </c>
    </row>
    <row r="1764" spans="1:3" x14ac:dyDescent="0.3">
      <c r="A1764" s="113" vm="3311">
        <f ca="1"/>
        <v>44560</v>
      </c>
      <c r="B1764" s="113" vm="3312">
        <f ca="1"/>
        <v>167.49</v>
      </c>
      <c r="C1764" s="113">
        <f t="shared" ca="1" si="27"/>
        <v>2021</v>
      </c>
    </row>
    <row r="1765" spans="1:3" x14ac:dyDescent="0.3">
      <c r="A1765" s="113" vm="3313">
        <f ca="1"/>
        <v>44561</v>
      </c>
      <c r="B1765" s="113" vm="3314">
        <f ca="1"/>
        <v>166.67</v>
      </c>
      <c r="C1765" s="113">
        <f t="shared" ca="1" si="27"/>
        <v>2021</v>
      </c>
    </row>
    <row r="1766" spans="1:3" x14ac:dyDescent="0.3">
      <c r="A1766" s="113" vm="3315">
        <f ca="1"/>
        <v>44564</v>
      </c>
      <c r="B1766" s="113" vm="3316">
        <f ca="1"/>
        <v>164.67</v>
      </c>
      <c r="C1766" s="113">
        <f t="shared" ca="1" si="27"/>
        <v>2022</v>
      </c>
    </row>
    <row r="1767" spans="1:3" x14ac:dyDescent="0.3">
      <c r="A1767" s="113" vm="3317">
        <f ca="1"/>
        <v>44565</v>
      </c>
      <c r="B1767" s="113" vm="3318">
        <f ca="1"/>
        <v>166.39</v>
      </c>
      <c r="C1767" s="113">
        <f t="shared" ca="1" si="27"/>
        <v>2022</v>
      </c>
    </row>
    <row r="1768" spans="1:3" x14ac:dyDescent="0.3">
      <c r="A1768" s="113" vm="3319">
        <f ca="1"/>
        <v>44566</v>
      </c>
      <c r="B1768" s="113" vm="3320">
        <f ca="1"/>
        <v>162.25</v>
      </c>
      <c r="C1768" s="113">
        <f t="shared" ca="1" si="27"/>
        <v>2022</v>
      </c>
    </row>
    <row r="1769" spans="1:3" x14ac:dyDescent="0.3">
      <c r="A1769" s="113" vm="3321">
        <f ca="1"/>
        <v>44567</v>
      </c>
      <c r="B1769" s="113" vm="3322">
        <f ca="1"/>
        <v>161.04</v>
      </c>
      <c r="C1769" s="113">
        <f t="shared" ca="1" si="27"/>
        <v>2022</v>
      </c>
    </row>
    <row r="1770" spans="1:3" x14ac:dyDescent="0.3">
      <c r="A1770" s="113" vm="3323">
        <f ca="1"/>
        <v>44568</v>
      </c>
      <c r="B1770" s="113" vm="3324">
        <f ca="1"/>
        <v>156.97</v>
      </c>
      <c r="C1770" s="113">
        <f t="shared" ca="1" si="27"/>
        <v>2022</v>
      </c>
    </row>
    <row r="1771" spans="1:3" x14ac:dyDescent="0.3">
      <c r="A1771" s="113" vm="3325">
        <f ca="1"/>
        <v>44571</v>
      </c>
      <c r="B1771" s="113" vm="3326">
        <f ca="1"/>
        <v>150.44</v>
      </c>
      <c r="C1771" s="113">
        <f t="shared" ca="1" si="27"/>
        <v>2022</v>
      </c>
    </row>
    <row r="1772" spans="1:3" x14ac:dyDescent="0.3">
      <c r="A1772" s="113" vm="3327">
        <f ca="1"/>
        <v>44572</v>
      </c>
      <c r="B1772" s="113" vm="3328">
        <f ca="1"/>
        <v>150.30000000000001</v>
      </c>
      <c r="C1772" s="113">
        <f t="shared" ca="1" si="27"/>
        <v>2022</v>
      </c>
    </row>
    <row r="1773" spans="1:3" x14ac:dyDescent="0.3">
      <c r="A1773" s="113" vm="3329">
        <f ca="1"/>
        <v>44573</v>
      </c>
      <c r="B1773" s="113" vm="3330">
        <f ca="1"/>
        <v>152.21</v>
      </c>
      <c r="C1773" s="113">
        <f t="shared" ca="1" si="27"/>
        <v>2022</v>
      </c>
    </row>
    <row r="1774" spans="1:3" x14ac:dyDescent="0.3">
      <c r="A1774" s="113" vm="3331">
        <f ca="1"/>
        <v>44574</v>
      </c>
      <c r="B1774" s="113" vm="3179">
        <f ca="1"/>
        <v>149.59</v>
      </c>
      <c r="C1774" s="113">
        <f t="shared" ca="1" si="27"/>
        <v>2022</v>
      </c>
    </row>
    <row r="1775" spans="1:3" x14ac:dyDescent="0.3">
      <c r="A1775" s="113" vm="3332">
        <f ca="1"/>
        <v>44575</v>
      </c>
      <c r="B1775" s="113" vm="3333">
        <f ca="1"/>
        <v>148.18</v>
      </c>
      <c r="C1775" s="113">
        <f t="shared" ca="1" si="27"/>
        <v>2022</v>
      </c>
    </row>
    <row r="1776" spans="1:3" x14ac:dyDescent="0.3">
      <c r="A1776" s="113" vm="3334">
        <f ca="1"/>
        <v>44579</v>
      </c>
      <c r="B1776" s="113" vm="3335">
        <f ca="1"/>
        <v>146.94999999999999</v>
      </c>
      <c r="C1776" s="113">
        <f t="shared" ca="1" si="27"/>
        <v>2022</v>
      </c>
    </row>
    <row r="1777" spans="1:3" x14ac:dyDescent="0.3">
      <c r="A1777" s="113" vm="3336">
        <f ca="1"/>
        <v>44580</v>
      </c>
      <c r="B1777" s="113" vm="2868">
        <f ca="1"/>
        <v>145.11000000000001</v>
      </c>
      <c r="C1777" s="113">
        <f t="shared" ca="1" si="27"/>
        <v>2022</v>
      </c>
    </row>
    <row r="1778" spans="1:3" x14ac:dyDescent="0.3">
      <c r="A1778" s="113" vm="3337">
        <f ca="1"/>
        <v>44581</v>
      </c>
      <c r="B1778" s="113" vm="3338">
        <f ca="1"/>
        <v>142.72999999999999</v>
      </c>
      <c r="C1778" s="113">
        <f t="shared" ca="1" si="27"/>
        <v>2022</v>
      </c>
    </row>
    <row r="1779" spans="1:3" x14ac:dyDescent="0.3">
      <c r="A1779" s="113" vm="3339">
        <f ca="1"/>
        <v>44582</v>
      </c>
      <c r="B1779" s="113" vm="3340">
        <f ca="1"/>
        <v>142.94999999999999</v>
      </c>
      <c r="C1779" s="113">
        <f t="shared" ca="1" si="27"/>
        <v>2022</v>
      </c>
    </row>
    <row r="1780" spans="1:3" x14ac:dyDescent="0.3">
      <c r="A1780" s="113" vm="3341">
        <f ca="1"/>
        <v>44585</v>
      </c>
      <c r="B1780" s="113" vm="3342">
        <f ca="1"/>
        <v>146</v>
      </c>
      <c r="C1780" s="113">
        <f t="shared" ca="1" si="27"/>
        <v>2022</v>
      </c>
    </row>
    <row r="1781" spans="1:3" x14ac:dyDescent="0.3">
      <c r="A1781" s="113" vm="3343">
        <f ca="1"/>
        <v>44586</v>
      </c>
      <c r="B1781" s="113" vm="3344">
        <f ca="1"/>
        <v>145.47999999999999</v>
      </c>
      <c r="C1781" s="113">
        <f t="shared" ca="1" si="27"/>
        <v>2022</v>
      </c>
    </row>
    <row r="1782" spans="1:3" x14ac:dyDescent="0.3">
      <c r="A1782" s="113" vm="3345">
        <f ca="1"/>
        <v>44587</v>
      </c>
      <c r="B1782" s="113" vm="2882">
        <f ca="1"/>
        <v>143.99</v>
      </c>
      <c r="C1782" s="113">
        <f t="shared" ca="1" si="27"/>
        <v>2022</v>
      </c>
    </row>
    <row r="1783" spans="1:3" x14ac:dyDescent="0.3">
      <c r="A1783" s="113" vm="3346">
        <f ca="1"/>
        <v>44588</v>
      </c>
      <c r="B1783" s="113" vm="3347">
        <f ca="1"/>
        <v>144.63999999999999</v>
      </c>
      <c r="C1783" s="113">
        <f t="shared" ca="1" si="27"/>
        <v>2022</v>
      </c>
    </row>
    <row r="1784" spans="1:3" x14ac:dyDescent="0.3">
      <c r="A1784" s="113" vm="3348">
        <f ca="1"/>
        <v>44589</v>
      </c>
      <c r="B1784" s="113" vm="3349">
        <f ca="1"/>
        <v>145.91</v>
      </c>
      <c r="C1784" s="113">
        <f t="shared" ca="1" si="27"/>
        <v>2022</v>
      </c>
    </row>
    <row r="1785" spans="1:3" x14ac:dyDescent="0.3">
      <c r="A1785" s="113" vm="3350">
        <f ca="1"/>
        <v>44592</v>
      </c>
      <c r="B1785" s="113" vm="3351">
        <f ca="1"/>
        <v>148.07</v>
      </c>
      <c r="C1785" s="113">
        <f t="shared" ca="1" si="27"/>
        <v>2022</v>
      </c>
    </row>
    <row r="1786" spans="1:3" x14ac:dyDescent="0.3">
      <c r="A1786" s="113" vm="3352">
        <f ca="1"/>
        <v>44593</v>
      </c>
      <c r="B1786" s="113" vm="3353">
        <f ca="1"/>
        <v>148.22</v>
      </c>
      <c r="C1786" s="113">
        <f t="shared" ca="1" si="27"/>
        <v>2022</v>
      </c>
    </row>
    <row r="1787" spans="1:3" x14ac:dyDescent="0.3">
      <c r="A1787" s="113" vm="3354">
        <f ca="1"/>
        <v>44594</v>
      </c>
      <c r="B1787" s="113" vm="3355">
        <f ca="1"/>
        <v>148.71</v>
      </c>
      <c r="C1787" s="113">
        <f t="shared" ca="1" si="27"/>
        <v>2022</v>
      </c>
    </row>
    <row r="1788" spans="1:3" x14ac:dyDescent="0.3">
      <c r="A1788" s="113" vm="3356">
        <f ca="1"/>
        <v>44595</v>
      </c>
      <c r="B1788" s="113" vm="3357">
        <f ca="1"/>
        <v>145.31</v>
      </c>
      <c r="C1788" s="113">
        <f t="shared" ca="1" si="27"/>
        <v>2022</v>
      </c>
    </row>
    <row r="1789" spans="1:3" x14ac:dyDescent="0.3">
      <c r="A1789" s="113" vm="3358">
        <f ca="1"/>
        <v>44596</v>
      </c>
      <c r="B1789" s="113" vm="3359">
        <f ca="1"/>
        <v>145.38999999999999</v>
      </c>
      <c r="C1789" s="113">
        <f t="shared" ca="1" si="27"/>
        <v>2022</v>
      </c>
    </row>
    <row r="1790" spans="1:3" x14ac:dyDescent="0.3">
      <c r="A1790" s="113" vm="3360">
        <f ca="1"/>
        <v>44599</v>
      </c>
      <c r="B1790" s="113" vm="3361">
        <f ca="1"/>
        <v>145.13999999999999</v>
      </c>
      <c r="C1790" s="113">
        <f t="shared" ca="1" si="27"/>
        <v>2022</v>
      </c>
    </row>
    <row r="1791" spans="1:3" x14ac:dyDescent="0.3">
      <c r="A1791" s="113" vm="3362">
        <f ca="1"/>
        <v>44600</v>
      </c>
      <c r="B1791" s="113" vm="3363">
        <f ca="1"/>
        <v>143.53</v>
      </c>
      <c r="C1791" s="113">
        <f t="shared" ca="1" si="27"/>
        <v>2022</v>
      </c>
    </row>
    <row r="1792" spans="1:3" x14ac:dyDescent="0.3">
      <c r="A1792" s="113" vm="3364">
        <f ca="1"/>
        <v>44601</v>
      </c>
      <c r="B1792" s="113" vm="3365">
        <f ca="1"/>
        <v>146.26</v>
      </c>
      <c r="C1792" s="113">
        <f t="shared" ca="1" si="27"/>
        <v>2022</v>
      </c>
    </row>
    <row r="1793" spans="1:3" x14ac:dyDescent="0.3">
      <c r="A1793" s="113" vm="3366">
        <f ca="1"/>
        <v>44602</v>
      </c>
      <c r="B1793" s="113" vm="2921">
        <f ca="1"/>
        <v>144.82</v>
      </c>
      <c r="C1793" s="113">
        <f t="shared" ca="1" si="27"/>
        <v>2022</v>
      </c>
    </row>
    <row r="1794" spans="1:3" x14ac:dyDescent="0.3">
      <c r="A1794" s="113" vm="3367">
        <f ca="1"/>
        <v>44603</v>
      </c>
      <c r="B1794" s="113" vm="3368">
        <f ca="1"/>
        <v>140.18</v>
      </c>
      <c r="C1794" s="113">
        <f t="shared" ca="1" si="27"/>
        <v>2022</v>
      </c>
    </row>
    <row r="1795" spans="1:3" x14ac:dyDescent="0.3">
      <c r="A1795" s="113" vm="3369">
        <f ca="1"/>
        <v>44606</v>
      </c>
      <c r="B1795" s="113" vm="3370">
        <f ca="1"/>
        <v>141.59</v>
      </c>
      <c r="C1795" s="113">
        <f t="shared" ref="C1795:C1858" ca="1" si="28">YEAR(A1795)</f>
        <v>2022</v>
      </c>
    </row>
    <row r="1796" spans="1:3" x14ac:dyDescent="0.3">
      <c r="A1796" s="113" vm="3371">
        <f ca="1"/>
        <v>44607</v>
      </c>
      <c r="B1796" s="113" vm="3372">
        <f ca="1"/>
        <v>145.58000000000001</v>
      </c>
      <c r="C1796" s="113">
        <f t="shared" ca="1" si="28"/>
        <v>2022</v>
      </c>
    </row>
    <row r="1797" spans="1:3" x14ac:dyDescent="0.3">
      <c r="A1797" s="113" vm="3373">
        <f ca="1"/>
        <v>44608</v>
      </c>
      <c r="B1797" s="113" vm="3374">
        <f ca="1"/>
        <v>146.49</v>
      </c>
      <c r="C1797" s="113">
        <f t="shared" ca="1" si="28"/>
        <v>2022</v>
      </c>
    </row>
    <row r="1798" spans="1:3" x14ac:dyDescent="0.3">
      <c r="A1798" s="113" vm="3375">
        <f ca="1"/>
        <v>44609</v>
      </c>
      <c r="B1798" s="113" vm="2844">
        <f ca="1"/>
        <v>142.80000000000001</v>
      </c>
      <c r="C1798" s="113">
        <f t="shared" ca="1" si="28"/>
        <v>2022</v>
      </c>
    </row>
    <row r="1799" spans="1:3" x14ac:dyDescent="0.3">
      <c r="A1799" s="113" vm="3376">
        <f ca="1"/>
        <v>44610</v>
      </c>
      <c r="B1799" s="113" vm="3340">
        <f ca="1"/>
        <v>142.94999999999999</v>
      </c>
      <c r="C1799" s="113">
        <f t="shared" ca="1" si="28"/>
        <v>2022</v>
      </c>
    </row>
    <row r="1800" spans="1:3" x14ac:dyDescent="0.3">
      <c r="A1800" s="113" vm="3377">
        <f ca="1"/>
        <v>44614</v>
      </c>
      <c r="B1800" s="113" vm="3378">
        <f ca="1"/>
        <v>138.19</v>
      </c>
      <c r="C1800" s="113">
        <f t="shared" ca="1" si="28"/>
        <v>2022</v>
      </c>
    </row>
    <row r="1801" spans="1:3" x14ac:dyDescent="0.3">
      <c r="A1801" s="113" vm="3379">
        <f ca="1"/>
        <v>44615</v>
      </c>
      <c r="B1801" s="113" vm="3380">
        <f ca="1"/>
        <v>136.83000000000001</v>
      </c>
      <c r="C1801" s="113">
        <f t="shared" ca="1" si="28"/>
        <v>2022</v>
      </c>
    </row>
    <row r="1802" spans="1:3" x14ac:dyDescent="0.3">
      <c r="A1802" s="113" vm="3381">
        <f ca="1"/>
        <v>44616</v>
      </c>
      <c r="B1802" s="113" vm="3382">
        <f ca="1"/>
        <v>137.16999999999999</v>
      </c>
      <c r="C1802" s="113">
        <f t="shared" ca="1" si="28"/>
        <v>2022</v>
      </c>
    </row>
    <row r="1803" spans="1:3" x14ac:dyDescent="0.3">
      <c r="A1803" s="113" vm="3383">
        <f ca="1"/>
        <v>44617</v>
      </c>
      <c r="B1803" s="113" vm="3384">
        <f ca="1"/>
        <v>138.80000000000001</v>
      </c>
      <c r="C1803" s="113">
        <f t="shared" ca="1" si="28"/>
        <v>2022</v>
      </c>
    </row>
    <row r="1804" spans="1:3" x14ac:dyDescent="0.3">
      <c r="A1804" s="113" vm="3385">
        <f ca="1"/>
        <v>44620</v>
      </c>
      <c r="B1804" s="113" vm="3386">
        <f ca="1"/>
        <v>136.55000000000001</v>
      </c>
      <c r="C1804" s="113">
        <f t="shared" ca="1" si="28"/>
        <v>2022</v>
      </c>
    </row>
    <row r="1805" spans="1:3" x14ac:dyDescent="0.3">
      <c r="A1805" s="113" vm="3387">
        <f ca="1"/>
        <v>44621</v>
      </c>
      <c r="B1805" s="113" vm="3388">
        <f ca="1"/>
        <v>132.22</v>
      </c>
      <c r="C1805" s="113">
        <f t="shared" ca="1" si="28"/>
        <v>2022</v>
      </c>
    </row>
    <row r="1806" spans="1:3" x14ac:dyDescent="0.3">
      <c r="A1806" s="113" vm="3389">
        <f ca="1"/>
        <v>44622</v>
      </c>
      <c r="B1806" s="113" vm="3390">
        <f ca="1"/>
        <v>135.68</v>
      </c>
      <c r="C1806" s="113">
        <f t="shared" ca="1" si="28"/>
        <v>2022</v>
      </c>
    </row>
    <row r="1807" spans="1:3" x14ac:dyDescent="0.3">
      <c r="A1807" s="113" vm="3391">
        <f ca="1"/>
        <v>44623</v>
      </c>
      <c r="B1807" s="113" vm="3392">
        <f ca="1"/>
        <v>133.97</v>
      </c>
      <c r="C1807" s="113">
        <f t="shared" ca="1" si="28"/>
        <v>2022</v>
      </c>
    </row>
    <row r="1808" spans="1:3" x14ac:dyDescent="0.3">
      <c r="A1808" s="113" vm="3393">
        <f ca="1"/>
        <v>44624</v>
      </c>
      <c r="B1808" s="113" vm="3394">
        <f ca="1"/>
        <v>131.18</v>
      </c>
      <c r="C1808" s="113">
        <f t="shared" ca="1" si="28"/>
        <v>2022</v>
      </c>
    </row>
    <row r="1809" spans="1:3" x14ac:dyDescent="0.3">
      <c r="A1809" s="113" vm="3395">
        <f ca="1"/>
        <v>44627</v>
      </c>
      <c r="B1809" s="113" vm="3396">
        <f ca="1"/>
        <v>124.44</v>
      </c>
      <c r="C1809" s="113">
        <f t="shared" ca="1" si="28"/>
        <v>2022</v>
      </c>
    </row>
    <row r="1810" spans="1:3" x14ac:dyDescent="0.3">
      <c r="A1810" s="113" vm="3397">
        <f ca="1"/>
        <v>44628</v>
      </c>
      <c r="B1810" s="113" vm="3398">
        <f ca="1"/>
        <v>121.21</v>
      </c>
      <c r="C1810" s="113">
        <f t="shared" ca="1" si="28"/>
        <v>2022</v>
      </c>
    </row>
    <row r="1811" spans="1:3" x14ac:dyDescent="0.3">
      <c r="A1811" s="113" vm="3399">
        <f ca="1"/>
        <v>44629</v>
      </c>
      <c r="B1811" s="113" vm="3400">
        <f ca="1"/>
        <v>126.95</v>
      </c>
      <c r="C1811" s="113">
        <f t="shared" ca="1" si="28"/>
        <v>2022</v>
      </c>
    </row>
    <row r="1812" spans="1:3" x14ac:dyDescent="0.3">
      <c r="A1812" s="113" vm="3401">
        <f ca="1"/>
        <v>44630</v>
      </c>
      <c r="B1812" s="113" vm="3402">
        <f ca="1"/>
        <v>126.03</v>
      </c>
      <c r="C1812" s="113">
        <f t="shared" ca="1" si="28"/>
        <v>2022</v>
      </c>
    </row>
    <row r="1813" spans="1:3" x14ac:dyDescent="0.3">
      <c r="A1813" s="113" vm="3403">
        <f ca="1"/>
        <v>44631</v>
      </c>
      <c r="B1813" s="113" vm="3404">
        <f ca="1"/>
        <v>122.63</v>
      </c>
      <c r="C1813" s="113">
        <f t="shared" ca="1" si="28"/>
        <v>2022</v>
      </c>
    </row>
    <row r="1814" spans="1:3" x14ac:dyDescent="0.3">
      <c r="A1814" s="113" vm="3405">
        <f ca="1"/>
        <v>44634</v>
      </c>
      <c r="B1814" s="113" vm="3406">
        <f ca="1"/>
        <v>117.57</v>
      </c>
      <c r="C1814" s="113">
        <f t="shared" ca="1" si="28"/>
        <v>2022</v>
      </c>
    </row>
    <row r="1815" spans="1:3" x14ac:dyDescent="0.3">
      <c r="A1815" s="113" vm="3407">
        <f ca="1"/>
        <v>44635</v>
      </c>
      <c r="B1815" s="113" vm="3408">
        <f ca="1"/>
        <v>119.4</v>
      </c>
      <c r="C1815" s="113">
        <f t="shared" ca="1" si="28"/>
        <v>2022</v>
      </c>
    </row>
    <row r="1816" spans="1:3" x14ac:dyDescent="0.3">
      <c r="A1816" s="113" vm="3409">
        <f ca="1"/>
        <v>44636</v>
      </c>
      <c r="B1816" s="113" vm="3410">
        <f ca="1"/>
        <v>125.19</v>
      </c>
      <c r="C1816" s="113">
        <f t="shared" ca="1" si="28"/>
        <v>2022</v>
      </c>
    </row>
    <row r="1817" spans="1:3" x14ac:dyDescent="0.3">
      <c r="A1817" s="113" vm="3411">
        <f ca="1"/>
        <v>44637</v>
      </c>
      <c r="B1817" s="113" vm="3412">
        <f ca="1"/>
        <v>127.41</v>
      </c>
      <c r="C1817" s="113">
        <f t="shared" ca="1" si="28"/>
        <v>2022</v>
      </c>
    </row>
    <row r="1818" spans="1:3" x14ac:dyDescent="0.3">
      <c r="A1818" s="113" vm="3413">
        <f ca="1"/>
        <v>44638</v>
      </c>
      <c r="B1818" s="113" vm="3414">
        <f ca="1"/>
        <v>131.24</v>
      </c>
      <c r="C1818" s="113">
        <f t="shared" ca="1" si="28"/>
        <v>2022</v>
      </c>
    </row>
    <row r="1819" spans="1:3" x14ac:dyDescent="0.3">
      <c r="A1819" s="113" vm="3415">
        <f ca="1"/>
        <v>44641</v>
      </c>
      <c r="B1819" s="113" vm="2972">
        <f ca="1"/>
        <v>130.19</v>
      </c>
      <c r="C1819" s="113">
        <f t="shared" ca="1" si="28"/>
        <v>2022</v>
      </c>
    </row>
    <row r="1820" spans="1:3" x14ac:dyDescent="0.3">
      <c r="A1820" s="113" vm="3416">
        <f ca="1"/>
        <v>44642</v>
      </c>
      <c r="B1820" s="113" vm="3417">
        <f ca="1"/>
        <v>133.09</v>
      </c>
      <c r="C1820" s="113">
        <f t="shared" ca="1" si="28"/>
        <v>2022</v>
      </c>
    </row>
    <row r="1821" spans="1:3" x14ac:dyDescent="0.3">
      <c r="A1821" s="113" vm="3418">
        <f ca="1"/>
        <v>44643</v>
      </c>
      <c r="B1821" s="113" vm="3419">
        <f ca="1"/>
        <v>133</v>
      </c>
      <c r="C1821" s="113">
        <f t="shared" ca="1" si="28"/>
        <v>2022</v>
      </c>
    </row>
    <row r="1822" spans="1:3" x14ac:dyDescent="0.3">
      <c r="A1822" s="113" vm="3420">
        <f ca="1"/>
        <v>44644</v>
      </c>
      <c r="B1822" s="113" vm="3421">
        <f ca="1"/>
        <v>132.08000000000001</v>
      </c>
      <c r="C1822" s="113">
        <f t="shared" ca="1" si="28"/>
        <v>2022</v>
      </c>
    </row>
    <row r="1823" spans="1:3" x14ac:dyDescent="0.3">
      <c r="A1823" s="113" vm="3422">
        <f ca="1"/>
        <v>44645</v>
      </c>
      <c r="B1823" s="113" vm="3423">
        <f ca="1"/>
        <v>133.69999999999999</v>
      </c>
      <c r="C1823" s="113">
        <f t="shared" ca="1" si="28"/>
        <v>2022</v>
      </c>
    </row>
    <row r="1824" spans="1:3" x14ac:dyDescent="0.3">
      <c r="A1824" s="113" vm="3424">
        <f ca="1"/>
        <v>44648</v>
      </c>
      <c r="B1824" s="113" vm="3425">
        <f ca="1"/>
        <v>134.81</v>
      </c>
      <c r="C1824" s="113">
        <f t="shared" ca="1" si="28"/>
        <v>2022</v>
      </c>
    </row>
    <row r="1825" spans="1:3" x14ac:dyDescent="0.3">
      <c r="A1825" s="113" vm="3426">
        <f ca="1"/>
        <v>44649</v>
      </c>
      <c r="B1825" s="113" vm="3427">
        <f ca="1"/>
        <v>139.13999999999999</v>
      </c>
      <c r="C1825" s="113">
        <f t="shared" ca="1" si="28"/>
        <v>2022</v>
      </c>
    </row>
    <row r="1826" spans="1:3" x14ac:dyDescent="0.3">
      <c r="A1826" s="113" vm="3428">
        <f ca="1"/>
        <v>44650</v>
      </c>
      <c r="B1826" s="113" vm="3429">
        <f ca="1"/>
        <v>138.54</v>
      </c>
      <c r="C1826" s="113">
        <f t="shared" ca="1" si="28"/>
        <v>2022</v>
      </c>
    </row>
    <row r="1827" spans="1:3" x14ac:dyDescent="0.3">
      <c r="A1827" s="113" vm="3430">
        <f ca="1"/>
        <v>44651</v>
      </c>
      <c r="B1827" s="113" vm="2907">
        <f ca="1"/>
        <v>134.56</v>
      </c>
      <c r="C1827" s="113">
        <f t="shared" ca="1" si="28"/>
        <v>2022</v>
      </c>
    </row>
    <row r="1828" spans="1:3" x14ac:dyDescent="0.3">
      <c r="A1828" s="113" vm="3431">
        <f ca="1"/>
        <v>44652</v>
      </c>
      <c r="B1828" s="113" vm="3432">
        <f ca="1"/>
        <v>133.52000000000001</v>
      </c>
      <c r="C1828" s="113">
        <f t="shared" ca="1" si="28"/>
        <v>2022</v>
      </c>
    </row>
    <row r="1829" spans="1:3" x14ac:dyDescent="0.3">
      <c r="A1829" s="113" vm="3433">
        <f ca="1"/>
        <v>44655</v>
      </c>
      <c r="B1829" s="113" vm="3434">
        <f ca="1"/>
        <v>134.34</v>
      </c>
      <c r="C1829" s="113">
        <f t="shared" ca="1" si="28"/>
        <v>2022</v>
      </c>
    </row>
    <row r="1830" spans="1:3" x14ac:dyDescent="0.3">
      <c r="A1830" s="113" vm="3435">
        <f ca="1"/>
        <v>44656</v>
      </c>
      <c r="B1830" s="113" vm="3436">
        <f ca="1"/>
        <v>132.30000000000001</v>
      </c>
      <c r="C1830" s="113">
        <f t="shared" ca="1" si="28"/>
        <v>2022</v>
      </c>
    </row>
    <row r="1831" spans="1:3" x14ac:dyDescent="0.3">
      <c r="A1831" s="113" vm="3437">
        <f ca="1"/>
        <v>44657</v>
      </c>
      <c r="B1831" s="113" vm="3438">
        <f ca="1"/>
        <v>128.36000000000001</v>
      </c>
      <c r="C1831" s="113">
        <f t="shared" ca="1" si="28"/>
        <v>2022</v>
      </c>
    </row>
    <row r="1832" spans="1:3" x14ac:dyDescent="0.3">
      <c r="A1832" s="113" vm="3439">
        <f ca="1"/>
        <v>44658</v>
      </c>
      <c r="B1832" s="113" vm="3440">
        <f ca="1"/>
        <v>129.38</v>
      </c>
      <c r="C1832" s="113">
        <f t="shared" ca="1" si="28"/>
        <v>2022</v>
      </c>
    </row>
    <row r="1833" spans="1:3" x14ac:dyDescent="0.3">
      <c r="A1833" s="113" vm="3441">
        <f ca="1"/>
        <v>44659</v>
      </c>
      <c r="B1833" s="113" vm="3442">
        <f ca="1"/>
        <v>128.15</v>
      </c>
      <c r="C1833" s="113">
        <f t="shared" ca="1" si="28"/>
        <v>2022</v>
      </c>
    </row>
    <row r="1834" spans="1:3" x14ac:dyDescent="0.3">
      <c r="A1834" s="113" vm="3443">
        <f ca="1"/>
        <v>44662</v>
      </c>
      <c r="B1834" s="113" vm="3444">
        <f ca="1"/>
        <v>124.98</v>
      </c>
      <c r="C1834" s="113">
        <f t="shared" ca="1" si="28"/>
        <v>2022</v>
      </c>
    </row>
    <row r="1835" spans="1:3" x14ac:dyDescent="0.3">
      <c r="A1835" s="113" vm="3445">
        <f ca="1"/>
        <v>44663</v>
      </c>
      <c r="B1835" s="113" vm="3446">
        <f ca="1"/>
        <v>125.04</v>
      </c>
      <c r="C1835" s="113">
        <f t="shared" ca="1" si="28"/>
        <v>2022</v>
      </c>
    </row>
    <row r="1836" spans="1:3" x14ac:dyDescent="0.3">
      <c r="A1836" s="113" vm="3447">
        <f ca="1"/>
        <v>44664</v>
      </c>
      <c r="B1836" s="113" vm="3448">
        <f ca="1"/>
        <v>127.49</v>
      </c>
      <c r="C1836" s="113">
        <f t="shared" ca="1" si="28"/>
        <v>2022</v>
      </c>
    </row>
    <row r="1837" spans="1:3" x14ac:dyDescent="0.3">
      <c r="A1837" s="113" vm="3449">
        <f ca="1"/>
        <v>44665</v>
      </c>
      <c r="B1837" s="113" vm="3450">
        <f ca="1"/>
        <v>133.46</v>
      </c>
      <c r="C1837" s="113">
        <f t="shared" ca="1" si="28"/>
        <v>2022</v>
      </c>
    </row>
    <row r="1838" spans="1:3" x14ac:dyDescent="0.3">
      <c r="A1838" s="113" vm="3451">
        <f ca="1"/>
        <v>44669</v>
      </c>
      <c r="B1838" s="113" vm="2763">
        <f ca="1"/>
        <v>131.63</v>
      </c>
      <c r="C1838" s="113">
        <f t="shared" ca="1" si="28"/>
        <v>2022</v>
      </c>
    </row>
    <row r="1839" spans="1:3" x14ac:dyDescent="0.3">
      <c r="A1839" s="113" vm="3452">
        <f ca="1"/>
        <v>44670</v>
      </c>
      <c r="B1839" s="113" vm="3453">
        <f ca="1"/>
        <v>137.05000000000001</v>
      </c>
      <c r="C1839" s="113">
        <f t="shared" ca="1" si="28"/>
        <v>2022</v>
      </c>
    </row>
    <row r="1840" spans="1:3" x14ac:dyDescent="0.3">
      <c r="A1840" s="113" vm="3454">
        <f ca="1"/>
        <v>44671</v>
      </c>
      <c r="B1840" s="113" vm="3455">
        <f ca="1"/>
        <v>135.87</v>
      </c>
      <c r="C1840" s="113">
        <f t="shared" ca="1" si="28"/>
        <v>2022</v>
      </c>
    </row>
    <row r="1841" spans="1:3" x14ac:dyDescent="0.3">
      <c r="A1841" s="113" vm="3456">
        <f ca="1"/>
        <v>44672</v>
      </c>
      <c r="B1841" s="113" vm="3457">
        <f ca="1"/>
        <v>135.46</v>
      </c>
      <c r="C1841" s="113">
        <f t="shared" ca="1" si="28"/>
        <v>2022</v>
      </c>
    </row>
    <row r="1842" spans="1:3" x14ac:dyDescent="0.3">
      <c r="A1842" s="113" vm="3458">
        <f ca="1"/>
        <v>44673</v>
      </c>
      <c r="B1842" s="113" vm="3459">
        <f ca="1"/>
        <v>129.07</v>
      </c>
      <c r="C1842" s="113">
        <f t="shared" ca="1" si="28"/>
        <v>2022</v>
      </c>
    </row>
    <row r="1843" spans="1:3" x14ac:dyDescent="0.3">
      <c r="A1843" s="113" vm="3460">
        <f ca="1"/>
        <v>44676</v>
      </c>
      <c r="B1843" s="113" vm="3461">
        <f ca="1"/>
        <v>127.94</v>
      </c>
      <c r="C1843" s="113">
        <f t="shared" ca="1" si="28"/>
        <v>2022</v>
      </c>
    </row>
    <row r="1844" spans="1:3" x14ac:dyDescent="0.3">
      <c r="A1844" s="113" vm="3462">
        <f ca="1"/>
        <v>44677</v>
      </c>
      <c r="B1844" s="113" vm="3463">
        <f ca="1"/>
        <v>120.52</v>
      </c>
      <c r="C1844" s="113">
        <f t="shared" ca="1" si="28"/>
        <v>2022</v>
      </c>
    </row>
    <row r="1845" spans="1:3" x14ac:dyDescent="0.3">
      <c r="A1845" s="113" vm="3464">
        <f ca="1"/>
        <v>44678</v>
      </c>
      <c r="B1845" s="113" vm="3465">
        <f ca="1"/>
        <v>121.24</v>
      </c>
      <c r="C1845" s="113">
        <f t="shared" ca="1" si="28"/>
        <v>2022</v>
      </c>
    </row>
    <row r="1846" spans="1:3" x14ac:dyDescent="0.3">
      <c r="A1846" s="113" vm="3466">
        <f ca="1"/>
        <v>44679</v>
      </c>
      <c r="B1846" s="113" vm="3467">
        <f ca="1"/>
        <v>127.05</v>
      </c>
      <c r="C1846" s="113">
        <f t="shared" ca="1" si="28"/>
        <v>2022</v>
      </c>
    </row>
    <row r="1847" spans="1:3" x14ac:dyDescent="0.3">
      <c r="A1847" s="113" vm="3468">
        <f ca="1"/>
        <v>44680</v>
      </c>
      <c r="B1847" s="113" vm="3469">
        <f ca="1"/>
        <v>124.7</v>
      </c>
      <c r="C1847" s="113">
        <f t="shared" ca="1" si="28"/>
        <v>2022</v>
      </c>
    </row>
    <row r="1848" spans="1:3" x14ac:dyDescent="0.3">
      <c r="A1848" s="113" vm="3470">
        <f ca="1"/>
        <v>44683</v>
      </c>
      <c r="B1848" s="113" vm="3471">
        <f ca="1"/>
        <v>126.08</v>
      </c>
      <c r="C1848" s="113">
        <f t="shared" ca="1" si="28"/>
        <v>2022</v>
      </c>
    </row>
    <row r="1849" spans="1:3" x14ac:dyDescent="0.3">
      <c r="A1849" s="113" vm="3472">
        <f ca="1"/>
        <v>44684</v>
      </c>
      <c r="B1849" s="113" vm="2737">
        <f ca="1"/>
        <v>122.86</v>
      </c>
      <c r="C1849" s="113">
        <f t="shared" ca="1" si="28"/>
        <v>2022</v>
      </c>
    </row>
    <row r="1850" spans="1:3" x14ac:dyDescent="0.3">
      <c r="A1850" s="113" vm="3473">
        <f ca="1"/>
        <v>44685</v>
      </c>
      <c r="B1850" s="113" vm="3474">
        <f ca="1"/>
        <v>126.06</v>
      </c>
      <c r="C1850" s="113">
        <f t="shared" ca="1" si="28"/>
        <v>2022</v>
      </c>
    </row>
    <row r="1851" spans="1:3" x14ac:dyDescent="0.3">
      <c r="A1851" s="113" vm="3475">
        <f ca="1"/>
        <v>44686</v>
      </c>
      <c r="B1851" s="113" vm="3476">
        <f ca="1"/>
        <v>118.63</v>
      </c>
      <c r="C1851" s="113">
        <f t="shared" ca="1" si="28"/>
        <v>2022</v>
      </c>
    </row>
    <row r="1852" spans="1:3" x14ac:dyDescent="0.3">
      <c r="A1852" s="113" vm="3477">
        <f ca="1"/>
        <v>44687</v>
      </c>
      <c r="B1852" s="113" vm="3478">
        <f ca="1"/>
        <v>114.49</v>
      </c>
      <c r="C1852" s="113">
        <f t="shared" ca="1" si="28"/>
        <v>2022</v>
      </c>
    </row>
    <row r="1853" spans="1:3" x14ac:dyDescent="0.3">
      <c r="A1853" s="113" vm="3479">
        <f ca="1"/>
        <v>44690</v>
      </c>
      <c r="B1853" s="113" vm="3480">
        <f ca="1"/>
        <v>111.21</v>
      </c>
      <c r="C1853" s="113">
        <f t="shared" ca="1" si="28"/>
        <v>2022</v>
      </c>
    </row>
    <row r="1854" spans="1:3" x14ac:dyDescent="0.3">
      <c r="A1854" s="113" vm="3481">
        <f ca="1"/>
        <v>44691</v>
      </c>
      <c r="B1854" s="113" vm="3482">
        <f ca="1"/>
        <v>109.49</v>
      </c>
      <c r="C1854" s="113">
        <f t="shared" ca="1" si="28"/>
        <v>2022</v>
      </c>
    </row>
    <row r="1855" spans="1:3" x14ac:dyDescent="0.3">
      <c r="A1855" s="113" vm="3483">
        <f ca="1"/>
        <v>44692</v>
      </c>
      <c r="B1855" s="113" vm="3484">
        <f ca="1"/>
        <v>107.92</v>
      </c>
      <c r="C1855" s="113">
        <f t="shared" ca="1" si="28"/>
        <v>2022</v>
      </c>
    </row>
    <row r="1856" spans="1:3" x14ac:dyDescent="0.3">
      <c r="A1856" s="113" vm="3485">
        <f ca="1"/>
        <v>44693</v>
      </c>
      <c r="B1856" s="113" vm="3486">
        <f ca="1"/>
        <v>107.9</v>
      </c>
      <c r="C1856" s="113">
        <f t="shared" ca="1" si="28"/>
        <v>2022</v>
      </c>
    </row>
    <row r="1857" spans="1:3" x14ac:dyDescent="0.3">
      <c r="A1857" s="113" vm="3487">
        <f ca="1"/>
        <v>44694</v>
      </c>
      <c r="B1857" s="113" vm="3488">
        <f ca="1"/>
        <v>113.01</v>
      </c>
      <c r="C1857" s="113">
        <f t="shared" ca="1" si="28"/>
        <v>2022</v>
      </c>
    </row>
    <row r="1858" spans="1:3" x14ac:dyDescent="0.3">
      <c r="A1858" s="113" vm="3489">
        <f ca="1"/>
        <v>44697</v>
      </c>
      <c r="B1858" s="113" vm="3490">
        <f ca="1"/>
        <v>112.6</v>
      </c>
      <c r="C1858" s="113">
        <f t="shared" ca="1" si="28"/>
        <v>2022</v>
      </c>
    </row>
    <row r="1859" spans="1:3" x14ac:dyDescent="0.3">
      <c r="A1859" s="113" vm="3491">
        <f ca="1"/>
        <v>44698</v>
      </c>
      <c r="B1859" s="113" vm="3492">
        <f ca="1"/>
        <v>115.9</v>
      </c>
      <c r="C1859" s="113">
        <f t="shared" ref="C1859:C1922" ca="1" si="29">YEAR(A1859)</f>
        <v>2022</v>
      </c>
    </row>
    <row r="1860" spans="1:3" x14ac:dyDescent="0.3">
      <c r="A1860" s="113" vm="3493">
        <f ca="1"/>
        <v>44699</v>
      </c>
      <c r="B1860" s="113" vm="3494">
        <f ca="1"/>
        <v>109.37</v>
      </c>
      <c r="C1860" s="113">
        <f t="shared" ca="1" si="29"/>
        <v>2022</v>
      </c>
    </row>
    <row r="1861" spans="1:3" x14ac:dyDescent="0.3">
      <c r="A1861" s="113" vm="3495">
        <f ca="1"/>
        <v>44700</v>
      </c>
      <c r="B1861" s="113" vm="3496">
        <f ca="1"/>
        <v>106.44</v>
      </c>
      <c r="C1861" s="113">
        <f t="shared" ca="1" si="29"/>
        <v>2022</v>
      </c>
    </row>
    <row r="1862" spans="1:3" x14ac:dyDescent="0.3">
      <c r="A1862" s="113" vm="3497">
        <f ca="1"/>
        <v>44701</v>
      </c>
      <c r="B1862" s="113" vm="3498">
        <f ca="1"/>
        <v>108</v>
      </c>
      <c r="C1862" s="113">
        <f t="shared" ca="1" si="29"/>
        <v>2022</v>
      </c>
    </row>
    <row r="1863" spans="1:3" x14ac:dyDescent="0.3">
      <c r="A1863" s="113" vm="3499">
        <f ca="1"/>
        <v>44704</v>
      </c>
      <c r="B1863" s="113" vm="3500">
        <f ca="1"/>
        <v>108.63</v>
      </c>
      <c r="C1863" s="113">
        <f t="shared" ca="1" si="29"/>
        <v>2022</v>
      </c>
    </row>
    <row r="1864" spans="1:3" x14ac:dyDescent="0.3">
      <c r="A1864" s="113" vm="3501">
        <f ca="1"/>
        <v>44705</v>
      </c>
      <c r="B1864" s="113" vm="3502">
        <f ca="1"/>
        <v>107.29</v>
      </c>
      <c r="C1864" s="113">
        <f t="shared" ca="1" si="29"/>
        <v>2022</v>
      </c>
    </row>
    <row r="1865" spans="1:3" x14ac:dyDescent="0.3">
      <c r="A1865" s="113" vm="3503">
        <f ca="1"/>
        <v>44706</v>
      </c>
      <c r="B1865" s="113" vm="3504">
        <f ca="1"/>
        <v>108.2</v>
      </c>
      <c r="C1865" s="113">
        <f t="shared" ca="1" si="29"/>
        <v>2022</v>
      </c>
    </row>
    <row r="1866" spans="1:3" x14ac:dyDescent="0.3">
      <c r="A1866" s="113" vm="3505">
        <f ca="1"/>
        <v>44707</v>
      </c>
      <c r="B1866" s="113" vm="3506">
        <f ca="1"/>
        <v>112.94</v>
      </c>
      <c r="C1866" s="113">
        <f t="shared" ca="1" si="29"/>
        <v>2022</v>
      </c>
    </row>
    <row r="1867" spans="1:3" x14ac:dyDescent="0.3">
      <c r="A1867" s="113" vm="3507">
        <f ca="1"/>
        <v>44708</v>
      </c>
      <c r="B1867" s="113" vm="3508">
        <f ca="1"/>
        <v>115.99</v>
      </c>
      <c r="C1867" s="113">
        <f t="shared" ca="1" si="29"/>
        <v>2022</v>
      </c>
    </row>
    <row r="1868" spans="1:3" x14ac:dyDescent="0.3">
      <c r="A1868" s="113" vm="3509">
        <f ca="1"/>
        <v>44712</v>
      </c>
      <c r="B1868" s="113" vm="3510">
        <f ca="1"/>
        <v>118.85</v>
      </c>
      <c r="C1868" s="113">
        <f t="shared" ca="1" si="29"/>
        <v>2022</v>
      </c>
    </row>
    <row r="1869" spans="1:3" x14ac:dyDescent="0.3">
      <c r="A1869" s="113" vm="3511">
        <f ca="1"/>
        <v>44713</v>
      </c>
      <c r="B1869" s="113" vm="3512">
        <f ca="1"/>
        <v>118.68</v>
      </c>
      <c r="C1869" s="113">
        <f t="shared" ca="1" si="29"/>
        <v>2022</v>
      </c>
    </row>
    <row r="1870" spans="1:3" x14ac:dyDescent="0.3">
      <c r="A1870" s="113" vm="3513">
        <f ca="1"/>
        <v>44714</v>
      </c>
      <c r="B1870" s="113" vm="3514">
        <f ca="1"/>
        <v>123.41</v>
      </c>
      <c r="C1870" s="113">
        <f t="shared" ca="1" si="29"/>
        <v>2022</v>
      </c>
    </row>
    <row r="1871" spans="1:3" x14ac:dyDescent="0.3">
      <c r="A1871" s="113" vm="3515">
        <f ca="1"/>
        <v>44715</v>
      </c>
      <c r="B1871" s="113" vm="3516">
        <f ca="1"/>
        <v>120.95</v>
      </c>
      <c r="C1871" s="113">
        <f t="shared" ca="1" si="29"/>
        <v>2022</v>
      </c>
    </row>
    <row r="1872" spans="1:3" x14ac:dyDescent="0.3">
      <c r="A1872" s="113" vm="3517">
        <f ca="1"/>
        <v>44718</v>
      </c>
      <c r="B1872" s="113" vm="3518">
        <f ca="1"/>
        <v>120.23</v>
      </c>
      <c r="C1872" s="113">
        <f t="shared" ca="1" si="29"/>
        <v>2022</v>
      </c>
    </row>
    <row r="1873" spans="1:3" x14ac:dyDescent="0.3">
      <c r="A1873" s="113" vm="3519">
        <f ca="1"/>
        <v>44719</v>
      </c>
      <c r="B1873" s="113" vm="3520">
        <f ca="1"/>
        <v>121.67</v>
      </c>
      <c r="C1873" s="113">
        <f t="shared" ca="1" si="29"/>
        <v>2022</v>
      </c>
    </row>
    <row r="1874" spans="1:3" x14ac:dyDescent="0.3">
      <c r="A1874" s="113" vm="3521">
        <f ca="1"/>
        <v>44720</v>
      </c>
      <c r="B1874" s="113" vm="3522">
        <f ca="1"/>
        <v>122.4</v>
      </c>
      <c r="C1874" s="113">
        <f t="shared" ca="1" si="29"/>
        <v>2022</v>
      </c>
    </row>
    <row r="1875" spans="1:3" x14ac:dyDescent="0.3">
      <c r="A1875" s="113" vm="3523">
        <f ca="1"/>
        <v>44721</v>
      </c>
      <c r="B1875" s="113" vm="3524">
        <f ca="1"/>
        <v>118.6</v>
      </c>
      <c r="C1875" s="113">
        <f t="shared" ca="1" si="29"/>
        <v>2022</v>
      </c>
    </row>
    <row r="1876" spans="1:3" x14ac:dyDescent="0.3">
      <c r="A1876" s="113" vm="3525">
        <f ca="1"/>
        <v>44722</v>
      </c>
      <c r="B1876" s="113" vm="3526">
        <f ca="1"/>
        <v>114.73</v>
      </c>
      <c r="C1876" s="113">
        <f t="shared" ca="1" si="29"/>
        <v>2022</v>
      </c>
    </row>
    <row r="1877" spans="1:3" x14ac:dyDescent="0.3">
      <c r="A1877" s="113" vm="3527">
        <f ca="1"/>
        <v>44725</v>
      </c>
      <c r="B1877" s="113" vm="3528">
        <f ca="1"/>
        <v>110.44</v>
      </c>
      <c r="C1877" s="113">
        <f t="shared" ca="1" si="29"/>
        <v>2022</v>
      </c>
    </row>
    <row r="1878" spans="1:3" x14ac:dyDescent="0.3">
      <c r="A1878" s="113" vm="3529">
        <f ca="1"/>
        <v>44726</v>
      </c>
      <c r="B1878" s="113" vm="3530">
        <f ca="1"/>
        <v>110.72</v>
      </c>
      <c r="C1878" s="113">
        <f t="shared" ca="1" si="29"/>
        <v>2022</v>
      </c>
    </row>
    <row r="1879" spans="1:3" x14ac:dyDescent="0.3">
      <c r="A1879" s="113" vm="3531">
        <f ca="1"/>
        <v>44727</v>
      </c>
      <c r="B1879" s="113" vm="3532">
        <f ca="1"/>
        <v>113.44</v>
      </c>
      <c r="C1879" s="113">
        <f t="shared" ca="1" si="29"/>
        <v>2022</v>
      </c>
    </row>
    <row r="1880" spans="1:3" x14ac:dyDescent="0.3">
      <c r="A1880" s="113" vm="3533">
        <f ca="1"/>
        <v>44728</v>
      </c>
      <c r="B1880" s="113" vm="3534">
        <f ca="1"/>
        <v>107.12</v>
      </c>
      <c r="C1880" s="113">
        <f t="shared" ca="1" si="29"/>
        <v>2022</v>
      </c>
    </row>
    <row r="1881" spans="1:3" x14ac:dyDescent="0.3">
      <c r="A1881" s="113" vm="3535">
        <f ca="1"/>
        <v>44729</v>
      </c>
      <c r="B1881" s="113" vm="3536">
        <f ca="1"/>
        <v>107.34</v>
      </c>
      <c r="C1881" s="113">
        <f t="shared" ca="1" si="29"/>
        <v>2022</v>
      </c>
    </row>
    <row r="1882" spans="1:3" x14ac:dyDescent="0.3">
      <c r="A1882" s="113" vm="3537">
        <f ca="1"/>
        <v>44733</v>
      </c>
      <c r="B1882" s="113" vm="3538">
        <f ca="1"/>
        <v>108.68</v>
      </c>
      <c r="C1882" s="113">
        <f t="shared" ca="1" si="29"/>
        <v>2022</v>
      </c>
    </row>
    <row r="1883" spans="1:3" x14ac:dyDescent="0.3">
      <c r="A1883" s="113" vm="3539">
        <f ca="1"/>
        <v>44734</v>
      </c>
      <c r="B1883" s="113" vm="3540">
        <f ca="1"/>
        <v>104.92</v>
      </c>
      <c r="C1883" s="113">
        <f t="shared" ca="1" si="29"/>
        <v>2022</v>
      </c>
    </row>
    <row r="1884" spans="1:3" x14ac:dyDescent="0.3">
      <c r="A1884" s="113" vm="3541">
        <f ca="1"/>
        <v>44735</v>
      </c>
      <c r="B1884" s="113" vm="3498">
        <f ca="1"/>
        <v>108</v>
      </c>
      <c r="C1884" s="113">
        <f t="shared" ca="1" si="29"/>
        <v>2022</v>
      </c>
    </row>
    <row r="1885" spans="1:3" x14ac:dyDescent="0.3">
      <c r="A1885" s="113" vm="3542">
        <f ca="1"/>
        <v>44736</v>
      </c>
      <c r="B1885" s="113" vm="3543">
        <f ca="1"/>
        <v>112.91</v>
      </c>
      <c r="C1885" s="113">
        <f t="shared" ca="1" si="29"/>
        <v>2022</v>
      </c>
    </row>
    <row r="1886" spans="1:3" x14ac:dyDescent="0.3">
      <c r="A1886" s="113" vm="3544">
        <f ca="1"/>
        <v>44739</v>
      </c>
      <c r="B1886" s="113" vm="3545">
        <f ca="1"/>
        <v>110.5</v>
      </c>
      <c r="C1886" s="113">
        <f t="shared" ca="1" si="29"/>
        <v>2022</v>
      </c>
    </row>
    <row r="1887" spans="1:3" x14ac:dyDescent="0.3">
      <c r="A1887" s="113" vm="3546">
        <f ca="1"/>
        <v>44740</v>
      </c>
      <c r="B1887" s="113" vm="3547">
        <f ca="1"/>
        <v>102.78</v>
      </c>
      <c r="C1887" s="113">
        <f t="shared" ca="1" si="29"/>
        <v>2022</v>
      </c>
    </row>
    <row r="1888" spans="1:3" x14ac:dyDescent="0.3">
      <c r="A1888" s="113" vm="3548">
        <f ca="1"/>
        <v>44741</v>
      </c>
      <c r="B1888" s="113" vm="3549">
        <f ca="1"/>
        <v>103.25</v>
      </c>
      <c r="C1888" s="113">
        <f t="shared" ca="1" si="29"/>
        <v>2022</v>
      </c>
    </row>
    <row r="1889" spans="1:3" x14ac:dyDescent="0.3">
      <c r="A1889" s="113" vm="3550">
        <f ca="1"/>
        <v>44742</v>
      </c>
      <c r="B1889" s="113" vm="2337">
        <f ca="1"/>
        <v>102.2</v>
      </c>
      <c r="C1889" s="113">
        <f t="shared" ca="1" si="29"/>
        <v>2022</v>
      </c>
    </row>
    <row r="1890" spans="1:3" x14ac:dyDescent="0.3">
      <c r="A1890" s="113" vm="3551">
        <f ca="1"/>
        <v>44743</v>
      </c>
      <c r="B1890" s="113" vm="3552">
        <f ca="1"/>
        <v>101.18</v>
      </c>
      <c r="C1890" s="113">
        <f t="shared" ca="1" si="29"/>
        <v>2022</v>
      </c>
    </row>
    <row r="1891" spans="1:3" x14ac:dyDescent="0.3">
      <c r="A1891" s="113" vm="3553">
        <f ca="1"/>
        <v>44747</v>
      </c>
      <c r="B1891" s="113" vm="3554">
        <f ca="1"/>
        <v>104.32</v>
      </c>
      <c r="C1891" s="113">
        <f t="shared" ca="1" si="29"/>
        <v>2022</v>
      </c>
    </row>
    <row r="1892" spans="1:3" x14ac:dyDescent="0.3">
      <c r="A1892" s="113" vm="3555">
        <f ca="1"/>
        <v>44748</v>
      </c>
      <c r="B1892" s="113" vm="3556">
        <f ca="1"/>
        <v>104.23</v>
      </c>
      <c r="C1892" s="113">
        <f t="shared" ca="1" si="29"/>
        <v>2022</v>
      </c>
    </row>
    <row r="1893" spans="1:3" x14ac:dyDescent="0.3">
      <c r="A1893" s="113" vm="3557">
        <f ca="1"/>
        <v>44749</v>
      </c>
      <c r="B1893" s="113" vm="3558">
        <f ca="1"/>
        <v>108.13</v>
      </c>
      <c r="C1893" s="113">
        <f t="shared" ca="1" si="29"/>
        <v>2022</v>
      </c>
    </row>
    <row r="1894" spans="1:3" x14ac:dyDescent="0.3">
      <c r="A1894" s="113" vm="3559">
        <f ca="1"/>
        <v>44750</v>
      </c>
      <c r="B1894" s="113" vm="3560">
        <f ca="1"/>
        <v>107.93</v>
      </c>
      <c r="C1894" s="113">
        <f t="shared" ca="1" si="29"/>
        <v>2022</v>
      </c>
    </row>
    <row r="1895" spans="1:3" x14ac:dyDescent="0.3">
      <c r="A1895" s="113" vm="3561">
        <f ca="1"/>
        <v>44753</v>
      </c>
      <c r="B1895" s="113" vm="3562">
        <f ca="1"/>
        <v>105.11</v>
      </c>
      <c r="C1895" s="113">
        <f t="shared" ca="1" si="29"/>
        <v>2022</v>
      </c>
    </row>
    <row r="1896" spans="1:3" x14ac:dyDescent="0.3">
      <c r="A1896" s="113" vm="3563">
        <f ca="1"/>
        <v>44754</v>
      </c>
      <c r="B1896" s="113" vm="3564">
        <f ca="1"/>
        <v>103.76</v>
      </c>
      <c r="C1896" s="113">
        <f t="shared" ca="1" si="29"/>
        <v>2022</v>
      </c>
    </row>
    <row r="1897" spans="1:3" x14ac:dyDescent="0.3">
      <c r="A1897" s="113" vm="3565">
        <f ca="1"/>
        <v>44755</v>
      </c>
      <c r="B1897" s="113" vm="3562">
        <f ca="1"/>
        <v>105.11</v>
      </c>
      <c r="C1897" s="113">
        <f t="shared" ca="1" si="29"/>
        <v>2022</v>
      </c>
    </row>
    <row r="1898" spans="1:3" x14ac:dyDescent="0.3">
      <c r="A1898" s="113" vm="3566">
        <f ca="1"/>
        <v>44756</v>
      </c>
      <c r="B1898" s="113" vm="3567">
        <f ca="1"/>
        <v>103.22</v>
      </c>
      <c r="C1898" s="113">
        <f t="shared" ca="1" si="29"/>
        <v>2022</v>
      </c>
    </row>
    <row r="1899" spans="1:3" x14ac:dyDescent="0.3">
      <c r="A1899" s="113" vm="3568">
        <f ca="1"/>
        <v>44757</v>
      </c>
      <c r="B1899" s="113" vm="3569">
        <f ca="1"/>
        <v>104.7</v>
      </c>
      <c r="C1899" s="113">
        <f t="shared" ca="1" si="29"/>
        <v>2022</v>
      </c>
    </row>
    <row r="1900" spans="1:3" x14ac:dyDescent="0.3">
      <c r="A1900" s="113" vm="3570">
        <f ca="1"/>
        <v>44760</v>
      </c>
      <c r="B1900" s="113" vm="3571">
        <f ca="1"/>
        <v>103.94</v>
      </c>
      <c r="C1900" s="113">
        <f t="shared" ca="1" si="29"/>
        <v>2022</v>
      </c>
    </row>
    <row r="1901" spans="1:3" x14ac:dyDescent="0.3">
      <c r="A1901" s="113" vm="3572">
        <f ca="1"/>
        <v>44761</v>
      </c>
      <c r="B1901" s="113" vm="3573">
        <f ca="1"/>
        <v>109.19</v>
      </c>
      <c r="C1901" s="113">
        <f t="shared" ca="1" si="29"/>
        <v>2022</v>
      </c>
    </row>
    <row r="1902" spans="1:3" x14ac:dyDescent="0.3">
      <c r="A1902" s="113" vm="3574">
        <f ca="1"/>
        <v>44762</v>
      </c>
      <c r="B1902" s="113" vm="3575">
        <f ca="1"/>
        <v>111.11</v>
      </c>
      <c r="C1902" s="113">
        <f t="shared" ca="1" si="29"/>
        <v>2022</v>
      </c>
    </row>
    <row r="1903" spans="1:3" x14ac:dyDescent="0.3">
      <c r="A1903" s="113" vm="3576">
        <f ca="1"/>
        <v>44763</v>
      </c>
      <c r="B1903" s="113" vm="3577">
        <f ca="1"/>
        <v>111.62</v>
      </c>
      <c r="C1903" s="113">
        <f t="shared" ca="1" si="29"/>
        <v>2022</v>
      </c>
    </row>
    <row r="1904" spans="1:3" x14ac:dyDescent="0.3">
      <c r="A1904" s="113" vm="3578">
        <f ca="1"/>
        <v>44764</v>
      </c>
      <c r="B1904" s="113" vm="3579">
        <f ca="1"/>
        <v>109.12</v>
      </c>
      <c r="C1904" s="113">
        <f t="shared" ca="1" si="29"/>
        <v>2022</v>
      </c>
    </row>
    <row r="1905" spans="1:3" x14ac:dyDescent="0.3">
      <c r="A1905" s="113" vm="3580">
        <f ca="1"/>
        <v>44767</v>
      </c>
      <c r="B1905" s="113" vm="3581">
        <f ca="1"/>
        <v>109.28</v>
      </c>
      <c r="C1905" s="113">
        <f t="shared" ca="1" si="29"/>
        <v>2022</v>
      </c>
    </row>
    <row r="1906" spans="1:3" x14ac:dyDescent="0.3">
      <c r="A1906" s="113" vm="3582">
        <f ca="1"/>
        <v>44768</v>
      </c>
      <c r="B1906" s="113" vm="3583">
        <f ca="1"/>
        <v>105.2</v>
      </c>
      <c r="C1906" s="113">
        <f t="shared" ca="1" si="29"/>
        <v>2022</v>
      </c>
    </row>
    <row r="1907" spans="1:3" x14ac:dyDescent="0.3">
      <c r="A1907" s="113" vm="3584">
        <f ca="1"/>
        <v>44769</v>
      </c>
      <c r="B1907" s="113" vm="3585">
        <f ca="1"/>
        <v>107.86</v>
      </c>
      <c r="C1907" s="113">
        <f t="shared" ca="1" si="29"/>
        <v>2022</v>
      </c>
    </row>
    <row r="1908" spans="1:3" x14ac:dyDescent="0.3">
      <c r="A1908" s="113" vm="3586">
        <f ca="1"/>
        <v>44770</v>
      </c>
      <c r="B1908" s="113" vm="3587">
        <f ca="1"/>
        <v>112.23</v>
      </c>
      <c r="C1908" s="113">
        <f t="shared" ca="1" si="29"/>
        <v>2022</v>
      </c>
    </row>
    <row r="1909" spans="1:3" x14ac:dyDescent="0.3">
      <c r="A1909" s="113" vm="3588">
        <f ca="1"/>
        <v>44771</v>
      </c>
      <c r="B1909" s="113" vm="3589">
        <f ca="1"/>
        <v>114.92</v>
      </c>
      <c r="C1909" s="113">
        <f t="shared" ca="1" si="29"/>
        <v>2022</v>
      </c>
    </row>
    <row r="1910" spans="1:3" x14ac:dyDescent="0.3">
      <c r="A1910" s="113" vm="3590">
        <f ca="1"/>
        <v>44774</v>
      </c>
      <c r="B1910" s="113" vm="3591">
        <f ca="1"/>
        <v>114.3</v>
      </c>
      <c r="C1910" s="113">
        <f t="shared" ca="1" si="29"/>
        <v>2022</v>
      </c>
    </row>
    <row r="1911" spans="1:3" x14ac:dyDescent="0.3">
      <c r="A1911" s="113" vm="3592">
        <f ca="1"/>
        <v>44775</v>
      </c>
      <c r="B1911" s="113" vm="3593">
        <f ca="1"/>
        <v>111.77</v>
      </c>
      <c r="C1911" s="113">
        <f t="shared" ca="1" si="29"/>
        <v>2022</v>
      </c>
    </row>
    <row r="1912" spans="1:3" x14ac:dyDescent="0.3">
      <c r="A1912" s="113" vm="3594">
        <f ca="1"/>
        <v>44776</v>
      </c>
      <c r="B1912" s="113" vm="3595">
        <f ca="1"/>
        <v>114.28</v>
      </c>
      <c r="C1912" s="113">
        <f t="shared" ca="1" si="29"/>
        <v>2022</v>
      </c>
    </row>
    <row r="1913" spans="1:3" x14ac:dyDescent="0.3">
      <c r="A1913" s="113" vm="3596">
        <f ca="1"/>
        <v>44777</v>
      </c>
      <c r="B1913" s="113" vm="3597">
        <f ca="1"/>
        <v>114.48</v>
      </c>
      <c r="C1913" s="113">
        <f t="shared" ca="1" si="29"/>
        <v>2022</v>
      </c>
    </row>
    <row r="1914" spans="1:3" x14ac:dyDescent="0.3">
      <c r="A1914" s="113" vm="3598">
        <f ca="1"/>
        <v>44778</v>
      </c>
      <c r="B1914" s="113" vm="3599">
        <f ca="1"/>
        <v>113.87</v>
      </c>
      <c r="C1914" s="113">
        <f t="shared" ca="1" si="29"/>
        <v>2022</v>
      </c>
    </row>
    <row r="1915" spans="1:3" x14ac:dyDescent="0.3">
      <c r="A1915" s="113" vm="3600">
        <f ca="1"/>
        <v>44781</v>
      </c>
      <c r="B1915" s="113" vm="3601">
        <f ca="1"/>
        <v>114</v>
      </c>
      <c r="C1915" s="113">
        <f t="shared" ca="1" si="29"/>
        <v>2022</v>
      </c>
    </row>
    <row r="1916" spans="1:3" x14ac:dyDescent="0.3">
      <c r="A1916" s="113" vm="3602">
        <f ca="1"/>
        <v>44782</v>
      </c>
      <c r="B1916" s="113" vm="3603">
        <f ca="1"/>
        <v>110.11</v>
      </c>
      <c r="C1916" s="113">
        <f t="shared" ca="1" si="29"/>
        <v>2022</v>
      </c>
    </row>
    <row r="1917" spans="1:3" x14ac:dyDescent="0.3">
      <c r="A1917" s="113" vm="3604">
        <f ca="1"/>
        <v>44783</v>
      </c>
      <c r="B1917" s="113" vm="3605">
        <f ca="1"/>
        <v>113.14</v>
      </c>
      <c r="C1917" s="113">
        <f t="shared" ca="1" si="29"/>
        <v>2022</v>
      </c>
    </row>
    <row r="1918" spans="1:3" x14ac:dyDescent="0.3">
      <c r="A1918" s="113" vm="3606">
        <f ca="1"/>
        <v>44784</v>
      </c>
      <c r="B1918" s="113" vm="3607">
        <f ca="1"/>
        <v>114.1</v>
      </c>
      <c r="C1918" s="113">
        <f t="shared" ca="1" si="29"/>
        <v>2022</v>
      </c>
    </row>
    <row r="1919" spans="1:3" x14ac:dyDescent="0.3">
      <c r="A1919" s="113" vm="3608">
        <f ca="1"/>
        <v>44785</v>
      </c>
      <c r="B1919" s="113" vm="3609">
        <f ca="1"/>
        <v>116.07</v>
      </c>
      <c r="C1919" s="113">
        <f t="shared" ca="1" si="29"/>
        <v>2022</v>
      </c>
    </row>
    <row r="1920" spans="1:3" x14ac:dyDescent="0.3">
      <c r="A1920" s="113" vm="3610">
        <f ca="1"/>
        <v>44788</v>
      </c>
      <c r="B1920" s="113" vm="3611">
        <f ca="1"/>
        <v>116.32</v>
      </c>
      <c r="C1920" s="113">
        <f t="shared" ca="1" si="29"/>
        <v>2022</v>
      </c>
    </row>
    <row r="1921" spans="1:3" x14ac:dyDescent="0.3">
      <c r="A1921" s="113" vm="3612">
        <f ca="1"/>
        <v>44789</v>
      </c>
      <c r="B1921" s="113" vm="3613">
        <f ca="1"/>
        <v>118.06</v>
      </c>
      <c r="C1921" s="113">
        <f t="shared" ca="1" si="29"/>
        <v>2022</v>
      </c>
    </row>
    <row r="1922" spans="1:3" x14ac:dyDescent="0.3">
      <c r="A1922" s="113" vm="3614">
        <f ca="1"/>
        <v>44790</v>
      </c>
      <c r="B1922" s="113" vm="3615">
        <f ca="1"/>
        <v>117.04</v>
      </c>
      <c r="C1922" s="113">
        <f t="shared" ca="1" si="29"/>
        <v>2022</v>
      </c>
    </row>
    <row r="1923" spans="1:3" x14ac:dyDescent="0.3">
      <c r="A1923" s="113" vm="3616">
        <f ca="1"/>
        <v>44791</v>
      </c>
      <c r="B1923" s="113" vm="3617">
        <f ca="1"/>
        <v>116.01</v>
      </c>
      <c r="C1923" s="113">
        <f t="shared" ref="C1923:C1986" ca="1" si="30">YEAR(A1923)</f>
        <v>2022</v>
      </c>
    </row>
    <row r="1924" spans="1:3" x14ac:dyDescent="0.3">
      <c r="A1924" s="113" vm="3618">
        <f ca="1"/>
        <v>44792</v>
      </c>
      <c r="B1924" s="113" vm="3619">
        <f ca="1"/>
        <v>113.16</v>
      </c>
      <c r="C1924" s="113">
        <f t="shared" ca="1" si="30"/>
        <v>2022</v>
      </c>
    </row>
    <row r="1925" spans="1:3" x14ac:dyDescent="0.3">
      <c r="A1925" s="113" vm="3620">
        <f ca="1"/>
        <v>44795</v>
      </c>
      <c r="B1925" s="113" vm="3621">
        <f ca="1"/>
        <v>110.34</v>
      </c>
      <c r="C1925" s="113">
        <f t="shared" ca="1" si="30"/>
        <v>2022</v>
      </c>
    </row>
    <row r="1926" spans="1:3" x14ac:dyDescent="0.3">
      <c r="A1926" s="113" vm="3622">
        <f ca="1"/>
        <v>44796</v>
      </c>
      <c r="B1926" s="113" vm="3623">
        <f ca="1"/>
        <v>110.68</v>
      </c>
      <c r="C1926" s="113">
        <f t="shared" ca="1" si="30"/>
        <v>2022</v>
      </c>
    </row>
    <row r="1927" spans="1:3" x14ac:dyDescent="0.3">
      <c r="A1927" s="113" vm="3624">
        <f ca="1"/>
        <v>44797</v>
      </c>
      <c r="B1927" s="113" vm="3625">
        <f ca="1"/>
        <v>111.41</v>
      </c>
      <c r="C1927" s="113">
        <f t="shared" ca="1" si="30"/>
        <v>2022</v>
      </c>
    </row>
    <row r="1928" spans="1:3" x14ac:dyDescent="0.3">
      <c r="A1928" s="113" vm="3626">
        <f ca="1"/>
        <v>44798</v>
      </c>
      <c r="B1928" s="113" vm="3627">
        <f ca="1"/>
        <v>113.22</v>
      </c>
      <c r="C1928" s="113">
        <f t="shared" ca="1" si="30"/>
        <v>2022</v>
      </c>
    </row>
    <row r="1929" spans="1:3" x14ac:dyDescent="0.3">
      <c r="A1929" s="113" vm="3628">
        <f ca="1"/>
        <v>44799</v>
      </c>
      <c r="B1929" s="113" vm="3629">
        <f ca="1"/>
        <v>108.28</v>
      </c>
      <c r="C1929" s="113">
        <f t="shared" ca="1" si="30"/>
        <v>2022</v>
      </c>
    </row>
    <row r="1930" spans="1:3" x14ac:dyDescent="0.3">
      <c r="A1930" s="113" vm="3630">
        <f ca="1"/>
        <v>44802</v>
      </c>
      <c r="B1930" s="113" vm="3631">
        <f ca="1"/>
        <v>107.88</v>
      </c>
      <c r="C1930" s="113">
        <f t="shared" ca="1" si="30"/>
        <v>2022</v>
      </c>
    </row>
    <row r="1931" spans="1:3" x14ac:dyDescent="0.3">
      <c r="A1931" s="113" vm="3632">
        <f ca="1"/>
        <v>44803</v>
      </c>
      <c r="B1931" s="113" vm="3585">
        <f ca="1"/>
        <v>107.86</v>
      </c>
      <c r="C1931" s="113">
        <f t="shared" ca="1" si="30"/>
        <v>2022</v>
      </c>
    </row>
    <row r="1932" spans="1:3" x14ac:dyDescent="0.3">
      <c r="A1932" s="113" vm="3633">
        <f ca="1"/>
        <v>44804</v>
      </c>
      <c r="B1932" s="113" vm="3634">
        <f ca="1"/>
        <v>106.45</v>
      </c>
      <c r="C1932" s="113">
        <f t="shared" ca="1" si="30"/>
        <v>2022</v>
      </c>
    </row>
    <row r="1933" spans="1:3" x14ac:dyDescent="0.3">
      <c r="A1933" s="113" vm="3635">
        <f ca="1"/>
        <v>44805</v>
      </c>
      <c r="B1933" s="113" vm="3636">
        <f ca="1"/>
        <v>106.49</v>
      </c>
      <c r="C1933" s="113">
        <f t="shared" ca="1" si="30"/>
        <v>2022</v>
      </c>
    </row>
    <row r="1934" spans="1:3" x14ac:dyDescent="0.3">
      <c r="A1934" s="113" vm="3637">
        <f ca="1"/>
        <v>44806</v>
      </c>
      <c r="B1934" s="113" vm="3638">
        <f ca="1"/>
        <v>105.74</v>
      </c>
      <c r="C1934" s="113">
        <f t="shared" ca="1" si="30"/>
        <v>2022</v>
      </c>
    </row>
    <row r="1935" spans="1:3" x14ac:dyDescent="0.3">
      <c r="A1935" s="113" vm="3639">
        <f ca="1"/>
        <v>44810</v>
      </c>
      <c r="B1935" s="113" vm="3640">
        <f ca="1"/>
        <v>105.15</v>
      </c>
      <c r="C1935" s="113">
        <f t="shared" ca="1" si="30"/>
        <v>2022</v>
      </c>
    </row>
    <row r="1936" spans="1:3" x14ac:dyDescent="0.3">
      <c r="A1936" s="113" vm="3641">
        <f ca="1"/>
        <v>44811</v>
      </c>
      <c r="B1936" s="113" vm="3642">
        <f ca="1"/>
        <v>108.48</v>
      </c>
      <c r="C1936" s="113">
        <f t="shared" ca="1" si="30"/>
        <v>2022</v>
      </c>
    </row>
    <row r="1937" spans="1:3" x14ac:dyDescent="0.3">
      <c r="A1937" s="113" vm="3643">
        <f ca="1"/>
        <v>44812</v>
      </c>
      <c r="B1937" s="113" vm="3644">
        <f ca="1"/>
        <v>108.73</v>
      </c>
      <c r="C1937" s="113">
        <f t="shared" ca="1" si="30"/>
        <v>2022</v>
      </c>
    </row>
    <row r="1938" spans="1:3" x14ac:dyDescent="0.3">
      <c r="A1938" s="113" vm="3645">
        <f ca="1"/>
        <v>44813</v>
      </c>
      <c r="B1938" s="113" vm="3646">
        <f ca="1"/>
        <v>110.97</v>
      </c>
      <c r="C1938" s="113">
        <f t="shared" ca="1" si="30"/>
        <v>2022</v>
      </c>
    </row>
    <row r="1939" spans="1:3" x14ac:dyDescent="0.3">
      <c r="A1939" s="113" vm="3647">
        <f ca="1"/>
        <v>44816</v>
      </c>
      <c r="B1939" s="113" vm="3648">
        <f ca="1"/>
        <v>112.38</v>
      </c>
      <c r="C1939" s="113">
        <f t="shared" ca="1" si="30"/>
        <v>2022</v>
      </c>
    </row>
    <row r="1940" spans="1:3" x14ac:dyDescent="0.3">
      <c r="A1940" s="113" vm="3649">
        <f ca="1"/>
        <v>44817</v>
      </c>
      <c r="B1940" s="113" vm="3650">
        <f ca="1"/>
        <v>105.72</v>
      </c>
      <c r="C1940" s="113">
        <f t="shared" ca="1" si="30"/>
        <v>2022</v>
      </c>
    </row>
    <row r="1941" spans="1:3" x14ac:dyDescent="0.3">
      <c r="A1941" s="113" vm="3651">
        <f ca="1"/>
        <v>44818</v>
      </c>
      <c r="B1941" s="113" vm="3652">
        <f ca="1"/>
        <v>107</v>
      </c>
      <c r="C1941" s="113">
        <f t="shared" ca="1" si="30"/>
        <v>2022</v>
      </c>
    </row>
    <row r="1942" spans="1:3" x14ac:dyDescent="0.3">
      <c r="A1942" s="113" vm="3653">
        <f ca="1"/>
        <v>44819</v>
      </c>
      <c r="B1942" s="113" vm="3654">
        <f ca="1"/>
        <v>105.5</v>
      </c>
      <c r="C1942" s="113">
        <f t="shared" ca="1" si="30"/>
        <v>2022</v>
      </c>
    </row>
    <row r="1943" spans="1:3" x14ac:dyDescent="0.3">
      <c r="A1943" s="113" vm="3655">
        <f ca="1"/>
        <v>44820</v>
      </c>
      <c r="B1943" s="113" vm="3656">
        <f ca="1"/>
        <v>104.12</v>
      </c>
      <c r="C1943" s="113">
        <f t="shared" ca="1" si="30"/>
        <v>2022</v>
      </c>
    </row>
    <row r="1944" spans="1:3" x14ac:dyDescent="0.3">
      <c r="A1944" s="113" vm="3657">
        <f ca="1"/>
        <v>44823</v>
      </c>
      <c r="B1944" s="113" vm="3658">
        <f ca="1"/>
        <v>107.21</v>
      </c>
      <c r="C1944" s="113">
        <f t="shared" ca="1" si="30"/>
        <v>2022</v>
      </c>
    </row>
    <row r="1945" spans="1:3" x14ac:dyDescent="0.3">
      <c r="A1945" s="113" vm="3659">
        <f ca="1"/>
        <v>44824</v>
      </c>
      <c r="B1945" s="113" vm="3660">
        <f ca="1"/>
        <v>102.42</v>
      </c>
      <c r="C1945" s="113">
        <f t="shared" ca="1" si="30"/>
        <v>2022</v>
      </c>
    </row>
    <row r="1946" spans="1:3" x14ac:dyDescent="0.3">
      <c r="A1946" s="113" vm="3661">
        <f ca="1"/>
        <v>44825</v>
      </c>
      <c r="B1946" s="113" vm="3662">
        <f ca="1"/>
        <v>99.79</v>
      </c>
      <c r="C1946" s="113">
        <f t="shared" ca="1" si="30"/>
        <v>2022</v>
      </c>
    </row>
    <row r="1947" spans="1:3" x14ac:dyDescent="0.3">
      <c r="A1947" s="113" vm="3663">
        <f ca="1"/>
        <v>44826</v>
      </c>
      <c r="B1947" s="113" vm="3664">
        <f ca="1"/>
        <v>98.55</v>
      </c>
      <c r="C1947" s="113">
        <f t="shared" ca="1" si="30"/>
        <v>2022</v>
      </c>
    </row>
    <row r="1948" spans="1:3" x14ac:dyDescent="0.3">
      <c r="A1948" s="113" vm="3665">
        <f ca="1"/>
        <v>44827</v>
      </c>
      <c r="B1948" s="113" vm="3666">
        <f ca="1"/>
        <v>97.02</v>
      </c>
      <c r="C1948" s="113">
        <f t="shared" ca="1" si="30"/>
        <v>2022</v>
      </c>
    </row>
    <row r="1949" spans="1:3" x14ac:dyDescent="0.3">
      <c r="A1949" s="113" vm="3667">
        <f ca="1"/>
        <v>44830</v>
      </c>
      <c r="B1949" s="113" vm="3668">
        <f ca="1"/>
        <v>96.06</v>
      </c>
      <c r="C1949" s="113">
        <f t="shared" ca="1" si="30"/>
        <v>2022</v>
      </c>
    </row>
    <row r="1950" spans="1:3" x14ac:dyDescent="0.3">
      <c r="A1950" s="113" vm="3669">
        <f ca="1"/>
        <v>44831</v>
      </c>
      <c r="B1950" s="113" vm="3670">
        <f ca="1"/>
        <v>96.29</v>
      </c>
      <c r="C1950" s="113">
        <f t="shared" ca="1" si="30"/>
        <v>2022</v>
      </c>
    </row>
    <row r="1951" spans="1:3" x14ac:dyDescent="0.3">
      <c r="A1951" s="113" vm="3671">
        <f ca="1"/>
        <v>44832</v>
      </c>
      <c r="B1951" s="113" vm="3672">
        <f ca="1"/>
        <v>98.7</v>
      </c>
      <c r="C1951" s="113">
        <f t="shared" ca="1" si="30"/>
        <v>2022</v>
      </c>
    </row>
    <row r="1952" spans="1:3" x14ac:dyDescent="0.3">
      <c r="A1952" s="113" vm="3673">
        <f ca="1"/>
        <v>44833</v>
      </c>
      <c r="B1952" s="113" vm="3674">
        <f ca="1"/>
        <v>95.33</v>
      </c>
      <c r="C1952" s="113">
        <f t="shared" ca="1" si="30"/>
        <v>2022</v>
      </c>
    </row>
    <row r="1953" spans="1:3" x14ac:dyDescent="0.3">
      <c r="A1953" s="113" vm="3675">
        <f ca="1"/>
        <v>44834</v>
      </c>
      <c r="B1953" s="113" vm="2136">
        <f ca="1"/>
        <v>83.12</v>
      </c>
      <c r="C1953" s="113">
        <f t="shared" ca="1" si="30"/>
        <v>2022</v>
      </c>
    </row>
    <row r="1954" spans="1:3" x14ac:dyDescent="0.3">
      <c r="A1954" s="113" vm="3676">
        <f ca="1"/>
        <v>44837</v>
      </c>
      <c r="B1954" s="113" vm="1916">
        <f ca="1"/>
        <v>85.4</v>
      </c>
      <c r="C1954" s="113">
        <f t="shared" ca="1" si="30"/>
        <v>2022</v>
      </c>
    </row>
    <row r="1955" spans="1:3" x14ac:dyDescent="0.3">
      <c r="A1955" s="113" vm="3677">
        <f ca="1"/>
        <v>44838</v>
      </c>
      <c r="B1955" s="113" vm="3678">
        <f ca="1"/>
        <v>88.64</v>
      </c>
      <c r="C1955" s="113">
        <f t="shared" ca="1" si="30"/>
        <v>2022</v>
      </c>
    </row>
    <row r="1956" spans="1:3" x14ac:dyDescent="0.3">
      <c r="A1956" s="113" vm="3679">
        <f ca="1"/>
        <v>44839</v>
      </c>
      <c r="B1956" s="113" vm="3680">
        <f ca="1"/>
        <v>91.1</v>
      </c>
      <c r="C1956" s="113">
        <f t="shared" ca="1" si="30"/>
        <v>2022</v>
      </c>
    </row>
    <row r="1957" spans="1:3" x14ac:dyDescent="0.3">
      <c r="A1957" s="113" vm="3681">
        <f ca="1"/>
        <v>44840</v>
      </c>
      <c r="B1957" s="113" vm="3682">
        <f ca="1"/>
        <v>90.17</v>
      </c>
      <c r="C1957" s="113">
        <f t="shared" ca="1" si="30"/>
        <v>2022</v>
      </c>
    </row>
    <row r="1958" spans="1:3" x14ac:dyDescent="0.3">
      <c r="A1958" s="113" vm="3683">
        <f ca="1"/>
        <v>44841</v>
      </c>
      <c r="B1958" s="113" vm="1938">
        <f ca="1"/>
        <v>87.16</v>
      </c>
      <c r="C1958" s="113">
        <f t="shared" ca="1" si="30"/>
        <v>2022</v>
      </c>
    </row>
    <row r="1959" spans="1:3" x14ac:dyDescent="0.3">
      <c r="A1959" s="113" vm="3684">
        <f ca="1"/>
        <v>44844</v>
      </c>
      <c r="B1959" s="113" vm="1963">
        <f ca="1"/>
        <v>86.69</v>
      </c>
      <c r="C1959" s="113">
        <f t="shared" ca="1" si="30"/>
        <v>2022</v>
      </c>
    </row>
    <row r="1960" spans="1:3" x14ac:dyDescent="0.3">
      <c r="A1960" s="113" vm="3685">
        <f ca="1"/>
        <v>44845</v>
      </c>
      <c r="B1960" s="113" vm="3686">
        <f ca="1"/>
        <v>87.99</v>
      </c>
      <c r="C1960" s="113">
        <f t="shared" ca="1" si="30"/>
        <v>2022</v>
      </c>
    </row>
    <row r="1961" spans="1:3" x14ac:dyDescent="0.3">
      <c r="A1961" s="113" vm="3687">
        <f ca="1"/>
        <v>44846</v>
      </c>
      <c r="B1961" s="113" vm="3688">
        <f ca="1"/>
        <v>88.51</v>
      </c>
      <c r="C1961" s="113">
        <f t="shared" ca="1" si="30"/>
        <v>2022</v>
      </c>
    </row>
    <row r="1962" spans="1:3" x14ac:dyDescent="0.3">
      <c r="A1962" s="113" vm="3689">
        <f ca="1"/>
        <v>44847</v>
      </c>
      <c r="B1962" s="113" vm="3690">
        <f ca="1"/>
        <v>89.56</v>
      </c>
      <c r="C1962" s="113">
        <f t="shared" ca="1" si="30"/>
        <v>2022</v>
      </c>
    </row>
    <row r="1963" spans="1:3" x14ac:dyDescent="0.3">
      <c r="A1963" s="113" vm="3691">
        <f ca="1"/>
        <v>44848</v>
      </c>
      <c r="B1963" s="113" vm="3692">
        <f ca="1"/>
        <v>87.55</v>
      </c>
      <c r="C1963" s="113">
        <f t="shared" ca="1" si="30"/>
        <v>2022</v>
      </c>
    </row>
    <row r="1964" spans="1:3" x14ac:dyDescent="0.3">
      <c r="A1964" s="113" vm="3693">
        <f ca="1"/>
        <v>44851</v>
      </c>
      <c r="B1964" s="113" vm="3694">
        <f ca="1"/>
        <v>89.97</v>
      </c>
      <c r="C1964" s="113">
        <f t="shared" ca="1" si="30"/>
        <v>2022</v>
      </c>
    </row>
    <row r="1965" spans="1:3" x14ac:dyDescent="0.3">
      <c r="A1965" s="113" vm="3695">
        <f ca="1"/>
        <v>44852</v>
      </c>
      <c r="B1965" s="113" vm="3696">
        <f ca="1"/>
        <v>89.68</v>
      </c>
      <c r="C1965" s="113">
        <f t="shared" ca="1" si="30"/>
        <v>2022</v>
      </c>
    </row>
    <row r="1966" spans="1:3" x14ac:dyDescent="0.3">
      <c r="A1966" s="113" vm="3697">
        <f ca="1"/>
        <v>44853</v>
      </c>
      <c r="B1966" s="113" vm="3698">
        <f ca="1"/>
        <v>88.57</v>
      </c>
      <c r="C1966" s="113">
        <f t="shared" ca="1" si="30"/>
        <v>2022</v>
      </c>
    </row>
    <row r="1967" spans="1:3" x14ac:dyDescent="0.3">
      <c r="A1967" s="113" vm="3699">
        <f ca="1"/>
        <v>44854</v>
      </c>
      <c r="B1967" s="113" vm="1998">
        <f ca="1"/>
        <v>86.83</v>
      </c>
      <c r="C1967" s="113">
        <f t="shared" ca="1" si="30"/>
        <v>2022</v>
      </c>
    </row>
    <row r="1968" spans="1:3" x14ac:dyDescent="0.3">
      <c r="A1968" s="113" vm="3700">
        <f ca="1"/>
        <v>44855</v>
      </c>
      <c r="B1968" s="113" vm="3701">
        <f ca="1"/>
        <v>88.5</v>
      </c>
      <c r="C1968" s="113">
        <f t="shared" ca="1" si="30"/>
        <v>2022</v>
      </c>
    </row>
    <row r="1969" spans="1:3" x14ac:dyDescent="0.3">
      <c r="A1969" s="113" vm="3702">
        <f ca="1"/>
        <v>44858</v>
      </c>
      <c r="B1969" s="113" vm="1965">
        <f ca="1"/>
        <v>88.01</v>
      </c>
      <c r="C1969" s="113">
        <f t="shared" ca="1" si="30"/>
        <v>2022</v>
      </c>
    </row>
    <row r="1970" spans="1:3" x14ac:dyDescent="0.3">
      <c r="A1970" s="113" vm="3703">
        <f ca="1"/>
        <v>44859</v>
      </c>
      <c r="B1970" s="113" vm="3704">
        <f ca="1"/>
        <v>91.72</v>
      </c>
      <c r="C1970" s="113">
        <f t="shared" ca="1" si="30"/>
        <v>2022</v>
      </c>
    </row>
    <row r="1971" spans="1:3" x14ac:dyDescent="0.3">
      <c r="A1971" s="113" vm="3705">
        <f ca="1"/>
        <v>44860</v>
      </c>
      <c r="B1971" s="113" vm="3706">
        <f ca="1"/>
        <v>92.39</v>
      </c>
      <c r="C1971" s="113">
        <f t="shared" ca="1" si="30"/>
        <v>2022</v>
      </c>
    </row>
    <row r="1972" spans="1:3" x14ac:dyDescent="0.3">
      <c r="A1972" s="113" vm="3707">
        <f ca="1"/>
        <v>44861</v>
      </c>
      <c r="B1972" s="113" vm="3708">
        <f ca="1"/>
        <v>90.54</v>
      </c>
      <c r="C1972" s="113">
        <f t="shared" ca="1" si="30"/>
        <v>2022</v>
      </c>
    </row>
    <row r="1973" spans="1:3" x14ac:dyDescent="0.3">
      <c r="A1973" s="113" vm="3709">
        <f ca="1"/>
        <v>44862</v>
      </c>
      <c r="B1973" s="113" vm="3710">
        <f ca="1"/>
        <v>93.83</v>
      </c>
      <c r="C1973" s="113">
        <f t="shared" ca="1" si="30"/>
        <v>2022</v>
      </c>
    </row>
    <row r="1974" spans="1:3" x14ac:dyDescent="0.3">
      <c r="A1974" s="113" vm="3711">
        <f ca="1"/>
        <v>44865</v>
      </c>
      <c r="B1974" s="113" vm="2414">
        <f ca="1"/>
        <v>92.68</v>
      </c>
      <c r="C1974" s="113">
        <f t="shared" ca="1" si="30"/>
        <v>2022</v>
      </c>
    </row>
    <row r="1975" spans="1:3" x14ac:dyDescent="0.3">
      <c r="A1975" s="113" vm="3712">
        <f ca="1"/>
        <v>44866</v>
      </c>
      <c r="B1975" s="113" vm="3713">
        <f ca="1"/>
        <v>93.77</v>
      </c>
      <c r="C1975" s="113">
        <f t="shared" ca="1" si="30"/>
        <v>2022</v>
      </c>
    </row>
    <row r="1976" spans="1:3" x14ac:dyDescent="0.3">
      <c r="A1976" s="113" vm="3714">
        <f ca="1"/>
        <v>44867</v>
      </c>
      <c r="B1976" s="113" vm="3715">
        <f ca="1"/>
        <v>90.3</v>
      </c>
      <c r="C1976" s="113">
        <f t="shared" ca="1" si="30"/>
        <v>2022</v>
      </c>
    </row>
    <row r="1977" spans="1:3" x14ac:dyDescent="0.3">
      <c r="A1977" s="113" vm="3716">
        <f ca="1"/>
        <v>44868</v>
      </c>
      <c r="B1977" s="113" vm="2263">
        <f ca="1"/>
        <v>90.4</v>
      </c>
      <c r="C1977" s="113">
        <f t="shared" ca="1" si="30"/>
        <v>2022</v>
      </c>
    </row>
    <row r="1978" spans="1:3" x14ac:dyDescent="0.3">
      <c r="A1978" s="113" vm="3717">
        <f ca="1"/>
        <v>44869</v>
      </c>
      <c r="B1978" s="113" vm="2301">
        <f ca="1"/>
        <v>95.79</v>
      </c>
      <c r="C1978" s="113">
        <f t="shared" ca="1" si="30"/>
        <v>2022</v>
      </c>
    </row>
    <row r="1979" spans="1:3" x14ac:dyDescent="0.3">
      <c r="A1979" s="113" vm="3718">
        <f ca="1"/>
        <v>44872</v>
      </c>
      <c r="B1979" s="113" vm="3719">
        <f ca="1"/>
        <v>93.44</v>
      </c>
      <c r="C1979" s="113">
        <f t="shared" ca="1" si="30"/>
        <v>2022</v>
      </c>
    </row>
    <row r="1980" spans="1:3" x14ac:dyDescent="0.3">
      <c r="A1980" s="113" vm="3720">
        <f ca="1"/>
        <v>44873</v>
      </c>
      <c r="B1980" s="113" vm="2518">
        <f ca="1"/>
        <v>93.75</v>
      </c>
      <c r="C1980" s="113">
        <f t="shared" ca="1" si="30"/>
        <v>2022</v>
      </c>
    </row>
    <row r="1981" spans="1:3" x14ac:dyDescent="0.3">
      <c r="A1981" s="113" vm="3721">
        <f ca="1"/>
        <v>44874</v>
      </c>
      <c r="B1981" s="113" vm="3722">
        <f ca="1"/>
        <v>92.1</v>
      </c>
      <c r="C1981" s="113">
        <f t="shared" ca="1" si="30"/>
        <v>2022</v>
      </c>
    </row>
    <row r="1982" spans="1:3" x14ac:dyDescent="0.3">
      <c r="A1982" s="113" vm="3723">
        <f ca="1"/>
        <v>44875</v>
      </c>
      <c r="B1982" s="113" vm="3724">
        <f ca="1"/>
        <v>99.49</v>
      </c>
      <c r="C1982" s="113">
        <f t="shared" ca="1" si="30"/>
        <v>2022</v>
      </c>
    </row>
    <row r="1983" spans="1:3" x14ac:dyDescent="0.3">
      <c r="A1983" s="113" vm="3725">
        <f ca="1"/>
        <v>44876</v>
      </c>
      <c r="B1983" s="113" vm="3726">
        <f ca="1"/>
        <v>106.09</v>
      </c>
      <c r="C1983" s="113">
        <f t="shared" ca="1" si="30"/>
        <v>2022</v>
      </c>
    </row>
    <row r="1984" spans="1:3" x14ac:dyDescent="0.3">
      <c r="A1984" s="113" vm="3727">
        <f ca="1"/>
        <v>44879</v>
      </c>
      <c r="B1984" s="113" vm="3728">
        <f ca="1"/>
        <v>104.39</v>
      </c>
      <c r="C1984" s="113">
        <f t="shared" ca="1" si="30"/>
        <v>2022</v>
      </c>
    </row>
    <row r="1985" spans="1:3" x14ac:dyDescent="0.3">
      <c r="A1985" s="113" vm="3729">
        <f ca="1"/>
        <v>44880</v>
      </c>
      <c r="B1985" s="113" vm="3730">
        <f ca="1"/>
        <v>106.71</v>
      </c>
      <c r="C1985" s="113">
        <f t="shared" ca="1" si="30"/>
        <v>2022</v>
      </c>
    </row>
    <row r="1986" spans="1:3" x14ac:dyDescent="0.3">
      <c r="A1986" s="113" vm="3731">
        <f ca="1"/>
        <v>44881</v>
      </c>
      <c r="B1986" s="113" vm="3732">
        <f ca="1"/>
        <v>105.23</v>
      </c>
      <c r="C1986" s="113">
        <f t="shared" ca="1" si="30"/>
        <v>2022</v>
      </c>
    </row>
    <row r="1987" spans="1:3" x14ac:dyDescent="0.3">
      <c r="A1987" s="113" vm="3733">
        <f ca="1"/>
        <v>44882</v>
      </c>
      <c r="B1987" s="113" vm="3734">
        <f ca="1"/>
        <v>105.36</v>
      </c>
      <c r="C1987" s="113">
        <f t="shared" ref="C1987:C2050" ca="1" si="31">YEAR(A1987)</f>
        <v>2022</v>
      </c>
    </row>
    <row r="1988" spans="1:3" x14ac:dyDescent="0.3">
      <c r="A1988" s="113" vm="3735">
        <f ca="1"/>
        <v>44883</v>
      </c>
      <c r="B1988" s="113" vm="3736">
        <f ca="1"/>
        <v>105.42</v>
      </c>
      <c r="C1988" s="113">
        <f t="shared" ca="1" si="31"/>
        <v>2022</v>
      </c>
    </row>
    <row r="1989" spans="1:3" x14ac:dyDescent="0.3">
      <c r="A1989" s="113" vm="3737">
        <f ca="1"/>
        <v>44886</v>
      </c>
      <c r="B1989" s="113" vm="3738">
        <f ca="1"/>
        <v>103.83</v>
      </c>
      <c r="C1989" s="113">
        <f t="shared" ca="1" si="31"/>
        <v>2022</v>
      </c>
    </row>
    <row r="1990" spans="1:3" x14ac:dyDescent="0.3">
      <c r="A1990" s="113" vm="3739">
        <f ca="1"/>
        <v>44887</v>
      </c>
      <c r="B1990" s="113" vm="3740">
        <f ca="1"/>
        <v>105.97</v>
      </c>
      <c r="C1990" s="113">
        <f t="shared" ca="1" si="31"/>
        <v>2022</v>
      </c>
    </row>
    <row r="1991" spans="1:3" x14ac:dyDescent="0.3">
      <c r="A1991" s="113" vm="3741">
        <f ca="1"/>
        <v>44888</v>
      </c>
      <c r="B1991" s="113" vm="3742">
        <f ca="1"/>
        <v>106.65</v>
      </c>
      <c r="C1991" s="113">
        <f t="shared" ca="1" si="31"/>
        <v>2022</v>
      </c>
    </row>
    <row r="1992" spans="1:3" x14ac:dyDescent="0.3">
      <c r="A1992" s="113" vm="3743">
        <f ca="1"/>
        <v>44890</v>
      </c>
      <c r="B1992" s="113" vm="3744">
        <f ca="1"/>
        <v>105.96</v>
      </c>
      <c r="C1992" s="113">
        <f t="shared" ca="1" si="31"/>
        <v>2022</v>
      </c>
    </row>
    <row r="1993" spans="1:3" x14ac:dyDescent="0.3">
      <c r="A1993" s="113" vm="3745">
        <f ca="1"/>
        <v>44893</v>
      </c>
      <c r="B1993" s="113" vm="3746">
        <f ca="1"/>
        <v>104.96</v>
      </c>
      <c r="C1993" s="113">
        <f t="shared" ca="1" si="31"/>
        <v>2022</v>
      </c>
    </row>
    <row r="1994" spans="1:3" x14ac:dyDescent="0.3">
      <c r="A1994" s="113" vm="3747">
        <f ca="1"/>
        <v>44894</v>
      </c>
      <c r="B1994" s="113" vm="3748">
        <f ca="1"/>
        <v>106.25</v>
      </c>
      <c r="C1994" s="113">
        <f t="shared" ca="1" si="31"/>
        <v>2022</v>
      </c>
    </row>
    <row r="1995" spans="1:3" x14ac:dyDescent="0.3">
      <c r="A1995" s="113" vm="3749">
        <f ca="1"/>
        <v>44895</v>
      </c>
      <c r="B1995" s="113" vm="3750">
        <f ca="1"/>
        <v>109.69</v>
      </c>
      <c r="C1995" s="113">
        <f t="shared" ca="1" si="31"/>
        <v>2022</v>
      </c>
    </row>
    <row r="1996" spans="1:3" x14ac:dyDescent="0.3">
      <c r="A1996" s="113" vm="3751">
        <f ca="1"/>
        <v>44896</v>
      </c>
      <c r="B1996" s="113" vm="3575">
        <f ca="1"/>
        <v>111.11</v>
      </c>
      <c r="C1996" s="113">
        <f t="shared" ca="1" si="31"/>
        <v>2022</v>
      </c>
    </row>
    <row r="1997" spans="1:3" x14ac:dyDescent="0.3">
      <c r="A1997" s="113" vm="3752">
        <f ca="1"/>
        <v>44897</v>
      </c>
      <c r="B1997" s="113" vm="3753">
        <f ca="1"/>
        <v>112.2</v>
      </c>
      <c r="C1997" s="113">
        <f t="shared" ca="1" si="31"/>
        <v>2022</v>
      </c>
    </row>
    <row r="1998" spans="1:3" x14ac:dyDescent="0.3">
      <c r="A1998" s="113" vm="3754">
        <f ca="1"/>
        <v>44900</v>
      </c>
      <c r="B1998" s="113" vm="3755">
        <f ca="1"/>
        <v>109.62</v>
      </c>
      <c r="C1998" s="113">
        <f t="shared" ca="1" si="31"/>
        <v>2022</v>
      </c>
    </row>
    <row r="1999" spans="1:3" x14ac:dyDescent="0.3">
      <c r="A1999" s="113" vm="3756">
        <f ca="1"/>
        <v>44901</v>
      </c>
      <c r="B1999" s="113" vm="3560">
        <f ca="1"/>
        <v>107.93</v>
      </c>
      <c r="C1999" s="113">
        <f t="shared" ca="1" si="31"/>
        <v>2022</v>
      </c>
    </row>
    <row r="2000" spans="1:3" x14ac:dyDescent="0.3">
      <c r="A2000" s="113" vm="3757">
        <f ca="1"/>
        <v>44902</v>
      </c>
      <c r="B2000" s="113" vm="3758">
        <f ca="1"/>
        <v>108.33</v>
      </c>
      <c r="C2000" s="113">
        <f t="shared" ca="1" si="31"/>
        <v>2022</v>
      </c>
    </row>
    <row r="2001" spans="1:3" x14ac:dyDescent="0.3">
      <c r="A2001" s="113" vm="3759">
        <f ca="1"/>
        <v>44903</v>
      </c>
      <c r="B2001" s="113" vm="3760">
        <f ca="1"/>
        <v>111.36</v>
      </c>
      <c r="C2001" s="113">
        <f t="shared" ca="1" si="31"/>
        <v>2022</v>
      </c>
    </row>
    <row r="2002" spans="1:3" x14ac:dyDescent="0.3">
      <c r="A2002" s="113" vm="3761">
        <f ca="1"/>
        <v>44904</v>
      </c>
      <c r="B2002" s="113" vm="3762">
        <f ca="1"/>
        <v>109.42</v>
      </c>
      <c r="C2002" s="113">
        <f t="shared" ca="1" si="31"/>
        <v>2022</v>
      </c>
    </row>
    <row r="2003" spans="1:3" x14ac:dyDescent="0.3">
      <c r="A2003" s="113" vm="3763">
        <f ca="1"/>
        <v>44907</v>
      </c>
      <c r="B2003" s="113" vm="3764">
        <f ca="1"/>
        <v>112.07</v>
      </c>
      <c r="C2003" s="113">
        <f t="shared" ca="1" si="31"/>
        <v>2022</v>
      </c>
    </row>
    <row r="2004" spans="1:3" x14ac:dyDescent="0.3">
      <c r="A2004" s="113" vm="3765">
        <f ca="1"/>
        <v>44908</v>
      </c>
      <c r="B2004" s="113" vm="2660">
        <f ca="1"/>
        <v>112.85</v>
      </c>
      <c r="C2004" s="113">
        <f t="shared" ca="1" si="31"/>
        <v>2022</v>
      </c>
    </row>
    <row r="2005" spans="1:3" x14ac:dyDescent="0.3">
      <c r="A2005" s="113" vm="3766">
        <f ca="1"/>
        <v>44909</v>
      </c>
      <c r="B2005" s="113" vm="3767">
        <f ca="1"/>
        <v>111.45</v>
      </c>
      <c r="C2005" s="113">
        <f t="shared" ca="1" si="31"/>
        <v>2022</v>
      </c>
    </row>
    <row r="2006" spans="1:3" x14ac:dyDescent="0.3">
      <c r="A2006" s="113" vm="3768">
        <f ca="1"/>
        <v>44910</v>
      </c>
      <c r="B2006" s="113" vm="3769">
        <f ca="1"/>
        <v>108.51</v>
      </c>
      <c r="C2006" s="113">
        <f t="shared" ca="1" si="31"/>
        <v>2022</v>
      </c>
    </row>
    <row r="2007" spans="1:3" x14ac:dyDescent="0.3">
      <c r="A2007" s="113" vm="3770">
        <f ca="1"/>
        <v>44911</v>
      </c>
      <c r="B2007" s="113" vm="3771">
        <f ca="1"/>
        <v>105.95</v>
      </c>
      <c r="C2007" s="113">
        <f t="shared" ca="1" si="31"/>
        <v>2022</v>
      </c>
    </row>
    <row r="2008" spans="1:3" x14ac:dyDescent="0.3">
      <c r="A2008" s="113" vm="3772">
        <f ca="1"/>
        <v>44914</v>
      </c>
      <c r="B2008" s="113" vm="3773">
        <f ca="1"/>
        <v>103.05</v>
      </c>
      <c r="C2008" s="113">
        <f t="shared" ca="1" si="31"/>
        <v>2022</v>
      </c>
    </row>
    <row r="2009" spans="1:3" x14ac:dyDescent="0.3">
      <c r="A2009" s="113" vm="3774">
        <f ca="1"/>
        <v>44915</v>
      </c>
      <c r="B2009" s="113" vm="3775">
        <f ca="1"/>
        <v>103.21</v>
      </c>
      <c r="C2009" s="113">
        <f t="shared" ca="1" si="31"/>
        <v>2022</v>
      </c>
    </row>
    <row r="2010" spans="1:3" x14ac:dyDescent="0.3">
      <c r="A2010" s="113" vm="3776">
        <f ca="1"/>
        <v>44916</v>
      </c>
      <c r="B2010" s="113" vm="3777">
        <f ca="1"/>
        <v>115.78</v>
      </c>
      <c r="C2010" s="113">
        <f t="shared" ca="1" si="31"/>
        <v>2022</v>
      </c>
    </row>
    <row r="2011" spans="1:3" x14ac:dyDescent="0.3">
      <c r="A2011" s="113" vm="3778">
        <f ca="1"/>
        <v>44917</v>
      </c>
      <c r="B2011" s="113" vm="3779">
        <f ca="1"/>
        <v>116.71</v>
      </c>
      <c r="C2011" s="113">
        <f t="shared" ca="1" si="31"/>
        <v>2022</v>
      </c>
    </row>
    <row r="2012" spans="1:3" x14ac:dyDescent="0.3">
      <c r="A2012" s="113" vm="3780">
        <f ca="1"/>
        <v>44918</v>
      </c>
      <c r="B2012" s="113" vm="3781">
        <f ca="1"/>
        <v>116.25</v>
      </c>
      <c r="C2012" s="113">
        <f t="shared" ca="1" si="31"/>
        <v>2022</v>
      </c>
    </row>
    <row r="2013" spans="1:3" x14ac:dyDescent="0.3">
      <c r="A2013" s="113" vm="3782">
        <f ca="1"/>
        <v>44922</v>
      </c>
      <c r="B2013" s="113" vm="3783">
        <f ca="1"/>
        <v>117.56</v>
      </c>
      <c r="C2013" s="113">
        <f t="shared" ca="1" si="31"/>
        <v>2022</v>
      </c>
    </row>
    <row r="2014" spans="1:3" x14ac:dyDescent="0.3">
      <c r="A2014" s="113" vm="3784">
        <f ca="1"/>
        <v>44923</v>
      </c>
      <c r="B2014" s="113" vm="3785">
        <f ca="1"/>
        <v>114.98</v>
      </c>
      <c r="C2014" s="113">
        <f t="shared" ca="1" si="31"/>
        <v>2022</v>
      </c>
    </row>
    <row r="2015" spans="1:3" x14ac:dyDescent="0.3">
      <c r="A2015" s="113" vm="3786">
        <f ca="1"/>
        <v>44924</v>
      </c>
      <c r="B2015" s="113" vm="3787">
        <f ca="1"/>
        <v>117.35</v>
      </c>
      <c r="C2015" s="113">
        <f t="shared" ca="1" si="31"/>
        <v>2022</v>
      </c>
    </row>
    <row r="2016" spans="1:3" x14ac:dyDescent="0.3">
      <c r="A2016" s="113" vm="3788">
        <f ca="1"/>
        <v>44925</v>
      </c>
      <c r="B2016" s="113" vm="3789">
        <f ca="1"/>
        <v>117.01</v>
      </c>
      <c r="C2016" s="113">
        <f t="shared" ca="1" si="31"/>
        <v>2022</v>
      </c>
    </row>
    <row r="2017" spans="3:3" x14ac:dyDescent="0.3">
      <c r="C2017" s="113">
        <f t="shared" si="31"/>
        <v>1900</v>
      </c>
    </row>
    <row r="2018" spans="3:3" x14ac:dyDescent="0.3">
      <c r="C2018" s="113">
        <f t="shared" si="31"/>
        <v>1900</v>
      </c>
    </row>
    <row r="2019" spans="3:3" x14ac:dyDescent="0.3">
      <c r="C2019" s="113">
        <f t="shared" si="31"/>
        <v>1900</v>
      </c>
    </row>
    <row r="2020" spans="3:3" x14ac:dyDescent="0.3">
      <c r="C2020" s="113">
        <f t="shared" si="31"/>
        <v>1900</v>
      </c>
    </row>
    <row r="2021" spans="3:3" x14ac:dyDescent="0.3">
      <c r="C2021" s="113">
        <f t="shared" si="31"/>
        <v>1900</v>
      </c>
    </row>
    <row r="2022" spans="3:3" x14ac:dyDescent="0.3">
      <c r="C2022" s="113">
        <f t="shared" si="31"/>
        <v>1900</v>
      </c>
    </row>
    <row r="2023" spans="3:3" x14ac:dyDescent="0.3">
      <c r="C2023" s="113">
        <f t="shared" si="31"/>
        <v>1900</v>
      </c>
    </row>
    <row r="2024" spans="3:3" x14ac:dyDescent="0.3">
      <c r="C2024" s="113">
        <f t="shared" si="31"/>
        <v>1900</v>
      </c>
    </row>
    <row r="2025" spans="3:3" x14ac:dyDescent="0.3">
      <c r="C2025" s="113">
        <f t="shared" si="31"/>
        <v>1900</v>
      </c>
    </row>
    <row r="2026" spans="3:3" x14ac:dyDescent="0.3">
      <c r="C2026" s="113">
        <f t="shared" si="31"/>
        <v>1900</v>
      </c>
    </row>
    <row r="2027" spans="3:3" x14ac:dyDescent="0.3">
      <c r="C2027" s="113">
        <f t="shared" si="31"/>
        <v>1900</v>
      </c>
    </row>
    <row r="2028" spans="3:3" x14ac:dyDescent="0.3">
      <c r="C2028" s="113">
        <f t="shared" si="31"/>
        <v>1900</v>
      </c>
    </row>
    <row r="2029" spans="3:3" x14ac:dyDescent="0.3">
      <c r="C2029" s="113">
        <f t="shared" si="31"/>
        <v>1900</v>
      </c>
    </row>
    <row r="2030" spans="3:3" x14ac:dyDescent="0.3">
      <c r="C2030" s="113">
        <f t="shared" si="31"/>
        <v>1900</v>
      </c>
    </row>
    <row r="2031" spans="3:3" x14ac:dyDescent="0.3">
      <c r="C2031" s="113">
        <f t="shared" si="31"/>
        <v>1900</v>
      </c>
    </row>
    <row r="2032" spans="3:3" x14ac:dyDescent="0.3">
      <c r="C2032" s="113">
        <f t="shared" si="31"/>
        <v>1900</v>
      </c>
    </row>
    <row r="2033" spans="3:3" x14ac:dyDescent="0.3">
      <c r="C2033" s="113">
        <f t="shared" si="31"/>
        <v>1900</v>
      </c>
    </row>
    <row r="2034" spans="3:3" x14ac:dyDescent="0.3">
      <c r="C2034" s="113">
        <f t="shared" si="31"/>
        <v>1900</v>
      </c>
    </row>
    <row r="2035" spans="3:3" x14ac:dyDescent="0.3">
      <c r="C2035" s="113">
        <f t="shared" si="31"/>
        <v>1900</v>
      </c>
    </row>
    <row r="2036" spans="3:3" x14ac:dyDescent="0.3">
      <c r="C2036" s="113">
        <f t="shared" si="31"/>
        <v>1900</v>
      </c>
    </row>
    <row r="2037" spans="3:3" x14ac:dyDescent="0.3">
      <c r="C2037" s="113">
        <f t="shared" si="31"/>
        <v>1900</v>
      </c>
    </row>
    <row r="2038" spans="3:3" x14ac:dyDescent="0.3">
      <c r="C2038" s="113">
        <f t="shared" si="31"/>
        <v>1900</v>
      </c>
    </row>
    <row r="2039" spans="3:3" x14ac:dyDescent="0.3">
      <c r="C2039" s="113">
        <f t="shared" si="31"/>
        <v>1900</v>
      </c>
    </row>
    <row r="2040" spans="3:3" x14ac:dyDescent="0.3">
      <c r="C2040" s="113">
        <f t="shared" si="31"/>
        <v>1900</v>
      </c>
    </row>
    <row r="2041" spans="3:3" x14ac:dyDescent="0.3">
      <c r="C2041" s="113">
        <f t="shared" si="31"/>
        <v>1900</v>
      </c>
    </row>
    <row r="2042" spans="3:3" x14ac:dyDescent="0.3">
      <c r="C2042" s="113">
        <f t="shared" si="31"/>
        <v>1900</v>
      </c>
    </row>
    <row r="2043" spans="3:3" x14ac:dyDescent="0.3">
      <c r="C2043" s="113">
        <f t="shared" si="31"/>
        <v>1900</v>
      </c>
    </row>
    <row r="2044" spans="3:3" x14ac:dyDescent="0.3">
      <c r="C2044" s="113">
        <f t="shared" si="31"/>
        <v>1900</v>
      </c>
    </row>
    <row r="2045" spans="3:3" x14ac:dyDescent="0.3">
      <c r="C2045" s="113">
        <f t="shared" si="31"/>
        <v>1900</v>
      </c>
    </row>
    <row r="2046" spans="3:3" x14ac:dyDescent="0.3">
      <c r="C2046" s="113">
        <f t="shared" si="31"/>
        <v>1900</v>
      </c>
    </row>
    <row r="2047" spans="3:3" x14ac:dyDescent="0.3">
      <c r="C2047" s="113">
        <f t="shared" si="31"/>
        <v>1900</v>
      </c>
    </row>
    <row r="2048" spans="3:3" x14ac:dyDescent="0.3">
      <c r="C2048" s="113">
        <f t="shared" si="31"/>
        <v>1900</v>
      </c>
    </row>
    <row r="2049" spans="3:3" x14ac:dyDescent="0.3">
      <c r="C2049" s="113">
        <f t="shared" si="31"/>
        <v>1900</v>
      </c>
    </row>
    <row r="2050" spans="3:3" x14ac:dyDescent="0.3">
      <c r="C2050" s="113">
        <f t="shared" si="31"/>
        <v>1900</v>
      </c>
    </row>
    <row r="2051" spans="3:3" x14ac:dyDescent="0.3">
      <c r="C2051" s="113">
        <f t="shared" ref="C2051:C2114" si="32">YEAR(A2051)</f>
        <v>1900</v>
      </c>
    </row>
    <row r="2052" spans="3:3" x14ac:dyDescent="0.3">
      <c r="C2052" s="113">
        <f t="shared" si="32"/>
        <v>1900</v>
      </c>
    </row>
    <row r="2053" spans="3:3" x14ac:dyDescent="0.3">
      <c r="C2053" s="113">
        <f t="shared" si="32"/>
        <v>1900</v>
      </c>
    </row>
    <row r="2054" spans="3:3" x14ac:dyDescent="0.3">
      <c r="C2054" s="113">
        <f t="shared" si="32"/>
        <v>1900</v>
      </c>
    </row>
    <row r="2055" spans="3:3" x14ac:dyDescent="0.3">
      <c r="C2055" s="113">
        <f t="shared" si="32"/>
        <v>1900</v>
      </c>
    </row>
    <row r="2056" spans="3:3" x14ac:dyDescent="0.3">
      <c r="C2056" s="113">
        <f t="shared" si="32"/>
        <v>1900</v>
      </c>
    </row>
    <row r="2057" spans="3:3" x14ac:dyDescent="0.3">
      <c r="C2057" s="113">
        <f t="shared" si="32"/>
        <v>1900</v>
      </c>
    </row>
    <row r="2058" spans="3:3" x14ac:dyDescent="0.3">
      <c r="C2058" s="113">
        <f t="shared" si="32"/>
        <v>1900</v>
      </c>
    </row>
    <row r="2059" spans="3:3" x14ac:dyDescent="0.3">
      <c r="C2059" s="113">
        <f t="shared" si="32"/>
        <v>1900</v>
      </c>
    </row>
    <row r="2060" spans="3:3" x14ac:dyDescent="0.3">
      <c r="C2060" s="113">
        <f t="shared" si="32"/>
        <v>1900</v>
      </c>
    </row>
    <row r="2061" spans="3:3" x14ac:dyDescent="0.3">
      <c r="C2061" s="113">
        <f t="shared" si="32"/>
        <v>1900</v>
      </c>
    </row>
    <row r="2062" spans="3:3" x14ac:dyDescent="0.3">
      <c r="C2062" s="113">
        <f t="shared" si="32"/>
        <v>1900</v>
      </c>
    </row>
    <row r="2063" spans="3:3" x14ac:dyDescent="0.3">
      <c r="C2063" s="113">
        <f t="shared" si="32"/>
        <v>1900</v>
      </c>
    </row>
    <row r="2064" spans="3:3" x14ac:dyDescent="0.3">
      <c r="C2064" s="113">
        <f t="shared" si="32"/>
        <v>1900</v>
      </c>
    </row>
    <row r="2065" spans="3:3" x14ac:dyDescent="0.3">
      <c r="C2065" s="113">
        <f t="shared" si="32"/>
        <v>1900</v>
      </c>
    </row>
    <row r="2066" spans="3:3" x14ac:dyDescent="0.3">
      <c r="C2066" s="113">
        <f t="shared" si="32"/>
        <v>1900</v>
      </c>
    </row>
    <row r="2067" spans="3:3" x14ac:dyDescent="0.3">
      <c r="C2067" s="113">
        <f t="shared" si="32"/>
        <v>1900</v>
      </c>
    </row>
    <row r="2068" spans="3:3" x14ac:dyDescent="0.3">
      <c r="C2068" s="113">
        <f t="shared" si="32"/>
        <v>1900</v>
      </c>
    </row>
    <row r="2069" spans="3:3" x14ac:dyDescent="0.3">
      <c r="C2069" s="113">
        <f t="shared" si="32"/>
        <v>1900</v>
      </c>
    </row>
    <row r="2070" spans="3:3" x14ac:dyDescent="0.3">
      <c r="C2070" s="113">
        <f t="shared" si="32"/>
        <v>1900</v>
      </c>
    </row>
    <row r="2071" spans="3:3" x14ac:dyDescent="0.3">
      <c r="C2071" s="113">
        <f t="shared" si="32"/>
        <v>1900</v>
      </c>
    </row>
    <row r="2072" spans="3:3" x14ac:dyDescent="0.3">
      <c r="C2072" s="113">
        <f t="shared" si="32"/>
        <v>1900</v>
      </c>
    </row>
    <row r="2073" spans="3:3" x14ac:dyDescent="0.3">
      <c r="C2073" s="113">
        <f t="shared" si="32"/>
        <v>1900</v>
      </c>
    </row>
    <row r="2074" spans="3:3" x14ac:dyDescent="0.3">
      <c r="C2074" s="113">
        <f t="shared" si="32"/>
        <v>1900</v>
      </c>
    </row>
    <row r="2075" spans="3:3" x14ac:dyDescent="0.3">
      <c r="C2075" s="113">
        <f t="shared" si="32"/>
        <v>1900</v>
      </c>
    </row>
    <row r="2076" spans="3:3" x14ac:dyDescent="0.3">
      <c r="C2076" s="113">
        <f t="shared" si="32"/>
        <v>1900</v>
      </c>
    </row>
    <row r="2077" spans="3:3" x14ac:dyDescent="0.3">
      <c r="C2077" s="113">
        <f t="shared" si="32"/>
        <v>1900</v>
      </c>
    </row>
    <row r="2078" spans="3:3" x14ac:dyDescent="0.3">
      <c r="C2078" s="113">
        <f t="shared" si="32"/>
        <v>1900</v>
      </c>
    </row>
    <row r="2079" spans="3:3" x14ac:dyDescent="0.3">
      <c r="C2079" s="113">
        <f t="shared" si="32"/>
        <v>1900</v>
      </c>
    </row>
    <row r="2080" spans="3:3" x14ac:dyDescent="0.3">
      <c r="C2080" s="113">
        <f t="shared" si="32"/>
        <v>1900</v>
      </c>
    </row>
    <row r="2081" spans="3:3" x14ac:dyDescent="0.3">
      <c r="C2081" s="113">
        <f t="shared" si="32"/>
        <v>1900</v>
      </c>
    </row>
    <row r="2082" spans="3:3" x14ac:dyDescent="0.3">
      <c r="C2082" s="113">
        <f t="shared" si="32"/>
        <v>1900</v>
      </c>
    </row>
    <row r="2083" spans="3:3" x14ac:dyDescent="0.3">
      <c r="C2083" s="113">
        <f t="shared" si="32"/>
        <v>1900</v>
      </c>
    </row>
    <row r="2084" spans="3:3" x14ac:dyDescent="0.3">
      <c r="C2084" s="113">
        <f t="shared" si="32"/>
        <v>1900</v>
      </c>
    </row>
    <row r="2085" spans="3:3" x14ac:dyDescent="0.3">
      <c r="C2085" s="113">
        <f t="shared" si="32"/>
        <v>1900</v>
      </c>
    </row>
    <row r="2086" spans="3:3" x14ac:dyDescent="0.3">
      <c r="C2086" s="113">
        <f t="shared" si="32"/>
        <v>1900</v>
      </c>
    </row>
    <row r="2087" spans="3:3" x14ac:dyDescent="0.3">
      <c r="C2087" s="113">
        <f t="shared" si="32"/>
        <v>1900</v>
      </c>
    </row>
    <row r="2088" spans="3:3" x14ac:dyDescent="0.3">
      <c r="C2088" s="113">
        <f t="shared" si="32"/>
        <v>1900</v>
      </c>
    </row>
    <row r="2089" spans="3:3" x14ac:dyDescent="0.3">
      <c r="C2089" s="113">
        <f t="shared" si="32"/>
        <v>1900</v>
      </c>
    </row>
    <row r="2090" spans="3:3" x14ac:dyDescent="0.3">
      <c r="C2090" s="113">
        <f t="shared" si="32"/>
        <v>1900</v>
      </c>
    </row>
    <row r="2091" spans="3:3" x14ac:dyDescent="0.3">
      <c r="C2091" s="113">
        <f t="shared" si="32"/>
        <v>1900</v>
      </c>
    </row>
    <row r="2092" spans="3:3" x14ac:dyDescent="0.3">
      <c r="C2092" s="113">
        <f t="shared" si="32"/>
        <v>1900</v>
      </c>
    </row>
    <row r="2093" spans="3:3" x14ac:dyDescent="0.3">
      <c r="C2093" s="113">
        <f t="shared" si="32"/>
        <v>1900</v>
      </c>
    </row>
    <row r="2094" spans="3:3" x14ac:dyDescent="0.3">
      <c r="C2094" s="113">
        <f t="shared" si="32"/>
        <v>1900</v>
      </c>
    </row>
    <row r="2095" spans="3:3" x14ac:dyDescent="0.3">
      <c r="C2095" s="113">
        <f t="shared" si="32"/>
        <v>1900</v>
      </c>
    </row>
    <row r="2096" spans="3:3" x14ac:dyDescent="0.3">
      <c r="C2096" s="113">
        <f t="shared" si="32"/>
        <v>1900</v>
      </c>
    </row>
    <row r="2097" spans="3:3" x14ac:dyDescent="0.3">
      <c r="C2097" s="113">
        <f t="shared" si="32"/>
        <v>1900</v>
      </c>
    </row>
    <row r="2098" spans="3:3" x14ac:dyDescent="0.3">
      <c r="C2098" s="113">
        <f t="shared" si="32"/>
        <v>1900</v>
      </c>
    </row>
    <row r="2099" spans="3:3" x14ac:dyDescent="0.3">
      <c r="C2099" s="113">
        <f t="shared" si="32"/>
        <v>1900</v>
      </c>
    </row>
    <row r="2100" spans="3:3" x14ac:dyDescent="0.3">
      <c r="C2100" s="113">
        <f t="shared" si="32"/>
        <v>1900</v>
      </c>
    </row>
    <row r="2101" spans="3:3" x14ac:dyDescent="0.3">
      <c r="C2101" s="113">
        <f t="shared" si="32"/>
        <v>1900</v>
      </c>
    </row>
    <row r="2102" spans="3:3" x14ac:dyDescent="0.3">
      <c r="C2102" s="113">
        <f t="shared" si="32"/>
        <v>1900</v>
      </c>
    </row>
    <row r="2103" spans="3:3" x14ac:dyDescent="0.3">
      <c r="C2103" s="113">
        <f t="shared" si="32"/>
        <v>1900</v>
      </c>
    </row>
    <row r="2104" spans="3:3" x14ac:dyDescent="0.3">
      <c r="C2104" s="113">
        <f t="shared" si="32"/>
        <v>1900</v>
      </c>
    </row>
    <row r="2105" spans="3:3" x14ac:dyDescent="0.3">
      <c r="C2105" s="113">
        <f t="shared" si="32"/>
        <v>1900</v>
      </c>
    </row>
    <row r="2106" spans="3:3" x14ac:dyDescent="0.3">
      <c r="C2106" s="113">
        <f t="shared" si="32"/>
        <v>1900</v>
      </c>
    </row>
    <row r="2107" spans="3:3" x14ac:dyDescent="0.3">
      <c r="C2107" s="113">
        <f t="shared" si="32"/>
        <v>1900</v>
      </c>
    </row>
    <row r="2108" spans="3:3" x14ac:dyDescent="0.3">
      <c r="C2108" s="113">
        <f t="shared" si="32"/>
        <v>1900</v>
      </c>
    </row>
    <row r="2109" spans="3:3" x14ac:dyDescent="0.3">
      <c r="C2109" s="113">
        <f t="shared" si="32"/>
        <v>1900</v>
      </c>
    </row>
    <row r="2110" spans="3:3" x14ac:dyDescent="0.3">
      <c r="C2110" s="113">
        <f t="shared" si="32"/>
        <v>1900</v>
      </c>
    </row>
    <row r="2111" spans="3:3" x14ac:dyDescent="0.3">
      <c r="C2111" s="113">
        <f t="shared" si="32"/>
        <v>1900</v>
      </c>
    </row>
    <row r="2112" spans="3:3" x14ac:dyDescent="0.3">
      <c r="C2112" s="113">
        <f t="shared" si="32"/>
        <v>1900</v>
      </c>
    </row>
    <row r="2113" spans="3:3" x14ac:dyDescent="0.3">
      <c r="C2113" s="113">
        <f t="shared" si="32"/>
        <v>1900</v>
      </c>
    </row>
    <row r="2114" spans="3:3" x14ac:dyDescent="0.3">
      <c r="C2114" s="113">
        <f t="shared" si="32"/>
        <v>1900</v>
      </c>
    </row>
    <row r="2115" spans="3:3" x14ac:dyDescent="0.3">
      <c r="C2115" s="113">
        <f t="shared" ref="C2115:C2178" si="33">YEAR(A2115)</f>
        <v>1900</v>
      </c>
    </row>
    <row r="2116" spans="3:3" x14ac:dyDescent="0.3">
      <c r="C2116" s="113">
        <f t="shared" si="33"/>
        <v>1900</v>
      </c>
    </row>
    <row r="2117" spans="3:3" x14ac:dyDescent="0.3">
      <c r="C2117" s="113">
        <f t="shared" si="33"/>
        <v>1900</v>
      </c>
    </row>
    <row r="2118" spans="3:3" x14ac:dyDescent="0.3">
      <c r="C2118" s="113">
        <f t="shared" si="33"/>
        <v>1900</v>
      </c>
    </row>
    <row r="2119" spans="3:3" x14ac:dyDescent="0.3">
      <c r="C2119" s="113">
        <f t="shared" si="33"/>
        <v>1900</v>
      </c>
    </row>
    <row r="2120" spans="3:3" x14ac:dyDescent="0.3">
      <c r="C2120" s="113">
        <f t="shared" si="33"/>
        <v>1900</v>
      </c>
    </row>
    <row r="2121" spans="3:3" x14ac:dyDescent="0.3">
      <c r="C2121" s="113">
        <f t="shared" si="33"/>
        <v>1900</v>
      </c>
    </row>
    <row r="2122" spans="3:3" x14ac:dyDescent="0.3">
      <c r="C2122" s="113">
        <f t="shared" si="33"/>
        <v>1900</v>
      </c>
    </row>
    <row r="2123" spans="3:3" x14ac:dyDescent="0.3">
      <c r="C2123" s="113">
        <f t="shared" si="33"/>
        <v>1900</v>
      </c>
    </row>
    <row r="2124" spans="3:3" x14ac:dyDescent="0.3">
      <c r="C2124" s="113">
        <f t="shared" si="33"/>
        <v>1900</v>
      </c>
    </row>
    <row r="2125" spans="3:3" x14ac:dyDescent="0.3">
      <c r="C2125" s="113">
        <f t="shared" si="33"/>
        <v>1900</v>
      </c>
    </row>
    <row r="2126" spans="3:3" x14ac:dyDescent="0.3">
      <c r="C2126" s="113">
        <f t="shared" si="33"/>
        <v>1900</v>
      </c>
    </row>
    <row r="2127" spans="3:3" x14ac:dyDescent="0.3">
      <c r="C2127" s="113">
        <f t="shared" si="33"/>
        <v>1900</v>
      </c>
    </row>
    <row r="2128" spans="3:3" x14ac:dyDescent="0.3">
      <c r="C2128" s="113">
        <f t="shared" si="33"/>
        <v>1900</v>
      </c>
    </row>
    <row r="2129" spans="3:3" x14ac:dyDescent="0.3">
      <c r="C2129" s="113">
        <f t="shared" si="33"/>
        <v>1900</v>
      </c>
    </row>
    <row r="2130" spans="3:3" x14ac:dyDescent="0.3">
      <c r="C2130" s="113">
        <f t="shared" si="33"/>
        <v>1900</v>
      </c>
    </row>
    <row r="2131" spans="3:3" x14ac:dyDescent="0.3">
      <c r="C2131" s="113">
        <f t="shared" si="33"/>
        <v>1900</v>
      </c>
    </row>
    <row r="2132" spans="3:3" x14ac:dyDescent="0.3">
      <c r="C2132" s="113">
        <f t="shared" si="33"/>
        <v>1900</v>
      </c>
    </row>
    <row r="2133" spans="3:3" x14ac:dyDescent="0.3">
      <c r="C2133" s="113">
        <f t="shared" si="33"/>
        <v>1900</v>
      </c>
    </row>
    <row r="2134" spans="3:3" x14ac:dyDescent="0.3">
      <c r="C2134" s="113">
        <f t="shared" si="33"/>
        <v>1900</v>
      </c>
    </row>
    <row r="2135" spans="3:3" x14ac:dyDescent="0.3">
      <c r="C2135" s="113">
        <f t="shared" si="33"/>
        <v>1900</v>
      </c>
    </row>
    <row r="2136" spans="3:3" x14ac:dyDescent="0.3">
      <c r="C2136" s="113">
        <f t="shared" si="33"/>
        <v>1900</v>
      </c>
    </row>
    <row r="2137" spans="3:3" x14ac:dyDescent="0.3">
      <c r="C2137" s="113">
        <f t="shared" si="33"/>
        <v>1900</v>
      </c>
    </row>
    <row r="2138" spans="3:3" x14ac:dyDescent="0.3">
      <c r="C2138" s="113">
        <f t="shared" si="33"/>
        <v>1900</v>
      </c>
    </row>
    <row r="2139" spans="3:3" x14ac:dyDescent="0.3">
      <c r="C2139" s="113">
        <f t="shared" si="33"/>
        <v>1900</v>
      </c>
    </row>
    <row r="2140" spans="3:3" x14ac:dyDescent="0.3">
      <c r="C2140" s="113">
        <f t="shared" si="33"/>
        <v>1900</v>
      </c>
    </row>
    <row r="2141" spans="3:3" x14ac:dyDescent="0.3">
      <c r="C2141" s="113">
        <f t="shared" si="33"/>
        <v>1900</v>
      </c>
    </row>
    <row r="2142" spans="3:3" x14ac:dyDescent="0.3">
      <c r="C2142" s="113">
        <f t="shared" si="33"/>
        <v>1900</v>
      </c>
    </row>
    <row r="2143" spans="3:3" x14ac:dyDescent="0.3">
      <c r="C2143" s="113">
        <f t="shared" si="33"/>
        <v>1900</v>
      </c>
    </row>
    <row r="2144" spans="3:3" x14ac:dyDescent="0.3">
      <c r="C2144" s="113">
        <f t="shared" si="33"/>
        <v>1900</v>
      </c>
    </row>
    <row r="2145" spans="3:3" x14ac:dyDescent="0.3">
      <c r="C2145" s="113">
        <f t="shared" si="33"/>
        <v>1900</v>
      </c>
    </row>
    <row r="2146" spans="3:3" x14ac:dyDescent="0.3">
      <c r="C2146" s="113">
        <f t="shared" si="33"/>
        <v>1900</v>
      </c>
    </row>
    <row r="2147" spans="3:3" x14ac:dyDescent="0.3">
      <c r="C2147" s="113">
        <f t="shared" si="33"/>
        <v>1900</v>
      </c>
    </row>
    <row r="2148" spans="3:3" x14ac:dyDescent="0.3">
      <c r="C2148" s="113">
        <f t="shared" si="33"/>
        <v>1900</v>
      </c>
    </row>
    <row r="2149" spans="3:3" x14ac:dyDescent="0.3">
      <c r="C2149" s="113">
        <f t="shared" si="33"/>
        <v>1900</v>
      </c>
    </row>
    <row r="2150" spans="3:3" x14ac:dyDescent="0.3">
      <c r="C2150" s="113">
        <f t="shared" si="33"/>
        <v>1900</v>
      </c>
    </row>
    <row r="2151" spans="3:3" x14ac:dyDescent="0.3">
      <c r="C2151" s="113">
        <f t="shared" si="33"/>
        <v>1900</v>
      </c>
    </row>
    <row r="2152" spans="3:3" x14ac:dyDescent="0.3">
      <c r="C2152" s="113">
        <f t="shared" si="33"/>
        <v>1900</v>
      </c>
    </row>
    <row r="2153" spans="3:3" x14ac:dyDescent="0.3">
      <c r="C2153" s="113">
        <f t="shared" si="33"/>
        <v>1900</v>
      </c>
    </row>
    <row r="2154" spans="3:3" x14ac:dyDescent="0.3">
      <c r="C2154" s="113">
        <f t="shared" si="33"/>
        <v>1900</v>
      </c>
    </row>
    <row r="2155" spans="3:3" x14ac:dyDescent="0.3">
      <c r="C2155" s="113">
        <f t="shared" si="33"/>
        <v>1900</v>
      </c>
    </row>
    <row r="2156" spans="3:3" x14ac:dyDescent="0.3">
      <c r="C2156" s="113">
        <f t="shared" si="33"/>
        <v>1900</v>
      </c>
    </row>
    <row r="2157" spans="3:3" x14ac:dyDescent="0.3">
      <c r="C2157" s="113">
        <f t="shared" si="33"/>
        <v>1900</v>
      </c>
    </row>
    <row r="2158" spans="3:3" x14ac:dyDescent="0.3">
      <c r="C2158" s="113">
        <f t="shared" si="33"/>
        <v>1900</v>
      </c>
    </row>
    <row r="2159" spans="3:3" x14ac:dyDescent="0.3">
      <c r="C2159" s="113">
        <f t="shared" si="33"/>
        <v>1900</v>
      </c>
    </row>
    <row r="2160" spans="3:3" x14ac:dyDescent="0.3">
      <c r="C2160" s="113">
        <f t="shared" si="33"/>
        <v>1900</v>
      </c>
    </row>
    <row r="2161" spans="3:3" x14ac:dyDescent="0.3">
      <c r="C2161" s="113">
        <f t="shared" si="33"/>
        <v>1900</v>
      </c>
    </row>
    <row r="2162" spans="3:3" x14ac:dyDescent="0.3">
      <c r="C2162" s="113">
        <f t="shared" si="33"/>
        <v>1900</v>
      </c>
    </row>
    <row r="2163" spans="3:3" x14ac:dyDescent="0.3">
      <c r="C2163" s="113">
        <f t="shared" si="33"/>
        <v>1900</v>
      </c>
    </row>
    <row r="2164" spans="3:3" x14ac:dyDescent="0.3">
      <c r="C2164" s="113">
        <f t="shared" si="33"/>
        <v>1900</v>
      </c>
    </row>
    <row r="2165" spans="3:3" x14ac:dyDescent="0.3">
      <c r="C2165" s="113">
        <f t="shared" si="33"/>
        <v>1900</v>
      </c>
    </row>
    <row r="2166" spans="3:3" x14ac:dyDescent="0.3">
      <c r="C2166" s="113">
        <f t="shared" si="33"/>
        <v>1900</v>
      </c>
    </row>
    <row r="2167" spans="3:3" x14ac:dyDescent="0.3">
      <c r="C2167" s="113">
        <f t="shared" si="33"/>
        <v>1900</v>
      </c>
    </row>
    <row r="2168" spans="3:3" x14ac:dyDescent="0.3">
      <c r="C2168" s="113">
        <f t="shared" si="33"/>
        <v>1900</v>
      </c>
    </row>
    <row r="2169" spans="3:3" x14ac:dyDescent="0.3">
      <c r="C2169" s="113">
        <f t="shared" si="33"/>
        <v>1900</v>
      </c>
    </row>
    <row r="2170" spans="3:3" x14ac:dyDescent="0.3">
      <c r="C2170" s="113">
        <f t="shared" si="33"/>
        <v>1900</v>
      </c>
    </row>
    <row r="2171" spans="3:3" x14ac:dyDescent="0.3">
      <c r="C2171" s="113">
        <f t="shared" si="33"/>
        <v>1900</v>
      </c>
    </row>
    <row r="2172" spans="3:3" x14ac:dyDescent="0.3">
      <c r="C2172" s="113">
        <f t="shared" si="33"/>
        <v>1900</v>
      </c>
    </row>
    <row r="2173" spans="3:3" x14ac:dyDescent="0.3">
      <c r="C2173" s="113">
        <f t="shared" si="33"/>
        <v>1900</v>
      </c>
    </row>
    <row r="2174" spans="3:3" x14ac:dyDescent="0.3">
      <c r="C2174" s="113">
        <f t="shared" si="33"/>
        <v>1900</v>
      </c>
    </row>
    <row r="2175" spans="3:3" x14ac:dyDescent="0.3">
      <c r="C2175" s="113">
        <f t="shared" si="33"/>
        <v>1900</v>
      </c>
    </row>
    <row r="2176" spans="3:3" x14ac:dyDescent="0.3">
      <c r="C2176" s="113">
        <f t="shared" si="33"/>
        <v>1900</v>
      </c>
    </row>
    <row r="2177" spans="3:3" x14ac:dyDescent="0.3">
      <c r="C2177" s="113">
        <f t="shared" si="33"/>
        <v>1900</v>
      </c>
    </row>
    <row r="2178" spans="3:3" x14ac:dyDescent="0.3">
      <c r="C2178" s="113">
        <f t="shared" si="33"/>
        <v>1900</v>
      </c>
    </row>
    <row r="2179" spans="3:3" x14ac:dyDescent="0.3">
      <c r="C2179" s="113">
        <f t="shared" ref="C2179:C2242" si="34">YEAR(A2179)</f>
        <v>1900</v>
      </c>
    </row>
    <row r="2180" spans="3:3" x14ac:dyDescent="0.3">
      <c r="C2180" s="113">
        <f t="shared" si="34"/>
        <v>1900</v>
      </c>
    </row>
    <row r="2181" spans="3:3" x14ac:dyDescent="0.3">
      <c r="C2181" s="113">
        <f t="shared" si="34"/>
        <v>1900</v>
      </c>
    </row>
    <row r="2182" spans="3:3" x14ac:dyDescent="0.3">
      <c r="C2182" s="113">
        <f t="shared" si="34"/>
        <v>1900</v>
      </c>
    </row>
    <row r="2183" spans="3:3" x14ac:dyDescent="0.3">
      <c r="C2183" s="113">
        <f t="shared" si="34"/>
        <v>1900</v>
      </c>
    </row>
    <row r="2184" spans="3:3" x14ac:dyDescent="0.3">
      <c r="C2184" s="113">
        <f t="shared" si="34"/>
        <v>1900</v>
      </c>
    </row>
    <row r="2185" spans="3:3" x14ac:dyDescent="0.3">
      <c r="C2185" s="113">
        <f t="shared" si="34"/>
        <v>1900</v>
      </c>
    </row>
    <row r="2186" spans="3:3" x14ac:dyDescent="0.3">
      <c r="C2186" s="113">
        <f t="shared" si="34"/>
        <v>1900</v>
      </c>
    </row>
    <row r="2187" spans="3:3" x14ac:dyDescent="0.3">
      <c r="C2187" s="113">
        <f t="shared" si="34"/>
        <v>1900</v>
      </c>
    </row>
    <row r="2188" spans="3:3" x14ac:dyDescent="0.3">
      <c r="C2188" s="113">
        <f t="shared" si="34"/>
        <v>1900</v>
      </c>
    </row>
    <row r="2189" spans="3:3" x14ac:dyDescent="0.3">
      <c r="C2189" s="113">
        <f t="shared" si="34"/>
        <v>1900</v>
      </c>
    </row>
    <row r="2190" spans="3:3" x14ac:dyDescent="0.3">
      <c r="C2190" s="113">
        <f t="shared" si="34"/>
        <v>1900</v>
      </c>
    </row>
    <row r="2191" spans="3:3" x14ac:dyDescent="0.3">
      <c r="C2191" s="113">
        <f t="shared" si="34"/>
        <v>1900</v>
      </c>
    </row>
    <row r="2192" spans="3:3" x14ac:dyDescent="0.3">
      <c r="C2192" s="113">
        <f t="shared" si="34"/>
        <v>1900</v>
      </c>
    </row>
    <row r="2193" spans="3:3" x14ac:dyDescent="0.3">
      <c r="C2193" s="113">
        <f t="shared" si="34"/>
        <v>1900</v>
      </c>
    </row>
    <row r="2194" spans="3:3" x14ac:dyDescent="0.3">
      <c r="C2194" s="113">
        <f t="shared" si="34"/>
        <v>1900</v>
      </c>
    </row>
    <row r="2195" spans="3:3" x14ac:dyDescent="0.3">
      <c r="C2195" s="113">
        <f t="shared" si="34"/>
        <v>1900</v>
      </c>
    </row>
    <row r="2196" spans="3:3" x14ac:dyDescent="0.3">
      <c r="C2196" s="113">
        <f t="shared" si="34"/>
        <v>1900</v>
      </c>
    </row>
    <row r="2197" spans="3:3" x14ac:dyDescent="0.3">
      <c r="C2197" s="113">
        <f t="shared" si="34"/>
        <v>1900</v>
      </c>
    </row>
    <row r="2198" spans="3:3" x14ac:dyDescent="0.3">
      <c r="C2198" s="113">
        <f t="shared" si="34"/>
        <v>1900</v>
      </c>
    </row>
    <row r="2199" spans="3:3" x14ac:dyDescent="0.3">
      <c r="C2199" s="113">
        <f t="shared" si="34"/>
        <v>1900</v>
      </c>
    </row>
    <row r="2200" spans="3:3" x14ac:dyDescent="0.3">
      <c r="C2200" s="113">
        <f t="shared" si="34"/>
        <v>1900</v>
      </c>
    </row>
    <row r="2201" spans="3:3" x14ac:dyDescent="0.3">
      <c r="C2201" s="113">
        <f t="shared" si="34"/>
        <v>1900</v>
      </c>
    </row>
    <row r="2202" spans="3:3" x14ac:dyDescent="0.3">
      <c r="C2202" s="113">
        <f t="shared" si="34"/>
        <v>1900</v>
      </c>
    </row>
    <row r="2203" spans="3:3" x14ac:dyDescent="0.3">
      <c r="C2203" s="113">
        <f t="shared" si="34"/>
        <v>1900</v>
      </c>
    </row>
    <row r="2204" spans="3:3" x14ac:dyDescent="0.3">
      <c r="C2204" s="113">
        <f t="shared" si="34"/>
        <v>1900</v>
      </c>
    </row>
    <row r="2205" spans="3:3" x14ac:dyDescent="0.3">
      <c r="C2205" s="113">
        <f t="shared" si="34"/>
        <v>1900</v>
      </c>
    </row>
    <row r="2206" spans="3:3" x14ac:dyDescent="0.3">
      <c r="C2206" s="113">
        <f t="shared" si="34"/>
        <v>1900</v>
      </c>
    </row>
    <row r="2207" spans="3:3" x14ac:dyDescent="0.3">
      <c r="C2207" s="113">
        <f t="shared" si="34"/>
        <v>1900</v>
      </c>
    </row>
    <row r="2208" spans="3:3" x14ac:dyDescent="0.3">
      <c r="C2208" s="113">
        <f t="shared" si="34"/>
        <v>1900</v>
      </c>
    </row>
    <row r="2209" spans="3:3" x14ac:dyDescent="0.3">
      <c r="C2209" s="113">
        <f t="shared" si="34"/>
        <v>1900</v>
      </c>
    </row>
    <row r="2210" spans="3:3" x14ac:dyDescent="0.3">
      <c r="C2210" s="113">
        <f t="shared" si="34"/>
        <v>1900</v>
      </c>
    </row>
    <row r="2211" spans="3:3" x14ac:dyDescent="0.3">
      <c r="C2211" s="113">
        <f t="shared" si="34"/>
        <v>1900</v>
      </c>
    </row>
    <row r="2212" spans="3:3" x14ac:dyDescent="0.3">
      <c r="C2212" s="113">
        <f t="shared" si="34"/>
        <v>1900</v>
      </c>
    </row>
    <row r="2213" spans="3:3" x14ac:dyDescent="0.3">
      <c r="C2213" s="113">
        <f t="shared" si="34"/>
        <v>1900</v>
      </c>
    </row>
    <row r="2214" spans="3:3" x14ac:dyDescent="0.3">
      <c r="C2214" s="113">
        <f t="shared" si="34"/>
        <v>1900</v>
      </c>
    </row>
    <row r="2215" spans="3:3" x14ac:dyDescent="0.3">
      <c r="C2215" s="113">
        <f t="shared" si="34"/>
        <v>1900</v>
      </c>
    </row>
    <row r="2216" spans="3:3" x14ac:dyDescent="0.3">
      <c r="C2216" s="113">
        <f t="shared" si="34"/>
        <v>1900</v>
      </c>
    </row>
    <row r="2217" spans="3:3" x14ac:dyDescent="0.3">
      <c r="C2217" s="113">
        <f t="shared" si="34"/>
        <v>1900</v>
      </c>
    </row>
    <row r="2218" spans="3:3" x14ac:dyDescent="0.3">
      <c r="C2218" s="113">
        <f t="shared" si="34"/>
        <v>1900</v>
      </c>
    </row>
    <row r="2219" spans="3:3" x14ac:dyDescent="0.3">
      <c r="C2219" s="113">
        <f t="shared" si="34"/>
        <v>1900</v>
      </c>
    </row>
    <row r="2220" spans="3:3" x14ac:dyDescent="0.3">
      <c r="C2220" s="113">
        <f t="shared" si="34"/>
        <v>1900</v>
      </c>
    </row>
    <row r="2221" spans="3:3" x14ac:dyDescent="0.3">
      <c r="C2221" s="113">
        <f t="shared" si="34"/>
        <v>1900</v>
      </c>
    </row>
    <row r="2222" spans="3:3" x14ac:dyDescent="0.3">
      <c r="C2222" s="113">
        <f t="shared" si="34"/>
        <v>1900</v>
      </c>
    </row>
    <row r="2223" spans="3:3" x14ac:dyDescent="0.3">
      <c r="C2223" s="113">
        <f t="shared" si="34"/>
        <v>1900</v>
      </c>
    </row>
    <row r="2224" spans="3:3" x14ac:dyDescent="0.3">
      <c r="C2224" s="113">
        <f t="shared" si="34"/>
        <v>1900</v>
      </c>
    </row>
    <row r="2225" spans="3:3" x14ac:dyDescent="0.3">
      <c r="C2225" s="113">
        <f t="shared" si="34"/>
        <v>1900</v>
      </c>
    </row>
    <row r="2226" spans="3:3" x14ac:dyDescent="0.3">
      <c r="C2226" s="113">
        <f t="shared" si="34"/>
        <v>1900</v>
      </c>
    </row>
    <row r="2227" spans="3:3" x14ac:dyDescent="0.3">
      <c r="C2227" s="113">
        <f t="shared" si="34"/>
        <v>1900</v>
      </c>
    </row>
    <row r="2228" spans="3:3" x14ac:dyDescent="0.3">
      <c r="C2228" s="113">
        <f t="shared" si="34"/>
        <v>1900</v>
      </c>
    </row>
    <row r="2229" spans="3:3" x14ac:dyDescent="0.3">
      <c r="C2229" s="113">
        <f t="shared" si="34"/>
        <v>1900</v>
      </c>
    </row>
    <row r="2230" spans="3:3" x14ac:dyDescent="0.3">
      <c r="C2230" s="113">
        <f t="shared" si="34"/>
        <v>1900</v>
      </c>
    </row>
    <row r="2231" spans="3:3" x14ac:dyDescent="0.3">
      <c r="C2231" s="113">
        <f t="shared" si="34"/>
        <v>1900</v>
      </c>
    </row>
    <row r="2232" spans="3:3" x14ac:dyDescent="0.3">
      <c r="C2232" s="113">
        <f t="shared" si="34"/>
        <v>1900</v>
      </c>
    </row>
    <row r="2233" spans="3:3" x14ac:dyDescent="0.3">
      <c r="C2233" s="113">
        <f t="shared" si="34"/>
        <v>1900</v>
      </c>
    </row>
    <row r="2234" spans="3:3" x14ac:dyDescent="0.3">
      <c r="C2234" s="113">
        <f t="shared" si="34"/>
        <v>1900</v>
      </c>
    </row>
    <row r="2235" spans="3:3" x14ac:dyDescent="0.3">
      <c r="C2235" s="113">
        <f t="shared" si="34"/>
        <v>1900</v>
      </c>
    </row>
    <row r="2236" spans="3:3" x14ac:dyDescent="0.3">
      <c r="C2236" s="113">
        <f t="shared" si="34"/>
        <v>1900</v>
      </c>
    </row>
    <row r="2237" spans="3:3" x14ac:dyDescent="0.3">
      <c r="C2237" s="113">
        <f t="shared" si="34"/>
        <v>1900</v>
      </c>
    </row>
    <row r="2238" spans="3:3" x14ac:dyDescent="0.3">
      <c r="C2238" s="113">
        <f t="shared" si="34"/>
        <v>1900</v>
      </c>
    </row>
    <row r="2239" spans="3:3" x14ac:dyDescent="0.3">
      <c r="C2239" s="113">
        <f t="shared" si="34"/>
        <v>1900</v>
      </c>
    </row>
    <row r="2240" spans="3:3" x14ac:dyDescent="0.3">
      <c r="C2240" s="113">
        <f t="shared" si="34"/>
        <v>1900</v>
      </c>
    </row>
    <row r="2241" spans="3:3" x14ac:dyDescent="0.3">
      <c r="C2241" s="113">
        <f t="shared" si="34"/>
        <v>1900</v>
      </c>
    </row>
    <row r="2242" spans="3:3" x14ac:dyDescent="0.3">
      <c r="C2242" s="113">
        <f t="shared" si="34"/>
        <v>1900</v>
      </c>
    </row>
    <row r="2243" spans="3:3" x14ac:dyDescent="0.3">
      <c r="C2243" s="113">
        <f t="shared" ref="C2243:C2267" si="35">YEAR(A2243)</f>
        <v>1900</v>
      </c>
    </row>
    <row r="2244" spans="3:3" x14ac:dyDescent="0.3">
      <c r="C2244" s="113">
        <f t="shared" si="35"/>
        <v>1900</v>
      </c>
    </row>
    <row r="2245" spans="3:3" x14ac:dyDescent="0.3">
      <c r="C2245" s="113">
        <f t="shared" si="35"/>
        <v>1900</v>
      </c>
    </row>
    <row r="2246" spans="3:3" x14ac:dyDescent="0.3">
      <c r="C2246" s="113">
        <f t="shared" si="35"/>
        <v>1900</v>
      </c>
    </row>
    <row r="2247" spans="3:3" x14ac:dyDescent="0.3">
      <c r="C2247" s="113">
        <f t="shared" si="35"/>
        <v>1900</v>
      </c>
    </row>
    <row r="2248" spans="3:3" x14ac:dyDescent="0.3">
      <c r="C2248" s="113">
        <f t="shared" si="35"/>
        <v>1900</v>
      </c>
    </row>
    <row r="2249" spans="3:3" x14ac:dyDescent="0.3">
      <c r="C2249" s="113">
        <f t="shared" si="35"/>
        <v>1900</v>
      </c>
    </row>
    <row r="2250" spans="3:3" x14ac:dyDescent="0.3">
      <c r="C2250" s="113">
        <f t="shared" si="35"/>
        <v>1900</v>
      </c>
    </row>
    <row r="2251" spans="3:3" x14ac:dyDescent="0.3">
      <c r="C2251" s="113">
        <f t="shared" si="35"/>
        <v>1900</v>
      </c>
    </row>
    <row r="2252" spans="3:3" x14ac:dyDescent="0.3">
      <c r="C2252" s="113">
        <f t="shared" si="35"/>
        <v>1900</v>
      </c>
    </row>
    <row r="2253" spans="3:3" x14ac:dyDescent="0.3">
      <c r="C2253" s="113">
        <f t="shared" si="35"/>
        <v>1900</v>
      </c>
    </row>
    <row r="2254" spans="3:3" x14ac:dyDescent="0.3">
      <c r="C2254" s="113">
        <f t="shared" si="35"/>
        <v>1900</v>
      </c>
    </row>
    <row r="2255" spans="3:3" x14ac:dyDescent="0.3">
      <c r="C2255" s="113">
        <f t="shared" si="35"/>
        <v>1900</v>
      </c>
    </row>
    <row r="2256" spans="3:3" x14ac:dyDescent="0.3">
      <c r="C2256" s="113">
        <f t="shared" si="35"/>
        <v>1900</v>
      </c>
    </row>
    <row r="2257" spans="3:3" x14ac:dyDescent="0.3">
      <c r="C2257" s="113">
        <f t="shared" si="35"/>
        <v>1900</v>
      </c>
    </row>
    <row r="2258" spans="3:3" x14ac:dyDescent="0.3">
      <c r="C2258" s="113">
        <f t="shared" si="35"/>
        <v>1900</v>
      </c>
    </row>
    <row r="2259" spans="3:3" x14ac:dyDescent="0.3">
      <c r="C2259" s="113">
        <f t="shared" si="35"/>
        <v>1900</v>
      </c>
    </row>
    <row r="2260" spans="3:3" x14ac:dyDescent="0.3">
      <c r="C2260" s="113">
        <f t="shared" si="35"/>
        <v>1900</v>
      </c>
    </row>
    <row r="2261" spans="3:3" x14ac:dyDescent="0.3">
      <c r="C2261" s="113">
        <f t="shared" si="35"/>
        <v>1900</v>
      </c>
    </row>
    <row r="2262" spans="3:3" x14ac:dyDescent="0.3">
      <c r="C2262" s="113">
        <f t="shared" si="35"/>
        <v>1900</v>
      </c>
    </row>
    <row r="2263" spans="3:3" x14ac:dyDescent="0.3">
      <c r="C2263" s="113">
        <f t="shared" si="35"/>
        <v>1900</v>
      </c>
    </row>
    <row r="2264" spans="3:3" x14ac:dyDescent="0.3">
      <c r="C2264" s="113">
        <f t="shared" si="35"/>
        <v>1900</v>
      </c>
    </row>
    <row r="2265" spans="3:3" x14ac:dyDescent="0.3">
      <c r="C2265" s="113">
        <f t="shared" si="35"/>
        <v>1900</v>
      </c>
    </row>
    <row r="2266" spans="3:3" x14ac:dyDescent="0.3">
      <c r="C2266" s="113">
        <f t="shared" si="35"/>
        <v>1900</v>
      </c>
    </row>
    <row r="2267" spans="3:3" x14ac:dyDescent="0.3">
      <c r="C2267" s="113">
        <f t="shared" si="35"/>
        <v>1900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03765-D220-4DEC-B7D5-BAB0AB077697}">
  <dimension ref="A1:U2002"/>
  <sheetViews>
    <sheetView workbookViewId="0">
      <selection activeCell="H5" sqref="H5"/>
    </sheetView>
  </sheetViews>
  <sheetFormatPr defaultRowHeight="13" x14ac:dyDescent="0.3"/>
  <cols>
    <col min="1" max="1" width="9.54296875" style="116" bestFit="1" customWidth="1"/>
    <col min="2" max="2" width="19.90625" style="118" bestFit="1" customWidth="1"/>
    <col min="3" max="3" width="4.453125" style="118" bestFit="1" customWidth="1"/>
    <col min="4" max="4" width="8.7265625" style="118"/>
    <col min="5" max="5" width="8.453125" style="118" bestFit="1" customWidth="1"/>
    <col min="6" max="6" width="6.6328125" style="118" bestFit="1" customWidth="1"/>
    <col min="7" max="7" width="8.7265625" style="118"/>
    <col min="8" max="8" width="8.453125" style="116" bestFit="1" customWidth="1"/>
    <col min="9" max="9" width="6.6328125" style="118" bestFit="1" customWidth="1"/>
    <col min="10" max="10" width="8.7265625" style="118"/>
    <col min="11" max="11" width="8.453125" style="118" bestFit="1" customWidth="1"/>
    <col min="12" max="12" width="6.6328125" style="118" bestFit="1" customWidth="1"/>
    <col min="13" max="13" width="8.7265625" style="118"/>
    <col min="14" max="14" width="8.453125" style="118" bestFit="1" customWidth="1"/>
    <col min="15" max="15" width="6.6328125" style="118" bestFit="1" customWidth="1"/>
    <col min="16" max="16" width="8.7265625" style="118"/>
    <col min="17" max="17" width="8.453125" style="118" bestFit="1" customWidth="1"/>
    <col min="18" max="18" width="6.6328125" style="118" bestFit="1" customWidth="1"/>
    <col min="19" max="19" width="8.7265625" style="118"/>
    <col min="20" max="20" width="8.453125" style="118" bestFit="1" customWidth="1"/>
    <col min="21" max="21" width="6.6328125" style="118" bestFit="1" customWidth="1"/>
    <col min="22" max="16384" width="8.7265625" style="118"/>
  </cols>
  <sheetData>
    <row r="1" spans="1:21" x14ac:dyDescent="0.3">
      <c r="A1" s="116" t="s">
        <v>292</v>
      </c>
      <c r="B1" s="116" t="s">
        <v>293</v>
      </c>
      <c r="C1" s="116"/>
      <c r="F1" s="116"/>
      <c r="H1" s="117"/>
      <c r="I1" s="116"/>
      <c r="K1" s="117"/>
      <c r="L1" s="116"/>
      <c r="N1" s="117"/>
      <c r="O1" s="116"/>
      <c r="Q1" s="117"/>
      <c r="R1" s="116"/>
      <c r="T1" s="117"/>
      <c r="U1" s="116"/>
    </row>
    <row r="2" spans="1:21" ht="13.5" thickBot="1" x14ac:dyDescent="0.35">
      <c r="A2" s="116">
        <v>42006</v>
      </c>
      <c r="B2" s="119">
        <v>0.64</v>
      </c>
      <c r="C2" s="118">
        <f>YEAR(A2)</f>
        <v>2015</v>
      </c>
    </row>
    <row r="3" spans="1:21" ht="13.5" thickBot="1" x14ac:dyDescent="0.35">
      <c r="A3" s="116">
        <v>42009</v>
      </c>
      <c r="B3" s="120">
        <v>0.6</v>
      </c>
      <c r="C3" s="118">
        <f t="shared" ref="C3:C5" si="0">YEAR(A3)</f>
        <v>2015</v>
      </c>
    </row>
    <row r="4" spans="1:21" ht="13.5" thickBot="1" x14ac:dyDescent="0.35">
      <c r="A4" s="116">
        <v>42010</v>
      </c>
      <c r="B4" s="119">
        <v>0.57999999999999996</v>
      </c>
      <c r="C4" s="118">
        <f t="shared" si="0"/>
        <v>2015</v>
      </c>
    </row>
    <row r="5" spans="1:21" ht="13.5" thickBot="1" x14ac:dyDescent="0.35">
      <c r="A5" s="116">
        <v>42011</v>
      </c>
      <c r="B5" s="120">
        <v>0.57999999999999996</v>
      </c>
      <c r="C5" s="118">
        <f t="shared" si="0"/>
        <v>2015</v>
      </c>
    </row>
    <row r="6" spans="1:21" ht="13.5" thickBot="1" x14ac:dyDescent="0.35">
      <c r="A6" s="116">
        <v>42012</v>
      </c>
      <c r="B6" s="119">
        <v>0.63</v>
      </c>
      <c r="C6" s="118">
        <f t="shared" ref="C6:C66" si="1">YEAR(A6)</f>
        <v>2015</v>
      </c>
    </row>
    <row r="7" spans="1:21" ht="13.5" thickBot="1" x14ac:dyDescent="0.35">
      <c r="A7" s="116">
        <v>42013</v>
      </c>
      <c r="B7" s="120">
        <v>0.61</v>
      </c>
      <c r="C7" s="118">
        <f t="shared" si="1"/>
        <v>2015</v>
      </c>
    </row>
    <row r="8" spans="1:21" ht="13.5" thickBot="1" x14ac:dyDescent="0.35">
      <c r="A8" s="116">
        <v>42016</v>
      </c>
      <c r="B8" s="119">
        <v>0.59</v>
      </c>
      <c r="C8" s="118">
        <f t="shared" si="1"/>
        <v>2015</v>
      </c>
    </row>
    <row r="9" spans="1:21" ht="13.5" thickBot="1" x14ac:dyDescent="0.35">
      <c r="A9" s="116">
        <v>42017</v>
      </c>
      <c r="B9" s="120">
        <v>0.62</v>
      </c>
      <c r="C9" s="118">
        <f t="shared" si="1"/>
        <v>2015</v>
      </c>
    </row>
    <row r="10" spans="1:21" ht="13.5" thickBot="1" x14ac:dyDescent="0.35">
      <c r="A10" s="116">
        <v>42018</v>
      </c>
      <c r="B10" s="119">
        <v>0.56000000000000005</v>
      </c>
      <c r="C10" s="118">
        <f t="shared" si="1"/>
        <v>2015</v>
      </c>
    </row>
    <row r="11" spans="1:21" ht="13.5" thickBot="1" x14ac:dyDescent="0.35">
      <c r="A11" s="116">
        <v>42019</v>
      </c>
      <c r="B11" s="120">
        <v>0.47</v>
      </c>
      <c r="C11" s="118">
        <f t="shared" si="1"/>
        <v>2015</v>
      </c>
    </row>
    <row r="12" spans="1:21" ht="13.5" thickBot="1" x14ac:dyDescent="0.35">
      <c r="A12" s="116">
        <v>42020</v>
      </c>
      <c r="B12" s="119">
        <v>0.53</v>
      </c>
      <c r="C12" s="118">
        <f t="shared" si="1"/>
        <v>2015</v>
      </c>
    </row>
    <row r="13" spans="1:21" ht="13.5" thickBot="1" x14ac:dyDescent="0.35">
      <c r="A13" s="116">
        <v>42024</v>
      </c>
      <c r="B13" s="120">
        <v>0.51</v>
      </c>
      <c r="C13" s="118">
        <f t="shared" si="1"/>
        <v>2015</v>
      </c>
    </row>
    <row r="14" spans="1:21" ht="13.5" thickBot="1" x14ac:dyDescent="0.35">
      <c r="A14" s="116">
        <v>42025</v>
      </c>
      <c r="B14" s="119">
        <v>0.57999999999999996</v>
      </c>
      <c r="C14" s="118">
        <f t="shared" si="1"/>
        <v>2015</v>
      </c>
    </row>
    <row r="15" spans="1:21" ht="13.5" thickBot="1" x14ac:dyDescent="0.35">
      <c r="A15" s="116">
        <v>42026</v>
      </c>
      <c r="B15" s="120">
        <v>0.56000000000000005</v>
      </c>
      <c r="C15" s="118">
        <f t="shared" si="1"/>
        <v>2015</v>
      </c>
    </row>
    <row r="16" spans="1:21" ht="13.5" thickBot="1" x14ac:dyDescent="0.35">
      <c r="A16" s="116">
        <v>42027</v>
      </c>
      <c r="B16" s="119">
        <v>0.48</v>
      </c>
      <c r="C16" s="118">
        <f t="shared" si="1"/>
        <v>2015</v>
      </c>
    </row>
    <row r="17" spans="1:3" ht="13.5" thickBot="1" x14ac:dyDescent="0.35">
      <c r="A17" s="116">
        <v>42030</v>
      </c>
      <c r="B17" s="120">
        <v>0.5</v>
      </c>
      <c r="C17" s="118">
        <f t="shared" si="1"/>
        <v>2015</v>
      </c>
    </row>
    <row r="18" spans="1:3" ht="13.5" thickBot="1" x14ac:dyDescent="0.35">
      <c r="A18" s="116">
        <v>42031</v>
      </c>
      <c r="B18" s="119">
        <v>0.49</v>
      </c>
      <c r="C18" s="118">
        <f t="shared" si="1"/>
        <v>2015</v>
      </c>
    </row>
    <row r="19" spans="1:3" ht="13.5" thickBot="1" x14ac:dyDescent="0.35">
      <c r="A19" s="116">
        <v>42032</v>
      </c>
      <c r="B19" s="120">
        <v>0.41</v>
      </c>
      <c r="C19" s="118">
        <f t="shared" si="1"/>
        <v>2015</v>
      </c>
    </row>
    <row r="20" spans="1:3" ht="13.5" thickBot="1" x14ac:dyDescent="0.35">
      <c r="A20" s="116">
        <v>42033</v>
      </c>
      <c r="B20" s="119">
        <v>0.45</v>
      </c>
      <c r="C20" s="118">
        <f t="shared" si="1"/>
        <v>2015</v>
      </c>
    </row>
    <row r="21" spans="1:3" ht="13.5" thickBot="1" x14ac:dyDescent="0.35">
      <c r="A21" s="116">
        <v>42034</v>
      </c>
      <c r="B21" s="120">
        <v>0.37</v>
      </c>
      <c r="C21" s="118">
        <f t="shared" si="1"/>
        <v>2015</v>
      </c>
    </row>
    <row r="22" spans="1:3" ht="13.5" thickBot="1" x14ac:dyDescent="0.35">
      <c r="A22" s="116">
        <v>42037</v>
      </c>
      <c r="B22" s="119">
        <v>0.39</v>
      </c>
      <c r="C22" s="118">
        <f t="shared" si="1"/>
        <v>2015</v>
      </c>
    </row>
    <row r="23" spans="1:3" ht="13.5" thickBot="1" x14ac:dyDescent="0.35">
      <c r="A23" s="116">
        <v>42038</v>
      </c>
      <c r="B23" s="120">
        <v>0.46</v>
      </c>
      <c r="C23" s="118">
        <f t="shared" si="1"/>
        <v>2015</v>
      </c>
    </row>
    <row r="24" spans="1:3" ht="13.5" thickBot="1" x14ac:dyDescent="0.35">
      <c r="A24" s="116">
        <v>42039</v>
      </c>
      <c r="B24" s="119">
        <v>0.45</v>
      </c>
      <c r="C24" s="118">
        <f t="shared" si="1"/>
        <v>2015</v>
      </c>
    </row>
    <row r="25" spans="1:3" ht="13.5" thickBot="1" x14ac:dyDescent="0.35">
      <c r="A25" s="116">
        <v>42040</v>
      </c>
      <c r="B25" s="120">
        <v>0.48</v>
      </c>
      <c r="C25" s="118">
        <f t="shared" si="1"/>
        <v>2015</v>
      </c>
    </row>
    <row r="26" spans="1:3" ht="13.5" thickBot="1" x14ac:dyDescent="0.35">
      <c r="A26" s="116">
        <v>42041</v>
      </c>
      <c r="B26" s="119">
        <v>0.53</v>
      </c>
      <c r="C26" s="118">
        <f t="shared" si="1"/>
        <v>2015</v>
      </c>
    </row>
    <row r="27" spans="1:3" ht="13.5" thickBot="1" x14ac:dyDescent="0.35">
      <c r="A27" s="116">
        <v>42044</v>
      </c>
      <c r="B27" s="120">
        <v>0.54</v>
      </c>
      <c r="C27" s="118">
        <f t="shared" si="1"/>
        <v>2015</v>
      </c>
    </row>
    <row r="28" spans="1:3" ht="13.5" thickBot="1" x14ac:dyDescent="0.35">
      <c r="A28" s="116">
        <v>42045</v>
      </c>
      <c r="B28" s="119">
        <v>0.6</v>
      </c>
      <c r="C28" s="118">
        <f t="shared" si="1"/>
        <v>2015</v>
      </c>
    </row>
    <row r="29" spans="1:3" ht="13.5" thickBot="1" x14ac:dyDescent="0.35">
      <c r="A29" s="116">
        <v>42046</v>
      </c>
      <c r="B29" s="120">
        <v>0.61</v>
      </c>
      <c r="C29" s="118">
        <f t="shared" si="1"/>
        <v>2015</v>
      </c>
    </row>
    <row r="30" spans="1:3" ht="13.5" thickBot="1" x14ac:dyDescent="0.35">
      <c r="A30" s="116">
        <v>42047</v>
      </c>
      <c r="B30" s="119">
        <v>0.64</v>
      </c>
      <c r="C30" s="118">
        <f t="shared" si="1"/>
        <v>2015</v>
      </c>
    </row>
    <row r="31" spans="1:3" ht="13.5" thickBot="1" x14ac:dyDescent="0.35">
      <c r="A31" s="116">
        <v>42048</v>
      </c>
      <c r="B31" s="120">
        <v>0.66</v>
      </c>
      <c r="C31" s="118">
        <f t="shared" si="1"/>
        <v>2015</v>
      </c>
    </row>
    <row r="32" spans="1:3" ht="13.5" thickBot="1" x14ac:dyDescent="0.35">
      <c r="A32" s="116">
        <v>42052</v>
      </c>
      <c r="B32" s="119">
        <v>0.73</v>
      </c>
      <c r="C32" s="118">
        <f t="shared" si="1"/>
        <v>2015</v>
      </c>
    </row>
    <row r="33" spans="1:3" ht="13.5" thickBot="1" x14ac:dyDescent="0.35">
      <c r="A33" s="116">
        <v>42053</v>
      </c>
      <c r="B33" s="120">
        <v>0.68</v>
      </c>
      <c r="C33" s="118">
        <f t="shared" si="1"/>
        <v>2015</v>
      </c>
    </row>
    <row r="34" spans="1:3" ht="13.5" thickBot="1" x14ac:dyDescent="0.35">
      <c r="A34" s="116">
        <v>42054</v>
      </c>
      <c r="B34" s="119">
        <v>0.68</v>
      </c>
      <c r="C34" s="118">
        <f t="shared" si="1"/>
        <v>2015</v>
      </c>
    </row>
    <row r="35" spans="1:3" ht="13.5" thickBot="1" x14ac:dyDescent="0.35">
      <c r="A35" s="116">
        <v>42055</v>
      </c>
      <c r="B35" s="120">
        <v>0.68</v>
      </c>
      <c r="C35" s="118">
        <f t="shared" si="1"/>
        <v>2015</v>
      </c>
    </row>
    <row r="36" spans="1:3" ht="13.5" thickBot="1" x14ac:dyDescent="0.35">
      <c r="A36" s="116">
        <v>42058</v>
      </c>
      <c r="B36" s="119">
        <v>0.64</v>
      </c>
      <c r="C36" s="118">
        <f t="shared" si="1"/>
        <v>2015</v>
      </c>
    </row>
    <row r="37" spans="1:3" ht="13.5" thickBot="1" x14ac:dyDescent="0.35">
      <c r="A37" s="116">
        <v>42059</v>
      </c>
      <c r="B37" s="120">
        <v>0.57999999999999996</v>
      </c>
      <c r="C37" s="118">
        <f t="shared" si="1"/>
        <v>2015</v>
      </c>
    </row>
    <row r="38" spans="1:3" ht="13.5" thickBot="1" x14ac:dyDescent="0.35">
      <c r="A38" s="116">
        <v>42060</v>
      </c>
      <c r="B38" s="119">
        <v>0.54</v>
      </c>
      <c r="C38" s="118">
        <f t="shared" si="1"/>
        <v>2015</v>
      </c>
    </row>
    <row r="39" spans="1:3" ht="13.5" thickBot="1" x14ac:dyDescent="0.35">
      <c r="A39" s="116">
        <v>42061</v>
      </c>
      <c r="B39" s="120">
        <v>0.55000000000000004</v>
      </c>
      <c r="C39" s="118">
        <f t="shared" si="1"/>
        <v>2015</v>
      </c>
    </row>
    <row r="40" spans="1:3" ht="13.5" thickBot="1" x14ac:dyDescent="0.35">
      <c r="A40" s="116">
        <v>42062</v>
      </c>
      <c r="B40" s="119">
        <v>0.51</v>
      </c>
      <c r="C40" s="118">
        <f t="shared" si="1"/>
        <v>2015</v>
      </c>
    </row>
    <row r="41" spans="1:3" ht="13.5" thickBot="1" x14ac:dyDescent="0.35">
      <c r="A41" s="116">
        <v>42065</v>
      </c>
      <c r="B41" s="120">
        <v>0.59</v>
      </c>
      <c r="C41" s="118">
        <f t="shared" si="1"/>
        <v>2015</v>
      </c>
    </row>
    <row r="42" spans="1:3" ht="13.5" thickBot="1" x14ac:dyDescent="0.35">
      <c r="A42" s="116">
        <v>42066</v>
      </c>
      <c r="B42" s="119">
        <v>0.57999999999999996</v>
      </c>
      <c r="C42" s="118">
        <f t="shared" si="1"/>
        <v>2015</v>
      </c>
    </row>
    <row r="43" spans="1:3" ht="13.5" thickBot="1" x14ac:dyDescent="0.35">
      <c r="A43" s="116">
        <v>42067</v>
      </c>
      <c r="B43" s="120">
        <v>0.56999999999999995</v>
      </c>
      <c r="C43" s="118">
        <f t="shared" si="1"/>
        <v>2015</v>
      </c>
    </row>
    <row r="44" spans="1:3" ht="13.5" thickBot="1" x14ac:dyDescent="0.35">
      <c r="A44" s="116">
        <v>42068</v>
      </c>
      <c r="B44" s="119">
        <v>0.56999999999999995</v>
      </c>
      <c r="C44" s="118">
        <f t="shared" si="1"/>
        <v>2015</v>
      </c>
    </row>
    <row r="45" spans="1:3" ht="13.5" thickBot="1" x14ac:dyDescent="0.35">
      <c r="A45" s="116">
        <v>42069</v>
      </c>
      <c r="B45" s="120">
        <v>0.7</v>
      </c>
      <c r="C45" s="118">
        <f t="shared" si="1"/>
        <v>2015</v>
      </c>
    </row>
    <row r="46" spans="1:3" ht="13.5" thickBot="1" x14ac:dyDescent="0.35">
      <c r="A46" s="116">
        <v>42072</v>
      </c>
      <c r="B46" s="119">
        <v>0.72</v>
      </c>
      <c r="C46" s="118">
        <f t="shared" si="1"/>
        <v>2015</v>
      </c>
    </row>
    <row r="47" spans="1:3" ht="13.5" thickBot="1" x14ac:dyDescent="0.35">
      <c r="A47" s="116">
        <v>42073</v>
      </c>
      <c r="B47" s="120">
        <v>0.69</v>
      </c>
      <c r="C47" s="118">
        <f t="shared" si="1"/>
        <v>2015</v>
      </c>
    </row>
    <row r="48" spans="1:3" ht="13.5" thickBot="1" x14ac:dyDescent="0.35">
      <c r="A48" s="116">
        <v>42074</v>
      </c>
      <c r="B48" s="119">
        <v>0.67</v>
      </c>
      <c r="C48" s="118">
        <f t="shared" si="1"/>
        <v>2015</v>
      </c>
    </row>
    <row r="49" spans="1:3" ht="13.5" thickBot="1" x14ac:dyDescent="0.35">
      <c r="A49" s="116">
        <v>42075</v>
      </c>
      <c r="B49" s="120">
        <v>0.68</v>
      </c>
      <c r="C49" s="118">
        <f t="shared" si="1"/>
        <v>2015</v>
      </c>
    </row>
    <row r="50" spans="1:3" ht="13.5" thickBot="1" x14ac:dyDescent="0.35">
      <c r="A50" s="116">
        <v>42076</v>
      </c>
      <c r="B50" s="119">
        <v>0.72</v>
      </c>
      <c r="C50" s="118">
        <f t="shared" si="1"/>
        <v>2015</v>
      </c>
    </row>
    <row r="51" spans="1:3" ht="13.5" thickBot="1" x14ac:dyDescent="0.35">
      <c r="A51" s="116">
        <v>42079</v>
      </c>
      <c r="B51" s="120">
        <v>0.72</v>
      </c>
      <c r="C51" s="118">
        <f t="shared" si="1"/>
        <v>2015</v>
      </c>
    </row>
    <row r="52" spans="1:3" ht="13.5" thickBot="1" x14ac:dyDescent="0.35">
      <c r="A52" s="116">
        <v>42080</v>
      </c>
      <c r="B52" s="119">
        <v>0.67</v>
      </c>
      <c r="C52" s="118">
        <f t="shared" si="1"/>
        <v>2015</v>
      </c>
    </row>
    <row r="53" spans="1:3" ht="13.5" thickBot="1" x14ac:dyDescent="0.35">
      <c r="A53" s="116">
        <v>42081</v>
      </c>
      <c r="B53" s="120">
        <v>0.52</v>
      </c>
      <c r="C53" s="118">
        <f t="shared" si="1"/>
        <v>2015</v>
      </c>
    </row>
    <row r="54" spans="1:3" ht="13.5" thickBot="1" x14ac:dyDescent="0.35">
      <c r="A54" s="116">
        <v>42082</v>
      </c>
      <c r="B54" s="119">
        <v>0.5</v>
      </c>
      <c r="C54" s="118">
        <f t="shared" si="1"/>
        <v>2015</v>
      </c>
    </row>
    <row r="55" spans="1:3" ht="13.5" thickBot="1" x14ac:dyDescent="0.35">
      <c r="A55" s="116">
        <v>42083</v>
      </c>
      <c r="B55" s="120">
        <v>0.47</v>
      </c>
      <c r="C55" s="118">
        <f t="shared" si="1"/>
        <v>2015</v>
      </c>
    </row>
    <row r="56" spans="1:3" ht="13.5" thickBot="1" x14ac:dyDescent="0.35">
      <c r="A56" s="116">
        <v>42086</v>
      </c>
      <c r="B56" s="119">
        <v>0.48</v>
      </c>
      <c r="C56" s="118">
        <f t="shared" si="1"/>
        <v>2015</v>
      </c>
    </row>
    <row r="57" spans="1:3" ht="13.5" thickBot="1" x14ac:dyDescent="0.35">
      <c r="A57" s="116">
        <v>42087</v>
      </c>
      <c r="B57" s="120">
        <v>0.41</v>
      </c>
      <c r="C57" s="118">
        <f t="shared" si="1"/>
        <v>2015</v>
      </c>
    </row>
    <row r="58" spans="1:3" ht="13.5" thickBot="1" x14ac:dyDescent="0.35">
      <c r="A58" s="116">
        <v>42088</v>
      </c>
      <c r="B58" s="119">
        <v>0.43</v>
      </c>
      <c r="C58" s="118">
        <f t="shared" si="1"/>
        <v>2015</v>
      </c>
    </row>
    <row r="59" spans="1:3" ht="13.5" thickBot="1" x14ac:dyDescent="0.35">
      <c r="A59" s="116">
        <v>42089</v>
      </c>
      <c r="B59" s="120">
        <v>0.52</v>
      </c>
      <c r="C59" s="118">
        <f t="shared" si="1"/>
        <v>2015</v>
      </c>
    </row>
    <row r="60" spans="1:3" ht="13.5" thickBot="1" x14ac:dyDescent="0.35">
      <c r="A60" s="116">
        <v>42090</v>
      </c>
      <c r="B60" s="119">
        <v>0.49</v>
      </c>
      <c r="C60" s="118">
        <f t="shared" si="1"/>
        <v>2015</v>
      </c>
    </row>
    <row r="61" spans="1:3" ht="13.5" thickBot="1" x14ac:dyDescent="0.35">
      <c r="A61" s="116">
        <v>42093</v>
      </c>
      <c r="B61" s="120">
        <v>0.54</v>
      </c>
      <c r="C61" s="118">
        <f t="shared" si="1"/>
        <v>2015</v>
      </c>
    </row>
    <row r="62" spans="1:3" ht="13.5" thickBot="1" x14ac:dyDescent="0.35">
      <c r="A62" s="116">
        <v>42094</v>
      </c>
      <c r="B62" s="119">
        <v>0.53</v>
      </c>
      <c r="C62" s="118">
        <f t="shared" si="1"/>
        <v>2015</v>
      </c>
    </row>
    <row r="63" spans="1:3" ht="13.5" thickBot="1" x14ac:dyDescent="0.35">
      <c r="A63" s="116">
        <v>42095</v>
      </c>
      <c r="B63" s="120">
        <v>0.43</v>
      </c>
      <c r="C63" s="118">
        <f t="shared" si="1"/>
        <v>2015</v>
      </c>
    </row>
    <row r="64" spans="1:3" ht="13.5" thickBot="1" x14ac:dyDescent="0.35">
      <c r="A64" s="116">
        <v>42096</v>
      </c>
      <c r="B64" s="119">
        <v>0.47</v>
      </c>
      <c r="C64" s="118">
        <f t="shared" si="1"/>
        <v>2015</v>
      </c>
    </row>
    <row r="65" spans="1:3" ht="13.5" thickBot="1" x14ac:dyDescent="0.35">
      <c r="A65" s="116">
        <v>42097</v>
      </c>
      <c r="B65" s="120">
        <v>0.41</v>
      </c>
      <c r="C65" s="118">
        <f t="shared" si="1"/>
        <v>2015</v>
      </c>
    </row>
    <row r="66" spans="1:3" ht="13.5" thickBot="1" x14ac:dyDescent="0.35">
      <c r="A66" s="116">
        <v>42100</v>
      </c>
      <c r="B66" s="119">
        <v>0.48</v>
      </c>
      <c r="C66" s="118">
        <f t="shared" si="1"/>
        <v>2015</v>
      </c>
    </row>
    <row r="67" spans="1:3" ht="13.5" thickBot="1" x14ac:dyDescent="0.35">
      <c r="A67" s="116">
        <v>42101</v>
      </c>
      <c r="B67" s="120">
        <v>0.43</v>
      </c>
      <c r="C67" s="118">
        <f t="shared" ref="C67:C130" si="2">YEAR(A67)</f>
        <v>2015</v>
      </c>
    </row>
    <row r="68" spans="1:3" ht="13.5" thickBot="1" x14ac:dyDescent="0.35">
      <c r="A68" s="116">
        <v>42102</v>
      </c>
      <c r="B68" s="119">
        <v>0.46</v>
      </c>
      <c r="C68" s="118">
        <f t="shared" si="2"/>
        <v>2015</v>
      </c>
    </row>
    <row r="69" spans="1:3" ht="13.5" thickBot="1" x14ac:dyDescent="0.35">
      <c r="A69" s="116">
        <v>42103</v>
      </c>
      <c r="B69" s="120">
        <v>0.5</v>
      </c>
      <c r="C69" s="118">
        <f t="shared" si="2"/>
        <v>2015</v>
      </c>
    </row>
    <row r="70" spans="1:3" ht="13.5" thickBot="1" x14ac:dyDescent="0.35">
      <c r="A70" s="116">
        <v>42104</v>
      </c>
      <c r="B70" s="119">
        <v>0.5</v>
      </c>
      <c r="C70" s="118">
        <f t="shared" si="2"/>
        <v>2015</v>
      </c>
    </row>
    <row r="71" spans="1:3" ht="13.5" thickBot="1" x14ac:dyDescent="0.35">
      <c r="A71" s="116">
        <v>42107</v>
      </c>
      <c r="B71" s="120">
        <v>0.51</v>
      </c>
      <c r="C71" s="118">
        <f t="shared" si="2"/>
        <v>2015</v>
      </c>
    </row>
    <row r="72" spans="1:3" ht="13.5" thickBot="1" x14ac:dyDescent="0.35">
      <c r="A72" s="116">
        <v>42108</v>
      </c>
      <c r="B72" s="119">
        <v>0.48</v>
      </c>
      <c r="C72" s="118">
        <f t="shared" si="2"/>
        <v>2015</v>
      </c>
    </row>
    <row r="73" spans="1:3" ht="13.5" thickBot="1" x14ac:dyDescent="0.35">
      <c r="A73" s="116">
        <v>42109</v>
      </c>
      <c r="B73" s="120">
        <v>0.46</v>
      </c>
      <c r="C73" s="118">
        <f t="shared" si="2"/>
        <v>2015</v>
      </c>
    </row>
    <row r="74" spans="1:3" ht="13.5" thickBot="1" x14ac:dyDescent="0.35">
      <c r="A74" s="116">
        <v>42110</v>
      </c>
      <c r="B74" s="119">
        <v>0.46</v>
      </c>
      <c r="C74" s="118">
        <f t="shared" si="2"/>
        <v>2015</v>
      </c>
    </row>
    <row r="75" spans="1:3" ht="13.5" thickBot="1" x14ac:dyDescent="0.35">
      <c r="A75" s="116">
        <v>42111</v>
      </c>
      <c r="B75" s="120">
        <v>0.37</v>
      </c>
      <c r="C75" s="118">
        <f t="shared" si="2"/>
        <v>2015</v>
      </c>
    </row>
    <row r="76" spans="1:3" ht="13.5" thickBot="1" x14ac:dyDescent="0.35">
      <c r="A76" s="116">
        <v>42114</v>
      </c>
      <c r="B76" s="119">
        <v>0.41</v>
      </c>
      <c r="C76" s="118">
        <f t="shared" si="2"/>
        <v>2015</v>
      </c>
    </row>
    <row r="77" spans="1:3" ht="13.5" thickBot="1" x14ac:dyDescent="0.35">
      <c r="A77" s="116">
        <v>42115</v>
      </c>
      <c r="B77" s="120">
        <v>0.45</v>
      </c>
      <c r="C77" s="118">
        <f t="shared" si="2"/>
        <v>2015</v>
      </c>
    </row>
    <row r="78" spans="1:3" ht="13.5" thickBot="1" x14ac:dyDescent="0.35">
      <c r="A78" s="116">
        <v>42116</v>
      </c>
      <c r="B78" s="119">
        <v>0.52</v>
      </c>
      <c r="C78" s="118">
        <f t="shared" si="2"/>
        <v>2015</v>
      </c>
    </row>
    <row r="79" spans="1:3" ht="13.5" thickBot="1" x14ac:dyDescent="0.35">
      <c r="A79" s="116">
        <v>42117</v>
      </c>
      <c r="B79" s="120">
        <v>0.48</v>
      </c>
      <c r="C79" s="118">
        <f t="shared" si="2"/>
        <v>2015</v>
      </c>
    </row>
    <row r="80" spans="1:3" ht="13.5" thickBot="1" x14ac:dyDescent="0.35">
      <c r="A80" s="116">
        <v>42118</v>
      </c>
      <c r="B80" s="119">
        <v>0.46</v>
      </c>
      <c r="C80" s="118">
        <f t="shared" si="2"/>
        <v>2015</v>
      </c>
    </row>
    <row r="81" spans="1:3" ht="13.5" thickBot="1" x14ac:dyDescent="0.35">
      <c r="A81" s="116">
        <v>42121</v>
      </c>
      <c r="B81" s="120">
        <v>0.44</v>
      </c>
      <c r="C81" s="118">
        <f t="shared" si="2"/>
        <v>2015</v>
      </c>
    </row>
    <row r="82" spans="1:3" ht="13.5" thickBot="1" x14ac:dyDescent="0.35">
      <c r="A82" s="116">
        <v>42122</v>
      </c>
      <c r="B82" s="119">
        <v>0.52</v>
      </c>
      <c r="C82" s="118">
        <f t="shared" si="2"/>
        <v>2015</v>
      </c>
    </row>
    <row r="83" spans="1:3" ht="13.5" thickBot="1" x14ac:dyDescent="0.35">
      <c r="A83" s="116">
        <v>42123</v>
      </c>
      <c r="B83" s="120">
        <v>0.56000000000000005</v>
      </c>
      <c r="C83" s="118">
        <f t="shared" si="2"/>
        <v>2015</v>
      </c>
    </row>
    <row r="84" spans="1:3" ht="13.5" thickBot="1" x14ac:dyDescent="0.35">
      <c r="A84" s="116">
        <v>42124</v>
      </c>
      <c r="B84" s="119">
        <v>0.53</v>
      </c>
      <c r="C84" s="118">
        <f t="shared" si="2"/>
        <v>2015</v>
      </c>
    </row>
    <row r="85" spans="1:3" ht="13.5" thickBot="1" x14ac:dyDescent="0.35">
      <c r="A85" s="116">
        <v>42125</v>
      </c>
      <c r="B85" s="120">
        <v>0.59</v>
      </c>
      <c r="C85" s="118">
        <f t="shared" si="2"/>
        <v>2015</v>
      </c>
    </row>
    <row r="86" spans="1:3" ht="13.5" thickBot="1" x14ac:dyDescent="0.35">
      <c r="A86" s="116">
        <v>42128</v>
      </c>
      <c r="B86" s="119">
        <v>0.66</v>
      </c>
      <c r="C86" s="118">
        <f t="shared" si="2"/>
        <v>2015</v>
      </c>
    </row>
    <row r="87" spans="1:3" ht="13.5" thickBot="1" x14ac:dyDescent="0.35">
      <c r="A87" s="116">
        <v>42129</v>
      </c>
      <c r="B87" s="120">
        <v>0.66</v>
      </c>
      <c r="C87" s="118">
        <f t="shared" si="2"/>
        <v>2015</v>
      </c>
    </row>
    <row r="88" spans="1:3" ht="13.5" thickBot="1" x14ac:dyDescent="0.35">
      <c r="A88" s="116">
        <v>42130</v>
      </c>
      <c r="B88" s="119">
        <v>0.75</v>
      </c>
      <c r="C88" s="118">
        <f t="shared" si="2"/>
        <v>2015</v>
      </c>
    </row>
    <row r="89" spans="1:3" ht="13.5" thickBot="1" x14ac:dyDescent="0.35">
      <c r="A89" s="116">
        <v>42131</v>
      </c>
      <c r="B89" s="120">
        <v>0.68</v>
      </c>
      <c r="C89" s="118">
        <f t="shared" si="2"/>
        <v>2015</v>
      </c>
    </row>
    <row r="90" spans="1:3" ht="13.5" thickBot="1" x14ac:dyDescent="0.35">
      <c r="A90" s="116">
        <v>42132</v>
      </c>
      <c r="B90" s="119">
        <v>0.68</v>
      </c>
      <c r="C90" s="118">
        <f t="shared" si="2"/>
        <v>2015</v>
      </c>
    </row>
    <row r="91" spans="1:3" ht="13.5" thickBot="1" x14ac:dyDescent="0.35">
      <c r="A91" s="116">
        <v>42135</v>
      </c>
      <c r="B91" s="120">
        <v>0.79</v>
      </c>
      <c r="C91" s="118">
        <f t="shared" si="2"/>
        <v>2015</v>
      </c>
    </row>
    <row r="92" spans="1:3" ht="13.5" thickBot="1" x14ac:dyDescent="0.35">
      <c r="A92" s="116">
        <v>42136</v>
      </c>
      <c r="B92" s="119">
        <v>0.79</v>
      </c>
      <c r="C92" s="118">
        <f t="shared" si="2"/>
        <v>2015</v>
      </c>
    </row>
    <row r="93" spans="1:3" ht="13.5" thickBot="1" x14ac:dyDescent="0.35">
      <c r="A93" s="116">
        <v>42137</v>
      </c>
      <c r="B93" s="120">
        <v>0.82</v>
      </c>
      <c r="C93" s="118">
        <f t="shared" si="2"/>
        <v>2015</v>
      </c>
    </row>
    <row r="94" spans="1:3" ht="13.5" thickBot="1" x14ac:dyDescent="0.35">
      <c r="A94" s="116">
        <v>42138</v>
      </c>
      <c r="B94" s="119">
        <v>0.8</v>
      </c>
      <c r="C94" s="118">
        <f t="shared" si="2"/>
        <v>2015</v>
      </c>
    </row>
    <row r="95" spans="1:3" ht="13.5" thickBot="1" x14ac:dyDescent="0.35">
      <c r="A95" s="116">
        <v>42139</v>
      </c>
      <c r="B95" s="120">
        <v>0.71</v>
      </c>
      <c r="C95" s="118">
        <f t="shared" si="2"/>
        <v>2015</v>
      </c>
    </row>
    <row r="96" spans="1:3" ht="13.5" thickBot="1" x14ac:dyDescent="0.35">
      <c r="A96" s="116">
        <v>42142</v>
      </c>
      <c r="B96" s="119">
        <v>0.79</v>
      </c>
      <c r="C96" s="118">
        <f t="shared" si="2"/>
        <v>2015</v>
      </c>
    </row>
    <row r="97" spans="1:3" ht="13.5" thickBot="1" x14ac:dyDescent="0.35">
      <c r="A97" s="116">
        <v>42143</v>
      </c>
      <c r="B97" s="120">
        <v>0.83</v>
      </c>
      <c r="C97" s="118">
        <f t="shared" si="2"/>
        <v>2015</v>
      </c>
    </row>
    <row r="98" spans="1:3" ht="13.5" thickBot="1" x14ac:dyDescent="0.35">
      <c r="A98" s="116">
        <v>42144</v>
      </c>
      <c r="B98" s="119">
        <v>0.82</v>
      </c>
      <c r="C98" s="118">
        <f t="shared" si="2"/>
        <v>2015</v>
      </c>
    </row>
    <row r="99" spans="1:3" ht="13.5" thickBot="1" x14ac:dyDescent="0.35">
      <c r="A99" s="116">
        <v>42145</v>
      </c>
      <c r="B99" s="120">
        <v>0.77</v>
      </c>
      <c r="C99" s="118">
        <f t="shared" si="2"/>
        <v>2015</v>
      </c>
    </row>
    <row r="100" spans="1:3" ht="13.5" thickBot="1" x14ac:dyDescent="0.35">
      <c r="A100" s="116">
        <v>42146</v>
      </c>
      <c r="B100" s="119">
        <v>0.76</v>
      </c>
      <c r="C100" s="118">
        <f t="shared" si="2"/>
        <v>2015</v>
      </c>
    </row>
    <row r="101" spans="1:3" ht="13.5" thickBot="1" x14ac:dyDescent="0.35">
      <c r="A101" s="116">
        <v>42150</v>
      </c>
      <c r="B101" s="120">
        <v>0.71</v>
      </c>
      <c r="C101" s="118">
        <f t="shared" si="2"/>
        <v>2015</v>
      </c>
    </row>
    <row r="102" spans="1:3" ht="13.5" thickBot="1" x14ac:dyDescent="0.35">
      <c r="A102" s="116">
        <v>42151</v>
      </c>
      <c r="B102" s="119">
        <v>0.73</v>
      </c>
      <c r="C102" s="118">
        <f t="shared" si="2"/>
        <v>2015</v>
      </c>
    </row>
    <row r="103" spans="1:3" ht="13.5" thickBot="1" x14ac:dyDescent="0.35">
      <c r="A103" s="116">
        <v>42152</v>
      </c>
      <c r="B103" s="120">
        <v>0.75</v>
      </c>
      <c r="C103" s="118">
        <f t="shared" si="2"/>
        <v>2015</v>
      </c>
    </row>
    <row r="104" spans="1:3" ht="13.5" thickBot="1" x14ac:dyDescent="0.35">
      <c r="A104" s="116">
        <v>42153</v>
      </c>
      <c r="B104" s="119">
        <v>0.72</v>
      </c>
      <c r="C104" s="118">
        <f t="shared" si="2"/>
        <v>2015</v>
      </c>
    </row>
    <row r="105" spans="1:3" ht="13.5" thickBot="1" x14ac:dyDescent="0.35">
      <c r="A105" s="116">
        <v>42156</v>
      </c>
      <c r="B105" s="120">
        <v>0.79</v>
      </c>
      <c r="C105" s="118">
        <f t="shared" si="2"/>
        <v>2015</v>
      </c>
    </row>
    <row r="106" spans="1:3" ht="13.5" thickBot="1" x14ac:dyDescent="0.35">
      <c r="A106" s="116">
        <v>42157</v>
      </c>
      <c r="B106" s="119">
        <v>0.85</v>
      </c>
      <c r="C106" s="118">
        <f t="shared" si="2"/>
        <v>2015</v>
      </c>
    </row>
    <row r="107" spans="1:3" ht="13.5" thickBot="1" x14ac:dyDescent="0.35">
      <c r="A107" s="116">
        <v>42158</v>
      </c>
      <c r="B107" s="120">
        <v>0.93</v>
      </c>
      <c r="C107" s="118">
        <f t="shared" si="2"/>
        <v>2015</v>
      </c>
    </row>
    <row r="108" spans="1:3" ht="13.5" thickBot="1" x14ac:dyDescent="0.35">
      <c r="A108" s="116">
        <v>42159</v>
      </c>
      <c r="B108" s="119">
        <v>0.86</v>
      </c>
      <c r="C108" s="118">
        <f t="shared" si="2"/>
        <v>2015</v>
      </c>
    </row>
    <row r="109" spans="1:3" ht="13.5" thickBot="1" x14ac:dyDescent="0.35">
      <c r="A109" s="116">
        <v>42160</v>
      </c>
      <c r="B109" s="120">
        <v>0.92</v>
      </c>
      <c r="C109" s="118">
        <f t="shared" si="2"/>
        <v>2015</v>
      </c>
    </row>
    <row r="110" spans="1:3" ht="13.5" thickBot="1" x14ac:dyDescent="0.35">
      <c r="A110" s="116">
        <v>42163</v>
      </c>
      <c r="B110" s="119">
        <v>0.92</v>
      </c>
      <c r="C110" s="118">
        <f t="shared" si="2"/>
        <v>2015</v>
      </c>
    </row>
    <row r="111" spans="1:3" ht="13.5" thickBot="1" x14ac:dyDescent="0.35">
      <c r="A111" s="116">
        <v>42164</v>
      </c>
      <c r="B111" s="120">
        <v>0.94</v>
      </c>
      <c r="C111" s="118">
        <f t="shared" si="2"/>
        <v>2015</v>
      </c>
    </row>
    <row r="112" spans="1:3" ht="13.5" thickBot="1" x14ac:dyDescent="0.35">
      <c r="A112" s="116">
        <v>42165</v>
      </c>
      <c r="B112" s="119">
        <v>1.01</v>
      </c>
      <c r="C112" s="118">
        <f t="shared" si="2"/>
        <v>2015</v>
      </c>
    </row>
    <row r="113" spans="1:3" ht="13.5" thickBot="1" x14ac:dyDescent="0.35">
      <c r="A113" s="116">
        <v>42166</v>
      </c>
      <c r="B113" s="120">
        <v>0.93</v>
      </c>
      <c r="C113" s="118">
        <f t="shared" si="2"/>
        <v>2015</v>
      </c>
    </row>
    <row r="114" spans="1:3" ht="13.5" thickBot="1" x14ac:dyDescent="0.35">
      <c r="A114" s="116">
        <v>42167</v>
      </c>
      <c r="B114" s="119">
        <v>0.92</v>
      </c>
      <c r="C114" s="118">
        <f t="shared" si="2"/>
        <v>2015</v>
      </c>
    </row>
    <row r="115" spans="1:3" ht="13.5" thickBot="1" x14ac:dyDescent="0.35">
      <c r="A115" s="116">
        <v>42170</v>
      </c>
      <c r="B115" s="120">
        <v>0.88</v>
      </c>
      <c r="C115" s="118">
        <f t="shared" si="2"/>
        <v>2015</v>
      </c>
    </row>
    <row r="116" spans="1:3" ht="13.5" thickBot="1" x14ac:dyDescent="0.35">
      <c r="A116" s="116">
        <v>42171</v>
      </c>
      <c r="B116" s="119">
        <v>0.82</v>
      </c>
      <c r="C116" s="118">
        <f t="shared" si="2"/>
        <v>2015</v>
      </c>
    </row>
    <row r="117" spans="1:3" ht="13.5" thickBot="1" x14ac:dyDescent="0.35">
      <c r="A117" s="116">
        <v>42172</v>
      </c>
      <c r="B117" s="120">
        <v>0.85</v>
      </c>
      <c r="C117" s="118">
        <f t="shared" si="2"/>
        <v>2015</v>
      </c>
    </row>
    <row r="118" spans="1:3" ht="13.5" thickBot="1" x14ac:dyDescent="0.35">
      <c r="A118" s="116">
        <v>42173</v>
      </c>
      <c r="B118" s="119">
        <v>0.88</v>
      </c>
      <c r="C118" s="118">
        <f t="shared" si="2"/>
        <v>2015</v>
      </c>
    </row>
    <row r="119" spans="1:3" ht="13.5" thickBot="1" x14ac:dyDescent="0.35">
      <c r="A119" s="116">
        <v>42174</v>
      </c>
      <c r="B119" s="120">
        <v>0.81</v>
      </c>
      <c r="C119" s="118">
        <f t="shared" si="2"/>
        <v>2015</v>
      </c>
    </row>
    <row r="120" spans="1:3" ht="13.5" thickBot="1" x14ac:dyDescent="0.35">
      <c r="A120" s="116">
        <v>42177</v>
      </c>
      <c r="B120" s="119">
        <v>0.88</v>
      </c>
      <c r="C120" s="118">
        <f t="shared" si="2"/>
        <v>2015</v>
      </c>
    </row>
    <row r="121" spans="1:3" ht="13.5" thickBot="1" x14ac:dyDescent="0.35">
      <c r="A121" s="116">
        <v>42178</v>
      </c>
      <c r="B121" s="120">
        <v>0.92</v>
      </c>
      <c r="C121" s="118">
        <f t="shared" si="2"/>
        <v>2015</v>
      </c>
    </row>
    <row r="122" spans="1:3" ht="13.5" thickBot="1" x14ac:dyDescent="0.35">
      <c r="A122" s="116">
        <v>42179</v>
      </c>
      <c r="B122" s="119">
        <v>0.88</v>
      </c>
      <c r="C122" s="118">
        <f t="shared" si="2"/>
        <v>2015</v>
      </c>
    </row>
    <row r="123" spans="1:3" ht="13.5" thickBot="1" x14ac:dyDescent="0.35">
      <c r="A123" s="116">
        <v>42180</v>
      </c>
      <c r="B123" s="120">
        <v>0.89</v>
      </c>
      <c r="C123" s="118">
        <f t="shared" si="2"/>
        <v>2015</v>
      </c>
    </row>
    <row r="124" spans="1:3" ht="13.5" thickBot="1" x14ac:dyDescent="0.35">
      <c r="A124" s="116">
        <v>42181</v>
      </c>
      <c r="B124" s="119">
        <v>0.97</v>
      </c>
      <c r="C124" s="118">
        <f t="shared" si="2"/>
        <v>2015</v>
      </c>
    </row>
    <row r="125" spans="1:3" ht="13.5" thickBot="1" x14ac:dyDescent="0.35">
      <c r="A125" s="116">
        <v>42184</v>
      </c>
      <c r="B125" s="120">
        <v>0.85</v>
      </c>
      <c r="C125" s="118">
        <f t="shared" si="2"/>
        <v>2015</v>
      </c>
    </row>
    <row r="126" spans="1:3" ht="13.5" thickBot="1" x14ac:dyDescent="0.35">
      <c r="A126" s="116">
        <v>42185</v>
      </c>
      <c r="B126" s="119">
        <v>0.87</v>
      </c>
      <c r="C126" s="118">
        <f t="shared" si="2"/>
        <v>2015</v>
      </c>
    </row>
    <row r="127" spans="1:3" ht="13.5" thickBot="1" x14ac:dyDescent="0.35">
      <c r="A127" s="116">
        <v>42186</v>
      </c>
      <c r="B127" s="120">
        <v>0.94</v>
      </c>
      <c r="C127" s="118">
        <f t="shared" si="2"/>
        <v>2015</v>
      </c>
    </row>
    <row r="128" spans="1:3" ht="13.5" thickBot="1" x14ac:dyDescent="0.35">
      <c r="A128" s="116">
        <v>42187</v>
      </c>
      <c r="B128" s="119">
        <v>0.91</v>
      </c>
      <c r="C128" s="118">
        <f t="shared" si="2"/>
        <v>2015</v>
      </c>
    </row>
    <row r="129" spans="1:3" ht="13.5" thickBot="1" x14ac:dyDescent="0.35">
      <c r="A129" s="116">
        <v>42191</v>
      </c>
      <c r="B129" s="120">
        <v>0.82</v>
      </c>
      <c r="C129" s="118">
        <f t="shared" si="2"/>
        <v>2015</v>
      </c>
    </row>
    <row r="130" spans="1:3" ht="13.5" thickBot="1" x14ac:dyDescent="0.35">
      <c r="A130" s="116">
        <v>42192</v>
      </c>
      <c r="B130" s="119">
        <v>0.79</v>
      </c>
      <c r="C130" s="118">
        <f t="shared" si="2"/>
        <v>2015</v>
      </c>
    </row>
    <row r="131" spans="1:3" ht="13.5" thickBot="1" x14ac:dyDescent="0.35">
      <c r="A131" s="116">
        <v>42193</v>
      </c>
      <c r="B131" s="120">
        <v>0.78</v>
      </c>
      <c r="C131" s="118">
        <f t="shared" ref="C131:C194" si="3">YEAR(A131)</f>
        <v>2015</v>
      </c>
    </row>
    <row r="132" spans="1:3" ht="13.5" thickBot="1" x14ac:dyDescent="0.35">
      <c r="A132" s="116">
        <v>42194</v>
      </c>
      <c r="B132" s="119">
        <v>0.88</v>
      </c>
      <c r="C132" s="118">
        <f t="shared" si="3"/>
        <v>2015</v>
      </c>
    </row>
    <row r="133" spans="1:3" ht="13.5" thickBot="1" x14ac:dyDescent="0.35">
      <c r="A133" s="116">
        <v>42195</v>
      </c>
      <c r="B133" s="120">
        <v>0.95</v>
      </c>
      <c r="C133" s="118">
        <f t="shared" si="3"/>
        <v>2015</v>
      </c>
    </row>
    <row r="134" spans="1:3" ht="13.5" thickBot="1" x14ac:dyDescent="0.35">
      <c r="A134" s="116">
        <v>42198</v>
      </c>
      <c r="B134" s="119">
        <v>0.97</v>
      </c>
      <c r="C134" s="118">
        <f t="shared" si="3"/>
        <v>2015</v>
      </c>
    </row>
    <row r="135" spans="1:3" ht="13.5" thickBot="1" x14ac:dyDescent="0.35">
      <c r="A135" s="116">
        <v>42199</v>
      </c>
      <c r="B135" s="120">
        <v>0.96</v>
      </c>
      <c r="C135" s="118">
        <f t="shared" si="3"/>
        <v>2015</v>
      </c>
    </row>
    <row r="136" spans="1:3" ht="13.5" thickBot="1" x14ac:dyDescent="0.35">
      <c r="A136" s="116">
        <v>42200</v>
      </c>
      <c r="B136" s="119">
        <v>0.91</v>
      </c>
      <c r="C136" s="118">
        <f t="shared" si="3"/>
        <v>2015</v>
      </c>
    </row>
    <row r="137" spans="1:3" ht="13.5" thickBot="1" x14ac:dyDescent="0.35">
      <c r="A137" s="116">
        <v>42201</v>
      </c>
      <c r="B137" s="120">
        <v>0.89</v>
      </c>
      <c r="C137" s="118">
        <f t="shared" si="3"/>
        <v>2015</v>
      </c>
    </row>
    <row r="138" spans="1:3" ht="13.5" thickBot="1" x14ac:dyDescent="0.35">
      <c r="A138" s="116">
        <v>42202</v>
      </c>
      <c r="B138" s="119">
        <v>0.89</v>
      </c>
      <c r="C138" s="118">
        <f t="shared" si="3"/>
        <v>2015</v>
      </c>
    </row>
    <row r="139" spans="1:3" ht="13.5" thickBot="1" x14ac:dyDescent="0.35">
      <c r="A139" s="116">
        <v>42205</v>
      </c>
      <c r="B139" s="120">
        <v>0.91</v>
      </c>
      <c r="C139" s="118">
        <f t="shared" si="3"/>
        <v>2015</v>
      </c>
    </row>
    <row r="140" spans="1:3" ht="13.5" thickBot="1" x14ac:dyDescent="0.35">
      <c r="A140" s="116">
        <v>42206</v>
      </c>
      <c r="B140" s="119">
        <v>0.89</v>
      </c>
      <c r="C140" s="118">
        <f t="shared" si="3"/>
        <v>2015</v>
      </c>
    </row>
    <row r="141" spans="1:3" ht="13.5" thickBot="1" x14ac:dyDescent="0.35">
      <c r="A141" s="116">
        <v>42207</v>
      </c>
      <c r="B141" s="120">
        <v>0.87</v>
      </c>
      <c r="C141" s="118">
        <f t="shared" si="3"/>
        <v>2015</v>
      </c>
    </row>
    <row r="142" spans="1:3" ht="13.5" thickBot="1" x14ac:dyDescent="0.35">
      <c r="A142" s="116">
        <v>42208</v>
      </c>
      <c r="B142" s="119">
        <v>0.83</v>
      </c>
      <c r="C142" s="118">
        <f t="shared" si="3"/>
        <v>2015</v>
      </c>
    </row>
    <row r="143" spans="1:3" ht="13.5" thickBot="1" x14ac:dyDescent="0.35">
      <c r="A143" s="116">
        <v>42209</v>
      </c>
      <c r="B143" s="120">
        <v>0.84</v>
      </c>
      <c r="C143" s="118">
        <f t="shared" si="3"/>
        <v>2015</v>
      </c>
    </row>
    <row r="144" spans="1:3" ht="13.5" thickBot="1" x14ac:dyDescent="0.35">
      <c r="A144" s="116">
        <v>42212</v>
      </c>
      <c r="B144" s="119">
        <v>0.82</v>
      </c>
      <c r="C144" s="118">
        <f t="shared" si="3"/>
        <v>2015</v>
      </c>
    </row>
    <row r="145" spans="1:3" ht="13.5" thickBot="1" x14ac:dyDescent="0.35">
      <c r="A145" s="116">
        <v>42213</v>
      </c>
      <c r="B145" s="120">
        <v>0.85</v>
      </c>
      <c r="C145" s="118">
        <f t="shared" si="3"/>
        <v>2015</v>
      </c>
    </row>
    <row r="146" spans="1:3" ht="13.5" thickBot="1" x14ac:dyDescent="0.35">
      <c r="A146" s="116">
        <v>42214</v>
      </c>
      <c r="B146" s="119">
        <v>0.86</v>
      </c>
      <c r="C146" s="118">
        <f t="shared" si="3"/>
        <v>2015</v>
      </c>
    </row>
    <row r="147" spans="1:3" ht="13.5" thickBot="1" x14ac:dyDescent="0.35">
      <c r="A147" s="116">
        <v>42215</v>
      </c>
      <c r="B147" s="120">
        <v>0.85</v>
      </c>
      <c r="C147" s="118">
        <f t="shared" si="3"/>
        <v>2015</v>
      </c>
    </row>
    <row r="148" spans="1:3" ht="13.5" thickBot="1" x14ac:dyDescent="0.35">
      <c r="A148" s="116">
        <v>42216</v>
      </c>
      <c r="B148" s="119">
        <v>0.82</v>
      </c>
      <c r="C148" s="118">
        <f t="shared" si="3"/>
        <v>2015</v>
      </c>
    </row>
    <row r="149" spans="1:3" ht="13.5" thickBot="1" x14ac:dyDescent="0.35">
      <c r="A149" s="116">
        <v>42219</v>
      </c>
      <c r="B149" s="120">
        <v>0.8</v>
      </c>
      <c r="C149" s="118">
        <f t="shared" si="3"/>
        <v>2015</v>
      </c>
    </row>
    <row r="150" spans="1:3" ht="13.5" thickBot="1" x14ac:dyDescent="0.35">
      <c r="A150" s="116">
        <v>42220</v>
      </c>
      <c r="B150" s="119">
        <v>0.85</v>
      </c>
      <c r="C150" s="118">
        <f t="shared" si="3"/>
        <v>2015</v>
      </c>
    </row>
    <row r="151" spans="1:3" ht="13.5" thickBot="1" x14ac:dyDescent="0.35">
      <c r="A151" s="116">
        <v>42221</v>
      </c>
      <c r="B151" s="120">
        <v>0.9</v>
      </c>
      <c r="C151" s="118">
        <f t="shared" si="3"/>
        <v>2015</v>
      </c>
    </row>
    <row r="152" spans="1:3" ht="13.5" thickBot="1" x14ac:dyDescent="0.35">
      <c r="A152" s="116">
        <v>42222</v>
      </c>
      <c r="B152" s="119">
        <v>0.88</v>
      </c>
      <c r="C152" s="118">
        <f t="shared" si="3"/>
        <v>2015</v>
      </c>
    </row>
    <row r="153" spans="1:3" ht="13.5" thickBot="1" x14ac:dyDescent="0.35">
      <c r="A153" s="116">
        <v>42223</v>
      </c>
      <c r="B153" s="120">
        <v>0.82</v>
      </c>
      <c r="C153" s="118">
        <f t="shared" si="3"/>
        <v>2015</v>
      </c>
    </row>
    <row r="154" spans="1:3" ht="13.5" thickBot="1" x14ac:dyDescent="0.35">
      <c r="A154" s="116">
        <v>42226</v>
      </c>
      <c r="B154" s="119">
        <v>0.86</v>
      </c>
      <c r="C154" s="118">
        <f t="shared" si="3"/>
        <v>2015</v>
      </c>
    </row>
    <row r="155" spans="1:3" ht="13.5" thickBot="1" x14ac:dyDescent="0.35">
      <c r="A155" s="116">
        <v>42227</v>
      </c>
      <c r="B155" s="120">
        <v>0.81</v>
      </c>
      <c r="C155" s="118">
        <f t="shared" si="3"/>
        <v>2015</v>
      </c>
    </row>
    <row r="156" spans="1:3" ht="13.5" thickBot="1" x14ac:dyDescent="0.35">
      <c r="A156" s="116">
        <v>42228</v>
      </c>
      <c r="B156" s="119">
        <v>0.84</v>
      </c>
      <c r="C156" s="118">
        <f t="shared" si="3"/>
        <v>2015</v>
      </c>
    </row>
    <row r="157" spans="1:3" ht="13.5" thickBot="1" x14ac:dyDescent="0.35">
      <c r="A157" s="116">
        <v>42229</v>
      </c>
      <c r="B157" s="120">
        <v>0.88</v>
      </c>
      <c r="C157" s="118">
        <f t="shared" si="3"/>
        <v>2015</v>
      </c>
    </row>
    <row r="158" spans="1:3" ht="13.5" thickBot="1" x14ac:dyDescent="0.35">
      <c r="A158" s="116">
        <v>42230</v>
      </c>
      <c r="B158" s="119">
        <v>0.87</v>
      </c>
      <c r="C158" s="118">
        <f t="shared" si="3"/>
        <v>2015</v>
      </c>
    </row>
    <row r="159" spans="1:3" ht="13.5" thickBot="1" x14ac:dyDescent="0.35">
      <c r="A159" s="116">
        <v>42233</v>
      </c>
      <c r="B159" s="120">
        <v>0.87</v>
      </c>
      <c r="C159" s="118">
        <f t="shared" si="3"/>
        <v>2015</v>
      </c>
    </row>
    <row r="160" spans="1:3" ht="13.5" thickBot="1" x14ac:dyDescent="0.35">
      <c r="A160" s="116">
        <v>42234</v>
      </c>
      <c r="B160" s="119">
        <v>0.92</v>
      </c>
      <c r="C160" s="118">
        <f t="shared" si="3"/>
        <v>2015</v>
      </c>
    </row>
    <row r="161" spans="1:3" ht="13.5" thickBot="1" x14ac:dyDescent="0.35">
      <c r="A161" s="116">
        <v>42235</v>
      </c>
      <c r="B161" s="120">
        <v>0.87</v>
      </c>
      <c r="C161" s="118">
        <f t="shared" si="3"/>
        <v>2015</v>
      </c>
    </row>
    <row r="162" spans="1:3" ht="13.5" thickBot="1" x14ac:dyDescent="0.35">
      <c r="A162" s="116">
        <v>42236</v>
      </c>
      <c r="B162" s="119">
        <v>0.84</v>
      </c>
      <c r="C162" s="118">
        <f t="shared" si="3"/>
        <v>2015</v>
      </c>
    </row>
    <row r="163" spans="1:3" ht="13.5" thickBot="1" x14ac:dyDescent="0.35">
      <c r="A163" s="116">
        <v>42237</v>
      </c>
      <c r="B163" s="120">
        <v>0.85</v>
      </c>
      <c r="C163" s="118">
        <f t="shared" si="3"/>
        <v>2015</v>
      </c>
    </row>
    <row r="164" spans="1:3" ht="13.5" thickBot="1" x14ac:dyDescent="0.35">
      <c r="A164" s="116">
        <v>42240</v>
      </c>
      <c r="B164" s="119">
        <v>0.87</v>
      </c>
      <c r="C164" s="118">
        <f t="shared" si="3"/>
        <v>2015</v>
      </c>
    </row>
    <row r="165" spans="1:3" ht="13.5" thickBot="1" x14ac:dyDescent="0.35">
      <c r="A165" s="116">
        <v>42241</v>
      </c>
      <c r="B165" s="120">
        <v>0.95</v>
      </c>
      <c r="C165" s="118">
        <f t="shared" si="3"/>
        <v>2015</v>
      </c>
    </row>
    <row r="166" spans="1:3" ht="13.5" thickBot="1" x14ac:dyDescent="0.35">
      <c r="A166" s="116">
        <v>42242</v>
      </c>
      <c r="B166" s="119">
        <v>1.02</v>
      </c>
      <c r="C166" s="118">
        <f t="shared" si="3"/>
        <v>2015</v>
      </c>
    </row>
    <row r="167" spans="1:3" ht="13.5" thickBot="1" x14ac:dyDescent="0.35">
      <c r="A167" s="116">
        <v>42243</v>
      </c>
      <c r="B167" s="120">
        <v>0.96</v>
      </c>
      <c r="C167" s="118">
        <f t="shared" si="3"/>
        <v>2015</v>
      </c>
    </row>
    <row r="168" spans="1:3" ht="13.5" thickBot="1" x14ac:dyDescent="0.35">
      <c r="A168" s="116">
        <v>42244</v>
      </c>
      <c r="B168" s="119">
        <v>0.93</v>
      </c>
      <c r="C168" s="118">
        <f t="shared" si="3"/>
        <v>2015</v>
      </c>
    </row>
    <row r="169" spans="1:3" ht="13.5" thickBot="1" x14ac:dyDescent="0.35">
      <c r="A169" s="116">
        <v>42247</v>
      </c>
      <c r="B169" s="120">
        <v>0.96</v>
      </c>
      <c r="C169" s="118">
        <f t="shared" si="3"/>
        <v>2015</v>
      </c>
    </row>
    <row r="170" spans="1:3" ht="13.5" thickBot="1" x14ac:dyDescent="0.35">
      <c r="A170" s="116">
        <v>42248</v>
      </c>
      <c r="B170" s="119">
        <v>0.97</v>
      </c>
      <c r="C170" s="118">
        <f t="shared" si="3"/>
        <v>2015</v>
      </c>
    </row>
    <row r="171" spans="1:3" ht="13.5" thickBot="1" x14ac:dyDescent="0.35">
      <c r="A171" s="116">
        <v>42249</v>
      </c>
      <c r="B171" s="120">
        <v>1.02</v>
      </c>
      <c r="C171" s="118">
        <f t="shared" si="3"/>
        <v>2015</v>
      </c>
    </row>
    <row r="172" spans="1:3" ht="13.5" thickBot="1" x14ac:dyDescent="0.35">
      <c r="A172" s="116">
        <v>42250</v>
      </c>
      <c r="B172" s="119">
        <v>1.02</v>
      </c>
      <c r="C172" s="118">
        <f t="shared" si="3"/>
        <v>2015</v>
      </c>
    </row>
    <row r="173" spans="1:3" ht="13.5" thickBot="1" x14ac:dyDescent="0.35">
      <c r="A173" s="116">
        <v>42251</v>
      </c>
      <c r="B173" s="120">
        <v>0.98</v>
      </c>
      <c r="C173" s="118">
        <f t="shared" si="3"/>
        <v>2015</v>
      </c>
    </row>
    <row r="174" spans="1:3" ht="13.5" thickBot="1" x14ac:dyDescent="0.35">
      <c r="A174" s="116">
        <v>42255</v>
      </c>
      <c r="B174" s="119">
        <v>1.04</v>
      </c>
      <c r="C174" s="118">
        <f t="shared" si="3"/>
        <v>2015</v>
      </c>
    </row>
    <row r="175" spans="1:3" ht="13.5" thickBot="1" x14ac:dyDescent="0.35">
      <c r="A175" s="116">
        <v>42256</v>
      </c>
      <c r="B175" s="120">
        <v>1.01</v>
      </c>
      <c r="C175" s="118">
        <f t="shared" si="3"/>
        <v>2015</v>
      </c>
    </row>
    <row r="176" spans="1:3" ht="13.5" thickBot="1" x14ac:dyDescent="0.35">
      <c r="A176" s="116">
        <v>42257</v>
      </c>
      <c r="B176" s="119">
        <v>1.01</v>
      </c>
      <c r="C176" s="118">
        <f t="shared" si="3"/>
        <v>2015</v>
      </c>
    </row>
    <row r="177" spans="1:3" ht="13.5" thickBot="1" x14ac:dyDescent="0.35">
      <c r="A177" s="116">
        <v>42258</v>
      </c>
      <c r="B177" s="120">
        <v>0.98</v>
      </c>
      <c r="C177" s="118">
        <f t="shared" si="3"/>
        <v>2015</v>
      </c>
    </row>
    <row r="178" spans="1:3" ht="13.5" thickBot="1" x14ac:dyDescent="0.35">
      <c r="A178" s="116">
        <v>42261</v>
      </c>
      <c r="B178" s="119">
        <v>1</v>
      </c>
      <c r="C178" s="118">
        <f t="shared" si="3"/>
        <v>2015</v>
      </c>
    </row>
    <row r="179" spans="1:3" ht="13.5" thickBot="1" x14ac:dyDescent="0.35">
      <c r="A179" s="116">
        <v>42262</v>
      </c>
      <c r="B179" s="120">
        <v>1.0900000000000001</v>
      </c>
      <c r="C179" s="118">
        <f t="shared" si="3"/>
        <v>2015</v>
      </c>
    </row>
    <row r="180" spans="1:3" ht="13.5" thickBot="1" x14ac:dyDescent="0.35">
      <c r="A180" s="116">
        <v>42263</v>
      </c>
      <c r="B180" s="119">
        <v>1.1100000000000001</v>
      </c>
      <c r="C180" s="118">
        <f t="shared" si="3"/>
        <v>2015</v>
      </c>
    </row>
    <row r="181" spans="1:3" ht="13.5" thickBot="1" x14ac:dyDescent="0.35">
      <c r="A181" s="116">
        <v>42264</v>
      </c>
      <c r="B181" s="120">
        <v>1.04</v>
      </c>
      <c r="C181" s="118">
        <f t="shared" si="3"/>
        <v>2015</v>
      </c>
    </row>
    <row r="182" spans="1:3" ht="13.5" thickBot="1" x14ac:dyDescent="0.35">
      <c r="A182" s="116">
        <v>42265</v>
      </c>
      <c r="B182" s="119">
        <v>0.98</v>
      </c>
      <c r="C182" s="118">
        <f t="shared" si="3"/>
        <v>2015</v>
      </c>
    </row>
    <row r="183" spans="1:3" ht="13.5" thickBot="1" x14ac:dyDescent="0.35">
      <c r="A183" s="116">
        <v>42268</v>
      </c>
      <c r="B183" s="120">
        <v>1.08</v>
      </c>
      <c r="C183" s="118">
        <f t="shared" si="3"/>
        <v>2015</v>
      </c>
    </row>
    <row r="184" spans="1:3" ht="13.5" thickBot="1" x14ac:dyDescent="0.35">
      <c r="A184" s="116">
        <v>42269</v>
      </c>
      <c r="B184" s="119">
        <v>1.04</v>
      </c>
      <c r="C184" s="118">
        <f t="shared" si="3"/>
        <v>2015</v>
      </c>
    </row>
    <row r="185" spans="1:3" ht="13.5" thickBot="1" x14ac:dyDescent="0.35">
      <c r="A185" s="116">
        <v>42270</v>
      </c>
      <c r="B185" s="120">
        <v>1.04</v>
      </c>
      <c r="C185" s="118">
        <f t="shared" si="3"/>
        <v>2015</v>
      </c>
    </row>
    <row r="186" spans="1:3" ht="13.5" thickBot="1" x14ac:dyDescent="0.35">
      <c r="A186" s="116">
        <v>42271</v>
      </c>
      <c r="B186" s="119">
        <v>1.03</v>
      </c>
      <c r="C186" s="118">
        <f t="shared" si="3"/>
        <v>2015</v>
      </c>
    </row>
    <row r="187" spans="1:3" ht="13.5" thickBot="1" x14ac:dyDescent="0.35">
      <c r="A187" s="116">
        <v>42272</v>
      </c>
      <c r="B187" s="120">
        <v>1.1000000000000001</v>
      </c>
      <c r="C187" s="118">
        <f t="shared" si="3"/>
        <v>2015</v>
      </c>
    </row>
    <row r="188" spans="1:3" ht="13.5" thickBot="1" x14ac:dyDescent="0.35">
      <c r="A188" s="116">
        <v>42275</v>
      </c>
      <c r="B188" s="119">
        <v>1.07</v>
      </c>
      <c r="C188" s="118">
        <f t="shared" si="3"/>
        <v>2015</v>
      </c>
    </row>
    <row r="189" spans="1:3" ht="13.5" thickBot="1" x14ac:dyDescent="0.35">
      <c r="A189" s="116">
        <v>42276</v>
      </c>
      <c r="B189" s="120">
        <v>1.05</v>
      </c>
      <c r="C189" s="118">
        <f t="shared" si="3"/>
        <v>2015</v>
      </c>
    </row>
    <row r="190" spans="1:3" ht="13.5" thickBot="1" x14ac:dyDescent="0.35">
      <c r="A190" s="116">
        <v>42277</v>
      </c>
      <c r="B190" s="119">
        <v>1.05</v>
      </c>
      <c r="C190" s="118">
        <f t="shared" si="3"/>
        <v>2015</v>
      </c>
    </row>
    <row r="191" spans="1:3" ht="13.5" thickBot="1" x14ac:dyDescent="0.35">
      <c r="A191" s="116">
        <v>42278</v>
      </c>
      <c r="B191" s="120">
        <v>1</v>
      </c>
      <c r="C191" s="118">
        <f t="shared" si="3"/>
        <v>2015</v>
      </c>
    </row>
    <row r="192" spans="1:3" ht="13.5" thickBot="1" x14ac:dyDescent="0.35">
      <c r="A192" s="116">
        <v>42279</v>
      </c>
      <c r="B192" s="119">
        <v>0.93</v>
      </c>
      <c r="C192" s="118">
        <f t="shared" si="3"/>
        <v>2015</v>
      </c>
    </row>
    <row r="193" spans="1:3" ht="13.5" thickBot="1" x14ac:dyDescent="0.35">
      <c r="A193" s="116">
        <v>42282</v>
      </c>
      <c r="B193" s="120">
        <v>0.98</v>
      </c>
      <c r="C193" s="118">
        <f t="shared" si="3"/>
        <v>2015</v>
      </c>
    </row>
    <row r="194" spans="1:3" ht="13.5" thickBot="1" x14ac:dyDescent="0.35">
      <c r="A194" s="116">
        <v>42283</v>
      </c>
      <c r="B194" s="119">
        <v>0.95</v>
      </c>
      <c r="C194" s="118">
        <f t="shared" si="3"/>
        <v>2015</v>
      </c>
    </row>
    <row r="195" spans="1:3" ht="13.5" thickBot="1" x14ac:dyDescent="0.35">
      <c r="A195" s="116">
        <v>42284</v>
      </c>
      <c r="B195" s="120">
        <v>0.95</v>
      </c>
      <c r="C195" s="118">
        <f t="shared" ref="C195:C258" si="4">YEAR(A195)</f>
        <v>2015</v>
      </c>
    </row>
    <row r="196" spans="1:3" ht="13.5" thickBot="1" x14ac:dyDescent="0.35">
      <c r="A196" s="116">
        <v>42285</v>
      </c>
      <c r="B196" s="119">
        <v>0.97</v>
      </c>
      <c r="C196" s="118">
        <f t="shared" si="4"/>
        <v>2015</v>
      </c>
    </row>
    <row r="197" spans="1:3" ht="13.5" thickBot="1" x14ac:dyDescent="0.35">
      <c r="A197" s="116">
        <v>42286</v>
      </c>
      <c r="B197" s="120">
        <v>1</v>
      </c>
      <c r="C197" s="118">
        <f t="shared" si="4"/>
        <v>2015</v>
      </c>
    </row>
    <row r="198" spans="1:3" ht="13.5" thickBot="1" x14ac:dyDescent="0.35">
      <c r="A198" s="116">
        <v>42290</v>
      </c>
      <c r="B198" s="119">
        <v>0.96</v>
      </c>
      <c r="C198" s="118">
        <f t="shared" si="4"/>
        <v>2015</v>
      </c>
    </row>
    <row r="199" spans="1:3" ht="13.5" thickBot="1" x14ac:dyDescent="0.35">
      <c r="A199" s="116">
        <v>42291</v>
      </c>
      <c r="B199" s="120">
        <v>0.93</v>
      </c>
      <c r="C199" s="118">
        <f t="shared" si="4"/>
        <v>2015</v>
      </c>
    </row>
    <row r="200" spans="1:3" ht="13.5" thickBot="1" x14ac:dyDescent="0.35">
      <c r="A200" s="116">
        <v>42292</v>
      </c>
      <c r="B200" s="119">
        <v>0.96</v>
      </c>
      <c r="C200" s="118">
        <f t="shared" si="4"/>
        <v>2015</v>
      </c>
    </row>
    <row r="201" spans="1:3" ht="13.5" thickBot="1" x14ac:dyDescent="0.35">
      <c r="A201" s="116">
        <v>42293</v>
      </c>
      <c r="B201" s="120">
        <v>0.98</v>
      </c>
      <c r="C201" s="118">
        <f t="shared" si="4"/>
        <v>2015</v>
      </c>
    </row>
    <row r="202" spans="1:3" ht="13.5" thickBot="1" x14ac:dyDescent="0.35">
      <c r="A202" s="116">
        <v>42296</v>
      </c>
      <c r="B202" s="119">
        <v>1.01</v>
      </c>
      <c r="C202" s="118">
        <f t="shared" si="4"/>
        <v>2015</v>
      </c>
    </row>
    <row r="203" spans="1:3" ht="13.5" thickBot="1" x14ac:dyDescent="0.35">
      <c r="A203" s="116">
        <v>42297</v>
      </c>
      <c r="B203" s="120">
        <v>1.01</v>
      </c>
      <c r="C203" s="118">
        <f t="shared" si="4"/>
        <v>2015</v>
      </c>
    </row>
    <row r="204" spans="1:3" ht="13.5" thickBot="1" x14ac:dyDescent="0.35">
      <c r="A204" s="116">
        <v>42298</v>
      </c>
      <c r="B204" s="119">
        <v>1</v>
      </c>
      <c r="C204" s="118">
        <f t="shared" si="4"/>
        <v>2015</v>
      </c>
    </row>
    <row r="205" spans="1:3" ht="13.5" thickBot="1" x14ac:dyDescent="0.35">
      <c r="A205" s="116">
        <v>42299</v>
      </c>
      <c r="B205" s="120">
        <v>0.96</v>
      </c>
      <c r="C205" s="118">
        <f t="shared" si="4"/>
        <v>2015</v>
      </c>
    </row>
    <row r="206" spans="1:3" ht="13.5" thickBot="1" x14ac:dyDescent="0.35">
      <c r="A206" s="116">
        <v>42300</v>
      </c>
      <c r="B206" s="119">
        <v>0.96</v>
      </c>
      <c r="C206" s="118">
        <f t="shared" si="4"/>
        <v>2015</v>
      </c>
    </row>
    <row r="207" spans="1:3" ht="13.5" thickBot="1" x14ac:dyDescent="0.35">
      <c r="A207" s="116">
        <v>42303</v>
      </c>
      <c r="B207" s="120">
        <v>0.96</v>
      </c>
      <c r="C207" s="118">
        <f t="shared" si="4"/>
        <v>2015</v>
      </c>
    </row>
    <row r="208" spans="1:3" ht="13.5" thickBot="1" x14ac:dyDescent="0.35">
      <c r="A208" s="116">
        <v>42304</v>
      </c>
      <c r="B208" s="119">
        <v>0.95</v>
      </c>
      <c r="C208" s="118">
        <f t="shared" si="4"/>
        <v>2015</v>
      </c>
    </row>
    <row r="209" spans="1:3" ht="13.5" thickBot="1" x14ac:dyDescent="0.35">
      <c r="A209" s="116">
        <v>42305</v>
      </c>
      <c r="B209" s="120">
        <v>0.99</v>
      </c>
      <c r="C209" s="118">
        <f t="shared" si="4"/>
        <v>2015</v>
      </c>
    </row>
    <row r="210" spans="1:3" ht="13.5" thickBot="1" x14ac:dyDescent="0.35">
      <c r="A210" s="116">
        <v>42306</v>
      </c>
      <c r="B210" s="119">
        <v>1.02</v>
      </c>
      <c r="C210" s="118">
        <f t="shared" si="4"/>
        <v>2015</v>
      </c>
    </row>
    <row r="211" spans="1:3" ht="13.5" thickBot="1" x14ac:dyDescent="0.35">
      <c r="A211" s="116">
        <v>42307</v>
      </c>
      <c r="B211" s="120">
        <v>0.98</v>
      </c>
      <c r="C211" s="118">
        <f t="shared" si="4"/>
        <v>2015</v>
      </c>
    </row>
    <row r="212" spans="1:3" ht="13.5" thickBot="1" x14ac:dyDescent="0.35">
      <c r="A212" s="116">
        <v>42310</v>
      </c>
      <c r="B212" s="119">
        <v>1</v>
      </c>
      <c r="C212" s="118">
        <f t="shared" si="4"/>
        <v>2015</v>
      </c>
    </row>
    <row r="213" spans="1:3" ht="13.5" thickBot="1" x14ac:dyDescent="0.35">
      <c r="A213" s="116">
        <v>42311</v>
      </c>
      <c r="B213" s="120">
        <v>1.02</v>
      </c>
      <c r="C213" s="118">
        <f t="shared" si="4"/>
        <v>2015</v>
      </c>
    </row>
    <row r="214" spans="1:3" ht="13.5" thickBot="1" x14ac:dyDescent="0.35">
      <c r="A214" s="116">
        <v>42312</v>
      </c>
      <c r="B214" s="119">
        <v>1.03</v>
      </c>
      <c r="C214" s="118">
        <f t="shared" si="4"/>
        <v>2015</v>
      </c>
    </row>
    <row r="215" spans="1:3" ht="13.5" thickBot="1" x14ac:dyDescent="0.35">
      <c r="A215" s="116">
        <v>42313</v>
      </c>
      <c r="B215" s="120">
        <v>1.06</v>
      </c>
      <c r="C215" s="118">
        <f t="shared" si="4"/>
        <v>2015</v>
      </c>
    </row>
    <row r="216" spans="1:3" ht="13.5" thickBot="1" x14ac:dyDescent="0.35">
      <c r="A216" s="116">
        <v>42314</v>
      </c>
      <c r="B216" s="119">
        <v>1.1100000000000001</v>
      </c>
      <c r="C216" s="118">
        <f t="shared" si="4"/>
        <v>2015</v>
      </c>
    </row>
    <row r="217" spans="1:3" ht="13.5" thickBot="1" x14ac:dyDescent="0.35">
      <c r="A217" s="116">
        <v>42317</v>
      </c>
      <c r="B217" s="120">
        <v>1.1100000000000001</v>
      </c>
      <c r="C217" s="118">
        <f t="shared" si="4"/>
        <v>2015</v>
      </c>
    </row>
    <row r="218" spans="1:3" ht="13.5" thickBot="1" x14ac:dyDescent="0.35">
      <c r="A218" s="116">
        <v>42318</v>
      </c>
      <c r="B218" s="119">
        <v>1.1200000000000001</v>
      </c>
      <c r="C218" s="118">
        <f t="shared" si="4"/>
        <v>2015</v>
      </c>
    </row>
    <row r="219" spans="1:3" ht="13.5" thickBot="1" x14ac:dyDescent="0.35">
      <c r="A219" s="116">
        <v>42320</v>
      </c>
      <c r="B219" s="120">
        <v>1.1200000000000001</v>
      </c>
      <c r="C219" s="118">
        <f t="shared" si="4"/>
        <v>2015</v>
      </c>
    </row>
    <row r="220" spans="1:3" ht="13.5" thickBot="1" x14ac:dyDescent="0.35">
      <c r="A220" s="116">
        <v>42321</v>
      </c>
      <c r="B220" s="119">
        <v>1.1000000000000001</v>
      </c>
      <c r="C220" s="118">
        <f t="shared" si="4"/>
        <v>2015</v>
      </c>
    </row>
    <row r="221" spans="1:3" ht="13.5" thickBot="1" x14ac:dyDescent="0.35">
      <c r="A221" s="116">
        <v>42324</v>
      </c>
      <c r="B221" s="120">
        <v>1.1100000000000001</v>
      </c>
      <c r="C221" s="118">
        <f t="shared" si="4"/>
        <v>2015</v>
      </c>
    </row>
    <row r="222" spans="1:3" ht="13.5" thickBot="1" x14ac:dyDescent="0.35">
      <c r="A222" s="116">
        <v>42325</v>
      </c>
      <c r="B222" s="119">
        <v>1.07</v>
      </c>
      <c r="C222" s="118">
        <f t="shared" si="4"/>
        <v>2015</v>
      </c>
    </row>
    <row r="223" spans="1:3" ht="13.5" thickBot="1" x14ac:dyDescent="0.35">
      <c r="A223" s="116">
        <v>42326</v>
      </c>
      <c r="B223" s="120">
        <v>1.06</v>
      </c>
      <c r="C223" s="118">
        <f t="shared" si="4"/>
        <v>2015</v>
      </c>
    </row>
    <row r="224" spans="1:3" ht="13.5" thickBot="1" x14ac:dyDescent="0.35">
      <c r="A224" s="116">
        <v>42327</v>
      </c>
      <c r="B224" s="119">
        <v>1.02</v>
      </c>
      <c r="C224" s="118">
        <f t="shared" si="4"/>
        <v>2015</v>
      </c>
    </row>
    <row r="225" spans="1:3" ht="13.5" thickBot="1" x14ac:dyDescent="0.35">
      <c r="A225" s="116">
        <v>42328</v>
      </c>
      <c r="B225" s="120">
        <v>1.01</v>
      </c>
      <c r="C225" s="118">
        <f t="shared" si="4"/>
        <v>2015</v>
      </c>
    </row>
    <row r="226" spans="1:3" ht="13.5" thickBot="1" x14ac:dyDescent="0.35">
      <c r="A226" s="116">
        <v>42331</v>
      </c>
      <c r="B226" s="119">
        <v>0.99</v>
      </c>
      <c r="C226" s="118">
        <f t="shared" si="4"/>
        <v>2015</v>
      </c>
    </row>
    <row r="227" spans="1:3" ht="13.5" thickBot="1" x14ac:dyDescent="0.35">
      <c r="A227" s="116">
        <v>42332</v>
      </c>
      <c r="B227" s="120">
        <v>0.99</v>
      </c>
      <c r="C227" s="118">
        <f t="shared" si="4"/>
        <v>2015</v>
      </c>
    </row>
    <row r="228" spans="1:3" ht="13.5" thickBot="1" x14ac:dyDescent="0.35">
      <c r="A228" s="116">
        <v>42333</v>
      </c>
      <c r="B228" s="119">
        <v>0.99</v>
      </c>
      <c r="C228" s="118">
        <f t="shared" si="4"/>
        <v>2015</v>
      </c>
    </row>
    <row r="229" spans="1:3" ht="13.5" thickBot="1" x14ac:dyDescent="0.35">
      <c r="A229" s="116">
        <v>42335</v>
      </c>
      <c r="B229" s="120">
        <v>0.99</v>
      </c>
      <c r="C229" s="118">
        <f t="shared" si="4"/>
        <v>2015</v>
      </c>
    </row>
    <row r="230" spans="1:3" ht="13.5" thickBot="1" x14ac:dyDescent="0.35">
      <c r="A230" s="116">
        <v>42338</v>
      </c>
      <c r="B230" s="119">
        <v>0.98</v>
      </c>
      <c r="C230" s="118">
        <f t="shared" si="4"/>
        <v>2015</v>
      </c>
    </row>
    <row r="231" spans="1:3" ht="13.5" thickBot="1" x14ac:dyDescent="0.35">
      <c r="A231" s="116">
        <v>42339</v>
      </c>
      <c r="B231" s="120">
        <v>0.94</v>
      </c>
      <c r="C231" s="118">
        <f t="shared" si="4"/>
        <v>2015</v>
      </c>
    </row>
    <row r="232" spans="1:3" ht="13.5" thickBot="1" x14ac:dyDescent="0.35">
      <c r="A232" s="116">
        <v>42340</v>
      </c>
      <c r="B232" s="119">
        <v>0.96</v>
      </c>
      <c r="C232" s="118">
        <f t="shared" si="4"/>
        <v>2015</v>
      </c>
    </row>
    <row r="233" spans="1:3" ht="13.5" thickBot="1" x14ac:dyDescent="0.35">
      <c r="A233" s="116">
        <v>42341</v>
      </c>
      <c r="B233" s="120">
        <v>1.07</v>
      </c>
      <c r="C233" s="118">
        <f t="shared" si="4"/>
        <v>2015</v>
      </c>
    </row>
    <row r="234" spans="1:3" ht="13.5" thickBot="1" x14ac:dyDescent="0.35">
      <c r="A234" s="116">
        <v>42342</v>
      </c>
      <c r="B234" s="119">
        <v>1.02</v>
      </c>
      <c r="C234" s="118">
        <f t="shared" si="4"/>
        <v>2015</v>
      </c>
    </row>
    <row r="235" spans="1:3" ht="13.5" thickBot="1" x14ac:dyDescent="0.35">
      <c r="A235" s="116">
        <v>42345</v>
      </c>
      <c r="B235" s="120">
        <v>1</v>
      </c>
      <c r="C235" s="118">
        <f t="shared" si="4"/>
        <v>2015</v>
      </c>
    </row>
    <row r="236" spans="1:3" ht="13.5" thickBot="1" x14ac:dyDescent="0.35">
      <c r="A236" s="116">
        <v>42346</v>
      </c>
      <c r="B236" s="119">
        <v>1.01</v>
      </c>
      <c r="C236" s="118">
        <f t="shared" si="4"/>
        <v>2015</v>
      </c>
    </row>
    <row r="237" spans="1:3" ht="13.5" thickBot="1" x14ac:dyDescent="0.35">
      <c r="A237" s="116">
        <v>42347</v>
      </c>
      <c r="B237" s="120">
        <v>1.03</v>
      </c>
      <c r="C237" s="118">
        <f t="shared" si="4"/>
        <v>2015</v>
      </c>
    </row>
    <row r="238" spans="1:3" ht="13.5" thickBot="1" x14ac:dyDescent="0.35">
      <c r="A238" s="116">
        <v>42348</v>
      </c>
      <c r="B238" s="119">
        <v>1.06</v>
      </c>
      <c r="C238" s="118">
        <f t="shared" si="4"/>
        <v>2015</v>
      </c>
    </row>
    <row r="239" spans="1:3" ht="13.5" thickBot="1" x14ac:dyDescent="0.35">
      <c r="A239" s="116">
        <v>42349</v>
      </c>
      <c r="B239" s="120">
        <v>1.01</v>
      </c>
      <c r="C239" s="118">
        <f t="shared" si="4"/>
        <v>2015</v>
      </c>
    </row>
    <row r="240" spans="1:3" ht="13.5" thickBot="1" x14ac:dyDescent="0.35">
      <c r="A240" s="116">
        <v>42352</v>
      </c>
      <c r="B240" s="119">
        <v>1.1200000000000001</v>
      </c>
      <c r="C240" s="118">
        <f t="shared" si="4"/>
        <v>2015</v>
      </c>
    </row>
    <row r="241" spans="1:21" ht="13.5" thickBot="1" x14ac:dyDescent="0.35">
      <c r="A241" s="116">
        <v>42353</v>
      </c>
      <c r="B241" s="120">
        <v>1.1299999999999999</v>
      </c>
      <c r="C241" s="118">
        <f t="shared" si="4"/>
        <v>2015</v>
      </c>
    </row>
    <row r="242" spans="1:21" ht="13.5" thickBot="1" x14ac:dyDescent="0.35">
      <c r="A242" s="116">
        <v>42354</v>
      </c>
      <c r="B242" s="119">
        <v>1.1599999999999999</v>
      </c>
      <c r="C242" s="118">
        <f t="shared" si="4"/>
        <v>2015</v>
      </c>
    </row>
    <row r="243" spans="1:21" ht="13.5" thickBot="1" x14ac:dyDescent="0.35">
      <c r="A243" s="116">
        <v>42355</v>
      </c>
      <c r="B243" s="120">
        <v>1.1000000000000001</v>
      </c>
      <c r="C243" s="118">
        <f t="shared" si="4"/>
        <v>2015</v>
      </c>
    </row>
    <row r="244" spans="1:21" ht="13.5" thickBot="1" x14ac:dyDescent="0.35">
      <c r="A244" s="116">
        <v>42356</v>
      </c>
      <c r="B244" s="119">
        <v>1.07</v>
      </c>
      <c r="C244" s="118">
        <f t="shared" si="4"/>
        <v>2015</v>
      </c>
    </row>
    <row r="245" spans="1:21" ht="13.5" thickBot="1" x14ac:dyDescent="0.35">
      <c r="A245" s="116">
        <v>42359</v>
      </c>
      <c r="B245" s="120">
        <v>1.0900000000000001</v>
      </c>
      <c r="C245" s="118">
        <f t="shared" si="4"/>
        <v>2015</v>
      </c>
    </row>
    <row r="246" spans="1:21" ht="13.5" thickBot="1" x14ac:dyDescent="0.35">
      <c r="A246" s="116">
        <v>42360</v>
      </c>
      <c r="B246" s="119">
        <v>1.1200000000000001</v>
      </c>
      <c r="C246" s="118">
        <f t="shared" si="4"/>
        <v>2015</v>
      </c>
    </row>
    <row r="247" spans="1:21" ht="13.5" thickBot="1" x14ac:dyDescent="0.35">
      <c r="A247" s="116">
        <v>42361</v>
      </c>
      <c r="B247" s="120">
        <v>1.1100000000000001</v>
      </c>
      <c r="C247" s="118">
        <f t="shared" si="4"/>
        <v>2015</v>
      </c>
    </row>
    <row r="248" spans="1:21" ht="13.5" thickBot="1" x14ac:dyDescent="0.35">
      <c r="A248" s="116">
        <v>42362</v>
      </c>
      <c r="B248" s="119">
        <v>1.08</v>
      </c>
      <c r="C248" s="118">
        <f t="shared" si="4"/>
        <v>2015</v>
      </c>
    </row>
    <row r="249" spans="1:21" ht="13.5" thickBot="1" x14ac:dyDescent="0.35">
      <c r="A249" s="116">
        <v>42366</v>
      </c>
      <c r="B249" s="120">
        <v>1.07</v>
      </c>
      <c r="C249" s="118">
        <f t="shared" si="4"/>
        <v>2015</v>
      </c>
    </row>
    <row r="250" spans="1:21" ht="13.5" thickBot="1" x14ac:dyDescent="0.35">
      <c r="A250" s="116">
        <v>42367</v>
      </c>
      <c r="B250" s="119">
        <v>1.1399999999999999</v>
      </c>
      <c r="C250" s="118">
        <f t="shared" si="4"/>
        <v>2015</v>
      </c>
    </row>
    <row r="251" spans="1:21" ht="13.5" thickBot="1" x14ac:dyDescent="0.35">
      <c r="A251" s="116">
        <v>42368</v>
      </c>
      <c r="B251" s="120">
        <v>1.1299999999999999</v>
      </c>
      <c r="C251" s="118">
        <f t="shared" si="4"/>
        <v>2015</v>
      </c>
      <c r="T251" s="116"/>
    </row>
    <row r="252" spans="1:21" x14ac:dyDescent="0.3">
      <c r="A252" s="116">
        <v>42369</v>
      </c>
      <c r="B252" s="119">
        <v>1.1000000000000001</v>
      </c>
      <c r="C252" s="118">
        <f t="shared" si="4"/>
        <v>2015</v>
      </c>
      <c r="E252" s="116"/>
      <c r="F252" s="119"/>
      <c r="I252" s="119"/>
      <c r="K252" s="116"/>
      <c r="L252" s="119"/>
      <c r="T252" s="116"/>
      <c r="U252" s="119"/>
    </row>
    <row r="253" spans="1:21" ht="13.5" thickBot="1" x14ac:dyDescent="0.35">
      <c r="A253" s="116">
        <v>42373</v>
      </c>
      <c r="B253" s="119">
        <v>1.07</v>
      </c>
      <c r="C253" s="118">
        <f t="shared" si="4"/>
        <v>2016</v>
      </c>
      <c r="E253" s="116"/>
      <c r="F253" s="119"/>
      <c r="I253" s="119"/>
      <c r="K253" s="116"/>
      <c r="L253" s="119"/>
      <c r="N253" s="116"/>
      <c r="O253" s="119"/>
      <c r="Q253" s="116"/>
      <c r="R253" s="119"/>
      <c r="T253" s="116"/>
      <c r="U253" s="119"/>
    </row>
    <row r="254" spans="1:21" ht="13.5" thickBot="1" x14ac:dyDescent="0.35">
      <c r="A254" s="116">
        <v>42374</v>
      </c>
      <c r="B254" s="120">
        <v>1.08</v>
      </c>
      <c r="C254" s="118">
        <f t="shared" si="4"/>
        <v>2016</v>
      </c>
      <c r="E254" s="116"/>
      <c r="F254" s="119"/>
      <c r="I254" s="119"/>
      <c r="K254" s="116"/>
      <c r="L254" s="119"/>
      <c r="N254" s="116"/>
      <c r="O254" s="119"/>
      <c r="Q254" s="116"/>
      <c r="R254" s="119"/>
      <c r="T254" s="116"/>
      <c r="U254" s="119"/>
    </row>
    <row r="255" spans="1:21" ht="13.5" thickBot="1" x14ac:dyDescent="0.35">
      <c r="A255" s="116">
        <v>42375</v>
      </c>
      <c r="B255" s="119">
        <v>1.03</v>
      </c>
      <c r="C255" s="118">
        <f t="shared" si="4"/>
        <v>2016</v>
      </c>
    </row>
    <row r="256" spans="1:21" ht="13.5" thickBot="1" x14ac:dyDescent="0.35">
      <c r="A256" s="116">
        <v>42376</v>
      </c>
      <c r="B256" s="120">
        <v>1.05</v>
      </c>
      <c r="C256" s="118">
        <f t="shared" si="4"/>
        <v>2016</v>
      </c>
    </row>
    <row r="257" spans="1:3" ht="13.5" thickBot="1" x14ac:dyDescent="0.35">
      <c r="A257" s="116">
        <v>42377</v>
      </c>
      <c r="B257" s="119">
        <v>1.05</v>
      </c>
      <c r="C257" s="118">
        <f t="shared" si="4"/>
        <v>2016</v>
      </c>
    </row>
    <row r="258" spans="1:3" ht="13.5" thickBot="1" x14ac:dyDescent="0.35">
      <c r="A258" s="116">
        <v>42380</v>
      </c>
      <c r="B258" s="120">
        <v>1.1100000000000001</v>
      </c>
      <c r="C258" s="118">
        <f t="shared" si="4"/>
        <v>2016</v>
      </c>
    </row>
    <row r="259" spans="1:3" ht="13.5" thickBot="1" x14ac:dyDescent="0.35">
      <c r="A259" s="116">
        <v>42381</v>
      </c>
      <c r="B259" s="119">
        <v>1.07</v>
      </c>
      <c r="C259" s="118">
        <f t="shared" ref="C259:C322" si="5">YEAR(A259)</f>
        <v>2016</v>
      </c>
    </row>
    <row r="260" spans="1:3" ht="13.5" thickBot="1" x14ac:dyDescent="0.35">
      <c r="A260" s="116">
        <v>42382</v>
      </c>
      <c r="B260" s="120">
        <v>1.04</v>
      </c>
      <c r="C260" s="118">
        <f t="shared" si="5"/>
        <v>2016</v>
      </c>
    </row>
    <row r="261" spans="1:3" ht="13.5" thickBot="1" x14ac:dyDescent="0.35">
      <c r="A261" s="116">
        <v>42383</v>
      </c>
      <c r="B261" s="119">
        <v>1.07</v>
      </c>
      <c r="C261" s="118">
        <f t="shared" si="5"/>
        <v>2016</v>
      </c>
    </row>
    <row r="262" spans="1:3" ht="13.5" thickBot="1" x14ac:dyDescent="0.35">
      <c r="A262" s="116">
        <v>42384</v>
      </c>
      <c r="B262" s="120">
        <v>1.05</v>
      </c>
      <c r="C262" s="118">
        <f t="shared" si="5"/>
        <v>2016</v>
      </c>
    </row>
    <row r="263" spans="1:3" ht="13.5" thickBot="1" x14ac:dyDescent="0.35">
      <c r="A263" s="116">
        <v>42388</v>
      </c>
      <c r="B263" s="119">
        <v>1.0900000000000001</v>
      </c>
      <c r="C263" s="118">
        <f t="shared" si="5"/>
        <v>2016</v>
      </c>
    </row>
    <row r="264" spans="1:3" ht="13.5" thickBot="1" x14ac:dyDescent="0.35">
      <c r="A264" s="116">
        <v>42389</v>
      </c>
      <c r="B264" s="120">
        <v>1.1000000000000001</v>
      </c>
      <c r="C264" s="118">
        <f t="shared" si="5"/>
        <v>2016</v>
      </c>
    </row>
    <row r="265" spans="1:3" ht="13.5" thickBot="1" x14ac:dyDescent="0.35">
      <c r="A265" s="116">
        <v>42390</v>
      </c>
      <c r="B265" s="119">
        <v>1.1200000000000001</v>
      </c>
      <c r="C265" s="118">
        <f t="shared" si="5"/>
        <v>2016</v>
      </c>
    </row>
    <row r="266" spans="1:3" ht="13.5" thickBot="1" x14ac:dyDescent="0.35">
      <c r="A266" s="116">
        <v>42391</v>
      </c>
      <c r="B266" s="120">
        <v>1.1100000000000001</v>
      </c>
      <c r="C266" s="118">
        <f t="shared" si="5"/>
        <v>2016</v>
      </c>
    </row>
    <row r="267" spans="1:3" ht="13.5" thickBot="1" x14ac:dyDescent="0.35">
      <c r="A267" s="116">
        <v>42394</v>
      </c>
      <c r="B267" s="119">
        <v>1.0900000000000001</v>
      </c>
      <c r="C267" s="118">
        <f t="shared" si="5"/>
        <v>2016</v>
      </c>
    </row>
    <row r="268" spans="1:3" ht="13.5" thickBot="1" x14ac:dyDescent="0.35">
      <c r="A268" s="116">
        <v>42395</v>
      </c>
      <c r="B268" s="120">
        <v>1.06</v>
      </c>
      <c r="C268" s="118">
        <f t="shared" si="5"/>
        <v>2016</v>
      </c>
    </row>
    <row r="269" spans="1:3" ht="13.5" thickBot="1" x14ac:dyDescent="0.35">
      <c r="A269" s="116">
        <v>42396</v>
      </c>
      <c r="B269" s="119">
        <v>1.04</v>
      </c>
      <c r="C269" s="118">
        <f t="shared" si="5"/>
        <v>2016</v>
      </c>
    </row>
    <row r="270" spans="1:3" ht="13.5" thickBot="1" x14ac:dyDescent="0.35">
      <c r="A270" s="116">
        <v>42397</v>
      </c>
      <c r="B270" s="120">
        <v>1.02</v>
      </c>
      <c r="C270" s="118">
        <f t="shared" si="5"/>
        <v>2016</v>
      </c>
    </row>
    <row r="271" spans="1:3" ht="13.5" thickBot="1" x14ac:dyDescent="0.35">
      <c r="A271" s="116">
        <v>42398</v>
      </c>
      <c r="B271" s="119">
        <v>0.97</v>
      </c>
      <c r="C271" s="118">
        <f t="shared" si="5"/>
        <v>2016</v>
      </c>
    </row>
    <row r="272" spans="1:3" ht="13.5" thickBot="1" x14ac:dyDescent="0.35">
      <c r="A272" s="116">
        <v>42401</v>
      </c>
      <c r="B272" s="120">
        <v>1</v>
      </c>
      <c r="C272" s="118">
        <f t="shared" si="5"/>
        <v>2016</v>
      </c>
    </row>
    <row r="273" spans="1:3" ht="13.5" thickBot="1" x14ac:dyDescent="0.35">
      <c r="A273" s="116">
        <v>42402</v>
      </c>
      <c r="B273" s="119">
        <v>0.93</v>
      </c>
      <c r="C273" s="118">
        <f t="shared" si="5"/>
        <v>2016</v>
      </c>
    </row>
    <row r="274" spans="1:3" ht="13.5" thickBot="1" x14ac:dyDescent="0.35">
      <c r="A274" s="116">
        <v>42403</v>
      </c>
      <c r="B274" s="120">
        <v>0.91</v>
      </c>
      <c r="C274" s="118">
        <f t="shared" si="5"/>
        <v>2016</v>
      </c>
    </row>
    <row r="275" spans="1:3" ht="13.5" thickBot="1" x14ac:dyDescent="0.35">
      <c r="A275" s="116">
        <v>42404</v>
      </c>
      <c r="B275" s="119">
        <v>0.92</v>
      </c>
      <c r="C275" s="118">
        <f t="shared" si="5"/>
        <v>2016</v>
      </c>
    </row>
    <row r="276" spans="1:3" ht="13.5" thickBot="1" x14ac:dyDescent="0.35">
      <c r="A276" s="116">
        <v>42405</v>
      </c>
      <c r="B276" s="120">
        <v>0.93</v>
      </c>
      <c r="C276" s="118">
        <f t="shared" si="5"/>
        <v>2016</v>
      </c>
    </row>
    <row r="277" spans="1:3" ht="13.5" thickBot="1" x14ac:dyDescent="0.35">
      <c r="A277" s="116">
        <v>42408</v>
      </c>
      <c r="B277" s="119">
        <v>0.9</v>
      </c>
      <c r="C277" s="118">
        <f t="shared" si="5"/>
        <v>2016</v>
      </c>
    </row>
    <row r="278" spans="1:3" ht="13.5" thickBot="1" x14ac:dyDescent="0.35">
      <c r="A278" s="116">
        <v>42409</v>
      </c>
      <c r="B278" s="120">
        <v>0.92</v>
      </c>
      <c r="C278" s="118">
        <f t="shared" si="5"/>
        <v>2016</v>
      </c>
    </row>
    <row r="279" spans="1:3" ht="13.5" thickBot="1" x14ac:dyDescent="0.35">
      <c r="A279" s="116">
        <v>42410</v>
      </c>
      <c r="B279" s="119">
        <v>0.88</v>
      </c>
      <c r="C279" s="118">
        <f t="shared" si="5"/>
        <v>2016</v>
      </c>
    </row>
    <row r="280" spans="1:3" ht="13.5" thickBot="1" x14ac:dyDescent="0.35">
      <c r="A280" s="116">
        <v>42411</v>
      </c>
      <c r="B280" s="120">
        <v>0.85</v>
      </c>
      <c r="C280" s="118">
        <f t="shared" si="5"/>
        <v>2016</v>
      </c>
    </row>
    <row r="281" spans="1:3" ht="13.5" thickBot="1" x14ac:dyDescent="0.35">
      <c r="A281" s="116">
        <v>42412</v>
      </c>
      <c r="B281" s="119">
        <v>0.91</v>
      </c>
      <c r="C281" s="118">
        <f t="shared" si="5"/>
        <v>2016</v>
      </c>
    </row>
    <row r="282" spans="1:3" ht="13.5" thickBot="1" x14ac:dyDescent="0.35">
      <c r="A282" s="116">
        <v>42416</v>
      </c>
      <c r="B282" s="120">
        <v>0.96</v>
      </c>
      <c r="C282" s="118">
        <f t="shared" si="5"/>
        <v>2016</v>
      </c>
    </row>
    <row r="283" spans="1:3" ht="13.5" thickBot="1" x14ac:dyDescent="0.35">
      <c r="A283" s="116">
        <v>42417</v>
      </c>
      <c r="B283" s="119">
        <v>0.98</v>
      </c>
      <c r="C283" s="118">
        <f t="shared" si="5"/>
        <v>2016</v>
      </c>
    </row>
    <row r="284" spans="1:3" ht="13.5" thickBot="1" x14ac:dyDescent="0.35">
      <c r="A284" s="116">
        <v>42418</v>
      </c>
      <c r="B284" s="120">
        <v>0.96</v>
      </c>
      <c r="C284" s="118">
        <f t="shared" si="5"/>
        <v>2016</v>
      </c>
    </row>
    <row r="285" spans="1:3" ht="13.5" thickBot="1" x14ac:dyDescent="0.35">
      <c r="A285" s="116">
        <v>42419</v>
      </c>
      <c r="B285" s="119">
        <v>0.95</v>
      </c>
      <c r="C285" s="118">
        <f t="shared" si="5"/>
        <v>2016</v>
      </c>
    </row>
    <row r="286" spans="1:3" ht="13.5" thickBot="1" x14ac:dyDescent="0.35">
      <c r="A286" s="116">
        <v>42422</v>
      </c>
      <c r="B286" s="120">
        <v>0.93</v>
      </c>
      <c r="C286" s="118">
        <f t="shared" si="5"/>
        <v>2016</v>
      </c>
    </row>
    <row r="287" spans="1:3" ht="13.5" thickBot="1" x14ac:dyDescent="0.35">
      <c r="A287" s="116">
        <v>42423</v>
      </c>
      <c r="B287" s="119">
        <v>0.89</v>
      </c>
      <c r="C287" s="118">
        <f t="shared" si="5"/>
        <v>2016</v>
      </c>
    </row>
    <row r="288" spans="1:3" ht="13.5" thickBot="1" x14ac:dyDescent="0.35">
      <c r="A288" s="116">
        <v>42424</v>
      </c>
      <c r="B288" s="120">
        <v>0.87</v>
      </c>
      <c r="C288" s="118">
        <f t="shared" si="5"/>
        <v>2016</v>
      </c>
    </row>
    <row r="289" spans="1:3" ht="13.5" thickBot="1" x14ac:dyDescent="0.35">
      <c r="A289" s="116">
        <v>42425</v>
      </c>
      <c r="B289" s="119">
        <v>0.82</v>
      </c>
      <c r="C289" s="118">
        <f t="shared" si="5"/>
        <v>2016</v>
      </c>
    </row>
    <row r="290" spans="1:3" ht="13.5" thickBot="1" x14ac:dyDescent="0.35">
      <c r="A290" s="116">
        <v>42426</v>
      </c>
      <c r="B290" s="120">
        <v>0.85</v>
      </c>
      <c r="C290" s="118">
        <f t="shared" si="5"/>
        <v>2016</v>
      </c>
    </row>
    <row r="291" spans="1:3" ht="13.5" thickBot="1" x14ac:dyDescent="0.35">
      <c r="A291" s="116">
        <v>42429</v>
      </c>
      <c r="B291" s="119">
        <v>0.83</v>
      </c>
      <c r="C291" s="118">
        <f t="shared" si="5"/>
        <v>2016</v>
      </c>
    </row>
    <row r="292" spans="1:3" ht="13.5" thickBot="1" x14ac:dyDescent="0.35">
      <c r="A292" s="116">
        <v>42430</v>
      </c>
      <c r="B292" s="120">
        <v>0.86</v>
      </c>
      <c r="C292" s="118">
        <f t="shared" si="5"/>
        <v>2016</v>
      </c>
    </row>
    <row r="293" spans="1:3" ht="13.5" thickBot="1" x14ac:dyDescent="0.35">
      <c r="A293" s="116">
        <v>42431</v>
      </c>
      <c r="B293" s="119">
        <v>0.83</v>
      </c>
      <c r="C293" s="118">
        <f t="shared" si="5"/>
        <v>2016</v>
      </c>
    </row>
    <row r="294" spans="1:3" ht="13.5" thickBot="1" x14ac:dyDescent="0.35">
      <c r="A294" s="116">
        <v>42432</v>
      </c>
      <c r="B294" s="120">
        <v>0.8</v>
      </c>
      <c r="C294" s="118">
        <f t="shared" si="5"/>
        <v>2016</v>
      </c>
    </row>
    <row r="295" spans="1:3" ht="13.5" thickBot="1" x14ac:dyDescent="0.35">
      <c r="A295" s="116">
        <v>42433</v>
      </c>
      <c r="B295" s="119">
        <v>0.85</v>
      </c>
      <c r="C295" s="118">
        <f t="shared" si="5"/>
        <v>2016</v>
      </c>
    </row>
    <row r="296" spans="1:3" ht="13.5" thickBot="1" x14ac:dyDescent="0.35">
      <c r="A296" s="116">
        <v>42436</v>
      </c>
      <c r="B296" s="120">
        <v>0.89</v>
      </c>
      <c r="C296" s="118">
        <f t="shared" si="5"/>
        <v>2016</v>
      </c>
    </row>
    <row r="297" spans="1:3" ht="13.5" thickBot="1" x14ac:dyDescent="0.35">
      <c r="A297" s="116">
        <v>42437</v>
      </c>
      <c r="B297" s="119">
        <v>0.84</v>
      </c>
      <c r="C297" s="118">
        <f t="shared" si="5"/>
        <v>2016</v>
      </c>
    </row>
    <row r="298" spans="1:3" ht="13.5" thickBot="1" x14ac:dyDescent="0.35">
      <c r="A298" s="116">
        <v>42438</v>
      </c>
      <c r="B298" s="120">
        <v>0.87</v>
      </c>
      <c r="C298" s="118">
        <f t="shared" si="5"/>
        <v>2016</v>
      </c>
    </row>
    <row r="299" spans="1:3" ht="13.5" thickBot="1" x14ac:dyDescent="0.35">
      <c r="A299" s="116">
        <v>42439</v>
      </c>
      <c r="B299" s="119">
        <v>0.9</v>
      </c>
      <c r="C299" s="118">
        <f t="shared" si="5"/>
        <v>2016</v>
      </c>
    </row>
    <row r="300" spans="1:3" ht="13.5" thickBot="1" x14ac:dyDescent="0.35">
      <c r="A300" s="116">
        <v>42440</v>
      </c>
      <c r="B300" s="120">
        <v>0.92</v>
      </c>
      <c r="C300" s="118">
        <f t="shared" si="5"/>
        <v>2016</v>
      </c>
    </row>
    <row r="301" spans="1:3" ht="13.5" thickBot="1" x14ac:dyDescent="0.35">
      <c r="A301" s="116">
        <v>42443</v>
      </c>
      <c r="B301" s="119">
        <v>0.92</v>
      </c>
      <c r="C301" s="118">
        <f t="shared" si="5"/>
        <v>2016</v>
      </c>
    </row>
    <row r="302" spans="1:3" ht="13.5" thickBot="1" x14ac:dyDescent="0.35">
      <c r="A302" s="116">
        <v>42444</v>
      </c>
      <c r="B302" s="120">
        <v>0.94</v>
      </c>
      <c r="C302" s="118">
        <f t="shared" si="5"/>
        <v>2016</v>
      </c>
    </row>
    <row r="303" spans="1:3" ht="13.5" thickBot="1" x14ac:dyDescent="0.35">
      <c r="A303" s="116">
        <v>42445</v>
      </c>
      <c r="B303" s="119">
        <v>0.87</v>
      </c>
      <c r="C303" s="118">
        <f t="shared" si="5"/>
        <v>2016</v>
      </c>
    </row>
    <row r="304" spans="1:3" ht="13.5" thickBot="1" x14ac:dyDescent="0.35">
      <c r="A304" s="116">
        <v>42446</v>
      </c>
      <c r="B304" s="120">
        <v>0.82</v>
      </c>
      <c r="C304" s="118">
        <f t="shared" si="5"/>
        <v>2016</v>
      </c>
    </row>
    <row r="305" spans="1:3" ht="13.5" thickBot="1" x14ac:dyDescent="0.35">
      <c r="A305" s="116">
        <v>42447</v>
      </c>
      <c r="B305" s="119">
        <v>0.76</v>
      </c>
      <c r="C305" s="118">
        <f t="shared" si="5"/>
        <v>2016</v>
      </c>
    </row>
    <row r="306" spans="1:3" ht="13.5" thickBot="1" x14ac:dyDescent="0.35">
      <c r="A306" s="116">
        <v>42450</v>
      </c>
      <c r="B306" s="120">
        <v>0.77</v>
      </c>
      <c r="C306" s="118">
        <f t="shared" si="5"/>
        <v>2016</v>
      </c>
    </row>
    <row r="307" spans="1:3" ht="13.5" thickBot="1" x14ac:dyDescent="0.35">
      <c r="A307" s="116">
        <v>42451</v>
      </c>
      <c r="B307" s="119">
        <v>0.78</v>
      </c>
      <c r="C307" s="118">
        <f t="shared" si="5"/>
        <v>2016</v>
      </c>
    </row>
    <row r="308" spans="1:3" ht="13.5" thickBot="1" x14ac:dyDescent="0.35">
      <c r="A308" s="116">
        <v>42452</v>
      </c>
      <c r="B308" s="120">
        <v>0.74</v>
      </c>
      <c r="C308" s="118">
        <f t="shared" si="5"/>
        <v>2016</v>
      </c>
    </row>
    <row r="309" spans="1:3" ht="13.5" thickBot="1" x14ac:dyDescent="0.35">
      <c r="A309" s="116">
        <v>42453</v>
      </c>
      <c r="B309" s="119">
        <v>0.78</v>
      </c>
      <c r="C309" s="118">
        <f t="shared" si="5"/>
        <v>2016</v>
      </c>
    </row>
    <row r="310" spans="1:3" ht="13.5" thickBot="1" x14ac:dyDescent="0.35">
      <c r="A310" s="116">
        <v>42457</v>
      </c>
      <c r="B310" s="120">
        <v>0.78</v>
      </c>
      <c r="C310" s="118">
        <f t="shared" si="5"/>
        <v>2016</v>
      </c>
    </row>
    <row r="311" spans="1:3" ht="13.5" thickBot="1" x14ac:dyDescent="0.35">
      <c r="A311" s="116">
        <v>42458</v>
      </c>
      <c r="B311" s="119">
        <v>0.67</v>
      </c>
      <c r="C311" s="118">
        <f t="shared" si="5"/>
        <v>2016</v>
      </c>
    </row>
    <row r="312" spans="1:3" ht="13.5" thickBot="1" x14ac:dyDescent="0.35">
      <c r="A312" s="116">
        <v>42459</v>
      </c>
      <c r="B312" s="120">
        <v>0.67</v>
      </c>
      <c r="C312" s="118">
        <f t="shared" si="5"/>
        <v>2016</v>
      </c>
    </row>
    <row r="313" spans="1:3" ht="13.5" thickBot="1" x14ac:dyDescent="0.35">
      <c r="A313" s="116">
        <v>42460</v>
      </c>
      <c r="B313" s="119">
        <v>0.64</v>
      </c>
      <c r="C313" s="118">
        <f t="shared" si="5"/>
        <v>2016</v>
      </c>
    </row>
    <row r="314" spans="1:3" ht="13.5" thickBot="1" x14ac:dyDescent="0.35">
      <c r="A314" s="116">
        <v>42461</v>
      </c>
      <c r="B314" s="120">
        <v>0.65</v>
      </c>
      <c r="C314" s="118">
        <f t="shared" si="5"/>
        <v>2016</v>
      </c>
    </row>
    <row r="315" spans="1:3" ht="13.5" thickBot="1" x14ac:dyDescent="0.35">
      <c r="A315" s="116">
        <v>42464</v>
      </c>
      <c r="B315" s="119">
        <v>0.63</v>
      </c>
      <c r="C315" s="118">
        <f t="shared" si="5"/>
        <v>2016</v>
      </c>
    </row>
    <row r="316" spans="1:3" ht="13.5" thickBot="1" x14ac:dyDescent="0.35">
      <c r="A316" s="116">
        <v>42465</v>
      </c>
      <c r="B316" s="120">
        <v>0.61</v>
      </c>
      <c r="C316" s="118">
        <f t="shared" si="5"/>
        <v>2016</v>
      </c>
    </row>
    <row r="317" spans="1:3" ht="13.5" thickBot="1" x14ac:dyDescent="0.35">
      <c r="A317" s="116">
        <v>42466</v>
      </c>
      <c r="B317" s="119">
        <v>0.64</v>
      </c>
      <c r="C317" s="118">
        <f t="shared" si="5"/>
        <v>2016</v>
      </c>
    </row>
    <row r="318" spans="1:3" ht="13.5" thickBot="1" x14ac:dyDescent="0.35">
      <c r="A318" s="116">
        <v>42467</v>
      </c>
      <c r="B318" s="120">
        <v>0.6</v>
      </c>
      <c r="C318" s="118">
        <f t="shared" si="5"/>
        <v>2016</v>
      </c>
    </row>
    <row r="319" spans="1:3" ht="13.5" thickBot="1" x14ac:dyDescent="0.35">
      <c r="A319" s="116">
        <v>42468</v>
      </c>
      <c r="B319" s="119">
        <v>0.62</v>
      </c>
      <c r="C319" s="118">
        <f t="shared" si="5"/>
        <v>2016</v>
      </c>
    </row>
    <row r="320" spans="1:3" ht="13.5" thickBot="1" x14ac:dyDescent="0.35">
      <c r="A320" s="116">
        <v>42471</v>
      </c>
      <c r="B320" s="120">
        <v>0.66</v>
      </c>
      <c r="C320" s="118">
        <f t="shared" si="5"/>
        <v>2016</v>
      </c>
    </row>
    <row r="321" spans="1:3" ht="13.5" thickBot="1" x14ac:dyDescent="0.35">
      <c r="A321" s="116">
        <v>42472</v>
      </c>
      <c r="B321" s="119">
        <v>0.71</v>
      </c>
      <c r="C321" s="118">
        <f t="shared" si="5"/>
        <v>2016</v>
      </c>
    </row>
    <row r="322" spans="1:3" ht="13.5" thickBot="1" x14ac:dyDescent="0.35">
      <c r="A322" s="116">
        <v>42473</v>
      </c>
      <c r="B322" s="120">
        <v>0.69</v>
      </c>
      <c r="C322" s="118">
        <f t="shared" si="5"/>
        <v>2016</v>
      </c>
    </row>
    <row r="323" spans="1:3" ht="13.5" thickBot="1" x14ac:dyDescent="0.35">
      <c r="A323" s="116">
        <v>42474</v>
      </c>
      <c r="B323" s="119">
        <v>0.7</v>
      </c>
      <c r="C323" s="118">
        <f t="shared" ref="C323:C386" si="6">YEAR(A323)</f>
        <v>2016</v>
      </c>
    </row>
    <row r="324" spans="1:3" ht="13.5" thickBot="1" x14ac:dyDescent="0.35">
      <c r="A324" s="116">
        <v>42475</v>
      </c>
      <c r="B324" s="120">
        <v>0.66</v>
      </c>
      <c r="C324" s="118">
        <f t="shared" si="6"/>
        <v>2016</v>
      </c>
    </row>
    <row r="325" spans="1:3" ht="13.5" thickBot="1" x14ac:dyDescent="0.35">
      <c r="A325" s="116">
        <v>42478</v>
      </c>
      <c r="B325" s="119">
        <v>0.67</v>
      </c>
      <c r="C325" s="118">
        <f t="shared" si="6"/>
        <v>2016</v>
      </c>
    </row>
    <row r="326" spans="1:3" ht="13.5" thickBot="1" x14ac:dyDescent="0.35">
      <c r="A326" s="116">
        <v>42479</v>
      </c>
      <c r="B326" s="120">
        <v>0.65</v>
      </c>
      <c r="C326" s="118">
        <f t="shared" si="6"/>
        <v>2016</v>
      </c>
    </row>
    <row r="327" spans="1:3" ht="13.5" thickBot="1" x14ac:dyDescent="0.35">
      <c r="A327" s="116">
        <v>42480</v>
      </c>
      <c r="B327" s="119">
        <v>0.7</v>
      </c>
      <c r="C327" s="118">
        <f t="shared" si="6"/>
        <v>2016</v>
      </c>
    </row>
    <row r="328" spans="1:3" ht="13.5" thickBot="1" x14ac:dyDescent="0.35">
      <c r="A328" s="116">
        <v>42481</v>
      </c>
      <c r="B328" s="120">
        <v>0.72</v>
      </c>
      <c r="C328" s="118">
        <f t="shared" si="6"/>
        <v>2016</v>
      </c>
    </row>
    <row r="329" spans="1:3" ht="13.5" thickBot="1" x14ac:dyDescent="0.35">
      <c r="A329" s="116">
        <v>42482</v>
      </c>
      <c r="B329" s="119">
        <v>0.73</v>
      </c>
      <c r="C329" s="118">
        <f t="shared" si="6"/>
        <v>2016</v>
      </c>
    </row>
    <row r="330" spans="1:3" ht="13.5" thickBot="1" x14ac:dyDescent="0.35">
      <c r="A330" s="116">
        <v>42485</v>
      </c>
      <c r="B330" s="120">
        <v>0.75</v>
      </c>
      <c r="C330" s="118">
        <f t="shared" si="6"/>
        <v>2016</v>
      </c>
    </row>
    <row r="331" spans="1:3" ht="13.5" thickBot="1" x14ac:dyDescent="0.35">
      <c r="A331" s="116">
        <v>42486</v>
      </c>
      <c r="B331" s="119">
        <v>0.76</v>
      </c>
      <c r="C331" s="118">
        <f t="shared" si="6"/>
        <v>2016</v>
      </c>
    </row>
    <row r="332" spans="1:3" ht="13.5" thickBot="1" x14ac:dyDescent="0.35">
      <c r="A332" s="116">
        <v>42487</v>
      </c>
      <c r="B332" s="120">
        <v>0.7</v>
      </c>
      <c r="C332" s="118">
        <f t="shared" si="6"/>
        <v>2016</v>
      </c>
    </row>
    <row r="333" spans="1:3" ht="13.5" thickBot="1" x14ac:dyDescent="0.35">
      <c r="A333" s="116">
        <v>42488</v>
      </c>
      <c r="B333" s="119">
        <v>0.64</v>
      </c>
      <c r="C333" s="118">
        <f t="shared" si="6"/>
        <v>2016</v>
      </c>
    </row>
    <row r="334" spans="1:3" ht="13.5" thickBot="1" x14ac:dyDescent="0.35">
      <c r="A334" s="116">
        <v>42489</v>
      </c>
      <c r="B334" s="120">
        <v>0.61</v>
      </c>
      <c r="C334" s="118">
        <f t="shared" si="6"/>
        <v>2016</v>
      </c>
    </row>
    <row r="335" spans="1:3" ht="13.5" thickBot="1" x14ac:dyDescent="0.35">
      <c r="A335" s="116">
        <v>42492</v>
      </c>
      <c r="B335" s="119">
        <v>0.68</v>
      </c>
      <c r="C335" s="118">
        <f t="shared" si="6"/>
        <v>2016</v>
      </c>
    </row>
    <row r="336" spans="1:3" ht="13.5" thickBot="1" x14ac:dyDescent="0.35">
      <c r="A336" s="116">
        <v>42493</v>
      </c>
      <c r="B336" s="120">
        <v>0.67</v>
      </c>
      <c r="C336" s="118">
        <f t="shared" si="6"/>
        <v>2016</v>
      </c>
    </row>
    <row r="337" spans="1:3" ht="13.5" thickBot="1" x14ac:dyDescent="0.35">
      <c r="A337" s="116">
        <v>42494</v>
      </c>
      <c r="B337" s="119">
        <v>0.66</v>
      </c>
      <c r="C337" s="118">
        <f t="shared" si="6"/>
        <v>2016</v>
      </c>
    </row>
    <row r="338" spans="1:3" ht="13.5" thickBot="1" x14ac:dyDescent="0.35">
      <c r="A338" s="116">
        <v>42495</v>
      </c>
      <c r="B338" s="120">
        <v>0.62</v>
      </c>
      <c r="C338" s="118">
        <f t="shared" si="6"/>
        <v>2016</v>
      </c>
    </row>
    <row r="339" spans="1:3" ht="13.5" thickBot="1" x14ac:dyDescent="0.35">
      <c r="A339" s="116">
        <v>42496</v>
      </c>
      <c r="B339" s="119">
        <v>0.66</v>
      </c>
      <c r="C339" s="118">
        <f t="shared" si="6"/>
        <v>2016</v>
      </c>
    </row>
    <row r="340" spans="1:3" ht="13.5" thickBot="1" x14ac:dyDescent="0.35">
      <c r="A340" s="116">
        <v>42499</v>
      </c>
      <c r="B340" s="120">
        <v>0.66</v>
      </c>
      <c r="C340" s="118">
        <f t="shared" si="6"/>
        <v>2016</v>
      </c>
    </row>
    <row r="341" spans="1:3" ht="13.5" thickBot="1" x14ac:dyDescent="0.35">
      <c r="A341" s="116">
        <v>42500</v>
      </c>
      <c r="B341" s="119">
        <v>0.63</v>
      </c>
      <c r="C341" s="118">
        <f t="shared" si="6"/>
        <v>2016</v>
      </c>
    </row>
    <row r="342" spans="1:3" ht="13.5" thickBot="1" x14ac:dyDescent="0.35">
      <c r="A342" s="116">
        <v>42501</v>
      </c>
      <c r="B342" s="120">
        <v>0.62</v>
      </c>
      <c r="C342" s="118">
        <f t="shared" si="6"/>
        <v>2016</v>
      </c>
    </row>
    <row r="343" spans="1:3" ht="13.5" thickBot="1" x14ac:dyDescent="0.35">
      <c r="A343" s="116">
        <v>42502</v>
      </c>
      <c r="B343" s="119">
        <v>0.63</v>
      </c>
      <c r="C343" s="118">
        <f t="shared" si="6"/>
        <v>2016</v>
      </c>
    </row>
    <row r="344" spans="1:3" ht="13.5" thickBot="1" x14ac:dyDescent="0.35">
      <c r="A344" s="116">
        <v>42503</v>
      </c>
      <c r="B344" s="120">
        <v>0.6</v>
      </c>
      <c r="C344" s="118">
        <f t="shared" si="6"/>
        <v>2016</v>
      </c>
    </row>
    <row r="345" spans="1:3" ht="13.5" thickBot="1" x14ac:dyDescent="0.35">
      <c r="A345" s="116">
        <v>42506</v>
      </c>
      <c r="B345" s="119">
        <v>0.62</v>
      </c>
      <c r="C345" s="118">
        <f t="shared" si="6"/>
        <v>2016</v>
      </c>
    </row>
    <row r="346" spans="1:3" ht="13.5" thickBot="1" x14ac:dyDescent="0.35">
      <c r="A346" s="116">
        <v>42507</v>
      </c>
      <c r="B346" s="120">
        <v>0.61</v>
      </c>
      <c r="C346" s="118">
        <f t="shared" si="6"/>
        <v>2016</v>
      </c>
    </row>
    <row r="347" spans="1:3" ht="13.5" thickBot="1" x14ac:dyDescent="0.35">
      <c r="A347" s="116">
        <v>42508</v>
      </c>
      <c r="B347" s="119">
        <v>0.7</v>
      </c>
      <c r="C347" s="118">
        <f t="shared" si="6"/>
        <v>2016</v>
      </c>
    </row>
    <row r="348" spans="1:3" ht="13.5" thickBot="1" x14ac:dyDescent="0.35">
      <c r="A348" s="116">
        <v>42509</v>
      </c>
      <c r="B348" s="120">
        <v>0.71</v>
      </c>
      <c r="C348" s="118">
        <f t="shared" si="6"/>
        <v>2016</v>
      </c>
    </row>
    <row r="349" spans="1:3" ht="13.5" thickBot="1" x14ac:dyDescent="0.35">
      <c r="A349" s="116">
        <v>42510</v>
      </c>
      <c r="B349" s="119">
        <v>0.71</v>
      </c>
      <c r="C349" s="118">
        <f t="shared" si="6"/>
        <v>2016</v>
      </c>
    </row>
    <row r="350" spans="1:3" ht="13.5" thickBot="1" x14ac:dyDescent="0.35">
      <c r="A350" s="116">
        <v>42513</v>
      </c>
      <c r="B350" s="120">
        <v>0.72</v>
      </c>
      <c r="C350" s="118">
        <f t="shared" si="6"/>
        <v>2016</v>
      </c>
    </row>
    <row r="351" spans="1:3" ht="13.5" thickBot="1" x14ac:dyDescent="0.35">
      <c r="A351" s="116">
        <v>42514</v>
      </c>
      <c r="B351" s="119">
        <v>0.73</v>
      </c>
      <c r="C351" s="118">
        <f t="shared" si="6"/>
        <v>2016</v>
      </c>
    </row>
    <row r="352" spans="1:3" ht="13.5" thickBot="1" x14ac:dyDescent="0.35">
      <c r="A352" s="116">
        <v>42515</v>
      </c>
      <c r="B352" s="120">
        <v>0.73</v>
      </c>
      <c r="C352" s="118">
        <f t="shared" si="6"/>
        <v>2016</v>
      </c>
    </row>
    <row r="353" spans="1:3" ht="13.5" thickBot="1" x14ac:dyDescent="0.35">
      <c r="A353" s="116">
        <v>42516</v>
      </c>
      <c r="B353" s="119">
        <v>0.7</v>
      </c>
      <c r="C353" s="118">
        <f t="shared" si="6"/>
        <v>2016</v>
      </c>
    </row>
    <row r="354" spans="1:3" ht="13.5" thickBot="1" x14ac:dyDescent="0.35">
      <c r="A354" s="116">
        <v>42517</v>
      </c>
      <c r="B354" s="120">
        <v>0.71</v>
      </c>
      <c r="C354" s="118">
        <f t="shared" si="6"/>
        <v>2016</v>
      </c>
    </row>
    <row r="355" spans="1:3" ht="13.5" thickBot="1" x14ac:dyDescent="0.35">
      <c r="A355" s="116">
        <v>42521</v>
      </c>
      <c r="B355" s="119">
        <v>0.73</v>
      </c>
      <c r="C355" s="118">
        <f t="shared" si="6"/>
        <v>2016</v>
      </c>
    </row>
    <row r="356" spans="1:3" ht="13.5" thickBot="1" x14ac:dyDescent="0.35">
      <c r="A356" s="116">
        <v>42522</v>
      </c>
      <c r="B356" s="120">
        <v>0.74</v>
      </c>
      <c r="C356" s="118">
        <f t="shared" si="6"/>
        <v>2016</v>
      </c>
    </row>
    <row r="357" spans="1:3" ht="13.5" thickBot="1" x14ac:dyDescent="0.35">
      <c r="A357" s="116">
        <v>42523</v>
      </c>
      <c r="B357" s="119">
        <v>0.71</v>
      </c>
      <c r="C357" s="118">
        <f t="shared" si="6"/>
        <v>2016</v>
      </c>
    </row>
    <row r="358" spans="1:3" ht="13.5" thickBot="1" x14ac:dyDescent="0.35">
      <c r="A358" s="116">
        <v>42524</v>
      </c>
      <c r="B358" s="120">
        <v>0.65</v>
      </c>
      <c r="C358" s="118">
        <f t="shared" si="6"/>
        <v>2016</v>
      </c>
    </row>
    <row r="359" spans="1:3" ht="13.5" thickBot="1" x14ac:dyDescent="0.35">
      <c r="A359" s="116">
        <v>42527</v>
      </c>
      <c r="B359" s="119">
        <v>0.65</v>
      </c>
      <c r="C359" s="118">
        <f t="shared" si="6"/>
        <v>2016</v>
      </c>
    </row>
    <row r="360" spans="1:3" ht="13.5" thickBot="1" x14ac:dyDescent="0.35">
      <c r="A360" s="116">
        <v>42528</v>
      </c>
      <c r="B360" s="120">
        <v>0.62</v>
      </c>
      <c r="C360" s="118">
        <f t="shared" si="6"/>
        <v>2016</v>
      </c>
    </row>
    <row r="361" spans="1:3" ht="13.5" thickBot="1" x14ac:dyDescent="0.35">
      <c r="A361" s="116">
        <v>42529</v>
      </c>
      <c r="B361" s="119">
        <v>0.59</v>
      </c>
      <c r="C361" s="118">
        <f t="shared" si="6"/>
        <v>2016</v>
      </c>
    </row>
    <row r="362" spans="1:3" ht="13.5" thickBot="1" x14ac:dyDescent="0.35">
      <c r="A362" s="116">
        <v>42530</v>
      </c>
      <c r="B362" s="120">
        <v>0.59</v>
      </c>
      <c r="C362" s="118">
        <f t="shared" si="6"/>
        <v>2016</v>
      </c>
    </row>
    <row r="363" spans="1:3" ht="13.5" thickBot="1" x14ac:dyDescent="0.35">
      <c r="A363" s="116">
        <v>42531</v>
      </c>
      <c r="B363" s="119">
        <v>0.57999999999999996</v>
      </c>
      <c r="C363" s="118">
        <f t="shared" si="6"/>
        <v>2016</v>
      </c>
    </row>
    <row r="364" spans="1:3" ht="13.5" thickBot="1" x14ac:dyDescent="0.35">
      <c r="A364" s="116">
        <v>42534</v>
      </c>
      <c r="B364" s="120">
        <v>0.62</v>
      </c>
      <c r="C364" s="118">
        <f t="shared" si="6"/>
        <v>2016</v>
      </c>
    </row>
    <row r="365" spans="1:3" ht="13.5" thickBot="1" x14ac:dyDescent="0.35">
      <c r="A365" s="116">
        <v>42535</v>
      </c>
      <c r="B365" s="119">
        <v>0.64</v>
      </c>
      <c r="C365" s="118">
        <f t="shared" si="6"/>
        <v>2016</v>
      </c>
    </row>
    <row r="366" spans="1:3" ht="13.5" thickBot="1" x14ac:dyDescent="0.35">
      <c r="A366" s="116">
        <v>42536</v>
      </c>
      <c r="B366" s="120">
        <v>0.61</v>
      </c>
      <c r="C366" s="118">
        <f t="shared" si="6"/>
        <v>2016</v>
      </c>
    </row>
    <row r="367" spans="1:3" ht="13.5" thickBot="1" x14ac:dyDescent="0.35">
      <c r="A367" s="116">
        <v>42537</v>
      </c>
      <c r="B367" s="119">
        <v>0.62</v>
      </c>
      <c r="C367" s="118">
        <f t="shared" si="6"/>
        <v>2016</v>
      </c>
    </row>
    <row r="368" spans="1:3" ht="13.5" thickBot="1" x14ac:dyDescent="0.35">
      <c r="A368" s="116">
        <v>42538</v>
      </c>
      <c r="B368" s="120">
        <v>0.66</v>
      </c>
      <c r="C368" s="118">
        <f t="shared" si="6"/>
        <v>2016</v>
      </c>
    </row>
    <row r="369" spans="1:3" ht="13.5" thickBot="1" x14ac:dyDescent="0.35">
      <c r="A369" s="116">
        <v>42541</v>
      </c>
      <c r="B369" s="119">
        <v>0.69</v>
      </c>
      <c r="C369" s="118">
        <f t="shared" si="6"/>
        <v>2016</v>
      </c>
    </row>
    <row r="370" spans="1:3" ht="13.5" thickBot="1" x14ac:dyDescent="0.35">
      <c r="A370" s="116">
        <v>42542</v>
      </c>
      <c r="B370" s="120">
        <v>0.72</v>
      </c>
      <c r="C370" s="118">
        <f t="shared" si="6"/>
        <v>2016</v>
      </c>
    </row>
    <row r="371" spans="1:3" ht="13.5" thickBot="1" x14ac:dyDescent="0.35">
      <c r="A371" s="116">
        <v>42543</v>
      </c>
      <c r="B371" s="119">
        <v>0.69</v>
      </c>
      <c r="C371" s="118">
        <f t="shared" si="6"/>
        <v>2016</v>
      </c>
    </row>
    <row r="372" spans="1:3" ht="13.5" thickBot="1" x14ac:dyDescent="0.35">
      <c r="A372" s="116">
        <v>42544</v>
      </c>
      <c r="B372" s="120">
        <v>0.69</v>
      </c>
      <c r="C372" s="118">
        <f t="shared" si="6"/>
        <v>2016</v>
      </c>
    </row>
    <row r="373" spans="1:3" ht="13.5" thickBot="1" x14ac:dyDescent="0.35">
      <c r="A373" s="116">
        <v>42545</v>
      </c>
      <c r="B373" s="119">
        <v>0.61</v>
      </c>
      <c r="C373" s="118">
        <f t="shared" si="6"/>
        <v>2016</v>
      </c>
    </row>
    <row r="374" spans="1:3" ht="13.5" thickBot="1" x14ac:dyDescent="0.35">
      <c r="A374" s="116">
        <v>42548</v>
      </c>
      <c r="B374" s="120">
        <v>0.55000000000000004</v>
      </c>
      <c r="C374" s="118">
        <f t="shared" si="6"/>
        <v>2016</v>
      </c>
    </row>
    <row r="375" spans="1:3" ht="13.5" thickBot="1" x14ac:dyDescent="0.35">
      <c r="A375" s="116">
        <v>42549</v>
      </c>
      <c r="B375" s="119">
        <v>0.52</v>
      </c>
      <c r="C375" s="118">
        <f t="shared" si="6"/>
        <v>2016</v>
      </c>
    </row>
    <row r="376" spans="1:3" ht="13.5" thickBot="1" x14ac:dyDescent="0.35">
      <c r="A376" s="116">
        <v>42550</v>
      </c>
      <c r="B376" s="120">
        <v>0.54</v>
      </c>
      <c r="C376" s="118">
        <f t="shared" si="6"/>
        <v>2016</v>
      </c>
    </row>
    <row r="377" spans="1:3" ht="13.5" thickBot="1" x14ac:dyDescent="0.35">
      <c r="A377" s="116">
        <v>42551</v>
      </c>
      <c r="B377" s="119">
        <v>0.52</v>
      </c>
      <c r="C377" s="118">
        <f t="shared" si="6"/>
        <v>2016</v>
      </c>
    </row>
    <row r="378" spans="1:3" ht="13.5" thickBot="1" x14ac:dyDescent="0.35">
      <c r="A378" s="116">
        <v>42552</v>
      </c>
      <c r="B378" s="120">
        <v>0.45</v>
      </c>
      <c r="C378" s="118">
        <f t="shared" si="6"/>
        <v>2016</v>
      </c>
    </row>
    <row r="379" spans="1:3" ht="13.5" thickBot="1" x14ac:dyDescent="0.35">
      <c r="A379" s="116">
        <v>42556</v>
      </c>
      <c r="B379" s="119">
        <v>0.39</v>
      </c>
      <c r="C379" s="118">
        <f t="shared" si="6"/>
        <v>2016</v>
      </c>
    </row>
    <row r="380" spans="1:3" ht="13.5" thickBot="1" x14ac:dyDescent="0.35">
      <c r="A380" s="116">
        <v>42557</v>
      </c>
      <c r="B380" s="120">
        <v>0.37</v>
      </c>
      <c r="C380" s="118">
        <f t="shared" si="6"/>
        <v>2016</v>
      </c>
    </row>
    <row r="381" spans="1:3" ht="13.5" thickBot="1" x14ac:dyDescent="0.35">
      <c r="A381" s="116">
        <v>42558</v>
      </c>
      <c r="B381" s="119">
        <v>0.39</v>
      </c>
      <c r="C381" s="118">
        <f t="shared" si="6"/>
        <v>2016</v>
      </c>
    </row>
    <row r="382" spans="1:3" ht="13.5" thickBot="1" x14ac:dyDescent="0.35">
      <c r="A382" s="116">
        <v>42559</v>
      </c>
      <c r="B382" s="120">
        <v>0.37</v>
      </c>
      <c r="C382" s="118">
        <f t="shared" si="6"/>
        <v>2016</v>
      </c>
    </row>
    <row r="383" spans="1:3" ht="13.5" thickBot="1" x14ac:dyDescent="0.35">
      <c r="A383" s="116">
        <v>42562</v>
      </c>
      <c r="B383" s="119">
        <v>0.41</v>
      </c>
      <c r="C383" s="118">
        <f t="shared" si="6"/>
        <v>2016</v>
      </c>
    </row>
    <row r="384" spans="1:3" ht="13.5" thickBot="1" x14ac:dyDescent="0.35">
      <c r="A384" s="116">
        <v>42563</v>
      </c>
      <c r="B384" s="120">
        <v>0.48</v>
      </c>
      <c r="C384" s="118">
        <f t="shared" si="6"/>
        <v>2016</v>
      </c>
    </row>
    <row r="385" spans="1:3" ht="13.5" thickBot="1" x14ac:dyDescent="0.35">
      <c r="A385" s="116">
        <v>42564</v>
      </c>
      <c r="B385" s="119">
        <v>0.43</v>
      </c>
      <c r="C385" s="118">
        <f t="shared" si="6"/>
        <v>2016</v>
      </c>
    </row>
    <row r="386" spans="1:3" ht="13.5" thickBot="1" x14ac:dyDescent="0.35">
      <c r="A386" s="116">
        <v>42565</v>
      </c>
      <c r="B386" s="120">
        <v>0.47</v>
      </c>
      <c r="C386" s="118">
        <f t="shared" si="6"/>
        <v>2016</v>
      </c>
    </row>
    <row r="387" spans="1:3" ht="13.5" thickBot="1" x14ac:dyDescent="0.35">
      <c r="A387" s="116">
        <v>42566</v>
      </c>
      <c r="B387" s="119">
        <v>0.5</v>
      </c>
      <c r="C387" s="118">
        <f t="shared" ref="C387:C450" si="7">YEAR(A387)</f>
        <v>2016</v>
      </c>
    </row>
    <row r="388" spans="1:3" ht="13.5" thickBot="1" x14ac:dyDescent="0.35">
      <c r="A388" s="116">
        <v>42569</v>
      </c>
      <c r="B388" s="120">
        <v>0.49</v>
      </c>
      <c r="C388" s="118">
        <f t="shared" si="7"/>
        <v>2016</v>
      </c>
    </row>
    <row r="389" spans="1:3" ht="13.5" thickBot="1" x14ac:dyDescent="0.35">
      <c r="A389" s="116">
        <v>42570</v>
      </c>
      <c r="B389" s="119">
        <v>0.5</v>
      </c>
      <c r="C389" s="118">
        <f t="shared" si="7"/>
        <v>2016</v>
      </c>
    </row>
    <row r="390" spans="1:3" ht="13.5" thickBot="1" x14ac:dyDescent="0.35">
      <c r="A390" s="116">
        <v>42571</v>
      </c>
      <c r="B390" s="120">
        <v>0.52</v>
      </c>
      <c r="C390" s="118">
        <f t="shared" si="7"/>
        <v>2016</v>
      </c>
    </row>
    <row r="391" spans="1:3" ht="13.5" thickBot="1" x14ac:dyDescent="0.35">
      <c r="A391" s="116">
        <v>42572</v>
      </c>
      <c r="B391" s="119">
        <v>0.52</v>
      </c>
      <c r="C391" s="118">
        <f t="shared" si="7"/>
        <v>2016</v>
      </c>
    </row>
    <row r="392" spans="1:3" ht="13.5" thickBot="1" x14ac:dyDescent="0.35">
      <c r="A392" s="116">
        <v>42573</v>
      </c>
      <c r="B392" s="120">
        <v>0.53</v>
      </c>
      <c r="C392" s="118">
        <f t="shared" si="7"/>
        <v>2016</v>
      </c>
    </row>
    <row r="393" spans="1:3" ht="13.5" thickBot="1" x14ac:dyDescent="0.35">
      <c r="A393" s="116">
        <v>42576</v>
      </c>
      <c r="B393" s="119">
        <v>0.54</v>
      </c>
      <c r="C393" s="118">
        <f t="shared" si="7"/>
        <v>2016</v>
      </c>
    </row>
    <row r="394" spans="1:3" ht="13.5" thickBot="1" x14ac:dyDescent="0.35">
      <c r="A394" s="116">
        <v>42577</v>
      </c>
      <c r="B394" s="120">
        <v>0.52</v>
      </c>
      <c r="C394" s="118">
        <f t="shared" si="7"/>
        <v>2016</v>
      </c>
    </row>
    <row r="395" spans="1:3" ht="13.5" thickBot="1" x14ac:dyDescent="0.35">
      <c r="A395" s="116">
        <v>42578</v>
      </c>
      <c r="B395" s="119">
        <v>0.47</v>
      </c>
      <c r="C395" s="118">
        <f t="shared" si="7"/>
        <v>2016</v>
      </c>
    </row>
    <row r="396" spans="1:3" ht="13.5" thickBot="1" x14ac:dyDescent="0.35">
      <c r="A396" s="116">
        <v>42579</v>
      </c>
      <c r="B396" s="120">
        <v>0.45</v>
      </c>
      <c r="C396" s="118">
        <f t="shared" si="7"/>
        <v>2016</v>
      </c>
    </row>
    <row r="397" spans="1:3" ht="13.5" thickBot="1" x14ac:dyDescent="0.35">
      <c r="A397" s="116">
        <v>42580</v>
      </c>
      <c r="B397" s="119">
        <v>0.42</v>
      </c>
      <c r="C397" s="118">
        <f t="shared" si="7"/>
        <v>2016</v>
      </c>
    </row>
    <row r="398" spans="1:3" ht="13.5" thickBot="1" x14ac:dyDescent="0.35">
      <c r="A398" s="116">
        <v>42583</v>
      </c>
      <c r="B398" s="120">
        <v>0.49</v>
      </c>
      <c r="C398" s="118">
        <f t="shared" si="7"/>
        <v>2016</v>
      </c>
    </row>
    <row r="399" spans="1:3" ht="13.5" thickBot="1" x14ac:dyDescent="0.35">
      <c r="A399" s="116">
        <v>42584</v>
      </c>
      <c r="B399" s="119">
        <v>0.55000000000000004</v>
      </c>
      <c r="C399" s="118">
        <f t="shared" si="7"/>
        <v>2016</v>
      </c>
    </row>
    <row r="400" spans="1:3" ht="13.5" thickBot="1" x14ac:dyDescent="0.35">
      <c r="A400" s="116">
        <v>42585</v>
      </c>
      <c r="B400" s="120">
        <v>0.53</v>
      </c>
      <c r="C400" s="118">
        <f t="shared" si="7"/>
        <v>2016</v>
      </c>
    </row>
    <row r="401" spans="1:3" ht="13.5" thickBot="1" x14ac:dyDescent="0.35">
      <c r="A401" s="116">
        <v>42586</v>
      </c>
      <c r="B401" s="119">
        <v>0.48</v>
      </c>
      <c r="C401" s="118">
        <f t="shared" si="7"/>
        <v>2016</v>
      </c>
    </row>
    <row r="402" spans="1:3" ht="13.5" thickBot="1" x14ac:dyDescent="0.35">
      <c r="A402" s="116">
        <v>42587</v>
      </c>
      <c r="B402" s="120">
        <v>0.51</v>
      </c>
      <c r="C402" s="118">
        <f t="shared" si="7"/>
        <v>2016</v>
      </c>
    </row>
    <row r="403" spans="1:3" ht="13.5" thickBot="1" x14ac:dyDescent="0.35">
      <c r="A403" s="116">
        <v>42590</v>
      </c>
      <c r="B403" s="119">
        <v>0.5</v>
      </c>
      <c r="C403" s="118">
        <f t="shared" si="7"/>
        <v>2016</v>
      </c>
    </row>
    <row r="404" spans="1:3" ht="13.5" thickBot="1" x14ac:dyDescent="0.35">
      <c r="A404" s="116">
        <v>42591</v>
      </c>
      <c r="B404" s="120">
        <v>0.47</v>
      </c>
      <c r="C404" s="118">
        <f t="shared" si="7"/>
        <v>2016</v>
      </c>
    </row>
    <row r="405" spans="1:3" ht="13.5" thickBot="1" x14ac:dyDescent="0.35">
      <c r="A405" s="116">
        <v>42592</v>
      </c>
      <c r="B405" s="119">
        <v>0.46</v>
      </c>
      <c r="C405" s="118">
        <f t="shared" si="7"/>
        <v>2016</v>
      </c>
    </row>
    <row r="406" spans="1:3" ht="13.5" thickBot="1" x14ac:dyDescent="0.35">
      <c r="A406" s="116">
        <v>42593</v>
      </c>
      <c r="B406" s="120">
        <v>0.49</v>
      </c>
      <c r="C406" s="118">
        <f t="shared" si="7"/>
        <v>2016</v>
      </c>
    </row>
    <row r="407" spans="1:3" ht="13.5" thickBot="1" x14ac:dyDescent="0.35">
      <c r="A407" s="116">
        <v>42594</v>
      </c>
      <c r="B407" s="119">
        <v>0.46</v>
      </c>
      <c r="C407" s="118">
        <f t="shared" si="7"/>
        <v>2016</v>
      </c>
    </row>
    <row r="408" spans="1:3" ht="13.5" thickBot="1" x14ac:dyDescent="0.35">
      <c r="A408" s="116">
        <v>42597</v>
      </c>
      <c r="B408" s="120">
        <v>0.49</v>
      </c>
      <c r="C408" s="118">
        <f t="shared" si="7"/>
        <v>2016</v>
      </c>
    </row>
    <row r="409" spans="1:3" ht="13.5" thickBot="1" x14ac:dyDescent="0.35">
      <c r="A409" s="116">
        <v>42598</v>
      </c>
      <c r="B409" s="119">
        <v>0.52</v>
      </c>
      <c r="C409" s="118">
        <f t="shared" si="7"/>
        <v>2016</v>
      </c>
    </row>
    <row r="410" spans="1:3" ht="13.5" thickBot="1" x14ac:dyDescent="0.35">
      <c r="A410" s="116">
        <v>42599</v>
      </c>
      <c r="B410" s="120">
        <v>0.49</v>
      </c>
      <c r="C410" s="118">
        <f t="shared" si="7"/>
        <v>2016</v>
      </c>
    </row>
    <row r="411" spans="1:3" ht="13.5" thickBot="1" x14ac:dyDescent="0.35">
      <c r="A411" s="116">
        <v>42600</v>
      </c>
      <c r="B411" s="119">
        <v>0.46</v>
      </c>
      <c r="C411" s="118">
        <f t="shared" si="7"/>
        <v>2016</v>
      </c>
    </row>
    <row r="412" spans="1:3" ht="13.5" thickBot="1" x14ac:dyDescent="0.35">
      <c r="A412" s="116">
        <v>42601</v>
      </c>
      <c r="B412" s="120">
        <v>0.49</v>
      </c>
      <c r="C412" s="118">
        <f t="shared" si="7"/>
        <v>2016</v>
      </c>
    </row>
    <row r="413" spans="1:3" ht="13.5" thickBot="1" x14ac:dyDescent="0.35">
      <c r="A413" s="116">
        <v>42604</v>
      </c>
      <c r="B413" s="119">
        <v>0.46</v>
      </c>
      <c r="C413" s="118">
        <f t="shared" si="7"/>
        <v>2016</v>
      </c>
    </row>
    <row r="414" spans="1:3" ht="13.5" thickBot="1" x14ac:dyDescent="0.35">
      <c r="A414" s="116">
        <v>42605</v>
      </c>
      <c r="B414" s="120">
        <v>0.45</v>
      </c>
      <c r="C414" s="118">
        <f t="shared" si="7"/>
        <v>2016</v>
      </c>
    </row>
    <row r="415" spans="1:3" ht="13.5" thickBot="1" x14ac:dyDescent="0.35">
      <c r="A415" s="116">
        <v>42606</v>
      </c>
      <c r="B415" s="119">
        <v>0.46</v>
      </c>
      <c r="C415" s="118">
        <f t="shared" si="7"/>
        <v>2016</v>
      </c>
    </row>
    <row r="416" spans="1:3" ht="13.5" thickBot="1" x14ac:dyDescent="0.35">
      <c r="A416" s="116">
        <v>42607</v>
      </c>
      <c r="B416" s="120">
        <v>0.47</v>
      </c>
      <c r="C416" s="118">
        <f t="shared" si="7"/>
        <v>2016</v>
      </c>
    </row>
    <row r="417" spans="1:3" ht="13.5" thickBot="1" x14ac:dyDescent="0.35">
      <c r="A417" s="116">
        <v>42608</v>
      </c>
      <c r="B417" s="119">
        <v>0.51</v>
      </c>
      <c r="C417" s="118">
        <f t="shared" si="7"/>
        <v>2016</v>
      </c>
    </row>
    <row r="418" spans="1:3" ht="13.5" thickBot="1" x14ac:dyDescent="0.35">
      <c r="A418" s="116">
        <v>42611</v>
      </c>
      <c r="B418" s="120">
        <v>0.47</v>
      </c>
      <c r="C418" s="118">
        <f t="shared" si="7"/>
        <v>2016</v>
      </c>
    </row>
    <row r="419" spans="1:3" ht="13.5" thickBot="1" x14ac:dyDescent="0.35">
      <c r="A419" s="116">
        <v>42612</v>
      </c>
      <c r="B419" s="119">
        <v>0.48</v>
      </c>
      <c r="C419" s="118">
        <f t="shared" si="7"/>
        <v>2016</v>
      </c>
    </row>
    <row r="420" spans="1:3" ht="13.5" thickBot="1" x14ac:dyDescent="0.35">
      <c r="A420" s="116">
        <v>42613</v>
      </c>
      <c r="B420" s="120">
        <v>0.46</v>
      </c>
      <c r="C420" s="118">
        <f t="shared" si="7"/>
        <v>2016</v>
      </c>
    </row>
    <row r="421" spans="1:3" ht="13.5" thickBot="1" x14ac:dyDescent="0.35">
      <c r="A421" s="116">
        <v>42614</v>
      </c>
      <c r="B421" s="119">
        <v>0.46</v>
      </c>
      <c r="C421" s="118">
        <f t="shared" si="7"/>
        <v>2016</v>
      </c>
    </row>
    <row r="422" spans="1:3" ht="13.5" thickBot="1" x14ac:dyDescent="0.35">
      <c r="A422" s="116">
        <v>42615</v>
      </c>
      <c r="B422" s="120">
        <v>0.48</v>
      </c>
      <c r="C422" s="118">
        <f t="shared" si="7"/>
        <v>2016</v>
      </c>
    </row>
    <row r="423" spans="1:3" ht="13.5" thickBot="1" x14ac:dyDescent="0.35">
      <c r="A423" s="116">
        <v>42619</v>
      </c>
      <c r="B423" s="119">
        <v>0.42</v>
      </c>
      <c r="C423" s="118">
        <f t="shared" si="7"/>
        <v>2016</v>
      </c>
    </row>
    <row r="424" spans="1:3" ht="13.5" thickBot="1" x14ac:dyDescent="0.35">
      <c r="A424" s="116">
        <v>42620</v>
      </c>
      <c r="B424" s="120">
        <v>0.4</v>
      </c>
      <c r="C424" s="118">
        <f t="shared" si="7"/>
        <v>2016</v>
      </c>
    </row>
    <row r="425" spans="1:3" ht="13.5" thickBot="1" x14ac:dyDescent="0.35">
      <c r="A425" s="116">
        <v>42621</v>
      </c>
      <c r="B425" s="119">
        <v>0.46</v>
      </c>
      <c r="C425" s="118">
        <f t="shared" si="7"/>
        <v>2016</v>
      </c>
    </row>
    <row r="426" spans="1:3" ht="13.5" thickBot="1" x14ac:dyDescent="0.35">
      <c r="A426" s="116">
        <v>42622</v>
      </c>
      <c r="B426" s="120">
        <v>0.55000000000000004</v>
      </c>
      <c r="C426" s="118">
        <f t="shared" si="7"/>
        <v>2016</v>
      </c>
    </row>
    <row r="427" spans="1:3" ht="13.5" thickBot="1" x14ac:dyDescent="0.35">
      <c r="A427" s="116">
        <v>42625</v>
      </c>
      <c r="B427" s="119">
        <v>0.54</v>
      </c>
      <c r="C427" s="118">
        <f t="shared" si="7"/>
        <v>2016</v>
      </c>
    </row>
    <row r="428" spans="1:3" ht="13.5" thickBot="1" x14ac:dyDescent="0.35">
      <c r="A428" s="116">
        <v>42626</v>
      </c>
      <c r="B428" s="120">
        <v>0.61</v>
      </c>
      <c r="C428" s="118">
        <f t="shared" si="7"/>
        <v>2016</v>
      </c>
    </row>
    <row r="429" spans="1:3" ht="13.5" thickBot="1" x14ac:dyDescent="0.35">
      <c r="A429" s="116">
        <v>42627</v>
      </c>
      <c r="B429" s="119">
        <v>0.59</v>
      </c>
      <c r="C429" s="118">
        <f t="shared" si="7"/>
        <v>2016</v>
      </c>
    </row>
    <row r="430" spans="1:3" ht="13.5" thickBot="1" x14ac:dyDescent="0.35">
      <c r="A430" s="116">
        <v>42628</v>
      </c>
      <c r="B430" s="120">
        <v>0.62</v>
      </c>
      <c r="C430" s="118">
        <f t="shared" si="7"/>
        <v>2016</v>
      </c>
    </row>
    <row r="431" spans="1:3" ht="13.5" thickBot="1" x14ac:dyDescent="0.35">
      <c r="A431" s="116">
        <v>42629</v>
      </c>
      <c r="B431" s="119">
        <v>0.59</v>
      </c>
      <c r="C431" s="118">
        <f t="shared" si="7"/>
        <v>2016</v>
      </c>
    </row>
    <row r="432" spans="1:3" ht="13.5" thickBot="1" x14ac:dyDescent="0.35">
      <c r="A432" s="116">
        <v>42632</v>
      </c>
      <c r="B432" s="120">
        <v>0.6</v>
      </c>
      <c r="C432" s="118">
        <f t="shared" si="7"/>
        <v>2016</v>
      </c>
    </row>
    <row r="433" spans="1:3" ht="13.5" thickBot="1" x14ac:dyDescent="0.35">
      <c r="A433" s="116">
        <v>42633</v>
      </c>
      <c r="B433" s="119">
        <v>0.6</v>
      </c>
      <c r="C433" s="118">
        <f t="shared" si="7"/>
        <v>2016</v>
      </c>
    </row>
    <row r="434" spans="1:3" ht="13.5" thickBot="1" x14ac:dyDescent="0.35">
      <c r="A434" s="116">
        <v>42634</v>
      </c>
      <c r="B434" s="120">
        <v>0.55000000000000004</v>
      </c>
      <c r="C434" s="118">
        <f t="shared" si="7"/>
        <v>2016</v>
      </c>
    </row>
    <row r="435" spans="1:3" ht="13.5" thickBot="1" x14ac:dyDescent="0.35">
      <c r="A435" s="116">
        <v>42635</v>
      </c>
      <c r="B435" s="119">
        <v>0.48</v>
      </c>
      <c r="C435" s="118">
        <f t="shared" si="7"/>
        <v>2016</v>
      </c>
    </row>
    <row r="436" spans="1:3" ht="13.5" thickBot="1" x14ac:dyDescent="0.35">
      <c r="A436" s="116">
        <v>42636</v>
      </c>
      <c r="B436" s="120">
        <v>0.44</v>
      </c>
      <c r="C436" s="118">
        <f t="shared" si="7"/>
        <v>2016</v>
      </c>
    </row>
    <row r="437" spans="1:3" ht="13.5" thickBot="1" x14ac:dyDescent="0.35">
      <c r="A437" s="116">
        <v>42639</v>
      </c>
      <c r="B437" s="119">
        <v>0.46</v>
      </c>
      <c r="C437" s="118">
        <f t="shared" si="7"/>
        <v>2016</v>
      </c>
    </row>
    <row r="438" spans="1:3" ht="13.5" thickBot="1" x14ac:dyDescent="0.35">
      <c r="A438" s="116">
        <v>42640</v>
      </c>
      <c r="B438" s="120">
        <v>0.44</v>
      </c>
      <c r="C438" s="118">
        <f t="shared" si="7"/>
        <v>2016</v>
      </c>
    </row>
    <row r="439" spans="1:3" ht="13.5" thickBot="1" x14ac:dyDescent="0.35">
      <c r="A439" s="116">
        <v>42641</v>
      </c>
      <c r="B439" s="119">
        <v>0.42</v>
      </c>
      <c r="C439" s="118">
        <f t="shared" si="7"/>
        <v>2016</v>
      </c>
    </row>
    <row r="440" spans="1:3" ht="13.5" thickBot="1" x14ac:dyDescent="0.35">
      <c r="A440" s="116">
        <v>42642</v>
      </c>
      <c r="B440" s="120">
        <v>0.43</v>
      </c>
      <c r="C440" s="118">
        <f t="shared" si="7"/>
        <v>2016</v>
      </c>
    </row>
    <row r="441" spans="1:3" ht="13.5" thickBot="1" x14ac:dyDescent="0.35">
      <c r="A441" s="116">
        <v>42643</v>
      </c>
      <c r="B441" s="119">
        <v>0.43</v>
      </c>
      <c r="C441" s="118">
        <f t="shared" si="7"/>
        <v>2016</v>
      </c>
    </row>
    <row r="442" spans="1:3" ht="13.5" thickBot="1" x14ac:dyDescent="0.35">
      <c r="A442" s="116">
        <v>42646</v>
      </c>
      <c r="B442" s="120">
        <v>0.43</v>
      </c>
      <c r="C442" s="118">
        <f t="shared" si="7"/>
        <v>2016</v>
      </c>
    </row>
    <row r="443" spans="1:3" ht="13.5" thickBot="1" x14ac:dyDescent="0.35">
      <c r="A443" s="116">
        <v>42647</v>
      </c>
      <c r="B443" s="119">
        <v>0.5</v>
      </c>
      <c r="C443" s="118">
        <f t="shared" si="7"/>
        <v>2016</v>
      </c>
    </row>
    <row r="444" spans="1:3" ht="13.5" thickBot="1" x14ac:dyDescent="0.35">
      <c r="A444" s="116">
        <v>42648</v>
      </c>
      <c r="B444" s="120">
        <v>0.52</v>
      </c>
      <c r="C444" s="118">
        <f t="shared" si="7"/>
        <v>2016</v>
      </c>
    </row>
    <row r="445" spans="1:3" ht="13.5" thickBot="1" x14ac:dyDescent="0.35">
      <c r="A445" s="116">
        <v>42649</v>
      </c>
      <c r="B445" s="119">
        <v>0.52</v>
      </c>
      <c r="C445" s="118">
        <f t="shared" si="7"/>
        <v>2016</v>
      </c>
    </row>
    <row r="446" spans="1:3" ht="13.5" thickBot="1" x14ac:dyDescent="0.35">
      <c r="A446" s="116">
        <v>42650</v>
      </c>
      <c r="B446" s="120">
        <v>0.52</v>
      </c>
      <c r="C446" s="118">
        <f t="shared" si="7"/>
        <v>2016</v>
      </c>
    </row>
    <row r="447" spans="1:3" ht="13.5" thickBot="1" x14ac:dyDescent="0.35">
      <c r="A447" s="116">
        <v>42654</v>
      </c>
      <c r="B447" s="119">
        <v>0.55000000000000004</v>
      </c>
      <c r="C447" s="118">
        <f t="shared" si="7"/>
        <v>2016</v>
      </c>
    </row>
    <row r="448" spans="1:3" ht="13.5" thickBot="1" x14ac:dyDescent="0.35">
      <c r="A448" s="116">
        <v>42655</v>
      </c>
      <c r="B448" s="120">
        <v>0.56000000000000005</v>
      </c>
      <c r="C448" s="118">
        <f t="shared" si="7"/>
        <v>2016</v>
      </c>
    </row>
    <row r="449" spans="1:3" ht="13.5" thickBot="1" x14ac:dyDescent="0.35">
      <c r="A449" s="116">
        <v>42656</v>
      </c>
      <c r="B449" s="119">
        <v>0.55000000000000004</v>
      </c>
      <c r="C449" s="118">
        <f t="shared" si="7"/>
        <v>2016</v>
      </c>
    </row>
    <row r="450" spans="1:3" ht="13.5" thickBot="1" x14ac:dyDescent="0.35">
      <c r="A450" s="116">
        <v>42657</v>
      </c>
      <c r="B450" s="120">
        <v>0.56999999999999995</v>
      </c>
      <c r="C450" s="118">
        <f t="shared" si="7"/>
        <v>2016</v>
      </c>
    </row>
    <row r="451" spans="1:3" ht="13.5" thickBot="1" x14ac:dyDescent="0.35">
      <c r="A451" s="116">
        <v>42660</v>
      </c>
      <c r="B451" s="119">
        <v>0.52</v>
      </c>
      <c r="C451" s="118">
        <f t="shared" ref="C451:C514" si="8">YEAR(A451)</f>
        <v>2016</v>
      </c>
    </row>
    <row r="452" spans="1:3" ht="13.5" thickBot="1" x14ac:dyDescent="0.35">
      <c r="A452" s="116">
        <v>42661</v>
      </c>
      <c r="B452" s="120">
        <v>0.52</v>
      </c>
      <c r="C452" s="118">
        <f t="shared" si="8"/>
        <v>2016</v>
      </c>
    </row>
    <row r="453" spans="1:3" ht="13.5" thickBot="1" x14ac:dyDescent="0.35">
      <c r="A453" s="116">
        <v>42662</v>
      </c>
      <c r="B453" s="119">
        <v>0.51</v>
      </c>
      <c r="C453" s="118">
        <f t="shared" si="8"/>
        <v>2016</v>
      </c>
    </row>
    <row r="454" spans="1:3" ht="13.5" thickBot="1" x14ac:dyDescent="0.35">
      <c r="A454" s="116">
        <v>42663</v>
      </c>
      <c r="B454" s="120">
        <v>0.51</v>
      </c>
      <c r="C454" s="118">
        <f t="shared" si="8"/>
        <v>2016</v>
      </c>
    </row>
    <row r="455" spans="1:3" ht="13.5" thickBot="1" x14ac:dyDescent="0.35">
      <c r="A455" s="116">
        <v>42664</v>
      </c>
      <c r="B455" s="119">
        <v>0.5</v>
      </c>
      <c r="C455" s="118">
        <f t="shared" si="8"/>
        <v>2016</v>
      </c>
    </row>
    <row r="456" spans="1:3" ht="13.5" thickBot="1" x14ac:dyDescent="0.35">
      <c r="A456" s="116">
        <v>42667</v>
      </c>
      <c r="B456" s="120">
        <v>0.52</v>
      </c>
      <c r="C456" s="118">
        <f t="shared" si="8"/>
        <v>2016</v>
      </c>
    </row>
    <row r="457" spans="1:3" ht="13.5" thickBot="1" x14ac:dyDescent="0.35">
      <c r="A457" s="116">
        <v>42668</v>
      </c>
      <c r="B457" s="119">
        <v>0.49</v>
      </c>
      <c r="C457" s="118">
        <f t="shared" si="8"/>
        <v>2016</v>
      </c>
    </row>
    <row r="458" spans="1:3" ht="13.5" thickBot="1" x14ac:dyDescent="0.35">
      <c r="A458" s="116">
        <v>42669</v>
      </c>
      <c r="B458" s="120">
        <v>0.49</v>
      </c>
      <c r="C458" s="118">
        <f t="shared" si="8"/>
        <v>2016</v>
      </c>
    </row>
    <row r="459" spans="1:3" ht="13.5" thickBot="1" x14ac:dyDescent="0.35">
      <c r="A459" s="116">
        <v>42670</v>
      </c>
      <c r="B459" s="119">
        <v>0.56000000000000005</v>
      </c>
      <c r="C459" s="118">
        <f t="shared" si="8"/>
        <v>2016</v>
      </c>
    </row>
    <row r="460" spans="1:3" ht="13.5" thickBot="1" x14ac:dyDescent="0.35">
      <c r="A460" s="116">
        <v>42671</v>
      </c>
      <c r="B460" s="120">
        <v>0.56999999999999995</v>
      </c>
      <c r="C460" s="118">
        <f t="shared" si="8"/>
        <v>2016</v>
      </c>
    </row>
    <row r="461" spans="1:3" ht="13.5" thickBot="1" x14ac:dyDescent="0.35">
      <c r="A461" s="116">
        <v>42674</v>
      </c>
      <c r="B461" s="119">
        <v>0.53</v>
      </c>
      <c r="C461" s="118">
        <f t="shared" si="8"/>
        <v>2016</v>
      </c>
    </row>
    <row r="462" spans="1:3" ht="13.5" thickBot="1" x14ac:dyDescent="0.35">
      <c r="A462" s="116">
        <v>42675</v>
      </c>
      <c r="B462" s="120">
        <v>0.53</v>
      </c>
      <c r="C462" s="118">
        <f t="shared" si="8"/>
        <v>2016</v>
      </c>
    </row>
    <row r="463" spans="1:3" ht="13.5" thickBot="1" x14ac:dyDescent="0.35">
      <c r="A463" s="116">
        <v>42676</v>
      </c>
      <c r="B463" s="119">
        <v>0.53</v>
      </c>
      <c r="C463" s="118">
        <f t="shared" si="8"/>
        <v>2016</v>
      </c>
    </row>
    <row r="464" spans="1:3" ht="13.5" thickBot="1" x14ac:dyDescent="0.35">
      <c r="A464" s="116">
        <v>42677</v>
      </c>
      <c r="B464" s="120">
        <v>0.57999999999999996</v>
      </c>
      <c r="C464" s="118">
        <f t="shared" si="8"/>
        <v>2016</v>
      </c>
    </row>
    <row r="465" spans="1:3" ht="13.5" thickBot="1" x14ac:dyDescent="0.35">
      <c r="A465" s="116">
        <v>42678</v>
      </c>
      <c r="B465" s="119">
        <v>0.55000000000000004</v>
      </c>
      <c r="C465" s="118">
        <f t="shared" si="8"/>
        <v>2016</v>
      </c>
    </row>
    <row r="466" spans="1:3" ht="13.5" thickBot="1" x14ac:dyDescent="0.35">
      <c r="A466" s="116">
        <v>42681</v>
      </c>
      <c r="B466" s="120">
        <v>0.55000000000000004</v>
      </c>
      <c r="C466" s="118">
        <f t="shared" si="8"/>
        <v>2016</v>
      </c>
    </row>
    <row r="467" spans="1:3" ht="13.5" thickBot="1" x14ac:dyDescent="0.35">
      <c r="A467" s="116">
        <v>42682</v>
      </c>
      <c r="B467" s="119">
        <v>0.56999999999999995</v>
      </c>
      <c r="C467" s="118">
        <f t="shared" si="8"/>
        <v>2016</v>
      </c>
    </row>
    <row r="468" spans="1:3" ht="13.5" thickBot="1" x14ac:dyDescent="0.35">
      <c r="A468" s="116">
        <v>42683</v>
      </c>
      <c r="B468" s="120">
        <v>0.66</v>
      </c>
      <c r="C468" s="118">
        <f t="shared" si="8"/>
        <v>2016</v>
      </c>
    </row>
    <row r="469" spans="1:3" ht="13.5" thickBot="1" x14ac:dyDescent="0.35">
      <c r="A469" s="116">
        <v>42684</v>
      </c>
      <c r="B469" s="119">
        <v>0.7</v>
      </c>
      <c r="C469" s="118">
        <f t="shared" si="8"/>
        <v>2016</v>
      </c>
    </row>
    <row r="470" spans="1:3" ht="13.5" thickBot="1" x14ac:dyDescent="0.35">
      <c r="A470" s="116">
        <v>42688</v>
      </c>
      <c r="B470" s="120">
        <v>0.8</v>
      </c>
      <c r="C470" s="118">
        <f t="shared" si="8"/>
        <v>2016</v>
      </c>
    </row>
    <row r="471" spans="1:3" ht="13.5" thickBot="1" x14ac:dyDescent="0.35">
      <c r="A471" s="116">
        <v>42689</v>
      </c>
      <c r="B471" s="119">
        <v>0.79</v>
      </c>
      <c r="C471" s="118">
        <f t="shared" si="8"/>
        <v>2016</v>
      </c>
    </row>
    <row r="472" spans="1:3" ht="13.5" thickBot="1" x14ac:dyDescent="0.35">
      <c r="A472" s="116">
        <v>42690</v>
      </c>
      <c r="B472" s="120">
        <v>0.78</v>
      </c>
      <c r="C472" s="118">
        <f t="shared" si="8"/>
        <v>2016</v>
      </c>
    </row>
    <row r="473" spans="1:3" ht="13.5" thickBot="1" x14ac:dyDescent="0.35">
      <c r="A473" s="116">
        <v>42691</v>
      </c>
      <c r="B473" s="119">
        <v>0.8</v>
      </c>
      <c r="C473" s="118">
        <f t="shared" si="8"/>
        <v>2016</v>
      </c>
    </row>
    <row r="474" spans="1:3" ht="13.5" thickBot="1" x14ac:dyDescent="0.35">
      <c r="A474" s="116">
        <v>42692</v>
      </c>
      <c r="B474" s="120">
        <v>0.81</v>
      </c>
      <c r="C474" s="118">
        <f t="shared" si="8"/>
        <v>2016</v>
      </c>
    </row>
    <row r="475" spans="1:3" ht="13.5" thickBot="1" x14ac:dyDescent="0.35">
      <c r="A475" s="116">
        <v>42695</v>
      </c>
      <c r="B475" s="119">
        <v>0.78</v>
      </c>
      <c r="C475" s="118">
        <f t="shared" si="8"/>
        <v>2016</v>
      </c>
    </row>
    <row r="476" spans="1:3" ht="13.5" thickBot="1" x14ac:dyDescent="0.35">
      <c r="A476" s="116">
        <v>42696</v>
      </c>
      <c r="B476" s="120">
        <v>0.78</v>
      </c>
      <c r="C476" s="118">
        <f t="shared" si="8"/>
        <v>2016</v>
      </c>
    </row>
    <row r="477" spans="1:3" ht="13.5" thickBot="1" x14ac:dyDescent="0.35">
      <c r="A477" s="116">
        <v>42697</v>
      </c>
      <c r="B477" s="119">
        <v>0.8</v>
      </c>
      <c r="C477" s="118">
        <f t="shared" si="8"/>
        <v>2016</v>
      </c>
    </row>
    <row r="478" spans="1:3" ht="13.5" thickBot="1" x14ac:dyDescent="0.35">
      <c r="A478" s="116">
        <v>42699</v>
      </c>
      <c r="B478" s="120">
        <v>0.81</v>
      </c>
      <c r="C478" s="118">
        <f t="shared" si="8"/>
        <v>2016</v>
      </c>
    </row>
    <row r="479" spans="1:3" ht="13.5" thickBot="1" x14ac:dyDescent="0.35">
      <c r="A479" s="116">
        <v>42702</v>
      </c>
      <c r="B479" s="119">
        <v>0.83</v>
      </c>
      <c r="C479" s="118">
        <f t="shared" si="8"/>
        <v>2016</v>
      </c>
    </row>
    <row r="480" spans="1:3" ht="13.5" thickBot="1" x14ac:dyDescent="0.35">
      <c r="A480" s="116">
        <v>42703</v>
      </c>
      <c r="B480" s="120">
        <v>0.8</v>
      </c>
      <c r="C480" s="118">
        <f t="shared" si="8"/>
        <v>2016</v>
      </c>
    </row>
    <row r="481" spans="1:3" ht="13.5" thickBot="1" x14ac:dyDescent="0.35">
      <c r="A481" s="116">
        <v>42704</v>
      </c>
      <c r="B481" s="119">
        <v>0.79</v>
      </c>
      <c r="C481" s="118">
        <f t="shared" si="8"/>
        <v>2016</v>
      </c>
    </row>
    <row r="482" spans="1:3" ht="13.5" thickBot="1" x14ac:dyDescent="0.35">
      <c r="A482" s="116">
        <v>42705</v>
      </c>
      <c r="B482" s="120">
        <v>0.83</v>
      </c>
      <c r="C482" s="118">
        <f t="shared" si="8"/>
        <v>2016</v>
      </c>
    </row>
    <row r="483" spans="1:3" ht="13.5" thickBot="1" x14ac:dyDescent="0.35">
      <c r="A483" s="116">
        <v>42706</v>
      </c>
      <c r="B483" s="119">
        <v>0.85</v>
      </c>
      <c r="C483" s="118">
        <f t="shared" si="8"/>
        <v>2016</v>
      </c>
    </row>
    <row r="484" spans="1:3" ht="13.5" thickBot="1" x14ac:dyDescent="0.35">
      <c r="A484" s="116">
        <v>42709</v>
      </c>
      <c r="B484" s="120">
        <v>0.81</v>
      </c>
      <c r="C484" s="118">
        <f t="shared" si="8"/>
        <v>2016</v>
      </c>
    </row>
    <row r="485" spans="1:3" ht="13.5" thickBot="1" x14ac:dyDescent="0.35">
      <c r="A485" s="116">
        <v>42710</v>
      </c>
      <c r="B485" s="119">
        <v>0.81</v>
      </c>
      <c r="C485" s="118">
        <f t="shared" si="8"/>
        <v>2016</v>
      </c>
    </row>
    <row r="486" spans="1:3" ht="13.5" thickBot="1" x14ac:dyDescent="0.35">
      <c r="A486" s="116">
        <v>42711</v>
      </c>
      <c r="B486" s="120">
        <v>0.78</v>
      </c>
      <c r="C486" s="118">
        <f t="shared" si="8"/>
        <v>2016</v>
      </c>
    </row>
    <row r="487" spans="1:3" ht="13.5" thickBot="1" x14ac:dyDescent="0.35">
      <c r="A487" s="116">
        <v>42712</v>
      </c>
      <c r="B487" s="119">
        <v>0.83</v>
      </c>
      <c r="C487" s="118">
        <f t="shared" si="8"/>
        <v>2016</v>
      </c>
    </row>
    <row r="488" spans="1:3" ht="13.5" thickBot="1" x14ac:dyDescent="0.35">
      <c r="A488" s="116">
        <v>42713</v>
      </c>
      <c r="B488" s="120">
        <v>0.9</v>
      </c>
      <c r="C488" s="118">
        <f t="shared" si="8"/>
        <v>2016</v>
      </c>
    </row>
    <row r="489" spans="1:3" ht="13.5" thickBot="1" x14ac:dyDescent="0.35">
      <c r="A489" s="116">
        <v>42716</v>
      </c>
      <c r="B489" s="119">
        <v>0.9</v>
      </c>
      <c r="C489" s="118">
        <f t="shared" si="8"/>
        <v>2016</v>
      </c>
    </row>
    <row r="490" spans="1:3" ht="13.5" thickBot="1" x14ac:dyDescent="0.35">
      <c r="A490" s="116">
        <v>42717</v>
      </c>
      <c r="B490" s="120">
        <v>0.9</v>
      </c>
      <c r="C490" s="118">
        <f t="shared" si="8"/>
        <v>2016</v>
      </c>
    </row>
    <row r="491" spans="1:3" ht="13.5" thickBot="1" x14ac:dyDescent="0.35">
      <c r="A491" s="116">
        <v>42718</v>
      </c>
      <c r="B491" s="119">
        <v>0.94</v>
      </c>
      <c r="C491" s="118">
        <f t="shared" si="8"/>
        <v>2016</v>
      </c>
    </row>
    <row r="492" spans="1:3" ht="13.5" thickBot="1" x14ac:dyDescent="0.35">
      <c r="A492" s="116">
        <v>42719</v>
      </c>
      <c r="B492" s="120">
        <v>1.03</v>
      </c>
      <c r="C492" s="118">
        <f t="shared" si="8"/>
        <v>2016</v>
      </c>
    </row>
    <row r="493" spans="1:3" ht="13.5" thickBot="1" x14ac:dyDescent="0.35">
      <c r="A493" s="116">
        <v>42720</v>
      </c>
      <c r="B493" s="119">
        <v>1.07</v>
      </c>
      <c r="C493" s="118">
        <f t="shared" si="8"/>
        <v>2016</v>
      </c>
    </row>
    <row r="494" spans="1:3" ht="13.5" thickBot="1" x14ac:dyDescent="0.35">
      <c r="A494" s="116">
        <v>42723</v>
      </c>
      <c r="B494" s="120">
        <v>1.01</v>
      </c>
      <c r="C494" s="118">
        <f t="shared" si="8"/>
        <v>2016</v>
      </c>
    </row>
    <row r="495" spans="1:3" ht="13.5" thickBot="1" x14ac:dyDescent="0.35">
      <c r="A495" s="116">
        <v>42724</v>
      </c>
      <c r="B495" s="119">
        <v>1.01</v>
      </c>
      <c r="C495" s="118">
        <f t="shared" si="8"/>
        <v>2016</v>
      </c>
    </row>
    <row r="496" spans="1:3" ht="13.5" thickBot="1" x14ac:dyDescent="0.35">
      <c r="A496" s="116">
        <v>42725</v>
      </c>
      <c r="B496" s="120">
        <v>0.97</v>
      </c>
      <c r="C496" s="118">
        <f t="shared" si="8"/>
        <v>2016</v>
      </c>
    </row>
    <row r="497" spans="1:3" ht="13.5" thickBot="1" x14ac:dyDescent="0.35">
      <c r="A497" s="116">
        <v>42726</v>
      </c>
      <c r="B497" s="119">
        <v>0.94</v>
      </c>
      <c r="C497" s="118">
        <f t="shared" si="8"/>
        <v>2016</v>
      </c>
    </row>
    <row r="498" spans="1:3" ht="13.5" thickBot="1" x14ac:dyDescent="0.35">
      <c r="A498" s="116">
        <v>42727</v>
      </c>
      <c r="B498" s="120">
        <v>0.91</v>
      </c>
      <c r="C498" s="118">
        <f t="shared" si="8"/>
        <v>2016</v>
      </c>
    </row>
    <row r="499" spans="1:3" ht="13.5" thickBot="1" x14ac:dyDescent="0.35">
      <c r="A499" s="116">
        <v>42731</v>
      </c>
      <c r="B499" s="119">
        <v>0.92</v>
      </c>
      <c r="C499" s="118">
        <f t="shared" si="8"/>
        <v>2016</v>
      </c>
    </row>
    <row r="500" spans="1:3" ht="13.5" thickBot="1" x14ac:dyDescent="0.35">
      <c r="A500" s="116">
        <v>42732</v>
      </c>
      <c r="B500" s="120">
        <v>0.9</v>
      </c>
      <c r="C500" s="118">
        <f t="shared" si="8"/>
        <v>2016</v>
      </c>
    </row>
    <row r="501" spans="1:3" ht="13.5" thickBot="1" x14ac:dyDescent="0.35">
      <c r="A501" s="116">
        <v>42733</v>
      </c>
      <c r="B501" s="119">
        <v>0.89</v>
      </c>
      <c r="C501" s="118">
        <f t="shared" si="8"/>
        <v>2016</v>
      </c>
    </row>
    <row r="502" spans="1:3" ht="13.5" thickBot="1" x14ac:dyDescent="0.35">
      <c r="A502" s="116">
        <v>42734</v>
      </c>
      <c r="B502" s="120">
        <v>0.86</v>
      </c>
      <c r="C502" s="118">
        <f t="shared" si="8"/>
        <v>2016</v>
      </c>
    </row>
    <row r="503" spans="1:3" ht="13.5" thickBot="1" x14ac:dyDescent="0.35">
      <c r="A503" s="116">
        <v>42738</v>
      </c>
      <c r="B503" s="119">
        <v>0.82</v>
      </c>
      <c r="C503" s="118">
        <f t="shared" si="8"/>
        <v>2017</v>
      </c>
    </row>
    <row r="504" spans="1:3" ht="13.5" thickBot="1" x14ac:dyDescent="0.35">
      <c r="A504" s="116">
        <v>42739</v>
      </c>
      <c r="B504" s="120">
        <v>0.82</v>
      </c>
      <c r="C504" s="118">
        <f t="shared" si="8"/>
        <v>2017</v>
      </c>
    </row>
    <row r="505" spans="1:3" ht="13.5" thickBot="1" x14ac:dyDescent="0.35">
      <c r="A505" s="116">
        <v>42740</v>
      </c>
      <c r="B505" s="119">
        <v>0.76</v>
      </c>
      <c r="C505" s="118">
        <f t="shared" si="8"/>
        <v>2017</v>
      </c>
    </row>
    <row r="506" spans="1:3" ht="13.5" thickBot="1" x14ac:dyDescent="0.35">
      <c r="A506" s="116">
        <v>42741</v>
      </c>
      <c r="B506" s="120">
        <v>0.8</v>
      </c>
      <c r="C506" s="118">
        <f t="shared" si="8"/>
        <v>2017</v>
      </c>
    </row>
    <row r="507" spans="1:3" ht="13.5" thickBot="1" x14ac:dyDescent="0.35">
      <c r="A507" s="116">
        <v>42744</v>
      </c>
      <c r="B507" s="119">
        <v>0.78</v>
      </c>
      <c r="C507" s="118">
        <f t="shared" si="8"/>
        <v>2017</v>
      </c>
    </row>
    <row r="508" spans="1:3" ht="13.5" thickBot="1" x14ac:dyDescent="0.35">
      <c r="A508" s="116">
        <v>42745</v>
      </c>
      <c r="B508" s="120">
        <v>0.77</v>
      </c>
      <c r="C508" s="118">
        <f t="shared" si="8"/>
        <v>2017</v>
      </c>
    </row>
    <row r="509" spans="1:3" ht="13.5" thickBot="1" x14ac:dyDescent="0.35">
      <c r="A509" s="116">
        <v>42746</v>
      </c>
      <c r="B509" s="119">
        <v>0.74</v>
      </c>
      <c r="C509" s="118">
        <f t="shared" si="8"/>
        <v>2017</v>
      </c>
    </row>
    <row r="510" spans="1:3" ht="13.5" thickBot="1" x14ac:dyDescent="0.35">
      <c r="A510" s="116">
        <v>42747</v>
      </c>
      <c r="B510" s="120">
        <v>0.73</v>
      </c>
      <c r="C510" s="118">
        <f t="shared" si="8"/>
        <v>2017</v>
      </c>
    </row>
    <row r="511" spans="1:3" ht="13.5" thickBot="1" x14ac:dyDescent="0.35">
      <c r="A511" s="116">
        <v>42748</v>
      </c>
      <c r="B511" s="119">
        <v>0.75</v>
      </c>
      <c r="C511" s="118">
        <f t="shared" si="8"/>
        <v>2017</v>
      </c>
    </row>
    <row r="512" spans="1:3" ht="13.5" thickBot="1" x14ac:dyDescent="0.35">
      <c r="A512" s="116">
        <v>42752</v>
      </c>
      <c r="B512" s="120">
        <v>0.74</v>
      </c>
      <c r="C512" s="118">
        <f t="shared" si="8"/>
        <v>2017</v>
      </c>
    </row>
    <row r="513" spans="1:3" ht="13.5" thickBot="1" x14ac:dyDescent="0.35">
      <c r="A513" s="116">
        <v>42753</v>
      </c>
      <c r="B513" s="119">
        <v>0.79</v>
      </c>
      <c r="C513" s="118">
        <f t="shared" si="8"/>
        <v>2017</v>
      </c>
    </row>
    <row r="514" spans="1:3" ht="13.5" thickBot="1" x14ac:dyDescent="0.35">
      <c r="A514" s="116">
        <v>42754</v>
      </c>
      <c r="B514" s="120">
        <v>0.79</v>
      </c>
      <c r="C514" s="118">
        <f t="shared" si="8"/>
        <v>2017</v>
      </c>
    </row>
    <row r="515" spans="1:3" ht="13.5" thickBot="1" x14ac:dyDescent="0.35">
      <c r="A515" s="116">
        <v>42755</v>
      </c>
      <c r="B515" s="119">
        <v>0.81</v>
      </c>
      <c r="C515" s="118">
        <f t="shared" ref="C515:C578" si="9">YEAR(A515)</f>
        <v>2017</v>
      </c>
    </row>
    <row r="516" spans="1:3" ht="13.5" thickBot="1" x14ac:dyDescent="0.35">
      <c r="A516" s="116">
        <v>42758</v>
      </c>
      <c r="B516" s="120">
        <v>0.75</v>
      </c>
      <c r="C516" s="118">
        <f t="shared" si="9"/>
        <v>2017</v>
      </c>
    </row>
    <row r="517" spans="1:3" ht="13.5" thickBot="1" x14ac:dyDescent="0.35">
      <c r="A517" s="116">
        <v>42759</v>
      </c>
      <c r="B517" s="119">
        <v>0.79</v>
      </c>
      <c r="C517" s="118">
        <f t="shared" si="9"/>
        <v>2017</v>
      </c>
    </row>
    <row r="518" spans="1:3" ht="13.5" thickBot="1" x14ac:dyDescent="0.35">
      <c r="A518" s="116">
        <v>42760</v>
      </c>
      <c r="B518" s="120">
        <v>0.82</v>
      </c>
      <c r="C518" s="118">
        <f t="shared" si="9"/>
        <v>2017</v>
      </c>
    </row>
    <row r="519" spans="1:3" ht="13.5" thickBot="1" x14ac:dyDescent="0.35">
      <c r="A519" s="116">
        <v>42761</v>
      </c>
      <c r="B519" s="119">
        <v>0.8</v>
      </c>
      <c r="C519" s="118">
        <f t="shared" si="9"/>
        <v>2017</v>
      </c>
    </row>
    <row r="520" spans="1:3" ht="13.5" thickBot="1" x14ac:dyDescent="0.35">
      <c r="A520" s="116">
        <v>42762</v>
      </c>
      <c r="B520" s="120">
        <v>0.78</v>
      </c>
      <c r="C520" s="118">
        <f t="shared" si="9"/>
        <v>2017</v>
      </c>
    </row>
    <row r="521" spans="1:3" ht="13.5" thickBot="1" x14ac:dyDescent="0.35">
      <c r="A521" s="116">
        <v>42765</v>
      </c>
      <c r="B521" s="119">
        <v>0.8</v>
      </c>
      <c r="C521" s="118">
        <f t="shared" si="9"/>
        <v>2017</v>
      </c>
    </row>
    <row r="522" spans="1:3" ht="13.5" thickBot="1" x14ac:dyDescent="0.35">
      <c r="A522" s="116">
        <v>42766</v>
      </c>
      <c r="B522" s="120">
        <v>0.78</v>
      </c>
      <c r="C522" s="118">
        <f t="shared" si="9"/>
        <v>2017</v>
      </c>
    </row>
    <row r="523" spans="1:3" ht="13.5" thickBot="1" x14ac:dyDescent="0.35">
      <c r="A523" s="116">
        <v>42767</v>
      </c>
      <c r="B523" s="119">
        <v>0.81</v>
      </c>
      <c r="C523" s="118">
        <f t="shared" si="9"/>
        <v>2017</v>
      </c>
    </row>
    <row r="524" spans="1:3" ht="13.5" thickBot="1" x14ac:dyDescent="0.35">
      <c r="A524" s="116">
        <v>42768</v>
      </c>
      <c r="B524" s="120">
        <v>0.82</v>
      </c>
      <c r="C524" s="118">
        <f t="shared" si="9"/>
        <v>2017</v>
      </c>
    </row>
    <row r="525" spans="1:3" ht="13.5" thickBot="1" x14ac:dyDescent="0.35">
      <c r="A525" s="116">
        <v>42769</v>
      </c>
      <c r="B525" s="119">
        <v>0.85</v>
      </c>
      <c r="C525" s="118">
        <f t="shared" si="9"/>
        <v>2017</v>
      </c>
    </row>
    <row r="526" spans="1:3" ht="13.5" thickBot="1" x14ac:dyDescent="0.35">
      <c r="A526" s="116">
        <v>42772</v>
      </c>
      <c r="B526" s="120">
        <v>0.81</v>
      </c>
      <c r="C526" s="118">
        <f t="shared" si="9"/>
        <v>2017</v>
      </c>
    </row>
    <row r="527" spans="1:3" ht="13.5" thickBot="1" x14ac:dyDescent="0.35">
      <c r="A527" s="116">
        <v>42773</v>
      </c>
      <c r="B527" s="119">
        <v>0.79</v>
      </c>
      <c r="C527" s="118">
        <f t="shared" si="9"/>
        <v>2017</v>
      </c>
    </row>
    <row r="528" spans="1:3" ht="13.5" thickBot="1" x14ac:dyDescent="0.35">
      <c r="A528" s="116">
        <v>42774</v>
      </c>
      <c r="B528" s="120">
        <v>0.75</v>
      </c>
      <c r="C528" s="118">
        <f t="shared" si="9"/>
        <v>2017</v>
      </c>
    </row>
    <row r="529" spans="1:3" ht="13.5" thickBot="1" x14ac:dyDescent="0.35">
      <c r="A529" s="116">
        <v>42775</v>
      </c>
      <c r="B529" s="119">
        <v>0.77</v>
      </c>
      <c r="C529" s="118">
        <f t="shared" si="9"/>
        <v>2017</v>
      </c>
    </row>
    <row r="530" spans="1:3" ht="13.5" thickBot="1" x14ac:dyDescent="0.35">
      <c r="A530" s="116">
        <v>42776</v>
      </c>
      <c r="B530" s="120">
        <v>0.75</v>
      </c>
      <c r="C530" s="118">
        <f t="shared" si="9"/>
        <v>2017</v>
      </c>
    </row>
    <row r="531" spans="1:3" ht="13.5" thickBot="1" x14ac:dyDescent="0.35">
      <c r="A531" s="116">
        <v>42779</v>
      </c>
      <c r="B531" s="119">
        <v>0.76</v>
      </c>
      <c r="C531" s="118">
        <f t="shared" si="9"/>
        <v>2017</v>
      </c>
    </row>
    <row r="532" spans="1:3" ht="13.5" thickBot="1" x14ac:dyDescent="0.35">
      <c r="A532" s="116">
        <v>42780</v>
      </c>
      <c r="B532" s="120">
        <v>0.8</v>
      </c>
      <c r="C532" s="118">
        <f t="shared" si="9"/>
        <v>2017</v>
      </c>
    </row>
    <row r="533" spans="1:3" ht="13.5" thickBot="1" x14ac:dyDescent="0.35">
      <c r="A533" s="116">
        <v>42781</v>
      </c>
      <c r="B533" s="119">
        <v>0.78</v>
      </c>
      <c r="C533" s="118">
        <f t="shared" si="9"/>
        <v>2017</v>
      </c>
    </row>
    <row r="534" spans="1:3" ht="13.5" thickBot="1" x14ac:dyDescent="0.35">
      <c r="A534" s="116">
        <v>42782</v>
      </c>
      <c r="B534" s="120">
        <v>0.79</v>
      </c>
      <c r="C534" s="118">
        <f t="shared" si="9"/>
        <v>2017</v>
      </c>
    </row>
    <row r="535" spans="1:3" ht="13.5" thickBot="1" x14ac:dyDescent="0.35">
      <c r="A535" s="116">
        <v>42783</v>
      </c>
      <c r="B535" s="119">
        <v>0.77</v>
      </c>
      <c r="C535" s="118">
        <f t="shared" si="9"/>
        <v>2017</v>
      </c>
    </row>
    <row r="536" spans="1:3" ht="13.5" thickBot="1" x14ac:dyDescent="0.35">
      <c r="A536" s="116">
        <v>42787</v>
      </c>
      <c r="B536" s="120">
        <v>0.76</v>
      </c>
      <c r="C536" s="118">
        <f t="shared" si="9"/>
        <v>2017</v>
      </c>
    </row>
    <row r="537" spans="1:3" ht="13.5" thickBot="1" x14ac:dyDescent="0.35">
      <c r="A537" s="116">
        <v>42788</v>
      </c>
      <c r="B537" s="119">
        <v>0.75</v>
      </c>
      <c r="C537" s="118">
        <f t="shared" si="9"/>
        <v>2017</v>
      </c>
    </row>
    <row r="538" spans="1:3" ht="13.5" thickBot="1" x14ac:dyDescent="0.35">
      <c r="A538" s="116">
        <v>42789</v>
      </c>
      <c r="B538" s="120">
        <v>0.72</v>
      </c>
      <c r="C538" s="118">
        <f t="shared" si="9"/>
        <v>2017</v>
      </c>
    </row>
    <row r="539" spans="1:3" ht="13.5" thickBot="1" x14ac:dyDescent="0.35">
      <c r="A539" s="116">
        <v>42790</v>
      </c>
      <c r="B539" s="119">
        <v>0.68</v>
      </c>
      <c r="C539" s="118">
        <f t="shared" si="9"/>
        <v>2017</v>
      </c>
    </row>
    <row r="540" spans="1:3" ht="13.5" thickBot="1" x14ac:dyDescent="0.35">
      <c r="A540" s="116">
        <v>42793</v>
      </c>
      <c r="B540" s="120">
        <v>0.71</v>
      </c>
      <c r="C540" s="118">
        <f t="shared" si="9"/>
        <v>2017</v>
      </c>
    </row>
    <row r="541" spans="1:3" ht="13.5" thickBot="1" x14ac:dyDescent="0.35">
      <c r="A541" s="116">
        <v>42794</v>
      </c>
      <c r="B541" s="119">
        <v>0.71</v>
      </c>
      <c r="C541" s="118">
        <f t="shared" si="9"/>
        <v>2017</v>
      </c>
    </row>
    <row r="542" spans="1:3" ht="13.5" thickBot="1" x14ac:dyDescent="0.35">
      <c r="A542" s="116">
        <v>42795</v>
      </c>
      <c r="B542" s="120">
        <v>0.79</v>
      </c>
      <c r="C542" s="118">
        <f t="shared" si="9"/>
        <v>2017</v>
      </c>
    </row>
    <row r="543" spans="1:3" ht="13.5" thickBot="1" x14ac:dyDescent="0.35">
      <c r="A543" s="116">
        <v>42796</v>
      </c>
      <c r="B543" s="119">
        <v>0.83</v>
      </c>
      <c r="C543" s="118">
        <f t="shared" si="9"/>
        <v>2017</v>
      </c>
    </row>
    <row r="544" spans="1:3" ht="13.5" thickBot="1" x14ac:dyDescent="0.35">
      <c r="A544" s="116">
        <v>42797</v>
      </c>
      <c r="B544" s="120">
        <v>0.81</v>
      </c>
      <c r="C544" s="118">
        <f t="shared" si="9"/>
        <v>2017</v>
      </c>
    </row>
    <row r="545" spans="1:3" ht="13.5" thickBot="1" x14ac:dyDescent="0.35">
      <c r="A545" s="116">
        <v>42800</v>
      </c>
      <c r="B545" s="119">
        <v>0.83</v>
      </c>
      <c r="C545" s="118">
        <f t="shared" si="9"/>
        <v>2017</v>
      </c>
    </row>
    <row r="546" spans="1:3" ht="13.5" thickBot="1" x14ac:dyDescent="0.35">
      <c r="A546" s="116">
        <v>42801</v>
      </c>
      <c r="B546" s="120">
        <v>0.85</v>
      </c>
      <c r="C546" s="118">
        <f t="shared" si="9"/>
        <v>2017</v>
      </c>
    </row>
    <row r="547" spans="1:3" ht="13.5" thickBot="1" x14ac:dyDescent="0.35">
      <c r="A547" s="116">
        <v>42802</v>
      </c>
      <c r="B547" s="119">
        <v>0.91</v>
      </c>
      <c r="C547" s="118">
        <f t="shared" si="9"/>
        <v>2017</v>
      </c>
    </row>
    <row r="548" spans="1:3" ht="13.5" thickBot="1" x14ac:dyDescent="0.35">
      <c r="A548" s="116">
        <v>42803</v>
      </c>
      <c r="B548" s="120">
        <v>0.93</v>
      </c>
      <c r="C548" s="118">
        <f t="shared" si="9"/>
        <v>2017</v>
      </c>
    </row>
    <row r="549" spans="1:3" ht="13.5" thickBot="1" x14ac:dyDescent="0.35">
      <c r="A549" s="116">
        <v>42804</v>
      </c>
      <c r="B549" s="119">
        <v>0.91</v>
      </c>
      <c r="C549" s="118">
        <f t="shared" si="9"/>
        <v>2017</v>
      </c>
    </row>
    <row r="550" spans="1:3" ht="13.5" thickBot="1" x14ac:dyDescent="0.35">
      <c r="A550" s="116">
        <v>42807</v>
      </c>
      <c r="B550" s="120">
        <v>0.94</v>
      </c>
      <c r="C550" s="118">
        <f t="shared" si="9"/>
        <v>2017</v>
      </c>
    </row>
    <row r="551" spans="1:3" ht="13.5" thickBot="1" x14ac:dyDescent="0.35">
      <c r="A551" s="116">
        <v>42808</v>
      </c>
      <c r="B551" s="119">
        <v>0.94</v>
      </c>
      <c r="C551" s="118">
        <f t="shared" si="9"/>
        <v>2017</v>
      </c>
    </row>
    <row r="552" spans="1:3" ht="13.5" thickBot="1" x14ac:dyDescent="0.35">
      <c r="A552" s="116">
        <v>42809</v>
      </c>
      <c r="B552" s="120">
        <v>0.85</v>
      </c>
      <c r="C552" s="118">
        <f t="shared" si="9"/>
        <v>2017</v>
      </c>
    </row>
    <row r="553" spans="1:3" ht="13.5" thickBot="1" x14ac:dyDescent="0.35">
      <c r="A553" s="116">
        <v>42810</v>
      </c>
      <c r="B553" s="119">
        <v>0.86</v>
      </c>
      <c r="C553" s="118">
        <f t="shared" si="9"/>
        <v>2017</v>
      </c>
    </row>
    <row r="554" spans="1:3" ht="13.5" thickBot="1" x14ac:dyDescent="0.35">
      <c r="A554" s="116">
        <v>42811</v>
      </c>
      <c r="B554" s="120">
        <v>0.85</v>
      </c>
      <c r="C554" s="118">
        <f t="shared" si="9"/>
        <v>2017</v>
      </c>
    </row>
    <row r="555" spans="1:3" ht="13.5" thickBot="1" x14ac:dyDescent="0.35">
      <c r="A555" s="116">
        <v>42814</v>
      </c>
      <c r="B555" s="119">
        <v>0.83</v>
      </c>
      <c r="C555" s="118">
        <f t="shared" si="9"/>
        <v>2017</v>
      </c>
    </row>
    <row r="556" spans="1:3" ht="13.5" thickBot="1" x14ac:dyDescent="0.35">
      <c r="A556" s="116">
        <v>42815</v>
      </c>
      <c r="B556" s="120">
        <v>0.82</v>
      </c>
      <c r="C556" s="118">
        <f t="shared" si="9"/>
        <v>2017</v>
      </c>
    </row>
    <row r="557" spans="1:3" ht="13.5" thickBot="1" x14ac:dyDescent="0.35">
      <c r="A557" s="116">
        <v>42816</v>
      </c>
      <c r="B557" s="119">
        <v>0.8</v>
      </c>
      <c r="C557" s="118">
        <f t="shared" si="9"/>
        <v>2017</v>
      </c>
    </row>
    <row r="558" spans="1:3" ht="13.5" thickBot="1" x14ac:dyDescent="0.35">
      <c r="A558" s="116">
        <v>42817</v>
      </c>
      <c r="B558" s="120">
        <v>0.8</v>
      </c>
      <c r="C558" s="118">
        <f t="shared" si="9"/>
        <v>2017</v>
      </c>
    </row>
    <row r="559" spans="1:3" ht="13.5" thickBot="1" x14ac:dyDescent="0.35">
      <c r="A559" s="116">
        <v>42818</v>
      </c>
      <c r="B559" s="119">
        <v>0.76</v>
      </c>
      <c r="C559" s="118">
        <f t="shared" si="9"/>
        <v>2017</v>
      </c>
    </row>
    <row r="560" spans="1:3" ht="13.5" thickBot="1" x14ac:dyDescent="0.35">
      <c r="A560" s="116">
        <v>42821</v>
      </c>
      <c r="B560" s="120">
        <v>0.75</v>
      </c>
      <c r="C560" s="118">
        <f t="shared" si="9"/>
        <v>2017</v>
      </c>
    </row>
    <row r="561" spans="1:3" ht="13.5" thickBot="1" x14ac:dyDescent="0.35">
      <c r="A561" s="116">
        <v>42822</v>
      </c>
      <c r="B561" s="119">
        <v>0.79</v>
      </c>
      <c r="C561" s="118">
        <f t="shared" si="9"/>
        <v>2017</v>
      </c>
    </row>
    <row r="562" spans="1:3" ht="13.5" thickBot="1" x14ac:dyDescent="0.35">
      <c r="A562" s="116">
        <v>42823</v>
      </c>
      <c r="B562" s="120">
        <v>0.76</v>
      </c>
      <c r="C562" s="118">
        <f t="shared" si="9"/>
        <v>2017</v>
      </c>
    </row>
    <row r="563" spans="1:3" ht="13.5" thickBot="1" x14ac:dyDescent="0.35">
      <c r="A563" s="116">
        <v>42824</v>
      </c>
      <c r="B563" s="119">
        <v>0.81</v>
      </c>
      <c r="C563" s="118">
        <f t="shared" si="9"/>
        <v>2017</v>
      </c>
    </row>
    <row r="564" spans="1:3" ht="13.5" thickBot="1" x14ac:dyDescent="0.35">
      <c r="A564" s="116">
        <v>42825</v>
      </c>
      <c r="B564" s="120">
        <v>0.78</v>
      </c>
      <c r="C564" s="118">
        <f t="shared" si="9"/>
        <v>2017</v>
      </c>
    </row>
    <row r="565" spans="1:3" ht="13.5" thickBot="1" x14ac:dyDescent="0.35">
      <c r="A565" s="116">
        <v>42828</v>
      </c>
      <c r="B565" s="119">
        <v>0.75</v>
      </c>
      <c r="C565" s="118">
        <f t="shared" si="9"/>
        <v>2017</v>
      </c>
    </row>
    <row r="566" spans="1:3" ht="13.5" thickBot="1" x14ac:dyDescent="0.35">
      <c r="A566" s="116">
        <v>42829</v>
      </c>
      <c r="B566" s="120">
        <v>0.76</v>
      </c>
      <c r="C566" s="118">
        <f t="shared" si="9"/>
        <v>2017</v>
      </c>
    </row>
    <row r="567" spans="1:3" ht="13.5" thickBot="1" x14ac:dyDescent="0.35">
      <c r="A567" s="116">
        <v>42830</v>
      </c>
      <c r="B567" s="119">
        <v>0.73</v>
      </c>
      <c r="C567" s="118">
        <f t="shared" si="9"/>
        <v>2017</v>
      </c>
    </row>
    <row r="568" spans="1:3" ht="13.5" thickBot="1" x14ac:dyDescent="0.35">
      <c r="A568" s="116">
        <v>42831</v>
      </c>
      <c r="B568" s="120">
        <v>0.74</v>
      </c>
      <c r="C568" s="118">
        <f t="shared" si="9"/>
        <v>2017</v>
      </c>
    </row>
    <row r="569" spans="1:3" ht="13.5" thickBot="1" x14ac:dyDescent="0.35">
      <c r="A569" s="116">
        <v>42832</v>
      </c>
      <c r="B569" s="119">
        <v>0.78</v>
      </c>
      <c r="C569" s="118">
        <f t="shared" si="9"/>
        <v>2017</v>
      </c>
    </row>
    <row r="570" spans="1:3" ht="13.5" thickBot="1" x14ac:dyDescent="0.35">
      <c r="A570" s="116">
        <v>42835</v>
      </c>
      <c r="B570" s="120">
        <v>0.78</v>
      </c>
      <c r="C570" s="118">
        <f t="shared" si="9"/>
        <v>2017</v>
      </c>
    </row>
    <row r="571" spans="1:3" ht="13.5" thickBot="1" x14ac:dyDescent="0.35">
      <c r="A571" s="116">
        <v>42836</v>
      </c>
      <c r="B571" s="119">
        <v>0.75</v>
      </c>
      <c r="C571" s="118">
        <f t="shared" si="9"/>
        <v>2017</v>
      </c>
    </row>
    <row r="572" spans="1:3" ht="13.5" thickBot="1" x14ac:dyDescent="0.35">
      <c r="A572" s="116">
        <v>42837</v>
      </c>
      <c r="B572" s="120">
        <v>0.73</v>
      </c>
      <c r="C572" s="118">
        <f t="shared" si="9"/>
        <v>2017</v>
      </c>
    </row>
    <row r="573" spans="1:3" ht="13.5" thickBot="1" x14ac:dyDescent="0.35">
      <c r="A573" s="116">
        <v>42838</v>
      </c>
      <c r="B573" s="119">
        <v>0.69</v>
      </c>
      <c r="C573" s="118">
        <f t="shared" si="9"/>
        <v>2017</v>
      </c>
    </row>
    <row r="574" spans="1:3" ht="13.5" thickBot="1" x14ac:dyDescent="0.35">
      <c r="A574" s="116">
        <v>42842</v>
      </c>
      <c r="B574" s="120">
        <v>0.74</v>
      </c>
      <c r="C574" s="118">
        <f t="shared" si="9"/>
        <v>2017</v>
      </c>
    </row>
    <row r="575" spans="1:3" ht="13.5" thickBot="1" x14ac:dyDescent="0.35">
      <c r="A575" s="116">
        <v>42843</v>
      </c>
      <c r="B575" s="119">
        <v>0.69</v>
      </c>
      <c r="C575" s="118">
        <f t="shared" si="9"/>
        <v>2017</v>
      </c>
    </row>
    <row r="576" spans="1:3" ht="13.5" thickBot="1" x14ac:dyDescent="0.35">
      <c r="A576" s="116">
        <v>42844</v>
      </c>
      <c r="B576" s="120">
        <v>0.73</v>
      </c>
      <c r="C576" s="118">
        <f t="shared" si="9"/>
        <v>2017</v>
      </c>
    </row>
    <row r="577" spans="1:3" ht="13.5" thickBot="1" x14ac:dyDescent="0.35">
      <c r="A577" s="116">
        <v>42845</v>
      </c>
      <c r="B577" s="119">
        <v>0.75</v>
      </c>
      <c r="C577" s="118">
        <f t="shared" si="9"/>
        <v>2017</v>
      </c>
    </row>
    <row r="578" spans="1:3" ht="13.5" thickBot="1" x14ac:dyDescent="0.35">
      <c r="A578" s="116">
        <v>42846</v>
      </c>
      <c r="B578" s="120">
        <v>0.76</v>
      </c>
      <c r="C578" s="118">
        <f t="shared" si="9"/>
        <v>2017</v>
      </c>
    </row>
    <row r="579" spans="1:3" ht="13.5" thickBot="1" x14ac:dyDescent="0.35">
      <c r="A579" s="116">
        <v>42849</v>
      </c>
      <c r="B579" s="119">
        <v>0.77</v>
      </c>
      <c r="C579" s="118">
        <f t="shared" ref="C579:C642" si="10">YEAR(A579)</f>
        <v>2017</v>
      </c>
    </row>
    <row r="580" spans="1:3" ht="13.5" thickBot="1" x14ac:dyDescent="0.35">
      <c r="A580" s="116">
        <v>42850</v>
      </c>
      <c r="B580" s="120">
        <v>0.8</v>
      </c>
      <c r="C580" s="118">
        <f t="shared" si="10"/>
        <v>2017</v>
      </c>
    </row>
    <row r="581" spans="1:3" ht="13.5" thickBot="1" x14ac:dyDescent="0.35">
      <c r="A581" s="116">
        <v>42851</v>
      </c>
      <c r="B581" s="119">
        <v>0.77</v>
      </c>
      <c r="C581" s="118">
        <f t="shared" si="10"/>
        <v>2017</v>
      </c>
    </row>
    <row r="582" spans="1:3" ht="13.5" thickBot="1" x14ac:dyDescent="0.35">
      <c r="A582" s="116">
        <v>42852</v>
      </c>
      <c r="B582" s="120">
        <v>0.75</v>
      </c>
      <c r="C582" s="118">
        <f t="shared" si="10"/>
        <v>2017</v>
      </c>
    </row>
    <row r="583" spans="1:3" ht="13.5" thickBot="1" x14ac:dyDescent="0.35">
      <c r="A583" s="116">
        <v>42853</v>
      </c>
      <c r="B583" s="119">
        <v>0.73</v>
      </c>
      <c r="C583" s="118">
        <f t="shared" si="10"/>
        <v>2017</v>
      </c>
    </row>
    <row r="584" spans="1:3" ht="13.5" thickBot="1" x14ac:dyDescent="0.35">
      <c r="A584" s="116">
        <v>42856</v>
      </c>
      <c r="B584" s="120">
        <v>0.78</v>
      </c>
      <c r="C584" s="118">
        <f t="shared" si="10"/>
        <v>2017</v>
      </c>
    </row>
    <row r="585" spans="1:3" ht="13.5" thickBot="1" x14ac:dyDescent="0.35">
      <c r="A585" s="116">
        <v>42857</v>
      </c>
      <c r="B585" s="119">
        <v>0.78</v>
      </c>
      <c r="C585" s="118">
        <f t="shared" si="10"/>
        <v>2017</v>
      </c>
    </row>
    <row r="586" spans="1:3" ht="13.5" thickBot="1" x14ac:dyDescent="0.35">
      <c r="A586" s="116">
        <v>42858</v>
      </c>
      <c r="B586" s="120">
        <v>0.81</v>
      </c>
      <c r="C586" s="118">
        <f t="shared" si="10"/>
        <v>2017</v>
      </c>
    </row>
    <row r="587" spans="1:3" ht="13.5" thickBot="1" x14ac:dyDescent="0.35">
      <c r="A587" s="116">
        <v>42859</v>
      </c>
      <c r="B587" s="119">
        <v>0.85</v>
      </c>
      <c r="C587" s="118">
        <f t="shared" si="10"/>
        <v>2017</v>
      </c>
    </row>
    <row r="588" spans="1:3" ht="13.5" thickBot="1" x14ac:dyDescent="0.35">
      <c r="A588" s="116">
        <v>42860</v>
      </c>
      <c r="B588" s="120">
        <v>0.85</v>
      </c>
      <c r="C588" s="118">
        <f t="shared" si="10"/>
        <v>2017</v>
      </c>
    </row>
    <row r="589" spans="1:3" ht="13.5" thickBot="1" x14ac:dyDescent="0.35">
      <c r="A589" s="116">
        <v>42863</v>
      </c>
      <c r="B589" s="119">
        <v>0.88</v>
      </c>
      <c r="C589" s="118">
        <f t="shared" si="10"/>
        <v>2017</v>
      </c>
    </row>
    <row r="590" spans="1:3" ht="13.5" thickBot="1" x14ac:dyDescent="0.35">
      <c r="A590" s="116">
        <v>42864</v>
      </c>
      <c r="B590" s="120">
        <v>0.9</v>
      </c>
      <c r="C590" s="118">
        <f t="shared" si="10"/>
        <v>2017</v>
      </c>
    </row>
    <row r="591" spans="1:3" ht="13.5" thickBot="1" x14ac:dyDescent="0.35">
      <c r="A591" s="116">
        <v>42865</v>
      </c>
      <c r="B591" s="119">
        <v>0.89</v>
      </c>
      <c r="C591" s="118">
        <f t="shared" si="10"/>
        <v>2017</v>
      </c>
    </row>
    <row r="592" spans="1:3" ht="13.5" thickBot="1" x14ac:dyDescent="0.35">
      <c r="A592" s="116">
        <v>42866</v>
      </c>
      <c r="B592" s="120">
        <v>0.86</v>
      </c>
      <c r="C592" s="118">
        <f t="shared" si="10"/>
        <v>2017</v>
      </c>
    </row>
    <row r="593" spans="1:3" ht="13.5" thickBot="1" x14ac:dyDescent="0.35">
      <c r="A593" s="116">
        <v>42867</v>
      </c>
      <c r="B593" s="119">
        <v>0.84</v>
      </c>
      <c r="C593" s="118">
        <f t="shared" si="10"/>
        <v>2017</v>
      </c>
    </row>
    <row r="594" spans="1:3" ht="13.5" thickBot="1" x14ac:dyDescent="0.35">
      <c r="A594" s="116">
        <v>42870</v>
      </c>
      <c r="B594" s="120">
        <v>0.88</v>
      </c>
      <c r="C594" s="118">
        <f t="shared" si="10"/>
        <v>2017</v>
      </c>
    </row>
    <row r="595" spans="1:3" ht="13.5" thickBot="1" x14ac:dyDescent="0.35">
      <c r="A595" s="116">
        <v>42871</v>
      </c>
      <c r="B595" s="119">
        <v>0.87</v>
      </c>
      <c r="C595" s="118">
        <f t="shared" si="10"/>
        <v>2017</v>
      </c>
    </row>
    <row r="596" spans="1:3" ht="13.5" thickBot="1" x14ac:dyDescent="0.35">
      <c r="A596" s="116">
        <v>42872</v>
      </c>
      <c r="B596" s="120">
        <v>0.8</v>
      </c>
      <c r="C596" s="118">
        <f t="shared" si="10"/>
        <v>2017</v>
      </c>
    </row>
    <row r="597" spans="1:3" ht="13.5" thickBot="1" x14ac:dyDescent="0.35">
      <c r="A597" s="116">
        <v>42873</v>
      </c>
      <c r="B597" s="119">
        <v>0.79</v>
      </c>
      <c r="C597" s="118">
        <f t="shared" si="10"/>
        <v>2017</v>
      </c>
    </row>
    <row r="598" spans="1:3" ht="13.5" thickBot="1" x14ac:dyDescent="0.35">
      <c r="A598" s="116">
        <v>42874</v>
      </c>
      <c r="B598" s="120">
        <v>0.76</v>
      </c>
      <c r="C598" s="118">
        <f t="shared" si="10"/>
        <v>2017</v>
      </c>
    </row>
    <row r="599" spans="1:3" ht="13.5" thickBot="1" x14ac:dyDescent="0.35">
      <c r="A599" s="116">
        <v>42877</v>
      </c>
      <c r="B599" s="119">
        <v>0.78</v>
      </c>
      <c r="C599" s="118">
        <f t="shared" si="10"/>
        <v>2017</v>
      </c>
    </row>
    <row r="600" spans="1:3" ht="13.5" thickBot="1" x14ac:dyDescent="0.35">
      <c r="A600" s="116">
        <v>42878</v>
      </c>
      <c r="B600" s="120">
        <v>0.8</v>
      </c>
      <c r="C600" s="118">
        <f t="shared" si="10"/>
        <v>2017</v>
      </c>
    </row>
    <row r="601" spans="1:3" ht="13.5" thickBot="1" x14ac:dyDescent="0.35">
      <c r="A601" s="116">
        <v>42879</v>
      </c>
      <c r="B601" s="119">
        <v>0.8</v>
      </c>
      <c r="C601" s="118">
        <f t="shared" si="10"/>
        <v>2017</v>
      </c>
    </row>
    <row r="602" spans="1:3" ht="13.5" thickBot="1" x14ac:dyDescent="0.35">
      <c r="A602" s="116">
        <v>42880</v>
      </c>
      <c r="B602" s="120">
        <v>0.8</v>
      </c>
      <c r="C602" s="118">
        <f t="shared" si="10"/>
        <v>2017</v>
      </c>
    </row>
    <row r="603" spans="1:3" ht="13.5" thickBot="1" x14ac:dyDescent="0.35">
      <c r="A603" s="116">
        <v>42881</v>
      </c>
      <c r="B603" s="119">
        <v>0.79</v>
      </c>
      <c r="C603" s="118">
        <f t="shared" si="10"/>
        <v>2017</v>
      </c>
    </row>
    <row r="604" spans="1:3" ht="13.5" thickBot="1" x14ac:dyDescent="0.35">
      <c r="A604" s="116">
        <v>42885</v>
      </c>
      <c r="B604" s="120">
        <v>0.76</v>
      </c>
      <c r="C604" s="118">
        <f t="shared" si="10"/>
        <v>2017</v>
      </c>
    </row>
    <row r="605" spans="1:3" ht="13.5" thickBot="1" x14ac:dyDescent="0.35">
      <c r="A605" s="116">
        <v>42886</v>
      </c>
      <c r="B605" s="119">
        <v>0.75</v>
      </c>
      <c r="C605" s="118">
        <f t="shared" si="10"/>
        <v>2017</v>
      </c>
    </row>
    <row r="606" spans="1:3" ht="13.5" thickBot="1" x14ac:dyDescent="0.35">
      <c r="A606" s="116">
        <v>42887</v>
      </c>
      <c r="B606" s="120">
        <v>0.75</v>
      </c>
      <c r="C606" s="118">
        <f t="shared" si="10"/>
        <v>2017</v>
      </c>
    </row>
    <row r="607" spans="1:3" ht="13.5" thickBot="1" x14ac:dyDescent="0.35">
      <c r="A607" s="116">
        <v>42888</v>
      </c>
      <c r="B607" s="119">
        <v>0.7</v>
      </c>
      <c r="C607" s="118">
        <f t="shared" si="10"/>
        <v>2017</v>
      </c>
    </row>
    <row r="608" spans="1:3" ht="13.5" thickBot="1" x14ac:dyDescent="0.35">
      <c r="A608" s="116">
        <v>42891</v>
      </c>
      <c r="B608" s="120">
        <v>0.74</v>
      </c>
      <c r="C608" s="118">
        <f t="shared" si="10"/>
        <v>2017</v>
      </c>
    </row>
    <row r="609" spans="1:3" ht="13.5" thickBot="1" x14ac:dyDescent="0.35">
      <c r="A609" s="116">
        <v>42892</v>
      </c>
      <c r="B609" s="119">
        <v>0.73</v>
      </c>
      <c r="C609" s="118">
        <f t="shared" si="10"/>
        <v>2017</v>
      </c>
    </row>
    <row r="610" spans="1:3" ht="13.5" thickBot="1" x14ac:dyDescent="0.35">
      <c r="A610" s="116">
        <v>42893</v>
      </c>
      <c r="B610" s="120">
        <v>0.75</v>
      </c>
      <c r="C610" s="118">
        <f t="shared" si="10"/>
        <v>2017</v>
      </c>
    </row>
    <row r="611" spans="1:3" ht="13.5" thickBot="1" x14ac:dyDescent="0.35">
      <c r="A611" s="116">
        <v>42894</v>
      </c>
      <c r="B611" s="119">
        <v>0.77</v>
      </c>
      <c r="C611" s="118">
        <f t="shared" si="10"/>
        <v>2017</v>
      </c>
    </row>
    <row r="612" spans="1:3" ht="13.5" thickBot="1" x14ac:dyDescent="0.35">
      <c r="A612" s="116">
        <v>42895</v>
      </c>
      <c r="B612" s="120">
        <v>0.78</v>
      </c>
      <c r="C612" s="118">
        <f t="shared" si="10"/>
        <v>2017</v>
      </c>
    </row>
    <row r="613" spans="1:3" ht="13.5" thickBot="1" x14ac:dyDescent="0.35">
      <c r="A613" s="116">
        <v>42898</v>
      </c>
      <c r="B613" s="119">
        <v>0.81</v>
      </c>
      <c r="C613" s="118">
        <f t="shared" si="10"/>
        <v>2017</v>
      </c>
    </row>
    <row r="614" spans="1:3" ht="13.5" thickBot="1" x14ac:dyDescent="0.35">
      <c r="A614" s="116">
        <v>42899</v>
      </c>
      <c r="B614" s="120">
        <v>0.8</v>
      </c>
      <c r="C614" s="118">
        <f t="shared" si="10"/>
        <v>2017</v>
      </c>
    </row>
    <row r="615" spans="1:3" ht="13.5" thickBot="1" x14ac:dyDescent="0.35">
      <c r="A615" s="116">
        <v>42900</v>
      </c>
      <c r="B615" s="119">
        <v>0.77</v>
      </c>
      <c r="C615" s="118">
        <f t="shared" si="10"/>
        <v>2017</v>
      </c>
    </row>
    <row r="616" spans="1:3" ht="13.5" thickBot="1" x14ac:dyDescent="0.35">
      <c r="A616" s="116">
        <v>42901</v>
      </c>
      <c r="B616" s="120">
        <v>0.81</v>
      </c>
      <c r="C616" s="118">
        <f t="shared" si="10"/>
        <v>2017</v>
      </c>
    </row>
    <row r="617" spans="1:3" ht="13.5" thickBot="1" x14ac:dyDescent="0.35">
      <c r="A617" s="116">
        <v>42902</v>
      </c>
      <c r="B617" s="119">
        <v>0.81</v>
      </c>
      <c r="C617" s="118">
        <f t="shared" si="10"/>
        <v>2017</v>
      </c>
    </row>
    <row r="618" spans="1:3" ht="13.5" thickBot="1" x14ac:dyDescent="0.35">
      <c r="A618" s="116">
        <v>42905</v>
      </c>
      <c r="B618" s="120">
        <v>0.82</v>
      </c>
      <c r="C618" s="118">
        <f t="shared" si="10"/>
        <v>2017</v>
      </c>
    </row>
    <row r="619" spans="1:3" ht="13.5" thickBot="1" x14ac:dyDescent="0.35">
      <c r="A619" s="116">
        <v>42906</v>
      </c>
      <c r="B619" s="119">
        <v>0.8</v>
      </c>
      <c r="C619" s="118">
        <f t="shared" si="10"/>
        <v>2017</v>
      </c>
    </row>
    <row r="620" spans="1:3" ht="13.5" thickBot="1" x14ac:dyDescent="0.35">
      <c r="A620" s="116">
        <v>42907</v>
      </c>
      <c r="B620" s="120">
        <v>0.78</v>
      </c>
      <c r="C620" s="118">
        <f t="shared" si="10"/>
        <v>2017</v>
      </c>
    </row>
    <row r="621" spans="1:3" ht="13.5" thickBot="1" x14ac:dyDescent="0.35">
      <c r="A621" s="116">
        <v>42908</v>
      </c>
      <c r="B621" s="119">
        <v>0.75</v>
      </c>
      <c r="C621" s="118">
        <f t="shared" si="10"/>
        <v>2017</v>
      </c>
    </row>
    <row r="622" spans="1:3" ht="13.5" thickBot="1" x14ac:dyDescent="0.35">
      <c r="A622" s="116">
        <v>42909</v>
      </c>
      <c r="B622" s="120">
        <v>0.74</v>
      </c>
      <c r="C622" s="118">
        <f t="shared" si="10"/>
        <v>2017</v>
      </c>
    </row>
    <row r="623" spans="1:3" ht="13.5" thickBot="1" x14ac:dyDescent="0.35">
      <c r="A623" s="116">
        <v>42912</v>
      </c>
      <c r="B623" s="119">
        <v>0.73</v>
      </c>
      <c r="C623" s="118">
        <f t="shared" si="10"/>
        <v>2017</v>
      </c>
    </row>
    <row r="624" spans="1:3" ht="13.5" thickBot="1" x14ac:dyDescent="0.35">
      <c r="A624" s="116">
        <v>42913</v>
      </c>
      <c r="B624" s="120">
        <v>0.79</v>
      </c>
      <c r="C624" s="118">
        <f t="shared" si="10"/>
        <v>2017</v>
      </c>
    </row>
    <row r="625" spans="1:3" ht="13.5" thickBot="1" x14ac:dyDescent="0.35">
      <c r="A625" s="116">
        <v>42914</v>
      </c>
      <c r="B625" s="119">
        <v>0.79</v>
      </c>
      <c r="C625" s="118">
        <f t="shared" si="10"/>
        <v>2017</v>
      </c>
    </row>
    <row r="626" spans="1:3" ht="13.5" thickBot="1" x14ac:dyDescent="0.35">
      <c r="A626" s="116">
        <v>42915</v>
      </c>
      <c r="B626" s="120">
        <v>0.84</v>
      </c>
      <c r="C626" s="118">
        <f t="shared" si="10"/>
        <v>2017</v>
      </c>
    </row>
    <row r="627" spans="1:3" ht="13.5" thickBot="1" x14ac:dyDescent="0.35">
      <c r="A627" s="116">
        <v>42916</v>
      </c>
      <c r="B627" s="119">
        <v>0.87</v>
      </c>
      <c r="C627" s="118">
        <f t="shared" si="10"/>
        <v>2017</v>
      </c>
    </row>
    <row r="628" spans="1:3" ht="13.5" thickBot="1" x14ac:dyDescent="0.35">
      <c r="A628" s="116">
        <v>42919</v>
      </c>
      <c r="B628" s="120">
        <v>0.88</v>
      </c>
      <c r="C628" s="118">
        <f t="shared" si="10"/>
        <v>2017</v>
      </c>
    </row>
    <row r="629" spans="1:3" ht="13.5" thickBot="1" x14ac:dyDescent="0.35">
      <c r="A629" s="116">
        <v>42921</v>
      </c>
      <c r="B629" s="119">
        <v>0.86</v>
      </c>
      <c r="C629" s="118">
        <f t="shared" si="10"/>
        <v>2017</v>
      </c>
    </row>
    <row r="630" spans="1:3" ht="13.5" thickBot="1" x14ac:dyDescent="0.35">
      <c r="A630" s="116">
        <v>42922</v>
      </c>
      <c r="B630" s="120">
        <v>0.9</v>
      </c>
      <c r="C630" s="118">
        <f t="shared" si="10"/>
        <v>2017</v>
      </c>
    </row>
    <row r="631" spans="1:3" ht="13.5" thickBot="1" x14ac:dyDescent="0.35">
      <c r="A631" s="116">
        <v>42923</v>
      </c>
      <c r="B631" s="119">
        <v>0.94</v>
      </c>
      <c r="C631" s="118">
        <f t="shared" si="10"/>
        <v>2017</v>
      </c>
    </row>
    <row r="632" spans="1:3" ht="13.5" thickBot="1" x14ac:dyDescent="0.35">
      <c r="A632" s="116">
        <v>42926</v>
      </c>
      <c r="B632" s="120">
        <v>0.94</v>
      </c>
      <c r="C632" s="118">
        <f t="shared" si="10"/>
        <v>2017</v>
      </c>
    </row>
    <row r="633" spans="1:3" ht="13.5" thickBot="1" x14ac:dyDescent="0.35">
      <c r="A633" s="116">
        <v>42927</v>
      </c>
      <c r="B633" s="119">
        <v>0.91</v>
      </c>
      <c r="C633" s="118">
        <f t="shared" si="10"/>
        <v>2017</v>
      </c>
    </row>
    <row r="634" spans="1:3" ht="13.5" thickBot="1" x14ac:dyDescent="0.35">
      <c r="A634" s="116">
        <v>42928</v>
      </c>
      <c r="B634" s="120">
        <v>0.87</v>
      </c>
      <c r="C634" s="118">
        <f t="shared" si="10"/>
        <v>2017</v>
      </c>
    </row>
    <row r="635" spans="1:3" ht="13.5" thickBot="1" x14ac:dyDescent="0.35">
      <c r="A635" s="116">
        <v>42929</v>
      </c>
      <c r="B635" s="119">
        <v>0.89</v>
      </c>
      <c r="C635" s="118">
        <f t="shared" si="10"/>
        <v>2017</v>
      </c>
    </row>
    <row r="636" spans="1:3" ht="13.5" thickBot="1" x14ac:dyDescent="0.35">
      <c r="A636" s="116">
        <v>42930</v>
      </c>
      <c r="B636" s="120">
        <v>0.88</v>
      </c>
      <c r="C636" s="118">
        <f t="shared" si="10"/>
        <v>2017</v>
      </c>
    </row>
    <row r="637" spans="1:3" ht="13.5" thickBot="1" x14ac:dyDescent="0.35">
      <c r="A637" s="116">
        <v>42933</v>
      </c>
      <c r="B637" s="119">
        <v>0.86</v>
      </c>
      <c r="C637" s="118">
        <f t="shared" si="10"/>
        <v>2017</v>
      </c>
    </row>
    <row r="638" spans="1:3" ht="13.5" thickBot="1" x14ac:dyDescent="0.35">
      <c r="A638" s="116">
        <v>42934</v>
      </c>
      <c r="B638" s="120">
        <v>0.82</v>
      </c>
      <c r="C638" s="118">
        <f t="shared" si="10"/>
        <v>2017</v>
      </c>
    </row>
    <row r="639" spans="1:3" ht="13.5" thickBot="1" x14ac:dyDescent="0.35">
      <c r="A639" s="116">
        <v>42935</v>
      </c>
      <c r="B639" s="119">
        <v>0.82</v>
      </c>
      <c r="C639" s="118">
        <f t="shared" si="10"/>
        <v>2017</v>
      </c>
    </row>
    <row r="640" spans="1:3" ht="13.5" thickBot="1" x14ac:dyDescent="0.35">
      <c r="A640" s="116">
        <v>42936</v>
      </c>
      <c r="B640" s="120">
        <v>0.84</v>
      </c>
      <c r="C640" s="118">
        <f t="shared" si="10"/>
        <v>2017</v>
      </c>
    </row>
    <row r="641" spans="1:3" ht="13.5" thickBot="1" x14ac:dyDescent="0.35">
      <c r="A641" s="116">
        <v>42937</v>
      </c>
      <c r="B641" s="119">
        <v>0.82</v>
      </c>
      <c r="C641" s="118">
        <f t="shared" si="10"/>
        <v>2017</v>
      </c>
    </row>
    <row r="642" spans="1:3" ht="13.5" thickBot="1" x14ac:dyDescent="0.35">
      <c r="A642" s="116">
        <v>42940</v>
      </c>
      <c r="B642" s="120">
        <v>0.83</v>
      </c>
      <c r="C642" s="118">
        <f t="shared" si="10"/>
        <v>2017</v>
      </c>
    </row>
    <row r="643" spans="1:3" ht="13.5" thickBot="1" x14ac:dyDescent="0.35">
      <c r="A643" s="116">
        <v>42941</v>
      </c>
      <c r="B643" s="119">
        <v>0.88</v>
      </c>
      <c r="C643" s="118">
        <f t="shared" ref="C643:C706" si="11">YEAR(A643)</f>
        <v>2017</v>
      </c>
    </row>
    <row r="644" spans="1:3" ht="13.5" thickBot="1" x14ac:dyDescent="0.35">
      <c r="A644" s="116">
        <v>42942</v>
      </c>
      <c r="B644" s="120">
        <v>0.85</v>
      </c>
      <c r="C644" s="118">
        <f t="shared" si="11"/>
        <v>2017</v>
      </c>
    </row>
    <row r="645" spans="1:3" ht="13.5" thickBot="1" x14ac:dyDescent="0.35">
      <c r="A645" s="116">
        <v>42943</v>
      </c>
      <c r="B645" s="119">
        <v>0.86</v>
      </c>
      <c r="C645" s="118">
        <f t="shared" si="11"/>
        <v>2017</v>
      </c>
    </row>
    <row r="646" spans="1:3" ht="13.5" thickBot="1" x14ac:dyDescent="0.35">
      <c r="A646" s="116">
        <v>42944</v>
      </c>
      <c r="B646" s="120">
        <v>0.84</v>
      </c>
      <c r="C646" s="118">
        <f t="shared" si="11"/>
        <v>2017</v>
      </c>
    </row>
    <row r="647" spans="1:3" ht="13.5" thickBot="1" x14ac:dyDescent="0.35">
      <c r="A647" s="116">
        <v>42947</v>
      </c>
      <c r="B647" s="119">
        <v>0.84</v>
      </c>
      <c r="C647" s="118">
        <f t="shared" si="11"/>
        <v>2017</v>
      </c>
    </row>
    <row r="648" spans="1:3" ht="13.5" thickBot="1" x14ac:dyDescent="0.35">
      <c r="A648" s="116">
        <v>42948</v>
      </c>
      <c r="B648" s="120">
        <v>0.83</v>
      </c>
      <c r="C648" s="118">
        <f t="shared" si="11"/>
        <v>2017</v>
      </c>
    </row>
    <row r="649" spans="1:3" ht="13.5" thickBot="1" x14ac:dyDescent="0.35">
      <c r="A649" s="116">
        <v>42949</v>
      </c>
      <c r="B649" s="119">
        <v>0.83</v>
      </c>
      <c r="C649" s="118">
        <f t="shared" si="11"/>
        <v>2017</v>
      </c>
    </row>
    <row r="650" spans="1:3" ht="13.5" thickBot="1" x14ac:dyDescent="0.35">
      <c r="A650" s="116">
        <v>42950</v>
      </c>
      <c r="B650" s="120">
        <v>0.81</v>
      </c>
      <c r="C650" s="118">
        <f t="shared" si="11"/>
        <v>2017</v>
      </c>
    </row>
    <row r="651" spans="1:3" ht="13.5" thickBot="1" x14ac:dyDescent="0.35">
      <c r="A651" s="116">
        <v>42951</v>
      </c>
      <c r="B651" s="119">
        <v>0.82</v>
      </c>
      <c r="C651" s="118">
        <f t="shared" si="11"/>
        <v>2017</v>
      </c>
    </row>
    <row r="652" spans="1:3" ht="13.5" thickBot="1" x14ac:dyDescent="0.35">
      <c r="A652" s="116">
        <v>42954</v>
      </c>
      <c r="B652" s="120">
        <v>0.81</v>
      </c>
      <c r="C652" s="118">
        <f t="shared" si="11"/>
        <v>2017</v>
      </c>
    </row>
    <row r="653" spans="1:3" ht="13.5" thickBot="1" x14ac:dyDescent="0.35">
      <c r="A653" s="116">
        <v>42955</v>
      </c>
      <c r="B653" s="119">
        <v>0.81</v>
      </c>
      <c r="C653" s="118">
        <f t="shared" si="11"/>
        <v>2017</v>
      </c>
    </row>
    <row r="654" spans="1:3" ht="13.5" thickBot="1" x14ac:dyDescent="0.35">
      <c r="A654" s="116">
        <v>42956</v>
      </c>
      <c r="B654" s="120">
        <v>0.77</v>
      </c>
      <c r="C654" s="118">
        <f t="shared" si="11"/>
        <v>2017</v>
      </c>
    </row>
    <row r="655" spans="1:3" ht="13.5" thickBot="1" x14ac:dyDescent="0.35">
      <c r="A655" s="116">
        <v>42957</v>
      </c>
      <c r="B655" s="119">
        <v>0.74</v>
      </c>
      <c r="C655" s="118">
        <f t="shared" si="11"/>
        <v>2017</v>
      </c>
    </row>
    <row r="656" spans="1:3" ht="13.5" thickBot="1" x14ac:dyDescent="0.35">
      <c r="A656" s="116">
        <v>42958</v>
      </c>
      <c r="B656" s="120">
        <v>0.75</v>
      </c>
      <c r="C656" s="118">
        <f t="shared" si="11"/>
        <v>2017</v>
      </c>
    </row>
    <row r="657" spans="1:3" ht="13.5" thickBot="1" x14ac:dyDescent="0.35">
      <c r="A657" s="116">
        <v>42961</v>
      </c>
      <c r="B657" s="119">
        <v>0.8</v>
      </c>
      <c r="C657" s="118">
        <f t="shared" si="11"/>
        <v>2017</v>
      </c>
    </row>
    <row r="658" spans="1:3" ht="13.5" thickBot="1" x14ac:dyDescent="0.35">
      <c r="A658" s="116">
        <v>42962</v>
      </c>
      <c r="B658" s="120">
        <v>0.83</v>
      </c>
      <c r="C658" s="118">
        <f t="shared" si="11"/>
        <v>2017</v>
      </c>
    </row>
    <row r="659" spans="1:3" ht="13.5" thickBot="1" x14ac:dyDescent="0.35">
      <c r="A659" s="116">
        <v>42963</v>
      </c>
      <c r="B659" s="119">
        <v>0.8</v>
      </c>
      <c r="C659" s="118">
        <f t="shared" si="11"/>
        <v>2017</v>
      </c>
    </row>
    <row r="660" spans="1:3" ht="13.5" thickBot="1" x14ac:dyDescent="0.35">
      <c r="A660" s="116">
        <v>42964</v>
      </c>
      <c r="B660" s="120">
        <v>0.77</v>
      </c>
      <c r="C660" s="118">
        <f t="shared" si="11"/>
        <v>2017</v>
      </c>
    </row>
    <row r="661" spans="1:3" ht="13.5" thickBot="1" x14ac:dyDescent="0.35">
      <c r="A661" s="116">
        <v>42965</v>
      </c>
      <c r="B661" s="119">
        <v>0.78</v>
      </c>
      <c r="C661" s="118">
        <f t="shared" si="11"/>
        <v>2017</v>
      </c>
    </row>
    <row r="662" spans="1:3" ht="13.5" thickBot="1" x14ac:dyDescent="0.35">
      <c r="A662" s="116">
        <v>42968</v>
      </c>
      <c r="B662" s="120">
        <v>0.77</v>
      </c>
      <c r="C662" s="118">
        <f t="shared" si="11"/>
        <v>2017</v>
      </c>
    </row>
    <row r="663" spans="1:3" ht="13.5" thickBot="1" x14ac:dyDescent="0.35">
      <c r="A663" s="116">
        <v>42969</v>
      </c>
      <c r="B663" s="119">
        <v>0.79</v>
      </c>
      <c r="C663" s="118">
        <f t="shared" si="11"/>
        <v>2017</v>
      </c>
    </row>
    <row r="664" spans="1:3" ht="13.5" thickBot="1" x14ac:dyDescent="0.35">
      <c r="A664" s="116">
        <v>42970</v>
      </c>
      <c r="B664" s="120">
        <v>0.76</v>
      </c>
      <c r="C664" s="118">
        <f t="shared" si="11"/>
        <v>2017</v>
      </c>
    </row>
    <row r="665" spans="1:3" ht="13.5" thickBot="1" x14ac:dyDescent="0.35">
      <c r="A665" s="116">
        <v>42971</v>
      </c>
      <c r="B665" s="119">
        <v>0.78</v>
      </c>
      <c r="C665" s="118">
        <f t="shared" si="11"/>
        <v>2017</v>
      </c>
    </row>
    <row r="666" spans="1:3" ht="13.5" thickBot="1" x14ac:dyDescent="0.35">
      <c r="A666" s="116">
        <v>42972</v>
      </c>
      <c r="B666" s="120">
        <v>0.76</v>
      </c>
      <c r="C666" s="118">
        <f t="shared" si="11"/>
        <v>2017</v>
      </c>
    </row>
    <row r="667" spans="1:3" ht="13.5" thickBot="1" x14ac:dyDescent="0.35">
      <c r="A667" s="116">
        <v>42975</v>
      </c>
      <c r="B667" s="119">
        <v>0.76</v>
      </c>
      <c r="C667" s="118">
        <f t="shared" si="11"/>
        <v>2017</v>
      </c>
    </row>
    <row r="668" spans="1:3" ht="13.5" thickBot="1" x14ac:dyDescent="0.35">
      <c r="A668" s="116">
        <v>42976</v>
      </c>
      <c r="B668" s="120">
        <v>0.75</v>
      </c>
      <c r="C668" s="118">
        <f t="shared" si="11"/>
        <v>2017</v>
      </c>
    </row>
    <row r="669" spans="1:3" ht="13.5" thickBot="1" x14ac:dyDescent="0.35">
      <c r="A669" s="116">
        <v>42977</v>
      </c>
      <c r="B669" s="119">
        <v>0.75</v>
      </c>
      <c r="C669" s="118">
        <f t="shared" si="11"/>
        <v>2017</v>
      </c>
    </row>
    <row r="670" spans="1:3" ht="13.5" thickBot="1" x14ac:dyDescent="0.35">
      <c r="A670" s="116">
        <v>42978</v>
      </c>
      <c r="B670" s="120">
        <v>0.71</v>
      </c>
      <c r="C670" s="118">
        <f t="shared" si="11"/>
        <v>2017</v>
      </c>
    </row>
    <row r="671" spans="1:3" ht="13.5" thickBot="1" x14ac:dyDescent="0.35">
      <c r="A671" s="116">
        <v>42979</v>
      </c>
      <c r="B671" s="119">
        <v>0.74</v>
      </c>
      <c r="C671" s="118">
        <f t="shared" si="11"/>
        <v>2017</v>
      </c>
    </row>
    <row r="672" spans="1:3" ht="13.5" thickBot="1" x14ac:dyDescent="0.35">
      <c r="A672" s="116">
        <v>42983</v>
      </c>
      <c r="B672" s="120">
        <v>0.67</v>
      </c>
      <c r="C672" s="118">
        <f t="shared" si="11"/>
        <v>2017</v>
      </c>
    </row>
    <row r="673" spans="1:3" ht="13.5" thickBot="1" x14ac:dyDescent="0.35">
      <c r="A673" s="116">
        <v>42984</v>
      </c>
      <c r="B673" s="119">
        <v>0.68</v>
      </c>
      <c r="C673" s="118">
        <f t="shared" si="11"/>
        <v>2017</v>
      </c>
    </row>
    <row r="674" spans="1:3" ht="13.5" thickBot="1" x14ac:dyDescent="0.35">
      <c r="A674" s="116">
        <v>42985</v>
      </c>
      <c r="B674" s="120">
        <v>0.63</v>
      </c>
      <c r="C674" s="118">
        <f t="shared" si="11"/>
        <v>2017</v>
      </c>
    </row>
    <row r="675" spans="1:3" ht="13.5" thickBot="1" x14ac:dyDescent="0.35">
      <c r="A675" s="116">
        <v>42986</v>
      </c>
      <c r="B675" s="119">
        <v>0.62</v>
      </c>
      <c r="C675" s="118">
        <f t="shared" si="11"/>
        <v>2017</v>
      </c>
    </row>
    <row r="676" spans="1:3" ht="13.5" thickBot="1" x14ac:dyDescent="0.35">
      <c r="A676" s="116">
        <v>42989</v>
      </c>
      <c r="B676" s="120">
        <v>0.67</v>
      </c>
      <c r="C676" s="118">
        <f t="shared" si="11"/>
        <v>2017</v>
      </c>
    </row>
    <row r="677" spans="1:3" ht="13.5" thickBot="1" x14ac:dyDescent="0.35">
      <c r="A677" s="116">
        <v>42990</v>
      </c>
      <c r="B677" s="119">
        <v>0.69</v>
      </c>
      <c r="C677" s="118">
        <f t="shared" si="11"/>
        <v>2017</v>
      </c>
    </row>
    <row r="678" spans="1:3" ht="13.5" thickBot="1" x14ac:dyDescent="0.35">
      <c r="A678" s="116">
        <v>42991</v>
      </c>
      <c r="B678" s="120">
        <v>0.71</v>
      </c>
      <c r="C678" s="118">
        <f t="shared" si="11"/>
        <v>2017</v>
      </c>
    </row>
    <row r="679" spans="1:3" ht="13.5" thickBot="1" x14ac:dyDescent="0.35">
      <c r="A679" s="116">
        <v>42992</v>
      </c>
      <c r="B679" s="119">
        <v>0.7</v>
      </c>
      <c r="C679" s="118">
        <f t="shared" si="11"/>
        <v>2017</v>
      </c>
    </row>
    <row r="680" spans="1:3" ht="13.5" thickBot="1" x14ac:dyDescent="0.35">
      <c r="A680" s="116">
        <v>42993</v>
      </c>
      <c r="B680" s="120">
        <v>0.7</v>
      </c>
      <c r="C680" s="118">
        <f t="shared" si="11"/>
        <v>2017</v>
      </c>
    </row>
    <row r="681" spans="1:3" ht="13.5" thickBot="1" x14ac:dyDescent="0.35">
      <c r="A681" s="116">
        <v>42996</v>
      </c>
      <c r="B681" s="119">
        <v>0.71</v>
      </c>
      <c r="C681" s="118">
        <f t="shared" si="11"/>
        <v>2017</v>
      </c>
    </row>
    <row r="682" spans="1:3" ht="13.5" thickBot="1" x14ac:dyDescent="0.35">
      <c r="A682" s="116">
        <v>42997</v>
      </c>
      <c r="B682" s="120">
        <v>0.72</v>
      </c>
      <c r="C682" s="118">
        <f t="shared" si="11"/>
        <v>2017</v>
      </c>
    </row>
    <row r="683" spans="1:3" ht="13.5" thickBot="1" x14ac:dyDescent="0.35">
      <c r="A683" s="116">
        <v>42998</v>
      </c>
      <c r="B683" s="119">
        <v>0.76</v>
      </c>
      <c r="C683" s="118">
        <f t="shared" si="11"/>
        <v>2017</v>
      </c>
    </row>
    <row r="684" spans="1:3" ht="13.5" thickBot="1" x14ac:dyDescent="0.35">
      <c r="A684" s="116">
        <v>42999</v>
      </c>
      <c r="B684" s="120">
        <v>0.76</v>
      </c>
      <c r="C684" s="118">
        <f t="shared" si="11"/>
        <v>2017</v>
      </c>
    </row>
    <row r="685" spans="1:3" ht="13.5" thickBot="1" x14ac:dyDescent="0.35">
      <c r="A685" s="116">
        <v>43000</v>
      </c>
      <c r="B685" s="119">
        <v>0.74</v>
      </c>
      <c r="C685" s="118">
        <f t="shared" si="11"/>
        <v>2017</v>
      </c>
    </row>
    <row r="686" spans="1:3" ht="13.5" thickBot="1" x14ac:dyDescent="0.35">
      <c r="A686" s="116">
        <v>43003</v>
      </c>
      <c r="B686" s="120">
        <v>0.71</v>
      </c>
      <c r="C686" s="118">
        <f t="shared" si="11"/>
        <v>2017</v>
      </c>
    </row>
    <row r="687" spans="1:3" ht="13.5" thickBot="1" x14ac:dyDescent="0.35">
      <c r="A687" s="116">
        <v>43004</v>
      </c>
      <c r="B687" s="119">
        <v>0.73</v>
      </c>
      <c r="C687" s="118">
        <f t="shared" si="11"/>
        <v>2017</v>
      </c>
    </row>
    <row r="688" spans="1:3" ht="13.5" thickBot="1" x14ac:dyDescent="0.35">
      <c r="A688" s="116">
        <v>43005</v>
      </c>
      <c r="B688" s="120">
        <v>0.78</v>
      </c>
      <c r="C688" s="118">
        <f t="shared" si="11"/>
        <v>2017</v>
      </c>
    </row>
    <row r="689" spans="1:3" ht="13.5" thickBot="1" x14ac:dyDescent="0.35">
      <c r="A689" s="116">
        <v>43006</v>
      </c>
      <c r="B689" s="119">
        <v>0.78</v>
      </c>
      <c r="C689" s="118">
        <f t="shared" si="11"/>
        <v>2017</v>
      </c>
    </row>
    <row r="690" spans="1:3" ht="13.5" thickBot="1" x14ac:dyDescent="0.35">
      <c r="A690" s="116">
        <v>43007</v>
      </c>
      <c r="B690" s="120">
        <v>0.8</v>
      </c>
      <c r="C690" s="118">
        <f t="shared" si="11"/>
        <v>2017</v>
      </c>
    </row>
    <row r="691" spans="1:3" ht="13.5" thickBot="1" x14ac:dyDescent="0.35">
      <c r="A691" s="116">
        <v>43010</v>
      </c>
      <c r="B691" s="119">
        <v>0.82</v>
      </c>
      <c r="C691" s="118">
        <f t="shared" si="11"/>
        <v>2017</v>
      </c>
    </row>
    <row r="692" spans="1:3" ht="13.5" thickBot="1" x14ac:dyDescent="0.35">
      <c r="A692" s="116">
        <v>43011</v>
      </c>
      <c r="B692" s="120">
        <v>0.81</v>
      </c>
      <c r="C692" s="118">
        <f t="shared" si="11"/>
        <v>2017</v>
      </c>
    </row>
    <row r="693" spans="1:3" ht="13.5" thickBot="1" x14ac:dyDescent="0.35">
      <c r="A693" s="116">
        <v>43012</v>
      </c>
      <c r="B693" s="119">
        <v>0.8</v>
      </c>
      <c r="C693" s="118">
        <f t="shared" si="11"/>
        <v>2017</v>
      </c>
    </row>
    <row r="694" spans="1:3" ht="13.5" thickBot="1" x14ac:dyDescent="0.35">
      <c r="A694" s="116">
        <v>43013</v>
      </c>
      <c r="B694" s="120">
        <v>0.81</v>
      </c>
      <c r="C694" s="118">
        <f t="shared" si="11"/>
        <v>2017</v>
      </c>
    </row>
    <row r="695" spans="1:3" ht="13.5" thickBot="1" x14ac:dyDescent="0.35">
      <c r="A695" s="116">
        <v>43014</v>
      </c>
      <c r="B695" s="119">
        <v>0.83</v>
      </c>
      <c r="C695" s="118">
        <f t="shared" si="11"/>
        <v>2017</v>
      </c>
    </row>
    <row r="696" spans="1:3" ht="13.5" thickBot="1" x14ac:dyDescent="0.35">
      <c r="A696" s="116">
        <v>43018</v>
      </c>
      <c r="B696" s="120">
        <v>0.8</v>
      </c>
      <c r="C696" s="118">
        <f t="shared" si="11"/>
        <v>2017</v>
      </c>
    </row>
    <row r="697" spans="1:3" ht="13.5" thickBot="1" x14ac:dyDescent="0.35">
      <c r="A697" s="116">
        <v>43019</v>
      </c>
      <c r="B697" s="119">
        <v>0.79</v>
      </c>
      <c r="C697" s="118">
        <f t="shared" si="11"/>
        <v>2017</v>
      </c>
    </row>
    <row r="698" spans="1:3" ht="13.5" thickBot="1" x14ac:dyDescent="0.35">
      <c r="A698" s="116">
        <v>43020</v>
      </c>
      <c r="B698" s="120">
        <v>0.76</v>
      </c>
      <c r="C698" s="118">
        <f t="shared" si="11"/>
        <v>2017</v>
      </c>
    </row>
    <row r="699" spans="1:3" ht="13.5" thickBot="1" x14ac:dyDescent="0.35">
      <c r="A699" s="116">
        <v>43021</v>
      </c>
      <c r="B699" s="119">
        <v>0.75</v>
      </c>
      <c r="C699" s="118">
        <f t="shared" si="11"/>
        <v>2017</v>
      </c>
    </row>
    <row r="700" spans="1:3" ht="13.5" thickBot="1" x14ac:dyDescent="0.35">
      <c r="A700" s="116">
        <v>43024</v>
      </c>
      <c r="B700" s="120">
        <v>0.76</v>
      </c>
      <c r="C700" s="118">
        <f t="shared" si="11"/>
        <v>2017</v>
      </c>
    </row>
    <row r="701" spans="1:3" ht="13.5" thickBot="1" x14ac:dyDescent="0.35">
      <c r="A701" s="116">
        <v>43025</v>
      </c>
      <c r="B701" s="119">
        <v>0.77</v>
      </c>
      <c r="C701" s="118">
        <f t="shared" si="11"/>
        <v>2017</v>
      </c>
    </row>
    <row r="702" spans="1:3" ht="13.5" thickBot="1" x14ac:dyDescent="0.35">
      <c r="A702" s="116">
        <v>43026</v>
      </c>
      <c r="B702" s="120">
        <v>0.8</v>
      </c>
      <c r="C702" s="118">
        <f t="shared" si="11"/>
        <v>2017</v>
      </c>
    </row>
    <row r="703" spans="1:3" ht="13.5" thickBot="1" x14ac:dyDescent="0.35">
      <c r="A703" s="116">
        <v>43027</v>
      </c>
      <c r="B703" s="119">
        <v>0.79</v>
      </c>
      <c r="C703" s="118">
        <f t="shared" si="11"/>
        <v>2017</v>
      </c>
    </row>
    <row r="704" spans="1:3" ht="13.5" thickBot="1" x14ac:dyDescent="0.35">
      <c r="A704" s="116">
        <v>43028</v>
      </c>
      <c r="B704" s="120">
        <v>0.83</v>
      </c>
      <c r="C704" s="118">
        <f t="shared" si="11"/>
        <v>2017</v>
      </c>
    </row>
    <row r="705" spans="1:3" ht="13.5" thickBot="1" x14ac:dyDescent="0.35">
      <c r="A705" s="116">
        <v>43031</v>
      </c>
      <c r="B705" s="119">
        <v>0.82</v>
      </c>
      <c r="C705" s="118">
        <f t="shared" si="11"/>
        <v>2017</v>
      </c>
    </row>
    <row r="706" spans="1:3" ht="13.5" thickBot="1" x14ac:dyDescent="0.35">
      <c r="A706" s="116">
        <v>43032</v>
      </c>
      <c r="B706" s="120">
        <v>0.85</v>
      </c>
      <c r="C706" s="118">
        <f t="shared" si="11"/>
        <v>2017</v>
      </c>
    </row>
    <row r="707" spans="1:3" ht="13.5" thickBot="1" x14ac:dyDescent="0.35">
      <c r="A707" s="116">
        <v>43033</v>
      </c>
      <c r="B707" s="119">
        <v>0.86</v>
      </c>
      <c r="C707" s="118">
        <f t="shared" ref="C707:C770" si="12">YEAR(A707)</f>
        <v>2017</v>
      </c>
    </row>
    <row r="708" spans="1:3" ht="13.5" thickBot="1" x14ac:dyDescent="0.35">
      <c r="A708" s="116">
        <v>43034</v>
      </c>
      <c r="B708" s="120">
        <v>0.87</v>
      </c>
      <c r="C708" s="118">
        <f t="shared" si="12"/>
        <v>2017</v>
      </c>
    </row>
    <row r="709" spans="1:3" ht="13.5" thickBot="1" x14ac:dyDescent="0.35">
      <c r="A709" s="116">
        <v>43035</v>
      </c>
      <c r="B709" s="119">
        <v>0.84</v>
      </c>
      <c r="C709" s="118">
        <f t="shared" si="12"/>
        <v>2017</v>
      </c>
    </row>
    <row r="710" spans="1:3" ht="13.5" thickBot="1" x14ac:dyDescent="0.35">
      <c r="A710" s="116">
        <v>43038</v>
      </c>
      <c r="B710" s="120">
        <v>0.8</v>
      </c>
      <c r="C710" s="118">
        <f t="shared" si="12"/>
        <v>2017</v>
      </c>
    </row>
    <row r="711" spans="1:3" ht="13.5" thickBot="1" x14ac:dyDescent="0.35">
      <c r="A711" s="116">
        <v>43039</v>
      </c>
      <c r="B711" s="119">
        <v>0.79</v>
      </c>
      <c r="C711" s="118">
        <f t="shared" si="12"/>
        <v>2017</v>
      </c>
    </row>
    <row r="712" spans="1:3" ht="13.5" thickBot="1" x14ac:dyDescent="0.35">
      <c r="A712" s="116">
        <v>43040</v>
      </c>
      <c r="B712" s="120">
        <v>0.78</v>
      </c>
      <c r="C712" s="118">
        <f t="shared" si="12"/>
        <v>2017</v>
      </c>
    </row>
    <row r="713" spans="1:3" ht="13.5" thickBot="1" x14ac:dyDescent="0.35">
      <c r="A713" s="116">
        <v>43041</v>
      </c>
      <c r="B713" s="119">
        <v>0.76</v>
      </c>
      <c r="C713" s="118">
        <f t="shared" si="12"/>
        <v>2017</v>
      </c>
    </row>
    <row r="714" spans="1:3" ht="13.5" thickBot="1" x14ac:dyDescent="0.35">
      <c r="A714" s="116">
        <v>43042</v>
      </c>
      <c r="B714" s="120">
        <v>0.76</v>
      </c>
      <c r="C714" s="118">
        <f t="shared" si="12"/>
        <v>2017</v>
      </c>
    </row>
    <row r="715" spans="1:3" ht="13.5" thickBot="1" x14ac:dyDescent="0.35">
      <c r="A715" s="116">
        <v>43045</v>
      </c>
      <c r="B715" s="119">
        <v>0.74</v>
      </c>
      <c r="C715" s="118">
        <f t="shared" si="12"/>
        <v>2017</v>
      </c>
    </row>
    <row r="716" spans="1:3" ht="13.5" thickBot="1" x14ac:dyDescent="0.35">
      <c r="A716" s="116">
        <v>43046</v>
      </c>
      <c r="B716" s="120">
        <v>0.72</v>
      </c>
      <c r="C716" s="118">
        <f t="shared" si="12"/>
        <v>2017</v>
      </c>
    </row>
    <row r="717" spans="1:3" ht="13.5" thickBot="1" x14ac:dyDescent="0.35">
      <c r="A717" s="116">
        <v>43047</v>
      </c>
      <c r="B717" s="119">
        <v>0.72</v>
      </c>
      <c r="C717" s="118">
        <f t="shared" si="12"/>
        <v>2017</v>
      </c>
    </row>
    <row r="718" spans="1:3" ht="13.5" thickBot="1" x14ac:dyDescent="0.35">
      <c r="A718" s="116">
        <v>43048</v>
      </c>
      <c r="B718" s="120">
        <v>0.74</v>
      </c>
      <c r="C718" s="118">
        <f t="shared" si="12"/>
        <v>2017</v>
      </c>
    </row>
    <row r="719" spans="1:3" ht="13.5" thickBot="1" x14ac:dyDescent="0.35">
      <c r="A719" s="116">
        <v>43049</v>
      </c>
      <c r="B719" s="119">
        <v>0.8</v>
      </c>
      <c r="C719" s="118">
        <f t="shared" si="12"/>
        <v>2017</v>
      </c>
    </row>
    <row r="720" spans="1:3" ht="13.5" thickBot="1" x14ac:dyDescent="0.35">
      <c r="A720" s="116">
        <v>43052</v>
      </c>
      <c r="B720" s="120">
        <v>0.79</v>
      </c>
      <c r="C720" s="118">
        <f t="shared" si="12"/>
        <v>2017</v>
      </c>
    </row>
    <row r="721" spans="1:3" ht="13.5" thickBot="1" x14ac:dyDescent="0.35">
      <c r="A721" s="116">
        <v>43053</v>
      </c>
      <c r="B721" s="119">
        <v>0.78</v>
      </c>
      <c r="C721" s="118">
        <f t="shared" si="12"/>
        <v>2017</v>
      </c>
    </row>
    <row r="722" spans="1:3" ht="13.5" thickBot="1" x14ac:dyDescent="0.35">
      <c r="A722" s="116">
        <v>43054</v>
      </c>
      <c r="B722" s="120">
        <v>0.74</v>
      </c>
      <c r="C722" s="118">
        <f t="shared" si="12"/>
        <v>2017</v>
      </c>
    </row>
    <row r="723" spans="1:3" ht="13.5" thickBot="1" x14ac:dyDescent="0.35">
      <c r="A723" s="116">
        <v>43055</v>
      </c>
      <c r="B723" s="119">
        <v>0.76</v>
      </c>
      <c r="C723" s="118">
        <f t="shared" si="12"/>
        <v>2017</v>
      </c>
    </row>
    <row r="724" spans="1:3" ht="13.5" thickBot="1" x14ac:dyDescent="0.35">
      <c r="A724" s="116">
        <v>43056</v>
      </c>
      <c r="B724" s="120">
        <v>0.74</v>
      </c>
      <c r="C724" s="118">
        <f t="shared" si="12"/>
        <v>2017</v>
      </c>
    </row>
    <row r="725" spans="1:3" ht="13.5" thickBot="1" x14ac:dyDescent="0.35">
      <c r="A725" s="116">
        <v>43059</v>
      </c>
      <c r="B725" s="119">
        <v>0.75</v>
      </c>
      <c r="C725" s="118">
        <f t="shared" si="12"/>
        <v>2017</v>
      </c>
    </row>
    <row r="726" spans="1:3" ht="13.5" thickBot="1" x14ac:dyDescent="0.35">
      <c r="A726" s="116">
        <v>43060</v>
      </c>
      <c r="B726" s="120">
        <v>0.75</v>
      </c>
      <c r="C726" s="118">
        <f t="shared" si="12"/>
        <v>2017</v>
      </c>
    </row>
    <row r="727" spans="1:3" ht="13.5" thickBot="1" x14ac:dyDescent="0.35">
      <c r="A727" s="116">
        <v>43061</v>
      </c>
      <c r="B727" s="119">
        <v>0.72</v>
      </c>
      <c r="C727" s="118">
        <f t="shared" si="12"/>
        <v>2017</v>
      </c>
    </row>
    <row r="728" spans="1:3" ht="13.5" thickBot="1" x14ac:dyDescent="0.35">
      <c r="A728" s="116">
        <v>43063</v>
      </c>
      <c r="B728" s="120">
        <v>0.74</v>
      </c>
      <c r="C728" s="118">
        <f t="shared" si="12"/>
        <v>2017</v>
      </c>
    </row>
    <row r="729" spans="1:3" ht="13.5" thickBot="1" x14ac:dyDescent="0.35">
      <c r="A729" s="116">
        <v>43066</v>
      </c>
      <c r="B729" s="119">
        <v>0.74</v>
      </c>
      <c r="C729" s="118">
        <f t="shared" si="12"/>
        <v>2017</v>
      </c>
    </row>
    <row r="730" spans="1:3" ht="13.5" thickBot="1" x14ac:dyDescent="0.35">
      <c r="A730" s="116">
        <v>43067</v>
      </c>
      <c r="B730" s="120">
        <v>0.75</v>
      </c>
      <c r="C730" s="118">
        <f t="shared" si="12"/>
        <v>2017</v>
      </c>
    </row>
    <row r="731" spans="1:3" ht="13.5" thickBot="1" x14ac:dyDescent="0.35">
      <c r="A731" s="116">
        <v>43068</v>
      </c>
      <c r="B731" s="119">
        <v>0.78</v>
      </c>
      <c r="C731" s="118">
        <f t="shared" si="12"/>
        <v>2017</v>
      </c>
    </row>
    <row r="732" spans="1:3" ht="13.5" thickBot="1" x14ac:dyDescent="0.35">
      <c r="A732" s="116">
        <v>43069</v>
      </c>
      <c r="B732" s="120">
        <v>0.79</v>
      </c>
      <c r="C732" s="118">
        <f t="shared" si="12"/>
        <v>2017</v>
      </c>
    </row>
    <row r="733" spans="1:3" ht="13.5" thickBot="1" x14ac:dyDescent="0.35">
      <c r="A733" s="116">
        <v>43070</v>
      </c>
      <c r="B733" s="119">
        <v>0.73</v>
      </c>
      <c r="C733" s="118">
        <f t="shared" si="12"/>
        <v>2017</v>
      </c>
    </row>
    <row r="734" spans="1:3" ht="13.5" thickBot="1" x14ac:dyDescent="0.35">
      <c r="A734" s="116">
        <v>43073</v>
      </c>
      <c r="B734" s="120">
        <v>0.71</v>
      </c>
      <c r="C734" s="118">
        <f t="shared" si="12"/>
        <v>2017</v>
      </c>
    </row>
    <row r="735" spans="1:3" ht="13.5" thickBot="1" x14ac:dyDescent="0.35">
      <c r="A735" s="116">
        <v>43074</v>
      </c>
      <c r="B735" s="119">
        <v>0.7</v>
      </c>
      <c r="C735" s="118">
        <f t="shared" si="12"/>
        <v>2017</v>
      </c>
    </row>
    <row r="736" spans="1:3" ht="13.5" thickBot="1" x14ac:dyDescent="0.35">
      <c r="A736" s="116">
        <v>43075</v>
      </c>
      <c r="B736" s="120">
        <v>0.68</v>
      </c>
      <c r="C736" s="118">
        <f t="shared" si="12"/>
        <v>2017</v>
      </c>
    </row>
    <row r="737" spans="1:3" ht="13.5" thickBot="1" x14ac:dyDescent="0.35">
      <c r="A737" s="116">
        <v>43076</v>
      </c>
      <c r="B737" s="119">
        <v>0.72</v>
      </c>
      <c r="C737" s="118">
        <f t="shared" si="12"/>
        <v>2017</v>
      </c>
    </row>
    <row r="738" spans="1:3" ht="13.5" thickBot="1" x14ac:dyDescent="0.35">
      <c r="A738" s="116">
        <v>43077</v>
      </c>
      <c r="B738" s="120">
        <v>0.72</v>
      </c>
      <c r="C738" s="118">
        <f t="shared" si="12"/>
        <v>2017</v>
      </c>
    </row>
    <row r="739" spans="1:3" ht="13.5" thickBot="1" x14ac:dyDescent="0.35">
      <c r="A739" s="116">
        <v>43080</v>
      </c>
      <c r="B739" s="119">
        <v>0.73</v>
      </c>
      <c r="C739" s="118">
        <f t="shared" si="12"/>
        <v>2017</v>
      </c>
    </row>
    <row r="740" spans="1:3" ht="13.5" thickBot="1" x14ac:dyDescent="0.35">
      <c r="A740" s="116">
        <v>43081</v>
      </c>
      <c r="B740" s="120">
        <v>0.72</v>
      </c>
      <c r="C740" s="118">
        <f t="shared" si="12"/>
        <v>2017</v>
      </c>
    </row>
    <row r="741" spans="1:3" ht="13.5" thickBot="1" x14ac:dyDescent="0.35">
      <c r="A741" s="116">
        <v>43082</v>
      </c>
      <c r="B741" s="119">
        <v>0.7</v>
      </c>
      <c r="C741" s="118">
        <f t="shared" si="12"/>
        <v>2017</v>
      </c>
    </row>
    <row r="742" spans="1:3" ht="13.5" thickBot="1" x14ac:dyDescent="0.35">
      <c r="A742" s="116">
        <v>43083</v>
      </c>
      <c r="B742" s="120">
        <v>0.68</v>
      </c>
      <c r="C742" s="118">
        <f t="shared" si="12"/>
        <v>2017</v>
      </c>
    </row>
    <row r="743" spans="1:3" ht="13.5" thickBot="1" x14ac:dyDescent="0.35">
      <c r="A743" s="116">
        <v>43084</v>
      </c>
      <c r="B743" s="119">
        <v>0.67</v>
      </c>
      <c r="C743" s="118">
        <f t="shared" si="12"/>
        <v>2017</v>
      </c>
    </row>
    <row r="744" spans="1:3" ht="13.5" thickBot="1" x14ac:dyDescent="0.35">
      <c r="A744" s="116">
        <v>43087</v>
      </c>
      <c r="B744" s="120">
        <v>0.7</v>
      </c>
      <c r="C744" s="118">
        <f t="shared" si="12"/>
        <v>2017</v>
      </c>
    </row>
    <row r="745" spans="1:3" ht="13.5" thickBot="1" x14ac:dyDescent="0.35">
      <c r="A745" s="116">
        <v>43088</v>
      </c>
      <c r="B745" s="119">
        <v>0.75</v>
      </c>
      <c r="C745" s="118">
        <f t="shared" si="12"/>
        <v>2017</v>
      </c>
    </row>
    <row r="746" spans="1:3" ht="13.5" thickBot="1" x14ac:dyDescent="0.35">
      <c r="A746" s="116">
        <v>43089</v>
      </c>
      <c r="B746" s="120">
        <v>0.79</v>
      </c>
      <c r="C746" s="118">
        <f t="shared" si="12"/>
        <v>2017</v>
      </c>
    </row>
    <row r="747" spans="1:3" ht="13.5" thickBot="1" x14ac:dyDescent="0.35">
      <c r="A747" s="116">
        <v>43090</v>
      </c>
      <c r="B747" s="119">
        <v>0.76</v>
      </c>
      <c r="C747" s="118">
        <f t="shared" si="12"/>
        <v>2017</v>
      </c>
    </row>
    <row r="748" spans="1:3" ht="13.5" thickBot="1" x14ac:dyDescent="0.35">
      <c r="A748" s="116">
        <v>43091</v>
      </c>
      <c r="B748" s="120">
        <v>0.75</v>
      </c>
      <c r="C748" s="118">
        <f t="shared" si="12"/>
        <v>2017</v>
      </c>
    </row>
    <row r="749" spans="1:3" ht="13.5" thickBot="1" x14ac:dyDescent="0.35">
      <c r="A749" s="116">
        <v>43095</v>
      </c>
      <c r="B749" s="119">
        <v>0.74</v>
      </c>
      <c r="C749" s="118">
        <f t="shared" si="12"/>
        <v>2017</v>
      </c>
    </row>
    <row r="750" spans="1:3" ht="13.5" thickBot="1" x14ac:dyDescent="0.35">
      <c r="A750" s="116">
        <v>43096</v>
      </c>
      <c r="B750" s="120">
        <v>0.68</v>
      </c>
      <c r="C750" s="118">
        <f t="shared" si="12"/>
        <v>2017</v>
      </c>
    </row>
    <row r="751" spans="1:3" ht="13.5" thickBot="1" x14ac:dyDescent="0.35">
      <c r="A751" s="116">
        <v>43097</v>
      </c>
      <c r="B751" s="119">
        <v>0.67</v>
      </c>
      <c r="C751" s="118">
        <f t="shared" si="12"/>
        <v>2017</v>
      </c>
    </row>
    <row r="752" spans="1:3" ht="13.5" thickBot="1" x14ac:dyDescent="0.35">
      <c r="A752" s="116">
        <v>43098</v>
      </c>
      <c r="B752" s="120">
        <v>0.64</v>
      </c>
      <c r="C752" s="118">
        <f t="shared" si="12"/>
        <v>2017</v>
      </c>
    </row>
    <row r="753" spans="1:3" ht="13.5" thickBot="1" x14ac:dyDescent="0.35">
      <c r="A753" s="116">
        <v>43102</v>
      </c>
      <c r="B753" s="119">
        <v>0.68</v>
      </c>
      <c r="C753" s="118">
        <f t="shared" si="12"/>
        <v>2018</v>
      </c>
    </row>
    <row r="754" spans="1:3" ht="13.5" thickBot="1" x14ac:dyDescent="0.35">
      <c r="A754" s="116">
        <v>43103</v>
      </c>
      <c r="B754" s="120">
        <v>0.67</v>
      </c>
      <c r="C754" s="118">
        <f t="shared" si="12"/>
        <v>2018</v>
      </c>
    </row>
    <row r="755" spans="1:3" ht="13.5" thickBot="1" x14ac:dyDescent="0.35">
      <c r="A755" s="116">
        <v>43104</v>
      </c>
      <c r="B755" s="119">
        <v>0.66</v>
      </c>
      <c r="C755" s="118">
        <f t="shared" si="12"/>
        <v>2018</v>
      </c>
    </row>
    <row r="756" spans="1:3" ht="13.5" thickBot="1" x14ac:dyDescent="0.35">
      <c r="A756" s="116">
        <v>43105</v>
      </c>
      <c r="B756" s="120">
        <v>0.66</v>
      </c>
      <c r="C756" s="118">
        <f t="shared" si="12"/>
        <v>2018</v>
      </c>
    </row>
    <row r="757" spans="1:3" ht="13.5" thickBot="1" x14ac:dyDescent="0.35">
      <c r="A757" s="116">
        <v>43108</v>
      </c>
      <c r="B757" s="119">
        <v>0.68</v>
      </c>
      <c r="C757" s="118">
        <f t="shared" si="12"/>
        <v>2018</v>
      </c>
    </row>
    <row r="758" spans="1:3" ht="13.5" thickBot="1" x14ac:dyDescent="0.35">
      <c r="A758" s="116">
        <v>43109</v>
      </c>
      <c r="B758" s="120">
        <v>0.73</v>
      </c>
      <c r="C758" s="118">
        <f t="shared" si="12"/>
        <v>2018</v>
      </c>
    </row>
    <row r="759" spans="1:3" ht="13.5" thickBot="1" x14ac:dyDescent="0.35">
      <c r="A759" s="116">
        <v>43110</v>
      </c>
      <c r="B759" s="119">
        <v>0.73</v>
      </c>
      <c r="C759" s="118">
        <f t="shared" si="12"/>
        <v>2018</v>
      </c>
    </row>
    <row r="760" spans="1:3" ht="13.5" thickBot="1" x14ac:dyDescent="0.35">
      <c r="A760" s="116">
        <v>43111</v>
      </c>
      <c r="B760" s="120">
        <v>0.74</v>
      </c>
      <c r="C760" s="118">
        <f t="shared" si="12"/>
        <v>2018</v>
      </c>
    </row>
    <row r="761" spans="1:3" ht="13.5" thickBot="1" x14ac:dyDescent="0.35">
      <c r="A761" s="116">
        <v>43112</v>
      </c>
      <c r="B761" s="119">
        <v>0.73</v>
      </c>
      <c r="C761" s="118">
        <f t="shared" si="12"/>
        <v>2018</v>
      </c>
    </row>
    <row r="762" spans="1:3" ht="13.5" thickBot="1" x14ac:dyDescent="0.35">
      <c r="A762" s="116">
        <v>43116</v>
      </c>
      <c r="B762" s="120">
        <v>0.71</v>
      </c>
      <c r="C762" s="118">
        <f t="shared" si="12"/>
        <v>2018</v>
      </c>
    </row>
    <row r="763" spans="1:3" ht="13.5" thickBot="1" x14ac:dyDescent="0.35">
      <c r="A763" s="116">
        <v>43117</v>
      </c>
      <c r="B763" s="119">
        <v>0.72</v>
      </c>
      <c r="C763" s="118">
        <f t="shared" si="12"/>
        <v>2018</v>
      </c>
    </row>
    <row r="764" spans="1:3" ht="13.5" thickBot="1" x14ac:dyDescent="0.35">
      <c r="A764" s="116">
        <v>43118</v>
      </c>
      <c r="B764" s="120">
        <v>0.74</v>
      </c>
      <c r="C764" s="118">
        <f t="shared" si="12"/>
        <v>2018</v>
      </c>
    </row>
    <row r="765" spans="1:3" ht="13.5" thickBot="1" x14ac:dyDescent="0.35">
      <c r="A765" s="116">
        <v>43119</v>
      </c>
      <c r="B765" s="119">
        <v>0.74</v>
      </c>
      <c r="C765" s="118">
        <f t="shared" si="12"/>
        <v>2018</v>
      </c>
    </row>
    <row r="766" spans="1:3" ht="13.5" thickBot="1" x14ac:dyDescent="0.35">
      <c r="A766" s="116">
        <v>43122</v>
      </c>
      <c r="B766" s="120">
        <v>0.76</v>
      </c>
      <c r="C766" s="118">
        <f t="shared" si="12"/>
        <v>2018</v>
      </c>
    </row>
    <row r="767" spans="1:3" ht="13.5" thickBot="1" x14ac:dyDescent="0.35">
      <c r="A767" s="116">
        <v>43123</v>
      </c>
      <c r="B767" s="119">
        <v>0.74</v>
      </c>
      <c r="C767" s="118">
        <f t="shared" si="12"/>
        <v>2018</v>
      </c>
    </row>
    <row r="768" spans="1:3" ht="13.5" thickBot="1" x14ac:dyDescent="0.35">
      <c r="A768" s="116">
        <v>43124</v>
      </c>
      <c r="B768" s="120">
        <v>0.75</v>
      </c>
      <c r="C768" s="118">
        <f t="shared" si="12"/>
        <v>2018</v>
      </c>
    </row>
    <row r="769" spans="1:3" ht="13.5" thickBot="1" x14ac:dyDescent="0.35">
      <c r="A769" s="116">
        <v>43125</v>
      </c>
      <c r="B769" s="119">
        <v>0.73</v>
      </c>
      <c r="C769" s="118">
        <f t="shared" si="12"/>
        <v>2018</v>
      </c>
    </row>
    <row r="770" spans="1:3" ht="13.5" thickBot="1" x14ac:dyDescent="0.35">
      <c r="A770" s="116">
        <v>43126</v>
      </c>
      <c r="B770" s="120">
        <v>0.73</v>
      </c>
      <c r="C770" s="118">
        <f t="shared" si="12"/>
        <v>2018</v>
      </c>
    </row>
    <row r="771" spans="1:3" ht="13.5" thickBot="1" x14ac:dyDescent="0.35">
      <c r="A771" s="116">
        <v>43129</v>
      </c>
      <c r="B771" s="119">
        <v>0.75</v>
      </c>
      <c r="C771" s="118">
        <f t="shared" ref="C771:C834" si="13">YEAR(A771)</f>
        <v>2018</v>
      </c>
    </row>
    <row r="772" spans="1:3" ht="13.5" thickBot="1" x14ac:dyDescent="0.35">
      <c r="A772" s="116">
        <v>43130</v>
      </c>
      <c r="B772" s="120">
        <v>0.78</v>
      </c>
      <c r="C772" s="118">
        <f t="shared" si="13"/>
        <v>2018</v>
      </c>
    </row>
    <row r="773" spans="1:3" ht="13.5" thickBot="1" x14ac:dyDescent="0.35">
      <c r="A773" s="116">
        <v>43131</v>
      </c>
      <c r="B773" s="119">
        <v>0.74</v>
      </c>
      <c r="C773" s="118">
        <f t="shared" si="13"/>
        <v>2018</v>
      </c>
    </row>
    <row r="774" spans="1:3" ht="13.5" thickBot="1" x14ac:dyDescent="0.35">
      <c r="A774" s="116">
        <v>43132</v>
      </c>
      <c r="B774" s="120">
        <v>0.8</v>
      </c>
      <c r="C774" s="118">
        <f t="shared" si="13"/>
        <v>2018</v>
      </c>
    </row>
    <row r="775" spans="1:3" ht="13.5" thickBot="1" x14ac:dyDescent="0.35">
      <c r="A775" s="116">
        <v>43133</v>
      </c>
      <c r="B775" s="119">
        <v>0.84</v>
      </c>
      <c r="C775" s="118">
        <f t="shared" si="13"/>
        <v>2018</v>
      </c>
    </row>
    <row r="776" spans="1:3" ht="13.5" thickBot="1" x14ac:dyDescent="0.35">
      <c r="A776" s="116">
        <v>43136</v>
      </c>
      <c r="B776" s="120">
        <v>0.83</v>
      </c>
      <c r="C776" s="118">
        <f t="shared" si="13"/>
        <v>2018</v>
      </c>
    </row>
    <row r="777" spans="1:3" ht="13.5" thickBot="1" x14ac:dyDescent="0.35">
      <c r="A777" s="116">
        <v>43137</v>
      </c>
      <c r="B777" s="119">
        <v>0.84</v>
      </c>
      <c r="C777" s="118">
        <f t="shared" si="13"/>
        <v>2018</v>
      </c>
    </row>
    <row r="778" spans="1:3" ht="13.5" thickBot="1" x14ac:dyDescent="0.35">
      <c r="A778" s="116">
        <v>43138</v>
      </c>
      <c r="B778" s="120">
        <v>0.89</v>
      </c>
      <c r="C778" s="118">
        <f t="shared" si="13"/>
        <v>2018</v>
      </c>
    </row>
    <row r="779" spans="1:3" ht="13.5" thickBot="1" x14ac:dyDescent="0.35">
      <c r="A779" s="116">
        <v>43139</v>
      </c>
      <c r="B779" s="119">
        <v>0.92</v>
      </c>
      <c r="C779" s="118">
        <f t="shared" si="13"/>
        <v>2018</v>
      </c>
    </row>
    <row r="780" spans="1:3" ht="13.5" thickBot="1" x14ac:dyDescent="0.35">
      <c r="A780" s="116">
        <v>43140</v>
      </c>
      <c r="B780" s="120">
        <v>0.94</v>
      </c>
      <c r="C780" s="118">
        <f t="shared" si="13"/>
        <v>2018</v>
      </c>
    </row>
    <row r="781" spans="1:3" ht="13.5" thickBot="1" x14ac:dyDescent="0.35">
      <c r="A781" s="116">
        <v>43143</v>
      </c>
      <c r="B781" s="119">
        <v>0.94</v>
      </c>
      <c r="C781" s="118">
        <f t="shared" si="13"/>
        <v>2018</v>
      </c>
    </row>
    <row r="782" spans="1:3" ht="13.5" thickBot="1" x14ac:dyDescent="0.35">
      <c r="A782" s="116">
        <v>43144</v>
      </c>
      <c r="B782" s="120">
        <v>0.92</v>
      </c>
      <c r="C782" s="118">
        <f t="shared" si="13"/>
        <v>2018</v>
      </c>
    </row>
    <row r="783" spans="1:3" ht="13.5" thickBot="1" x14ac:dyDescent="0.35">
      <c r="A783" s="116">
        <v>43145</v>
      </c>
      <c r="B783" s="119">
        <v>0.96</v>
      </c>
      <c r="C783" s="118">
        <f t="shared" si="13"/>
        <v>2018</v>
      </c>
    </row>
    <row r="784" spans="1:3" ht="13.5" thickBot="1" x14ac:dyDescent="0.35">
      <c r="A784" s="116">
        <v>43146</v>
      </c>
      <c r="B784" s="120">
        <v>0.94</v>
      </c>
      <c r="C784" s="118">
        <f t="shared" si="13"/>
        <v>2018</v>
      </c>
    </row>
    <row r="785" spans="1:3" ht="13.5" thickBot="1" x14ac:dyDescent="0.35">
      <c r="A785" s="116">
        <v>43147</v>
      </c>
      <c r="B785" s="119">
        <v>0.93</v>
      </c>
      <c r="C785" s="118">
        <f t="shared" si="13"/>
        <v>2018</v>
      </c>
    </row>
    <row r="786" spans="1:3" ht="13.5" thickBot="1" x14ac:dyDescent="0.35">
      <c r="A786" s="116">
        <v>43151</v>
      </c>
      <c r="B786" s="120">
        <v>0.94</v>
      </c>
      <c r="C786" s="118">
        <f t="shared" si="13"/>
        <v>2018</v>
      </c>
    </row>
    <row r="787" spans="1:3" ht="13.5" thickBot="1" x14ac:dyDescent="0.35">
      <c r="A787" s="116">
        <v>43152</v>
      </c>
      <c r="B787" s="119">
        <v>0.98</v>
      </c>
      <c r="C787" s="118">
        <f t="shared" si="13"/>
        <v>2018</v>
      </c>
    </row>
    <row r="788" spans="1:3" ht="13.5" thickBot="1" x14ac:dyDescent="0.35">
      <c r="A788" s="116">
        <v>43153</v>
      </c>
      <c r="B788" s="120">
        <v>0.97</v>
      </c>
      <c r="C788" s="118">
        <f t="shared" si="13"/>
        <v>2018</v>
      </c>
    </row>
    <row r="789" spans="1:3" ht="13.5" thickBot="1" x14ac:dyDescent="0.35">
      <c r="A789" s="116">
        <v>43154</v>
      </c>
      <c r="B789" s="119">
        <v>0.93</v>
      </c>
      <c r="C789" s="118">
        <f t="shared" si="13"/>
        <v>2018</v>
      </c>
    </row>
    <row r="790" spans="1:3" ht="13.5" thickBot="1" x14ac:dyDescent="0.35">
      <c r="A790" s="116">
        <v>43157</v>
      </c>
      <c r="B790" s="120">
        <v>0.91</v>
      </c>
      <c r="C790" s="118">
        <f t="shared" si="13"/>
        <v>2018</v>
      </c>
    </row>
    <row r="791" spans="1:3" ht="13.5" thickBot="1" x14ac:dyDescent="0.35">
      <c r="A791" s="116">
        <v>43158</v>
      </c>
      <c r="B791" s="119">
        <v>0.94</v>
      </c>
      <c r="C791" s="118">
        <f t="shared" si="13"/>
        <v>2018</v>
      </c>
    </row>
    <row r="792" spans="1:3" ht="13.5" thickBot="1" x14ac:dyDescent="0.35">
      <c r="A792" s="116">
        <v>43159</v>
      </c>
      <c r="B792" s="120">
        <v>0.91</v>
      </c>
      <c r="C792" s="118">
        <f t="shared" si="13"/>
        <v>2018</v>
      </c>
    </row>
    <row r="793" spans="1:3" ht="13.5" thickBot="1" x14ac:dyDescent="0.35">
      <c r="A793" s="116">
        <v>43160</v>
      </c>
      <c r="B793" s="119">
        <v>0.88</v>
      </c>
      <c r="C793" s="118">
        <f t="shared" si="13"/>
        <v>2018</v>
      </c>
    </row>
    <row r="794" spans="1:3" ht="13.5" thickBot="1" x14ac:dyDescent="0.35">
      <c r="A794" s="116">
        <v>43161</v>
      </c>
      <c r="B794" s="120">
        <v>0.9</v>
      </c>
      <c r="C794" s="118">
        <f t="shared" si="13"/>
        <v>2018</v>
      </c>
    </row>
    <row r="795" spans="1:3" ht="13.5" thickBot="1" x14ac:dyDescent="0.35">
      <c r="A795" s="116">
        <v>43164</v>
      </c>
      <c r="B795" s="119">
        <v>0.92</v>
      </c>
      <c r="C795" s="118">
        <f t="shared" si="13"/>
        <v>2018</v>
      </c>
    </row>
    <row r="796" spans="1:3" ht="13.5" thickBot="1" x14ac:dyDescent="0.35">
      <c r="A796" s="116">
        <v>43165</v>
      </c>
      <c r="B796" s="120">
        <v>0.93</v>
      </c>
      <c r="C796" s="118">
        <f t="shared" si="13"/>
        <v>2018</v>
      </c>
    </row>
    <row r="797" spans="1:3" ht="13.5" thickBot="1" x14ac:dyDescent="0.35">
      <c r="A797" s="116">
        <v>43166</v>
      </c>
      <c r="B797" s="119">
        <v>0.95</v>
      </c>
      <c r="C797" s="118">
        <f t="shared" si="13"/>
        <v>2018</v>
      </c>
    </row>
    <row r="798" spans="1:3" ht="13.5" thickBot="1" x14ac:dyDescent="0.35">
      <c r="A798" s="116">
        <v>43167</v>
      </c>
      <c r="B798" s="120">
        <v>0.92</v>
      </c>
      <c r="C798" s="118">
        <f t="shared" si="13"/>
        <v>2018</v>
      </c>
    </row>
    <row r="799" spans="1:3" ht="13.5" thickBot="1" x14ac:dyDescent="0.35">
      <c r="A799" s="116">
        <v>43168</v>
      </c>
      <c r="B799" s="119">
        <v>0.95</v>
      </c>
      <c r="C799" s="118">
        <f t="shared" si="13"/>
        <v>2018</v>
      </c>
    </row>
    <row r="800" spans="1:3" ht="13.5" thickBot="1" x14ac:dyDescent="0.35">
      <c r="A800" s="116">
        <v>43171</v>
      </c>
      <c r="B800" s="120">
        <v>0.93</v>
      </c>
      <c r="C800" s="118">
        <f t="shared" si="13"/>
        <v>2018</v>
      </c>
    </row>
    <row r="801" spans="1:3" ht="13.5" thickBot="1" x14ac:dyDescent="0.35">
      <c r="A801" s="116">
        <v>43172</v>
      </c>
      <c r="B801" s="119">
        <v>0.92</v>
      </c>
      <c r="C801" s="118">
        <f t="shared" si="13"/>
        <v>2018</v>
      </c>
    </row>
    <row r="802" spans="1:3" ht="13.5" thickBot="1" x14ac:dyDescent="0.35">
      <c r="A802" s="116">
        <v>43173</v>
      </c>
      <c r="B802" s="120">
        <v>0.9</v>
      </c>
      <c r="C802" s="118">
        <f t="shared" si="13"/>
        <v>2018</v>
      </c>
    </row>
    <row r="803" spans="1:3" ht="13.5" thickBot="1" x14ac:dyDescent="0.35">
      <c r="A803" s="116">
        <v>43174</v>
      </c>
      <c r="B803" s="119">
        <v>0.89</v>
      </c>
      <c r="C803" s="118">
        <f t="shared" si="13"/>
        <v>2018</v>
      </c>
    </row>
    <row r="804" spans="1:3" ht="13.5" thickBot="1" x14ac:dyDescent="0.35">
      <c r="A804" s="116">
        <v>43175</v>
      </c>
      <c r="B804" s="120">
        <v>0.93</v>
      </c>
      <c r="C804" s="118">
        <f t="shared" si="13"/>
        <v>2018</v>
      </c>
    </row>
    <row r="805" spans="1:3" ht="13.5" thickBot="1" x14ac:dyDescent="0.35">
      <c r="A805" s="116">
        <v>43178</v>
      </c>
      <c r="B805" s="119">
        <v>0.93</v>
      </c>
      <c r="C805" s="118">
        <f t="shared" si="13"/>
        <v>2018</v>
      </c>
    </row>
    <row r="806" spans="1:3" ht="13.5" thickBot="1" x14ac:dyDescent="0.35">
      <c r="A806" s="116">
        <v>43179</v>
      </c>
      <c r="B806" s="120">
        <v>0.96</v>
      </c>
      <c r="C806" s="118">
        <f t="shared" si="13"/>
        <v>2018</v>
      </c>
    </row>
    <row r="807" spans="1:3" ht="13.5" thickBot="1" x14ac:dyDescent="0.35">
      <c r="A807" s="116">
        <v>43180</v>
      </c>
      <c r="B807" s="119">
        <v>0.95</v>
      </c>
      <c r="C807" s="118">
        <f t="shared" si="13"/>
        <v>2018</v>
      </c>
    </row>
    <row r="808" spans="1:3" ht="13.5" thickBot="1" x14ac:dyDescent="0.35">
      <c r="A808" s="116">
        <v>43181</v>
      </c>
      <c r="B808" s="120">
        <v>0.9</v>
      </c>
      <c r="C808" s="118">
        <f t="shared" si="13"/>
        <v>2018</v>
      </c>
    </row>
    <row r="809" spans="1:3" ht="13.5" thickBot="1" x14ac:dyDescent="0.35">
      <c r="A809" s="116">
        <v>43182</v>
      </c>
      <c r="B809" s="119">
        <v>0.91</v>
      </c>
      <c r="C809" s="118">
        <f t="shared" si="13"/>
        <v>2018</v>
      </c>
    </row>
    <row r="810" spans="1:3" ht="13.5" thickBot="1" x14ac:dyDescent="0.35">
      <c r="A810" s="116">
        <v>43185</v>
      </c>
      <c r="B810" s="120">
        <v>0.92</v>
      </c>
      <c r="C810" s="118">
        <f t="shared" si="13"/>
        <v>2018</v>
      </c>
    </row>
    <row r="811" spans="1:3" ht="13.5" thickBot="1" x14ac:dyDescent="0.35">
      <c r="A811" s="116">
        <v>43186</v>
      </c>
      <c r="B811" s="119">
        <v>0.87</v>
      </c>
      <c r="C811" s="118">
        <f t="shared" si="13"/>
        <v>2018</v>
      </c>
    </row>
    <row r="812" spans="1:3" ht="13.5" thickBot="1" x14ac:dyDescent="0.35">
      <c r="A812" s="116">
        <v>43187</v>
      </c>
      <c r="B812" s="120">
        <v>0.87</v>
      </c>
      <c r="C812" s="118">
        <f t="shared" si="13"/>
        <v>2018</v>
      </c>
    </row>
    <row r="813" spans="1:3" ht="13.5" thickBot="1" x14ac:dyDescent="0.35">
      <c r="A813" s="116">
        <v>43188</v>
      </c>
      <c r="B813" s="119">
        <v>0.84</v>
      </c>
      <c r="C813" s="118">
        <f t="shared" si="13"/>
        <v>2018</v>
      </c>
    </row>
    <row r="814" spans="1:3" ht="13.5" thickBot="1" x14ac:dyDescent="0.35">
      <c r="A814" s="116">
        <v>43192</v>
      </c>
      <c r="B814" s="120">
        <v>0.83</v>
      </c>
      <c r="C814" s="118">
        <f t="shared" si="13"/>
        <v>2018</v>
      </c>
    </row>
    <row r="815" spans="1:3" ht="13.5" thickBot="1" x14ac:dyDescent="0.35">
      <c r="A815" s="116">
        <v>43193</v>
      </c>
      <c r="B815" s="119">
        <v>0.86</v>
      </c>
      <c r="C815" s="118">
        <f t="shared" si="13"/>
        <v>2018</v>
      </c>
    </row>
    <row r="816" spans="1:3" ht="13.5" thickBot="1" x14ac:dyDescent="0.35">
      <c r="A816" s="116">
        <v>43194</v>
      </c>
      <c r="B816" s="120">
        <v>0.86</v>
      </c>
      <c r="C816" s="118">
        <f t="shared" si="13"/>
        <v>2018</v>
      </c>
    </row>
    <row r="817" spans="1:3" ht="13.5" thickBot="1" x14ac:dyDescent="0.35">
      <c r="A817" s="116">
        <v>43195</v>
      </c>
      <c r="B817" s="119">
        <v>0.9</v>
      </c>
      <c r="C817" s="118">
        <f t="shared" si="13"/>
        <v>2018</v>
      </c>
    </row>
    <row r="818" spans="1:3" ht="13.5" thickBot="1" x14ac:dyDescent="0.35">
      <c r="A818" s="116">
        <v>43196</v>
      </c>
      <c r="B818" s="120">
        <v>0.85</v>
      </c>
      <c r="C818" s="118">
        <f t="shared" si="13"/>
        <v>2018</v>
      </c>
    </row>
    <row r="819" spans="1:3" ht="13.5" thickBot="1" x14ac:dyDescent="0.35">
      <c r="A819" s="116">
        <v>43199</v>
      </c>
      <c r="B819" s="119">
        <v>0.85</v>
      </c>
      <c r="C819" s="118">
        <f t="shared" si="13"/>
        <v>2018</v>
      </c>
    </row>
    <row r="820" spans="1:3" ht="13.5" thickBot="1" x14ac:dyDescent="0.35">
      <c r="A820" s="116">
        <v>43200</v>
      </c>
      <c r="B820" s="120">
        <v>0.85</v>
      </c>
      <c r="C820" s="118">
        <f t="shared" si="13"/>
        <v>2018</v>
      </c>
    </row>
    <row r="821" spans="1:3" ht="13.5" thickBot="1" x14ac:dyDescent="0.35">
      <c r="A821" s="116">
        <v>43201</v>
      </c>
      <c r="B821" s="119">
        <v>0.82</v>
      </c>
      <c r="C821" s="118">
        <f t="shared" si="13"/>
        <v>2018</v>
      </c>
    </row>
    <row r="822" spans="1:3" ht="13.5" thickBot="1" x14ac:dyDescent="0.35">
      <c r="A822" s="116">
        <v>43202</v>
      </c>
      <c r="B822" s="120">
        <v>0.84</v>
      </c>
      <c r="C822" s="118">
        <f t="shared" si="13"/>
        <v>2018</v>
      </c>
    </row>
    <row r="823" spans="1:3" ht="13.5" thickBot="1" x14ac:dyDescent="0.35">
      <c r="A823" s="116">
        <v>43203</v>
      </c>
      <c r="B823" s="119">
        <v>0.82</v>
      </c>
      <c r="C823" s="118">
        <f t="shared" si="13"/>
        <v>2018</v>
      </c>
    </row>
    <row r="824" spans="1:3" ht="13.5" thickBot="1" x14ac:dyDescent="0.35">
      <c r="A824" s="116">
        <v>43206</v>
      </c>
      <c r="B824" s="120">
        <v>0.84</v>
      </c>
      <c r="C824" s="118">
        <f t="shared" si="13"/>
        <v>2018</v>
      </c>
    </row>
    <row r="825" spans="1:3" ht="13.5" thickBot="1" x14ac:dyDescent="0.35">
      <c r="A825" s="116">
        <v>43207</v>
      </c>
      <c r="B825" s="119">
        <v>0.81</v>
      </c>
      <c r="C825" s="118">
        <f t="shared" si="13"/>
        <v>2018</v>
      </c>
    </row>
    <row r="826" spans="1:3" ht="13.5" thickBot="1" x14ac:dyDescent="0.35">
      <c r="A826" s="116">
        <v>43208</v>
      </c>
      <c r="B826" s="120">
        <v>0.84</v>
      </c>
      <c r="C826" s="118">
        <f t="shared" si="13"/>
        <v>2018</v>
      </c>
    </row>
    <row r="827" spans="1:3" ht="13.5" thickBot="1" x14ac:dyDescent="0.35">
      <c r="A827" s="116">
        <v>43209</v>
      </c>
      <c r="B827" s="119">
        <v>0.88</v>
      </c>
      <c r="C827" s="118">
        <f t="shared" si="13"/>
        <v>2018</v>
      </c>
    </row>
    <row r="828" spans="1:3" ht="13.5" thickBot="1" x14ac:dyDescent="0.35">
      <c r="A828" s="116">
        <v>43210</v>
      </c>
      <c r="B828" s="120">
        <v>0.92</v>
      </c>
      <c r="C828" s="118">
        <f t="shared" si="13"/>
        <v>2018</v>
      </c>
    </row>
    <row r="829" spans="1:3" ht="13.5" thickBot="1" x14ac:dyDescent="0.35">
      <c r="A829" s="116">
        <v>43213</v>
      </c>
      <c r="B829" s="119">
        <v>0.92</v>
      </c>
      <c r="C829" s="118">
        <f t="shared" si="13"/>
        <v>2018</v>
      </c>
    </row>
    <row r="830" spans="1:3" ht="13.5" thickBot="1" x14ac:dyDescent="0.35">
      <c r="A830" s="116">
        <v>43214</v>
      </c>
      <c r="B830" s="120">
        <v>0.96</v>
      </c>
      <c r="C830" s="118">
        <f t="shared" si="13"/>
        <v>2018</v>
      </c>
    </row>
    <row r="831" spans="1:3" ht="13.5" thickBot="1" x14ac:dyDescent="0.35">
      <c r="A831" s="116">
        <v>43215</v>
      </c>
      <c r="B831" s="119">
        <v>0.98</v>
      </c>
      <c r="C831" s="118">
        <f t="shared" si="13"/>
        <v>2018</v>
      </c>
    </row>
    <row r="832" spans="1:3" ht="13.5" thickBot="1" x14ac:dyDescent="0.35">
      <c r="A832" s="116">
        <v>43216</v>
      </c>
      <c r="B832" s="120">
        <v>0.95</v>
      </c>
      <c r="C832" s="118">
        <f t="shared" si="13"/>
        <v>2018</v>
      </c>
    </row>
    <row r="833" spans="1:3" ht="13.5" thickBot="1" x14ac:dyDescent="0.35">
      <c r="A833" s="116">
        <v>43217</v>
      </c>
      <c r="B833" s="119">
        <v>0.9</v>
      </c>
      <c r="C833" s="118">
        <f t="shared" si="13"/>
        <v>2018</v>
      </c>
    </row>
    <row r="834" spans="1:3" ht="13.5" thickBot="1" x14ac:dyDescent="0.35">
      <c r="A834" s="116">
        <v>43220</v>
      </c>
      <c r="B834" s="120">
        <v>0.88</v>
      </c>
      <c r="C834" s="118">
        <f t="shared" si="13"/>
        <v>2018</v>
      </c>
    </row>
    <row r="835" spans="1:3" ht="13.5" thickBot="1" x14ac:dyDescent="0.35">
      <c r="A835" s="116">
        <v>43221</v>
      </c>
      <c r="B835" s="119">
        <v>0.91</v>
      </c>
      <c r="C835" s="118">
        <f t="shared" ref="C835:C898" si="14">YEAR(A835)</f>
        <v>2018</v>
      </c>
    </row>
    <row r="836" spans="1:3" ht="13.5" thickBot="1" x14ac:dyDescent="0.35">
      <c r="A836" s="116">
        <v>43222</v>
      </c>
      <c r="B836" s="120">
        <v>0.91</v>
      </c>
      <c r="C836" s="118">
        <f t="shared" si="14"/>
        <v>2018</v>
      </c>
    </row>
    <row r="837" spans="1:3" ht="13.5" thickBot="1" x14ac:dyDescent="0.35">
      <c r="A837" s="116">
        <v>43223</v>
      </c>
      <c r="B837" s="119">
        <v>0.9</v>
      </c>
      <c r="C837" s="118">
        <f t="shared" si="14"/>
        <v>2018</v>
      </c>
    </row>
    <row r="838" spans="1:3" ht="13.5" thickBot="1" x14ac:dyDescent="0.35">
      <c r="A838" s="116">
        <v>43224</v>
      </c>
      <c r="B838" s="120">
        <v>0.9</v>
      </c>
      <c r="C838" s="118">
        <f t="shared" si="14"/>
        <v>2018</v>
      </c>
    </row>
    <row r="839" spans="1:3" ht="13.5" thickBot="1" x14ac:dyDescent="0.35">
      <c r="A839" s="116">
        <v>43227</v>
      </c>
      <c r="B839" s="119">
        <v>0.9</v>
      </c>
      <c r="C839" s="118">
        <f t="shared" si="14"/>
        <v>2018</v>
      </c>
    </row>
    <row r="840" spans="1:3" ht="13.5" thickBot="1" x14ac:dyDescent="0.35">
      <c r="A840" s="116">
        <v>43228</v>
      </c>
      <c r="B840" s="120">
        <v>0.92</v>
      </c>
      <c r="C840" s="118">
        <f t="shared" si="14"/>
        <v>2018</v>
      </c>
    </row>
    <row r="841" spans="1:3" ht="13.5" thickBot="1" x14ac:dyDescent="0.35">
      <c r="A841" s="116">
        <v>43229</v>
      </c>
      <c r="B841" s="119">
        <v>0.93</v>
      </c>
      <c r="C841" s="118">
        <f t="shared" si="14"/>
        <v>2018</v>
      </c>
    </row>
    <row r="842" spans="1:3" ht="13.5" thickBot="1" x14ac:dyDescent="0.35">
      <c r="A842" s="116">
        <v>43230</v>
      </c>
      <c r="B842" s="120">
        <v>0.9</v>
      </c>
      <c r="C842" s="118">
        <f t="shared" si="14"/>
        <v>2018</v>
      </c>
    </row>
    <row r="843" spans="1:3" ht="13.5" thickBot="1" x14ac:dyDescent="0.35">
      <c r="A843" s="116">
        <v>43231</v>
      </c>
      <c r="B843" s="119">
        <v>0.91</v>
      </c>
      <c r="C843" s="118">
        <f t="shared" si="14"/>
        <v>2018</v>
      </c>
    </row>
    <row r="844" spans="1:3" ht="13.5" thickBot="1" x14ac:dyDescent="0.35">
      <c r="A844" s="116">
        <v>43234</v>
      </c>
      <c r="B844" s="120">
        <v>0.94</v>
      </c>
      <c r="C844" s="118">
        <f t="shared" si="14"/>
        <v>2018</v>
      </c>
    </row>
    <row r="845" spans="1:3" ht="13.5" thickBot="1" x14ac:dyDescent="0.35">
      <c r="A845" s="116">
        <v>43235</v>
      </c>
      <c r="B845" s="119">
        <v>0.99</v>
      </c>
      <c r="C845" s="118">
        <f t="shared" si="14"/>
        <v>2018</v>
      </c>
    </row>
    <row r="846" spans="1:3" ht="13.5" thickBot="1" x14ac:dyDescent="0.35">
      <c r="A846" s="116">
        <v>43236</v>
      </c>
      <c r="B846" s="120">
        <v>1</v>
      </c>
      <c r="C846" s="118">
        <f t="shared" si="14"/>
        <v>2018</v>
      </c>
    </row>
    <row r="847" spans="1:3" ht="13.5" thickBot="1" x14ac:dyDescent="0.35">
      <c r="A847" s="116">
        <v>43237</v>
      </c>
      <c r="B847" s="119">
        <v>1.04</v>
      </c>
      <c r="C847" s="118">
        <f t="shared" si="14"/>
        <v>2018</v>
      </c>
    </row>
    <row r="848" spans="1:3" ht="13.5" thickBot="1" x14ac:dyDescent="0.35">
      <c r="A848" s="116">
        <v>43238</v>
      </c>
      <c r="B848" s="120">
        <v>1.01</v>
      </c>
      <c r="C848" s="118">
        <f t="shared" si="14"/>
        <v>2018</v>
      </c>
    </row>
    <row r="849" spans="1:3" ht="13.5" thickBot="1" x14ac:dyDescent="0.35">
      <c r="A849" s="116">
        <v>43241</v>
      </c>
      <c r="B849" s="119">
        <v>1</v>
      </c>
      <c r="C849" s="118">
        <f t="shared" si="14"/>
        <v>2018</v>
      </c>
    </row>
    <row r="850" spans="1:3" ht="13.5" thickBot="1" x14ac:dyDescent="0.35">
      <c r="A850" s="116">
        <v>43242</v>
      </c>
      <c r="B850" s="120">
        <v>1.01</v>
      </c>
      <c r="C850" s="118">
        <f t="shared" si="14"/>
        <v>2018</v>
      </c>
    </row>
    <row r="851" spans="1:3" ht="13.5" thickBot="1" x14ac:dyDescent="0.35">
      <c r="A851" s="116">
        <v>43243</v>
      </c>
      <c r="B851" s="119">
        <v>0.99</v>
      </c>
      <c r="C851" s="118">
        <f t="shared" si="14"/>
        <v>2018</v>
      </c>
    </row>
    <row r="852" spans="1:3" ht="13.5" thickBot="1" x14ac:dyDescent="0.35">
      <c r="A852" s="116">
        <v>43244</v>
      </c>
      <c r="B852" s="120">
        <v>0.97</v>
      </c>
      <c r="C852" s="118">
        <f t="shared" si="14"/>
        <v>2018</v>
      </c>
    </row>
    <row r="853" spans="1:3" ht="13.5" thickBot="1" x14ac:dyDescent="0.35">
      <c r="A853" s="116">
        <v>43245</v>
      </c>
      <c r="B853" s="119">
        <v>0.95</v>
      </c>
      <c r="C853" s="118">
        <f t="shared" si="14"/>
        <v>2018</v>
      </c>
    </row>
    <row r="854" spans="1:3" ht="13.5" thickBot="1" x14ac:dyDescent="0.35">
      <c r="A854" s="116">
        <v>43249</v>
      </c>
      <c r="B854" s="120">
        <v>0.86</v>
      </c>
      <c r="C854" s="118">
        <f t="shared" si="14"/>
        <v>2018</v>
      </c>
    </row>
    <row r="855" spans="1:3" ht="13.5" thickBot="1" x14ac:dyDescent="0.35">
      <c r="A855" s="116">
        <v>43250</v>
      </c>
      <c r="B855" s="119">
        <v>0.9</v>
      </c>
      <c r="C855" s="118">
        <f t="shared" si="14"/>
        <v>2018</v>
      </c>
    </row>
    <row r="856" spans="1:3" ht="13.5" thickBot="1" x14ac:dyDescent="0.35">
      <c r="A856" s="116">
        <v>43251</v>
      </c>
      <c r="B856" s="120">
        <v>0.88</v>
      </c>
      <c r="C856" s="118">
        <f t="shared" si="14"/>
        <v>2018</v>
      </c>
    </row>
    <row r="857" spans="1:3" ht="13.5" thickBot="1" x14ac:dyDescent="0.35">
      <c r="A857" s="116">
        <v>43252</v>
      </c>
      <c r="B857" s="119">
        <v>0.91</v>
      </c>
      <c r="C857" s="118">
        <f t="shared" si="14"/>
        <v>2018</v>
      </c>
    </row>
    <row r="858" spans="1:3" ht="13.5" thickBot="1" x14ac:dyDescent="0.35">
      <c r="A858" s="116">
        <v>43255</v>
      </c>
      <c r="B858" s="120">
        <v>0.93</v>
      </c>
      <c r="C858" s="118">
        <f t="shared" si="14"/>
        <v>2018</v>
      </c>
    </row>
    <row r="859" spans="1:3" ht="13.5" thickBot="1" x14ac:dyDescent="0.35">
      <c r="A859" s="116">
        <v>43256</v>
      </c>
      <c r="B859" s="119">
        <v>0.91</v>
      </c>
      <c r="C859" s="118">
        <f t="shared" si="14"/>
        <v>2018</v>
      </c>
    </row>
    <row r="860" spans="1:3" ht="13.5" thickBot="1" x14ac:dyDescent="0.35">
      <c r="A860" s="116">
        <v>43257</v>
      </c>
      <c r="B860" s="120">
        <v>0.94</v>
      </c>
      <c r="C860" s="118">
        <f t="shared" si="14"/>
        <v>2018</v>
      </c>
    </row>
    <row r="861" spans="1:3" ht="13.5" thickBot="1" x14ac:dyDescent="0.35">
      <c r="A861" s="116">
        <v>43258</v>
      </c>
      <c r="B861" s="119">
        <v>0.91</v>
      </c>
      <c r="C861" s="118">
        <f t="shared" si="14"/>
        <v>2018</v>
      </c>
    </row>
    <row r="862" spans="1:3" ht="13.5" thickBot="1" x14ac:dyDescent="0.35">
      <c r="A862" s="116">
        <v>43259</v>
      </c>
      <c r="B862" s="120">
        <v>0.92</v>
      </c>
      <c r="C862" s="118">
        <f t="shared" si="14"/>
        <v>2018</v>
      </c>
    </row>
    <row r="863" spans="1:3" ht="13.5" thickBot="1" x14ac:dyDescent="0.35">
      <c r="A863" s="116">
        <v>43262</v>
      </c>
      <c r="B863" s="119">
        <v>0.93</v>
      </c>
      <c r="C863" s="118">
        <f t="shared" si="14"/>
        <v>2018</v>
      </c>
    </row>
    <row r="864" spans="1:3" ht="13.5" thickBot="1" x14ac:dyDescent="0.35">
      <c r="A864" s="116">
        <v>43263</v>
      </c>
      <c r="B864" s="120">
        <v>0.93</v>
      </c>
      <c r="C864" s="118">
        <f t="shared" si="14"/>
        <v>2018</v>
      </c>
    </row>
    <row r="865" spans="1:3" ht="13.5" thickBot="1" x14ac:dyDescent="0.35">
      <c r="A865" s="116">
        <v>43264</v>
      </c>
      <c r="B865" s="119">
        <v>0.95</v>
      </c>
      <c r="C865" s="118">
        <f t="shared" si="14"/>
        <v>2018</v>
      </c>
    </row>
    <row r="866" spans="1:3" ht="13.5" thickBot="1" x14ac:dyDescent="0.35">
      <c r="A866" s="116">
        <v>43265</v>
      </c>
      <c r="B866" s="120">
        <v>0.91</v>
      </c>
      <c r="C866" s="118">
        <f t="shared" si="14"/>
        <v>2018</v>
      </c>
    </row>
    <row r="867" spans="1:3" ht="13.5" thickBot="1" x14ac:dyDescent="0.35">
      <c r="A867" s="116">
        <v>43266</v>
      </c>
      <c r="B867" s="119">
        <v>0.9</v>
      </c>
      <c r="C867" s="118">
        <f t="shared" si="14"/>
        <v>2018</v>
      </c>
    </row>
    <row r="868" spans="1:3" ht="13.5" thickBot="1" x14ac:dyDescent="0.35">
      <c r="A868" s="116">
        <v>43269</v>
      </c>
      <c r="B868" s="120">
        <v>0.9</v>
      </c>
      <c r="C868" s="118">
        <f t="shared" si="14"/>
        <v>2018</v>
      </c>
    </row>
    <row r="869" spans="1:3" ht="13.5" thickBot="1" x14ac:dyDescent="0.35">
      <c r="A869" s="116">
        <v>43270</v>
      </c>
      <c r="B869" s="119">
        <v>0.88</v>
      </c>
      <c r="C869" s="118">
        <f t="shared" si="14"/>
        <v>2018</v>
      </c>
    </row>
    <row r="870" spans="1:3" ht="13.5" thickBot="1" x14ac:dyDescent="0.35">
      <c r="A870" s="116">
        <v>43271</v>
      </c>
      <c r="B870" s="120">
        <v>0.92</v>
      </c>
      <c r="C870" s="118">
        <f t="shared" si="14"/>
        <v>2018</v>
      </c>
    </row>
    <row r="871" spans="1:3" ht="13.5" thickBot="1" x14ac:dyDescent="0.35">
      <c r="A871" s="116">
        <v>43272</v>
      </c>
      <c r="B871" s="119">
        <v>0.9</v>
      </c>
      <c r="C871" s="118">
        <f t="shared" si="14"/>
        <v>2018</v>
      </c>
    </row>
    <row r="872" spans="1:3" ht="13.5" thickBot="1" x14ac:dyDescent="0.35">
      <c r="A872" s="116">
        <v>43273</v>
      </c>
      <c r="B872" s="120">
        <v>0.88</v>
      </c>
      <c r="C872" s="118">
        <f t="shared" si="14"/>
        <v>2018</v>
      </c>
    </row>
    <row r="873" spans="1:3" ht="13.5" thickBot="1" x14ac:dyDescent="0.35">
      <c r="A873" s="116">
        <v>43276</v>
      </c>
      <c r="B873" s="119">
        <v>0.88</v>
      </c>
      <c r="C873" s="118">
        <f t="shared" si="14"/>
        <v>2018</v>
      </c>
    </row>
    <row r="874" spans="1:3" ht="13.5" thickBot="1" x14ac:dyDescent="0.35">
      <c r="A874" s="116">
        <v>43277</v>
      </c>
      <c r="B874" s="120">
        <v>0.87</v>
      </c>
      <c r="C874" s="118">
        <f t="shared" si="14"/>
        <v>2018</v>
      </c>
    </row>
    <row r="875" spans="1:3" ht="13.5" thickBot="1" x14ac:dyDescent="0.35">
      <c r="A875" s="116">
        <v>43278</v>
      </c>
      <c r="B875" s="119">
        <v>0.83</v>
      </c>
      <c r="C875" s="118">
        <f t="shared" si="14"/>
        <v>2018</v>
      </c>
    </row>
    <row r="876" spans="1:3" ht="13.5" thickBot="1" x14ac:dyDescent="0.35">
      <c r="A876" s="116">
        <v>43279</v>
      </c>
      <c r="B876" s="120">
        <v>0.84</v>
      </c>
      <c r="C876" s="118">
        <f t="shared" si="14"/>
        <v>2018</v>
      </c>
    </row>
    <row r="877" spans="1:3" ht="13.5" thickBot="1" x14ac:dyDescent="0.35">
      <c r="A877" s="116">
        <v>43280</v>
      </c>
      <c r="B877" s="119">
        <v>0.84</v>
      </c>
      <c r="C877" s="118">
        <f t="shared" si="14"/>
        <v>2018</v>
      </c>
    </row>
    <row r="878" spans="1:3" ht="13.5" thickBot="1" x14ac:dyDescent="0.35">
      <c r="A878" s="116">
        <v>43283</v>
      </c>
      <c r="B878" s="120">
        <v>0.83</v>
      </c>
      <c r="C878" s="118">
        <f t="shared" si="14"/>
        <v>2018</v>
      </c>
    </row>
    <row r="879" spans="1:3" ht="13.5" thickBot="1" x14ac:dyDescent="0.35">
      <c r="A879" s="116">
        <v>43284</v>
      </c>
      <c r="B879" s="119">
        <v>0.8</v>
      </c>
      <c r="C879" s="118">
        <f t="shared" si="14"/>
        <v>2018</v>
      </c>
    </row>
    <row r="880" spans="1:3" ht="13.5" thickBot="1" x14ac:dyDescent="0.35">
      <c r="A880" s="116">
        <v>43286</v>
      </c>
      <c r="B880" s="120">
        <v>0.79</v>
      </c>
      <c r="C880" s="118">
        <f t="shared" si="14"/>
        <v>2018</v>
      </c>
    </row>
    <row r="881" spans="1:3" ht="13.5" thickBot="1" x14ac:dyDescent="0.35">
      <c r="A881" s="116">
        <v>43287</v>
      </c>
      <c r="B881" s="119">
        <v>0.79</v>
      </c>
      <c r="C881" s="118">
        <f t="shared" si="14"/>
        <v>2018</v>
      </c>
    </row>
    <row r="882" spans="1:3" ht="13.5" thickBot="1" x14ac:dyDescent="0.35">
      <c r="A882" s="116">
        <v>43290</v>
      </c>
      <c r="B882" s="120">
        <v>0.81</v>
      </c>
      <c r="C882" s="118">
        <f t="shared" si="14"/>
        <v>2018</v>
      </c>
    </row>
    <row r="883" spans="1:3" ht="13.5" thickBot="1" x14ac:dyDescent="0.35">
      <c r="A883" s="116">
        <v>43291</v>
      </c>
      <c r="B883" s="119">
        <v>0.83</v>
      </c>
      <c r="C883" s="118">
        <f t="shared" si="14"/>
        <v>2018</v>
      </c>
    </row>
    <row r="884" spans="1:3" ht="13.5" thickBot="1" x14ac:dyDescent="0.35">
      <c r="A884" s="116">
        <v>43292</v>
      </c>
      <c r="B884" s="120">
        <v>0.81</v>
      </c>
      <c r="C884" s="118">
        <f t="shared" si="14"/>
        <v>2018</v>
      </c>
    </row>
    <row r="885" spans="1:3" ht="13.5" thickBot="1" x14ac:dyDescent="0.35">
      <c r="A885" s="116">
        <v>43293</v>
      </c>
      <c r="B885" s="119">
        <v>0.82</v>
      </c>
      <c r="C885" s="118">
        <f t="shared" si="14"/>
        <v>2018</v>
      </c>
    </row>
    <row r="886" spans="1:3" ht="13.5" thickBot="1" x14ac:dyDescent="0.35">
      <c r="A886" s="116">
        <v>43294</v>
      </c>
      <c r="B886" s="120">
        <v>0.8</v>
      </c>
      <c r="C886" s="118">
        <f t="shared" si="14"/>
        <v>2018</v>
      </c>
    </row>
    <row r="887" spans="1:3" ht="13.5" thickBot="1" x14ac:dyDescent="0.35">
      <c r="A887" s="116">
        <v>43297</v>
      </c>
      <c r="B887" s="119">
        <v>0.82</v>
      </c>
      <c r="C887" s="118">
        <f t="shared" si="14"/>
        <v>2018</v>
      </c>
    </row>
    <row r="888" spans="1:3" ht="13.5" thickBot="1" x14ac:dyDescent="0.35">
      <c r="A888" s="116">
        <v>43298</v>
      </c>
      <c r="B888" s="120">
        <v>0.84</v>
      </c>
      <c r="C888" s="118">
        <f t="shared" si="14"/>
        <v>2018</v>
      </c>
    </row>
    <row r="889" spans="1:3" ht="13.5" thickBot="1" x14ac:dyDescent="0.35">
      <c r="A889" s="116">
        <v>43299</v>
      </c>
      <c r="B889" s="119">
        <v>0.87</v>
      </c>
      <c r="C889" s="118">
        <f t="shared" si="14"/>
        <v>2018</v>
      </c>
    </row>
    <row r="890" spans="1:3" ht="13.5" thickBot="1" x14ac:dyDescent="0.35">
      <c r="A890" s="116">
        <v>43300</v>
      </c>
      <c r="B890" s="120">
        <v>0.85</v>
      </c>
      <c r="C890" s="118">
        <f t="shared" si="14"/>
        <v>2018</v>
      </c>
    </row>
    <row r="891" spans="1:3" ht="13.5" thickBot="1" x14ac:dyDescent="0.35">
      <c r="A891" s="116">
        <v>43301</v>
      </c>
      <c r="B891" s="119">
        <v>0.89</v>
      </c>
      <c r="C891" s="118">
        <f t="shared" si="14"/>
        <v>2018</v>
      </c>
    </row>
    <row r="892" spans="1:3" ht="13.5" thickBot="1" x14ac:dyDescent="0.35">
      <c r="A892" s="116">
        <v>43304</v>
      </c>
      <c r="B892" s="120">
        <v>0.96</v>
      </c>
      <c r="C892" s="118">
        <f t="shared" si="14"/>
        <v>2018</v>
      </c>
    </row>
    <row r="893" spans="1:3" ht="13.5" thickBot="1" x14ac:dyDescent="0.35">
      <c r="A893" s="116">
        <v>43305</v>
      </c>
      <c r="B893" s="119">
        <v>0.94</v>
      </c>
      <c r="C893" s="118">
        <f t="shared" si="14"/>
        <v>2018</v>
      </c>
    </row>
    <row r="894" spans="1:3" ht="13.5" thickBot="1" x14ac:dyDescent="0.35">
      <c r="A894" s="116">
        <v>43306</v>
      </c>
      <c r="B894" s="120">
        <v>0.92</v>
      </c>
      <c r="C894" s="118">
        <f t="shared" si="14"/>
        <v>2018</v>
      </c>
    </row>
    <row r="895" spans="1:3" ht="13.5" thickBot="1" x14ac:dyDescent="0.35">
      <c r="A895" s="116">
        <v>43307</v>
      </c>
      <c r="B895" s="119">
        <v>0.96</v>
      </c>
      <c r="C895" s="118">
        <f t="shared" si="14"/>
        <v>2018</v>
      </c>
    </row>
    <row r="896" spans="1:3" ht="13.5" thickBot="1" x14ac:dyDescent="0.35">
      <c r="A896" s="116">
        <v>43308</v>
      </c>
      <c r="B896" s="120">
        <v>0.93</v>
      </c>
      <c r="C896" s="118">
        <f t="shared" si="14"/>
        <v>2018</v>
      </c>
    </row>
    <row r="897" spans="1:3" ht="13.5" thickBot="1" x14ac:dyDescent="0.35">
      <c r="A897" s="116">
        <v>43311</v>
      </c>
      <c r="B897" s="119">
        <v>0.95</v>
      </c>
      <c r="C897" s="118">
        <f t="shared" si="14"/>
        <v>2018</v>
      </c>
    </row>
    <row r="898" spans="1:3" ht="13.5" thickBot="1" x14ac:dyDescent="0.35">
      <c r="A898" s="116">
        <v>43312</v>
      </c>
      <c r="B898" s="120">
        <v>0.92</v>
      </c>
      <c r="C898" s="118">
        <f t="shared" si="14"/>
        <v>2018</v>
      </c>
    </row>
    <row r="899" spans="1:3" ht="13.5" thickBot="1" x14ac:dyDescent="0.35">
      <c r="A899" s="116">
        <v>43313</v>
      </c>
      <c r="B899" s="119">
        <v>0.96</v>
      </c>
      <c r="C899" s="118">
        <f t="shared" ref="C899:C962" si="15">YEAR(A899)</f>
        <v>2018</v>
      </c>
    </row>
    <row r="900" spans="1:3" ht="13.5" thickBot="1" x14ac:dyDescent="0.35">
      <c r="A900" s="116">
        <v>43314</v>
      </c>
      <c r="B900" s="120">
        <v>0.95</v>
      </c>
      <c r="C900" s="118">
        <f t="shared" si="15"/>
        <v>2018</v>
      </c>
    </row>
    <row r="901" spans="1:3" ht="13.5" thickBot="1" x14ac:dyDescent="0.35">
      <c r="A901" s="116">
        <v>43315</v>
      </c>
      <c r="B901" s="119">
        <v>0.94</v>
      </c>
      <c r="C901" s="118">
        <f t="shared" si="15"/>
        <v>2018</v>
      </c>
    </row>
    <row r="902" spans="1:3" ht="13.5" thickBot="1" x14ac:dyDescent="0.35">
      <c r="A902" s="116">
        <v>43318</v>
      </c>
      <c r="B902" s="120">
        <v>0.94</v>
      </c>
      <c r="C902" s="118">
        <f t="shared" si="15"/>
        <v>2018</v>
      </c>
    </row>
    <row r="903" spans="1:3" ht="13.5" thickBot="1" x14ac:dyDescent="0.35">
      <c r="A903" s="116">
        <v>43319</v>
      </c>
      <c r="B903" s="119">
        <v>0.96</v>
      </c>
      <c r="C903" s="118">
        <f t="shared" si="15"/>
        <v>2018</v>
      </c>
    </row>
    <row r="904" spans="1:3" ht="13.5" thickBot="1" x14ac:dyDescent="0.35">
      <c r="A904" s="116">
        <v>43320</v>
      </c>
      <c r="B904" s="120">
        <v>0.96</v>
      </c>
      <c r="C904" s="118">
        <f t="shared" si="15"/>
        <v>2018</v>
      </c>
    </row>
    <row r="905" spans="1:3" ht="13.5" thickBot="1" x14ac:dyDescent="0.35">
      <c r="A905" s="116">
        <v>43321</v>
      </c>
      <c r="B905" s="119">
        <v>0.93</v>
      </c>
      <c r="C905" s="118">
        <f t="shared" si="15"/>
        <v>2018</v>
      </c>
    </row>
    <row r="906" spans="1:3" ht="13.5" thickBot="1" x14ac:dyDescent="0.35">
      <c r="A906" s="116">
        <v>43322</v>
      </c>
      <c r="B906" s="120">
        <v>0.9</v>
      </c>
      <c r="C906" s="118">
        <f t="shared" si="15"/>
        <v>2018</v>
      </c>
    </row>
    <row r="907" spans="1:3" ht="13.5" thickBot="1" x14ac:dyDescent="0.35">
      <c r="A907" s="116">
        <v>43325</v>
      </c>
      <c r="B907" s="119">
        <v>0.9</v>
      </c>
      <c r="C907" s="118">
        <f t="shared" si="15"/>
        <v>2018</v>
      </c>
    </row>
    <row r="908" spans="1:3" ht="13.5" thickBot="1" x14ac:dyDescent="0.35">
      <c r="A908" s="116">
        <v>43326</v>
      </c>
      <c r="B908" s="120">
        <v>0.92</v>
      </c>
      <c r="C908" s="118">
        <f t="shared" si="15"/>
        <v>2018</v>
      </c>
    </row>
    <row r="909" spans="1:3" ht="13.5" thickBot="1" x14ac:dyDescent="0.35">
      <c r="A909" s="116">
        <v>43327</v>
      </c>
      <c r="B909" s="119">
        <v>0.91</v>
      </c>
      <c r="C909" s="118">
        <f t="shared" si="15"/>
        <v>2018</v>
      </c>
    </row>
    <row r="910" spans="1:3" ht="13.5" thickBot="1" x14ac:dyDescent="0.35">
      <c r="A910" s="116">
        <v>43328</v>
      </c>
      <c r="B910" s="120">
        <v>0.9</v>
      </c>
      <c r="C910" s="118">
        <f t="shared" si="15"/>
        <v>2018</v>
      </c>
    </row>
    <row r="911" spans="1:3" ht="13.5" thickBot="1" x14ac:dyDescent="0.35">
      <c r="A911" s="116">
        <v>43329</v>
      </c>
      <c r="B911" s="119">
        <v>0.9</v>
      </c>
      <c r="C911" s="118">
        <f t="shared" si="15"/>
        <v>2018</v>
      </c>
    </row>
    <row r="912" spans="1:3" ht="13.5" thickBot="1" x14ac:dyDescent="0.35">
      <c r="A912" s="116">
        <v>43332</v>
      </c>
      <c r="B912" s="120">
        <v>0.87</v>
      </c>
      <c r="C912" s="118">
        <f t="shared" si="15"/>
        <v>2018</v>
      </c>
    </row>
    <row r="913" spans="1:3" ht="13.5" thickBot="1" x14ac:dyDescent="0.35">
      <c r="A913" s="116">
        <v>43333</v>
      </c>
      <c r="B913" s="119">
        <v>0.88</v>
      </c>
      <c r="C913" s="118">
        <f t="shared" si="15"/>
        <v>2018</v>
      </c>
    </row>
    <row r="914" spans="1:3" ht="13.5" thickBot="1" x14ac:dyDescent="0.35">
      <c r="A914" s="116">
        <v>43334</v>
      </c>
      <c r="B914" s="120">
        <v>0.86</v>
      </c>
      <c r="C914" s="118">
        <f t="shared" si="15"/>
        <v>2018</v>
      </c>
    </row>
    <row r="915" spans="1:3" ht="13.5" thickBot="1" x14ac:dyDescent="0.35">
      <c r="A915" s="116">
        <v>43335</v>
      </c>
      <c r="B915" s="119">
        <v>0.85</v>
      </c>
      <c r="C915" s="118">
        <f t="shared" si="15"/>
        <v>2018</v>
      </c>
    </row>
    <row r="916" spans="1:3" ht="13.5" thickBot="1" x14ac:dyDescent="0.35">
      <c r="A916" s="116">
        <v>43336</v>
      </c>
      <c r="B916" s="120">
        <v>0.84</v>
      </c>
      <c r="C916" s="118">
        <f t="shared" si="15"/>
        <v>2018</v>
      </c>
    </row>
    <row r="917" spans="1:3" ht="13.5" thickBot="1" x14ac:dyDescent="0.35">
      <c r="A917" s="116">
        <v>43339</v>
      </c>
      <c r="B917" s="119">
        <v>0.86</v>
      </c>
      <c r="C917" s="118">
        <f t="shared" si="15"/>
        <v>2018</v>
      </c>
    </row>
    <row r="918" spans="1:3" ht="13.5" thickBot="1" x14ac:dyDescent="0.35">
      <c r="A918" s="116">
        <v>43340</v>
      </c>
      <c r="B918" s="120">
        <v>0.89</v>
      </c>
      <c r="C918" s="118">
        <f t="shared" si="15"/>
        <v>2018</v>
      </c>
    </row>
    <row r="919" spans="1:3" ht="13.5" thickBot="1" x14ac:dyDescent="0.35">
      <c r="A919" s="116">
        <v>43341</v>
      </c>
      <c r="B919" s="119">
        <v>0.88</v>
      </c>
      <c r="C919" s="118">
        <f t="shared" si="15"/>
        <v>2018</v>
      </c>
    </row>
    <row r="920" spans="1:3" ht="13.5" thickBot="1" x14ac:dyDescent="0.35">
      <c r="A920" s="116">
        <v>43342</v>
      </c>
      <c r="B920" s="120">
        <v>0.87</v>
      </c>
      <c r="C920" s="118">
        <f t="shared" si="15"/>
        <v>2018</v>
      </c>
    </row>
    <row r="921" spans="1:3" ht="13.5" thickBot="1" x14ac:dyDescent="0.35">
      <c r="A921" s="116">
        <v>43343</v>
      </c>
      <c r="B921" s="119">
        <v>0.89</v>
      </c>
      <c r="C921" s="118">
        <f t="shared" si="15"/>
        <v>2018</v>
      </c>
    </row>
    <row r="922" spans="1:3" ht="13.5" thickBot="1" x14ac:dyDescent="0.35">
      <c r="A922" s="116">
        <v>43347</v>
      </c>
      <c r="B922" s="120">
        <v>0.92</v>
      </c>
      <c r="C922" s="118">
        <f t="shared" si="15"/>
        <v>2018</v>
      </c>
    </row>
    <row r="923" spans="1:3" ht="13.5" thickBot="1" x14ac:dyDescent="0.35">
      <c r="A923" s="116">
        <v>43348</v>
      </c>
      <c r="B923" s="119">
        <v>0.93</v>
      </c>
      <c r="C923" s="118">
        <f t="shared" si="15"/>
        <v>2018</v>
      </c>
    </row>
    <row r="924" spans="1:3" ht="13.5" thickBot="1" x14ac:dyDescent="0.35">
      <c r="A924" s="116">
        <v>43349</v>
      </c>
      <c r="B924" s="120">
        <v>0.92</v>
      </c>
      <c r="C924" s="118">
        <f t="shared" si="15"/>
        <v>2018</v>
      </c>
    </row>
    <row r="925" spans="1:3" ht="13.5" thickBot="1" x14ac:dyDescent="0.35">
      <c r="A925" s="116">
        <v>43350</v>
      </c>
      <c r="B925" s="119">
        <v>0.96</v>
      </c>
      <c r="C925" s="118">
        <f t="shared" si="15"/>
        <v>2018</v>
      </c>
    </row>
    <row r="926" spans="1:3" ht="13.5" thickBot="1" x14ac:dyDescent="0.35">
      <c r="A926" s="116">
        <v>43353</v>
      </c>
      <c r="B926" s="120">
        <v>0.95</v>
      </c>
      <c r="C926" s="118">
        <f t="shared" si="15"/>
        <v>2018</v>
      </c>
    </row>
    <row r="927" spans="1:3" ht="13.5" thickBot="1" x14ac:dyDescent="0.35">
      <c r="A927" s="116">
        <v>43354</v>
      </c>
      <c r="B927" s="119">
        <v>0.97</v>
      </c>
      <c r="C927" s="118">
        <f t="shared" si="15"/>
        <v>2018</v>
      </c>
    </row>
    <row r="928" spans="1:3" ht="13.5" thickBot="1" x14ac:dyDescent="0.35">
      <c r="A928" s="116">
        <v>43355</v>
      </c>
      <c r="B928" s="120">
        <v>0.96</v>
      </c>
      <c r="C928" s="118">
        <f t="shared" si="15"/>
        <v>2018</v>
      </c>
    </row>
    <row r="929" spans="1:3" ht="13.5" thickBot="1" x14ac:dyDescent="0.35">
      <c r="A929" s="116">
        <v>43356</v>
      </c>
      <c r="B929" s="119">
        <v>0.97</v>
      </c>
      <c r="C929" s="118">
        <f t="shared" si="15"/>
        <v>2018</v>
      </c>
    </row>
    <row r="930" spans="1:3" ht="13.5" thickBot="1" x14ac:dyDescent="0.35">
      <c r="A930" s="116">
        <v>43357</v>
      </c>
      <c r="B930" s="120">
        <v>0.99</v>
      </c>
      <c r="C930" s="118">
        <f t="shared" si="15"/>
        <v>2018</v>
      </c>
    </row>
    <row r="931" spans="1:3" ht="13.5" thickBot="1" x14ac:dyDescent="0.35">
      <c r="A931" s="116">
        <v>43360</v>
      </c>
      <c r="B931" s="119">
        <v>1</v>
      </c>
      <c r="C931" s="118">
        <f t="shared" si="15"/>
        <v>2018</v>
      </c>
    </row>
    <row r="932" spans="1:3" ht="13.5" thickBot="1" x14ac:dyDescent="0.35">
      <c r="A932" s="116">
        <v>43361</v>
      </c>
      <c r="B932" s="120">
        <v>1.03</v>
      </c>
      <c r="C932" s="118">
        <f t="shared" si="15"/>
        <v>2018</v>
      </c>
    </row>
    <row r="933" spans="1:3" ht="13.5" thickBot="1" x14ac:dyDescent="0.35">
      <c r="A933" s="116">
        <v>43362</v>
      </c>
      <c r="B933" s="119">
        <v>1.05</v>
      </c>
      <c r="C933" s="118">
        <f t="shared" si="15"/>
        <v>2018</v>
      </c>
    </row>
    <row r="934" spans="1:3" ht="13.5" thickBot="1" x14ac:dyDescent="0.35">
      <c r="A934" s="116">
        <v>43363</v>
      </c>
      <c r="B934" s="120">
        <v>1.03</v>
      </c>
      <c r="C934" s="118">
        <f t="shared" si="15"/>
        <v>2018</v>
      </c>
    </row>
    <row r="935" spans="1:3" ht="13.5" thickBot="1" x14ac:dyDescent="0.35">
      <c r="A935" s="116">
        <v>43364</v>
      </c>
      <c r="B935" s="119">
        <v>1.02</v>
      </c>
      <c r="C935" s="118">
        <f t="shared" si="15"/>
        <v>2018</v>
      </c>
    </row>
    <row r="936" spans="1:3" ht="13.5" thickBot="1" x14ac:dyDescent="0.35">
      <c r="A936" s="116">
        <v>43367</v>
      </c>
      <c r="B936" s="120">
        <v>1.03</v>
      </c>
      <c r="C936" s="118">
        <f t="shared" si="15"/>
        <v>2018</v>
      </c>
    </row>
    <row r="937" spans="1:3" ht="13.5" thickBot="1" x14ac:dyDescent="0.35">
      <c r="A937" s="116">
        <v>43368</v>
      </c>
      <c r="B937" s="119">
        <v>1.04</v>
      </c>
      <c r="C937" s="118">
        <f t="shared" si="15"/>
        <v>2018</v>
      </c>
    </row>
    <row r="938" spans="1:3" ht="13.5" thickBot="1" x14ac:dyDescent="0.35">
      <c r="A938" s="116">
        <v>43369</v>
      </c>
      <c r="B938" s="120">
        <v>1.02</v>
      </c>
      <c r="C938" s="118">
        <f t="shared" si="15"/>
        <v>2018</v>
      </c>
    </row>
    <row r="939" spans="1:3" ht="13.5" thickBot="1" x14ac:dyDescent="0.35">
      <c r="A939" s="116">
        <v>43370</v>
      </c>
      <c r="B939" s="119">
        <v>1.02</v>
      </c>
      <c r="C939" s="118">
        <f t="shared" si="15"/>
        <v>2018</v>
      </c>
    </row>
    <row r="940" spans="1:3" ht="13.5" thickBot="1" x14ac:dyDescent="0.35">
      <c r="A940" s="116">
        <v>43371</v>
      </c>
      <c r="B940" s="120">
        <v>1.02</v>
      </c>
      <c r="C940" s="118">
        <f t="shared" si="15"/>
        <v>2018</v>
      </c>
    </row>
    <row r="941" spans="1:3" ht="13.5" thickBot="1" x14ac:dyDescent="0.35">
      <c r="A941" s="116">
        <v>43374</v>
      </c>
      <c r="B941" s="119">
        <v>1.07</v>
      </c>
      <c r="C941" s="118">
        <f t="shared" si="15"/>
        <v>2018</v>
      </c>
    </row>
    <row r="942" spans="1:3" ht="13.5" thickBot="1" x14ac:dyDescent="0.35">
      <c r="A942" s="116">
        <v>43375</v>
      </c>
      <c r="B942" s="120">
        <v>1.05</v>
      </c>
      <c r="C942" s="118">
        <f t="shared" si="15"/>
        <v>2018</v>
      </c>
    </row>
    <row r="943" spans="1:3" ht="13.5" thickBot="1" x14ac:dyDescent="0.35">
      <c r="A943" s="116">
        <v>43376</v>
      </c>
      <c r="B943" s="119">
        <v>1.1100000000000001</v>
      </c>
      <c r="C943" s="118">
        <f t="shared" si="15"/>
        <v>2018</v>
      </c>
    </row>
    <row r="944" spans="1:3" ht="13.5" thickBot="1" x14ac:dyDescent="0.35">
      <c r="A944" s="116">
        <v>43377</v>
      </c>
      <c r="B944" s="120">
        <v>1.1599999999999999</v>
      </c>
      <c r="C944" s="118">
        <f t="shared" si="15"/>
        <v>2018</v>
      </c>
    </row>
    <row r="945" spans="1:3" ht="13.5" thickBot="1" x14ac:dyDescent="0.35">
      <c r="A945" s="116">
        <v>43378</v>
      </c>
      <c r="B945" s="119">
        <v>1.21</v>
      </c>
      <c r="C945" s="118">
        <f t="shared" si="15"/>
        <v>2018</v>
      </c>
    </row>
    <row r="946" spans="1:3" ht="13.5" thickBot="1" x14ac:dyDescent="0.35">
      <c r="A946" s="116">
        <v>43382</v>
      </c>
      <c r="B946" s="120">
        <v>1.17</v>
      </c>
      <c r="C946" s="118">
        <f t="shared" si="15"/>
        <v>2018</v>
      </c>
    </row>
    <row r="947" spans="1:3" ht="13.5" thickBot="1" x14ac:dyDescent="0.35">
      <c r="A947" s="116">
        <v>43383</v>
      </c>
      <c r="B947" s="119">
        <v>1.2</v>
      </c>
      <c r="C947" s="118">
        <f t="shared" si="15"/>
        <v>2018</v>
      </c>
    </row>
    <row r="948" spans="1:3" ht="13.5" thickBot="1" x14ac:dyDescent="0.35">
      <c r="A948" s="116">
        <v>43384</v>
      </c>
      <c r="B948" s="120">
        <v>1.1599999999999999</v>
      </c>
      <c r="C948" s="118">
        <f t="shared" si="15"/>
        <v>2018</v>
      </c>
    </row>
    <row r="949" spans="1:3" ht="13.5" thickBot="1" x14ac:dyDescent="0.35">
      <c r="A949" s="116">
        <v>43385</v>
      </c>
      <c r="B949" s="119">
        <v>1.1599999999999999</v>
      </c>
      <c r="C949" s="118">
        <f t="shared" si="15"/>
        <v>2018</v>
      </c>
    </row>
    <row r="950" spans="1:3" ht="13.5" thickBot="1" x14ac:dyDescent="0.35">
      <c r="A950" s="116">
        <v>43388</v>
      </c>
      <c r="B950" s="120">
        <v>1.17</v>
      </c>
      <c r="C950" s="118">
        <f t="shared" si="15"/>
        <v>2018</v>
      </c>
    </row>
    <row r="951" spans="1:3" ht="13.5" thickBot="1" x14ac:dyDescent="0.35">
      <c r="A951" s="116">
        <v>43389</v>
      </c>
      <c r="B951" s="119">
        <v>1.17</v>
      </c>
      <c r="C951" s="118">
        <f t="shared" si="15"/>
        <v>2018</v>
      </c>
    </row>
    <row r="952" spans="1:3" ht="13.5" thickBot="1" x14ac:dyDescent="0.35">
      <c r="A952" s="116">
        <v>43390</v>
      </c>
      <c r="B952" s="120">
        <v>1.19</v>
      </c>
      <c r="C952" s="118">
        <f t="shared" si="15"/>
        <v>2018</v>
      </c>
    </row>
    <row r="953" spans="1:3" ht="13.5" thickBot="1" x14ac:dyDescent="0.35">
      <c r="A953" s="116">
        <v>43391</v>
      </c>
      <c r="B953" s="119">
        <v>1.21</v>
      </c>
      <c r="C953" s="118">
        <f t="shared" si="15"/>
        <v>2018</v>
      </c>
    </row>
    <row r="954" spans="1:3" ht="13.5" thickBot="1" x14ac:dyDescent="0.35">
      <c r="A954" s="116">
        <v>43392</v>
      </c>
      <c r="B954" s="120">
        <v>1.23</v>
      </c>
      <c r="C954" s="118">
        <f t="shared" si="15"/>
        <v>2018</v>
      </c>
    </row>
    <row r="955" spans="1:3" ht="13.5" thickBot="1" x14ac:dyDescent="0.35">
      <c r="A955" s="116">
        <v>43395</v>
      </c>
      <c r="B955" s="119">
        <v>1.24</v>
      </c>
      <c r="C955" s="118">
        <f t="shared" si="15"/>
        <v>2018</v>
      </c>
    </row>
    <row r="956" spans="1:3" ht="13.5" thickBot="1" x14ac:dyDescent="0.35">
      <c r="A956" s="116">
        <v>43396</v>
      </c>
      <c r="B956" s="120">
        <v>1.23</v>
      </c>
      <c r="C956" s="118">
        <f t="shared" si="15"/>
        <v>2018</v>
      </c>
    </row>
    <row r="957" spans="1:3" ht="13.5" thickBot="1" x14ac:dyDescent="0.35">
      <c r="A957" s="116">
        <v>43397</v>
      </c>
      <c r="B957" s="119">
        <v>1.2</v>
      </c>
      <c r="C957" s="118">
        <f t="shared" si="15"/>
        <v>2018</v>
      </c>
    </row>
    <row r="958" spans="1:3" ht="13.5" thickBot="1" x14ac:dyDescent="0.35">
      <c r="A958" s="116">
        <v>43398</v>
      </c>
      <c r="B958" s="120">
        <v>1.25</v>
      </c>
      <c r="C958" s="118">
        <f t="shared" si="15"/>
        <v>2018</v>
      </c>
    </row>
    <row r="959" spans="1:3" ht="13.5" thickBot="1" x14ac:dyDescent="0.35">
      <c r="A959" s="116">
        <v>43399</v>
      </c>
      <c r="B959" s="119">
        <v>1.2</v>
      </c>
      <c r="C959" s="118">
        <f t="shared" si="15"/>
        <v>2018</v>
      </c>
    </row>
    <row r="960" spans="1:3" ht="13.5" thickBot="1" x14ac:dyDescent="0.35">
      <c r="A960" s="116">
        <v>43402</v>
      </c>
      <c r="B960" s="120">
        <v>1.21</v>
      </c>
      <c r="C960" s="118">
        <f t="shared" si="15"/>
        <v>2018</v>
      </c>
    </row>
    <row r="961" spans="1:3" ht="13.5" thickBot="1" x14ac:dyDescent="0.35">
      <c r="A961" s="116">
        <v>43403</v>
      </c>
      <c r="B961" s="119">
        <v>1.25</v>
      </c>
      <c r="C961" s="118">
        <f t="shared" si="15"/>
        <v>2018</v>
      </c>
    </row>
    <row r="962" spans="1:3" ht="13.5" thickBot="1" x14ac:dyDescent="0.35">
      <c r="A962" s="116">
        <v>43404</v>
      </c>
      <c r="B962" s="120">
        <v>1.27</v>
      </c>
      <c r="C962" s="118">
        <f t="shared" si="15"/>
        <v>2018</v>
      </c>
    </row>
    <row r="963" spans="1:3" ht="13.5" thickBot="1" x14ac:dyDescent="0.35">
      <c r="A963" s="116">
        <v>43405</v>
      </c>
      <c r="B963" s="119">
        <v>1.29</v>
      </c>
      <c r="C963" s="118">
        <f t="shared" ref="C963:C1026" si="16">YEAR(A963)</f>
        <v>2018</v>
      </c>
    </row>
    <row r="964" spans="1:3" ht="13.5" thickBot="1" x14ac:dyDescent="0.35">
      <c r="A964" s="116">
        <v>43406</v>
      </c>
      <c r="B964" s="120">
        <v>1.34</v>
      </c>
      <c r="C964" s="118">
        <f t="shared" si="16"/>
        <v>2018</v>
      </c>
    </row>
    <row r="965" spans="1:3" ht="13.5" thickBot="1" x14ac:dyDescent="0.35">
      <c r="A965" s="116">
        <v>43409</v>
      </c>
      <c r="B965" s="119">
        <v>1.3</v>
      </c>
      <c r="C965" s="118">
        <f t="shared" si="16"/>
        <v>2018</v>
      </c>
    </row>
    <row r="966" spans="1:3" ht="13.5" thickBot="1" x14ac:dyDescent="0.35">
      <c r="A966" s="116">
        <v>43410</v>
      </c>
      <c r="B966" s="120">
        <v>1.3</v>
      </c>
      <c r="C966" s="118">
        <f t="shared" si="16"/>
        <v>2018</v>
      </c>
    </row>
    <row r="967" spans="1:3" ht="13.5" thickBot="1" x14ac:dyDescent="0.35">
      <c r="A967" s="116">
        <v>43411</v>
      </c>
      <c r="B967" s="119">
        <v>1.3</v>
      </c>
      <c r="C967" s="118">
        <f t="shared" si="16"/>
        <v>2018</v>
      </c>
    </row>
    <row r="968" spans="1:3" ht="13.5" thickBot="1" x14ac:dyDescent="0.35">
      <c r="A968" s="116">
        <v>43412</v>
      </c>
      <c r="B968" s="120">
        <v>1.3</v>
      </c>
      <c r="C968" s="118">
        <f t="shared" si="16"/>
        <v>2018</v>
      </c>
    </row>
    <row r="969" spans="1:3" ht="13.5" thickBot="1" x14ac:dyDescent="0.35">
      <c r="A969" s="116">
        <v>43413</v>
      </c>
      <c r="B969" s="119">
        <v>1.28</v>
      </c>
      <c r="C969" s="118">
        <f t="shared" si="16"/>
        <v>2018</v>
      </c>
    </row>
    <row r="970" spans="1:3" ht="13.5" thickBot="1" x14ac:dyDescent="0.35">
      <c r="A970" s="116">
        <v>43417</v>
      </c>
      <c r="B970" s="120">
        <v>1.26</v>
      </c>
      <c r="C970" s="118">
        <f t="shared" si="16"/>
        <v>2018</v>
      </c>
    </row>
    <row r="971" spans="1:3" ht="13.5" thickBot="1" x14ac:dyDescent="0.35">
      <c r="A971" s="116">
        <v>43418</v>
      </c>
      <c r="B971" s="119">
        <v>1.27</v>
      </c>
      <c r="C971" s="118">
        <f t="shared" si="16"/>
        <v>2018</v>
      </c>
    </row>
    <row r="972" spans="1:3" ht="13.5" thickBot="1" x14ac:dyDescent="0.35">
      <c r="A972" s="116">
        <v>43419</v>
      </c>
      <c r="B972" s="120">
        <v>1.27</v>
      </c>
      <c r="C972" s="118">
        <f t="shared" si="16"/>
        <v>2018</v>
      </c>
    </row>
    <row r="973" spans="1:3" ht="13.5" thickBot="1" x14ac:dyDescent="0.35">
      <c r="A973" s="116">
        <v>43420</v>
      </c>
      <c r="B973" s="119">
        <v>1.22</v>
      </c>
      <c r="C973" s="118">
        <f t="shared" si="16"/>
        <v>2018</v>
      </c>
    </row>
    <row r="974" spans="1:3" ht="13.5" thickBot="1" x14ac:dyDescent="0.35">
      <c r="A974" s="116">
        <v>43423</v>
      </c>
      <c r="B974" s="120">
        <v>1.23</v>
      </c>
      <c r="C974" s="118">
        <f t="shared" si="16"/>
        <v>2018</v>
      </c>
    </row>
    <row r="975" spans="1:3" ht="13.5" thickBot="1" x14ac:dyDescent="0.35">
      <c r="A975" s="116">
        <v>43424</v>
      </c>
      <c r="B975" s="119">
        <v>1.25</v>
      </c>
      <c r="C975" s="118">
        <f t="shared" si="16"/>
        <v>2018</v>
      </c>
    </row>
    <row r="976" spans="1:3" ht="13.5" thickBot="1" x14ac:dyDescent="0.35">
      <c r="A976" s="116">
        <v>43425</v>
      </c>
      <c r="B976" s="120">
        <v>1.25</v>
      </c>
      <c r="C976" s="118">
        <f t="shared" si="16"/>
        <v>2018</v>
      </c>
    </row>
    <row r="977" spans="1:3" ht="13.5" thickBot="1" x14ac:dyDescent="0.35">
      <c r="A977" s="116">
        <v>43427</v>
      </c>
      <c r="B977" s="119">
        <v>1.25</v>
      </c>
      <c r="C977" s="118">
        <f t="shared" si="16"/>
        <v>2018</v>
      </c>
    </row>
    <row r="978" spans="1:3" ht="13.5" thickBot="1" x14ac:dyDescent="0.35">
      <c r="A978" s="116">
        <v>43430</v>
      </c>
      <c r="B978" s="120">
        <v>1.27</v>
      </c>
      <c r="C978" s="118">
        <f t="shared" si="16"/>
        <v>2018</v>
      </c>
    </row>
    <row r="979" spans="1:3" ht="13.5" thickBot="1" x14ac:dyDescent="0.35">
      <c r="A979" s="116">
        <v>43431</v>
      </c>
      <c r="B979" s="119">
        <v>1.31</v>
      </c>
      <c r="C979" s="118">
        <f t="shared" si="16"/>
        <v>2018</v>
      </c>
    </row>
    <row r="980" spans="1:3" ht="13.5" thickBot="1" x14ac:dyDescent="0.35">
      <c r="A980" s="116">
        <v>43432</v>
      </c>
      <c r="B980" s="120">
        <v>1.3</v>
      </c>
      <c r="C980" s="118">
        <f t="shared" si="16"/>
        <v>2018</v>
      </c>
    </row>
    <row r="981" spans="1:3" ht="13.5" thickBot="1" x14ac:dyDescent="0.35">
      <c r="A981" s="116">
        <v>43433</v>
      </c>
      <c r="B981" s="119">
        <v>1.24</v>
      </c>
      <c r="C981" s="118">
        <f t="shared" si="16"/>
        <v>2018</v>
      </c>
    </row>
    <row r="982" spans="1:3" ht="13.5" thickBot="1" x14ac:dyDescent="0.35">
      <c r="A982" s="116">
        <v>43434</v>
      </c>
      <c r="B982" s="120">
        <v>1.22</v>
      </c>
      <c r="C982" s="118">
        <f t="shared" si="16"/>
        <v>2018</v>
      </c>
    </row>
    <row r="983" spans="1:3" ht="13.5" thickBot="1" x14ac:dyDescent="0.35">
      <c r="A983" s="116">
        <v>43437</v>
      </c>
      <c r="B983" s="119">
        <v>1.2</v>
      </c>
      <c r="C983" s="118">
        <f t="shared" si="16"/>
        <v>2018</v>
      </c>
    </row>
    <row r="984" spans="1:3" ht="13.5" thickBot="1" x14ac:dyDescent="0.35">
      <c r="A984" s="116">
        <v>43438</v>
      </c>
      <c r="B984" s="120">
        <v>1.1299999999999999</v>
      </c>
      <c r="C984" s="118">
        <f t="shared" si="16"/>
        <v>2018</v>
      </c>
    </row>
    <row r="985" spans="1:3" ht="13.5" thickBot="1" x14ac:dyDescent="0.35">
      <c r="A985" s="116">
        <v>43440</v>
      </c>
      <c r="B985" s="119">
        <v>1.1200000000000001</v>
      </c>
      <c r="C985" s="118">
        <f t="shared" si="16"/>
        <v>2018</v>
      </c>
    </row>
    <row r="986" spans="1:3" ht="13.5" thickBot="1" x14ac:dyDescent="0.35">
      <c r="A986" s="116">
        <v>43441</v>
      </c>
      <c r="B986" s="120">
        <v>1.1399999999999999</v>
      </c>
      <c r="C986" s="118">
        <f t="shared" si="16"/>
        <v>2018</v>
      </c>
    </row>
    <row r="987" spans="1:3" ht="13.5" thickBot="1" x14ac:dyDescent="0.35">
      <c r="A987" s="116">
        <v>43444</v>
      </c>
      <c r="B987" s="119">
        <v>1.1599999999999999</v>
      </c>
      <c r="C987" s="118">
        <f t="shared" si="16"/>
        <v>2018</v>
      </c>
    </row>
    <row r="988" spans="1:3" ht="13.5" thickBot="1" x14ac:dyDescent="0.35">
      <c r="A988" s="116">
        <v>43445</v>
      </c>
      <c r="B988" s="120">
        <v>1.2</v>
      </c>
      <c r="C988" s="118">
        <f t="shared" si="16"/>
        <v>2018</v>
      </c>
    </row>
    <row r="989" spans="1:3" ht="13.5" thickBot="1" x14ac:dyDescent="0.35">
      <c r="A989" s="116">
        <v>43446</v>
      </c>
      <c r="B989" s="119">
        <v>1.22</v>
      </c>
      <c r="C989" s="118">
        <f t="shared" si="16"/>
        <v>2018</v>
      </c>
    </row>
    <row r="990" spans="1:3" ht="13.5" thickBot="1" x14ac:dyDescent="0.35">
      <c r="A990" s="116">
        <v>43447</v>
      </c>
      <c r="B990" s="120">
        <v>1.22</v>
      </c>
      <c r="C990" s="118">
        <f t="shared" si="16"/>
        <v>2018</v>
      </c>
    </row>
    <row r="991" spans="1:3" ht="13.5" thickBot="1" x14ac:dyDescent="0.35">
      <c r="A991" s="116">
        <v>43448</v>
      </c>
      <c r="B991" s="119">
        <v>1.21</v>
      </c>
      <c r="C991" s="118">
        <f t="shared" si="16"/>
        <v>2018</v>
      </c>
    </row>
    <row r="992" spans="1:3" ht="13.5" thickBot="1" x14ac:dyDescent="0.35">
      <c r="A992" s="116">
        <v>43451</v>
      </c>
      <c r="B992" s="120">
        <v>1.19</v>
      </c>
      <c r="C992" s="118">
        <f t="shared" si="16"/>
        <v>2018</v>
      </c>
    </row>
    <row r="993" spans="1:3" ht="13.5" thickBot="1" x14ac:dyDescent="0.35">
      <c r="A993" s="116">
        <v>43452</v>
      </c>
      <c r="B993" s="119">
        <v>1.1499999999999999</v>
      </c>
      <c r="C993" s="118">
        <f t="shared" si="16"/>
        <v>2018</v>
      </c>
    </row>
    <row r="994" spans="1:3" ht="13.5" thickBot="1" x14ac:dyDescent="0.35">
      <c r="A994" s="116">
        <v>43453</v>
      </c>
      <c r="B994" s="120">
        <v>1.1000000000000001</v>
      </c>
      <c r="C994" s="118">
        <f t="shared" si="16"/>
        <v>2018</v>
      </c>
    </row>
    <row r="995" spans="1:3" ht="13.5" thickBot="1" x14ac:dyDescent="0.35">
      <c r="A995" s="116">
        <v>43454</v>
      </c>
      <c r="B995" s="119">
        <v>1.1399999999999999</v>
      </c>
      <c r="C995" s="118">
        <f t="shared" si="16"/>
        <v>2018</v>
      </c>
    </row>
    <row r="996" spans="1:3" ht="13.5" thickBot="1" x14ac:dyDescent="0.35">
      <c r="A996" s="116">
        <v>43455</v>
      </c>
      <c r="B996" s="120">
        <v>1.1499999999999999</v>
      </c>
      <c r="C996" s="118">
        <f t="shared" si="16"/>
        <v>2018</v>
      </c>
    </row>
    <row r="997" spans="1:3" ht="13.5" thickBot="1" x14ac:dyDescent="0.35">
      <c r="A997" s="116">
        <v>43458</v>
      </c>
      <c r="B997" s="119">
        <v>1.1299999999999999</v>
      </c>
      <c r="C997" s="118">
        <f t="shared" si="16"/>
        <v>2018</v>
      </c>
    </row>
    <row r="998" spans="1:3" ht="13.5" thickBot="1" x14ac:dyDescent="0.35">
      <c r="A998" s="116">
        <v>43460</v>
      </c>
      <c r="B998" s="120">
        <v>1.18</v>
      </c>
      <c r="C998" s="118">
        <f t="shared" si="16"/>
        <v>2018</v>
      </c>
    </row>
    <row r="999" spans="1:3" ht="13.5" thickBot="1" x14ac:dyDescent="0.35">
      <c r="A999" s="116">
        <v>43461</v>
      </c>
      <c r="B999" s="119">
        <v>1.2</v>
      </c>
      <c r="C999" s="118">
        <f t="shared" si="16"/>
        <v>2018</v>
      </c>
    </row>
    <row r="1000" spans="1:3" ht="13.5" thickBot="1" x14ac:dyDescent="0.35">
      <c r="A1000" s="116">
        <v>43462</v>
      </c>
      <c r="B1000" s="120">
        <v>1.17</v>
      </c>
      <c r="C1000" s="118">
        <f t="shared" si="16"/>
        <v>2018</v>
      </c>
    </row>
    <row r="1001" spans="1:3" x14ac:dyDescent="0.3">
      <c r="A1001" s="116">
        <v>43465</v>
      </c>
      <c r="B1001" s="119">
        <v>1.17</v>
      </c>
      <c r="C1001" s="118">
        <f t="shared" si="16"/>
        <v>2018</v>
      </c>
    </row>
    <row r="1002" spans="1:3" ht="13.5" thickBot="1" x14ac:dyDescent="0.35">
      <c r="A1002" s="116">
        <v>43467</v>
      </c>
      <c r="B1002" s="119">
        <v>1.1499999999999999</v>
      </c>
      <c r="C1002" s="118">
        <f t="shared" si="16"/>
        <v>2019</v>
      </c>
    </row>
    <row r="1003" spans="1:3" ht="13.5" thickBot="1" x14ac:dyDescent="0.35">
      <c r="A1003" s="116">
        <v>43468</v>
      </c>
      <c r="B1003" s="120">
        <v>1.1000000000000001</v>
      </c>
      <c r="C1003" s="118">
        <f t="shared" si="16"/>
        <v>2019</v>
      </c>
    </row>
    <row r="1004" spans="1:3" ht="13.5" thickBot="1" x14ac:dyDescent="0.35">
      <c r="A1004" s="116">
        <v>43469</v>
      </c>
      <c r="B1004" s="119">
        <v>1.1200000000000001</v>
      </c>
      <c r="C1004" s="118">
        <f t="shared" si="16"/>
        <v>2019</v>
      </c>
    </row>
    <row r="1005" spans="1:3" ht="13.5" thickBot="1" x14ac:dyDescent="0.35">
      <c r="A1005" s="116">
        <v>43472</v>
      </c>
      <c r="B1005" s="120">
        <v>1.1399999999999999</v>
      </c>
      <c r="C1005" s="118">
        <f t="shared" si="16"/>
        <v>2019</v>
      </c>
    </row>
    <row r="1006" spans="1:3" ht="13.5" thickBot="1" x14ac:dyDescent="0.35">
      <c r="A1006" s="116">
        <v>43473</v>
      </c>
      <c r="B1006" s="119">
        <v>1.1100000000000001</v>
      </c>
      <c r="C1006" s="118">
        <f t="shared" si="16"/>
        <v>2019</v>
      </c>
    </row>
    <row r="1007" spans="1:3" ht="13.5" thickBot="1" x14ac:dyDescent="0.35">
      <c r="A1007" s="116">
        <v>43474</v>
      </c>
      <c r="B1007" s="120">
        <v>1.1200000000000001</v>
      </c>
      <c r="C1007" s="118">
        <f t="shared" si="16"/>
        <v>2019</v>
      </c>
    </row>
    <row r="1008" spans="1:3" ht="13.5" thickBot="1" x14ac:dyDescent="0.35">
      <c r="A1008" s="116">
        <v>43475</v>
      </c>
      <c r="B1008" s="119">
        <v>1.1499999999999999</v>
      </c>
      <c r="C1008" s="118">
        <f t="shared" si="16"/>
        <v>2019</v>
      </c>
    </row>
    <row r="1009" spans="1:3" ht="13.5" thickBot="1" x14ac:dyDescent="0.35">
      <c r="A1009" s="116">
        <v>43476</v>
      </c>
      <c r="B1009" s="120">
        <v>1.1200000000000001</v>
      </c>
      <c r="C1009" s="118">
        <f t="shared" si="16"/>
        <v>2019</v>
      </c>
    </row>
    <row r="1010" spans="1:3" ht="13.5" thickBot="1" x14ac:dyDescent="0.35">
      <c r="A1010" s="116">
        <v>43479</v>
      </c>
      <c r="B1010" s="119">
        <v>1.1399999999999999</v>
      </c>
      <c r="C1010" s="118">
        <f t="shared" si="16"/>
        <v>2019</v>
      </c>
    </row>
    <row r="1011" spans="1:3" ht="13.5" thickBot="1" x14ac:dyDescent="0.35">
      <c r="A1011" s="116">
        <v>43480</v>
      </c>
      <c r="B1011" s="120">
        <v>1.1499999999999999</v>
      </c>
      <c r="C1011" s="118">
        <f t="shared" si="16"/>
        <v>2019</v>
      </c>
    </row>
    <row r="1012" spans="1:3" ht="13.5" thickBot="1" x14ac:dyDescent="0.35">
      <c r="A1012" s="116">
        <v>43481</v>
      </c>
      <c r="B1012" s="119">
        <v>1.1599999999999999</v>
      </c>
      <c r="C1012" s="118">
        <f t="shared" si="16"/>
        <v>2019</v>
      </c>
    </row>
    <row r="1013" spans="1:3" ht="13.5" thickBot="1" x14ac:dyDescent="0.35">
      <c r="A1013" s="116">
        <v>43482</v>
      </c>
      <c r="B1013" s="120">
        <v>1.18</v>
      </c>
      <c r="C1013" s="118">
        <f t="shared" si="16"/>
        <v>2019</v>
      </c>
    </row>
    <row r="1014" spans="1:3" ht="13.5" thickBot="1" x14ac:dyDescent="0.35">
      <c r="A1014" s="116">
        <v>43483</v>
      </c>
      <c r="B1014" s="119">
        <v>1.18</v>
      </c>
      <c r="C1014" s="118">
        <f t="shared" si="16"/>
        <v>2019</v>
      </c>
    </row>
    <row r="1015" spans="1:3" ht="13.5" thickBot="1" x14ac:dyDescent="0.35">
      <c r="A1015" s="116">
        <v>43487</v>
      </c>
      <c r="B1015" s="120">
        <v>1.1599999999999999</v>
      </c>
      <c r="C1015" s="118">
        <f t="shared" si="16"/>
        <v>2019</v>
      </c>
    </row>
    <row r="1016" spans="1:3" ht="13.5" thickBot="1" x14ac:dyDescent="0.35">
      <c r="A1016" s="116">
        <v>43488</v>
      </c>
      <c r="B1016" s="119">
        <v>1.17</v>
      </c>
      <c r="C1016" s="118">
        <f t="shared" si="16"/>
        <v>2019</v>
      </c>
    </row>
    <row r="1017" spans="1:3" ht="13.5" thickBot="1" x14ac:dyDescent="0.35">
      <c r="A1017" s="116">
        <v>43489</v>
      </c>
      <c r="B1017" s="120">
        <v>1.1599999999999999</v>
      </c>
      <c r="C1017" s="118">
        <f t="shared" si="16"/>
        <v>2019</v>
      </c>
    </row>
    <row r="1018" spans="1:3" ht="13.5" thickBot="1" x14ac:dyDescent="0.35">
      <c r="A1018" s="116">
        <v>43490</v>
      </c>
      <c r="B1018" s="119">
        <v>1.18</v>
      </c>
      <c r="C1018" s="118">
        <f t="shared" si="16"/>
        <v>2019</v>
      </c>
    </row>
    <row r="1019" spans="1:3" ht="13.5" thickBot="1" x14ac:dyDescent="0.35">
      <c r="A1019" s="116">
        <v>43493</v>
      </c>
      <c r="B1019" s="120">
        <v>1.19</v>
      </c>
      <c r="C1019" s="118">
        <f t="shared" si="16"/>
        <v>2019</v>
      </c>
    </row>
    <row r="1020" spans="1:3" ht="13.5" thickBot="1" x14ac:dyDescent="0.35">
      <c r="A1020" s="116">
        <v>43494</v>
      </c>
      <c r="B1020" s="119">
        <v>1.1599999999999999</v>
      </c>
      <c r="C1020" s="118">
        <f t="shared" si="16"/>
        <v>2019</v>
      </c>
    </row>
    <row r="1021" spans="1:3" ht="13.5" thickBot="1" x14ac:dyDescent="0.35">
      <c r="A1021" s="116">
        <v>43495</v>
      </c>
      <c r="B1021" s="120">
        <v>1.1200000000000001</v>
      </c>
      <c r="C1021" s="118">
        <f t="shared" si="16"/>
        <v>2019</v>
      </c>
    </row>
    <row r="1022" spans="1:3" ht="13.5" thickBot="1" x14ac:dyDescent="0.35">
      <c r="A1022" s="116">
        <v>43496</v>
      </c>
      <c r="B1022" s="119">
        <v>1.02</v>
      </c>
      <c r="C1022" s="118">
        <f t="shared" si="16"/>
        <v>2019</v>
      </c>
    </row>
    <row r="1023" spans="1:3" ht="13.5" thickBot="1" x14ac:dyDescent="0.35">
      <c r="A1023" s="116">
        <v>43497</v>
      </c>
      <c r="B1023" s="120">
        <v>1.06</v>
      </c>
      <c r="C1023" s="118">
        <f t="shared" si="16"/>
        <v>2019</v>
      </c>
    </row>
    <row r="1024" spans="1:3" ht="13.5" thickBot="1" x14ac:dyDescent="0.35">
      <c r="A1024" s="116">
        <v>43500</v>
      </c>
      <c r="B1024" s="119">
        <v>1.0900000000000001</v>
      </c>
      <c r="C1024" s="118">
        <f t="shared" si="16"/>
        <v>2019</v>
      </c>
    </row>
    <row r="1025" spans="1:3" ht="13.5" thickBot="1" x14ac:dyDescent="0.35">
      <c r="A1025" s="116">
        <v>43501</v>
      </c>
      <c r="B1025" s="120">
        <v>1.07</v>
      </c>
      <c r="C1025" s="118">
        <f t="shared" si="16"/>
        <v>2019</v>
      </c>
    </row>
    <row r="1026" spans="1:3" ht="13.5" thickBot="1" x14ac:dyDescent="0.35">
      <c r="A1026" s="116">
        <v>43502</v>
      </c>
      <c r="B1026" s="119">
        <v>1.08</v>
      </c>
      <c r="C1026" s="118">
        <f t="shared" si="16"/>
        <v>2019</v>
      </c>
    </row>
    <row r="1027" spans="1:3" ht="13.5" thickBot="1" x14ac:dyDescent="0.35">
      <c r="A1027" s="116">
        <v>43503</v>
      </c>
      <c r="B1027" s="120">
        <v>1.06</v>
      </c>
      <c r="C1027" s="118">
        <f t="shared" ref="C1027:C1090" si="17">YEAR(A1027)</f>
        <v>2019</v>
      </c>
    </row>
    <row r="1028" spans="1:3" ht="13.5" thickBot="1" x14ac:dyDescent="0.35">
      <c r="A1028" s="116">
        <v>43504</v>
      </c>
      <c r="B1028" s="119">
        <v>1.05</v>
      </c>
      <c r="C1028" s="118">
        <f t="shared" si="17"/>
        <v>2019</v>
      </c>
    </row>
    <row r="1029" spans="1:3" ht="13.5" thickBot="1" x14ac:dyDescent="0.35">
      <c r="A1029" s="116">
        <v>43507</v>
      </c>
      <c r="B1029" s="120">
        <v>1.07</v>
      </c>
      <c r="C1029" s="118">
        <f t="shared" si="17"/>
        <v>2019</v>
      </c>
    </row>
    <row r="1030" spans="1:3" ht="13.5" thickBot="1" x14ac:dyDescent="0.35">
      <c r="A1030" s="116">
        <v>43508</v>
      </c>
      <c r="B1030" s="119">
        <v>1.0900000000000001</v>
      </c>
      <c r="C1030" s="118">
        <f t="shared" si="17"/>
        <v>2019</v>
      </c>
    </row>
    <row r="1031" spans="1:3" ht="13.5" thickBot="1" x14ac:dyDescent="0.35">
      <c r="A1031" s="116">
        <v>43509</v>
      </c>
      <c r="B1031" s="120">
        <v>1.0900000000000001</v>
      </c>
      <c r="C1031" s="118">
        <f t="shared" si="17"/>
        <v>2019</v>
      </c>
    </row>
    <row r="1032" spans="1:3" ht="13.5" thickBot="1" x14ac:dyDescent="0.35">
      <c r="A1032" s="116">
        <v>43510</v>
      </c>
      <c r="B1032" s="119">
        <v>1.06</v>
      </c>
      <c r="C1032" s="118">
        <f t="shared" si="17"/>
        <v>2019</v>
      </c>
    </row>
    <row r="1033" spans="1:3" ht="13.5" thickBot="1" x14ac:dyDescent="0.35">
      <c r="A1033" s="116">
        <v>43511</v>
      </c>
      <c r="B1033" s="120">
        <v>1.05</v>
      </c>
      <c r="C1033" s="118">
        <f t="shared" si="17"/>
        <v>2019</v>
      </c>
    </row>
    <row r="1034" spans="1:3" ht="13.5" thickBot="1" x14ac:dyDescent="0.35">
      <c r="A1034" s="116">
        <v>43515</v>
      </c>
      <c r="B1034" s="119">
        <v>1.03</v>
      </c>
      <c r="C1034" s="118">
        <f t="shared" si="17"/>
        <v>2019</v>
      </c>
    </row>
    <row r="1035" spans="1:3" ht="13.5" thickBot="1" x14ac:dyDescent="0.35">
      <c r="A1035" s="116">
        <v>43516</v>
      </c>
      <c r="B1035" s="120">
        <v>1.01</v>
      </c>
      <c r="C1035" s="118">
        <f t="shared" si="17"/>
        <v>2019</v>
      </c>
    </row>
    <row r="1036" spans="1:3" ht="13.5" thickBot="1" x14ac:dyDescent="0.35">
      <c r="A1036" s="116">
        <v>43517</v>
      </c>
      <c r="B1036" s="119">
        <v>1.04</v>
      </c>
      <c r="C1036" s="118">
        <f t="shared" si="17"/>
        <v>2019</v>
      </c>
    </row>
    <row r="1037" spans="1:3" ht="13.5" thickBot="1" x14ac:dyDescent="0.35">
      <c r="A1037" s="116">
        <v>43518</v>
      </c>
      <c r="B1037" s="120">
        <v>1.01</v>
      </c>
      <c r="C1037" s="118">
        <f t="shared" si="17"/>
        <v>2019</v>
      </c>
    </row>
    <row r="1038" spans="1:3" ht="13.5" thickBot="1" x14ac:dyDescent="0.35">
      <c r="A1038" s="116">
        <v>43521</v>
      </c>
      <c r="B1038" s="119">
        <v>1.01</v>
      </c>
      <c r="C1038" s="118">
        <f t="shared" si="17"/>
        <v>2019</v>
      </c>
    </row>
    <row r="1039" spans="1:3" ht="13.5" thickBot="1" x14ac:dyDescent="0.35">
      <c r="A1039" s="116">
        <v>43522</v>
      </c>
      <c r="B1039" s="120">
        <v>0.99</v>
      </c>
      <c r="C1039" s="118">
        <f t="shared" si="17"/>
        <v>2019</v>
      </c>
    </row>
    <row r="1040" spans="1:3" ht="13.5" thickBot="1" x14ac:dyDescent="0.35">
      <c r="A1040" s="116">
        <v>43523</v>
      </c>
      <c r="B1040" s="119">
        <v>1.04</v>
      </c>
      <c r="C1040" s="118">
        <f t="shared" si="17"/>
        <v>2019</v>
      </c>
    </row>
    <row r="1041" spans="1:3" ht="13.5" thickBot="1" x14ac:dyDescent="0.35">
      <c r="A1041" s="116">
        <v>43524</v>
      </c>
      <c r="B1041" s="120">
        <v>1.06</v>
      </c>
      <c r="C1041" s="118">
        <f t="shared" si="17"/>
        <v>2019</v>
      </c>
    </row>
    <row r="1042" spans="1:3" ht="13.5" thickBot="1" x14ac:dyDescent="0.35">
      <c r="A1042" s="116">
        <v>43525</v>
      </c>
      <c r="B1042" s="119">
        <v>1.08</v>
      </c>
      <c r="C1042" s="118">
        <f t="shared" si="17"/>
        <v>2019</v>
      </c>
    </row>
    <row r="1043" spans="1:3" ht="13.5" thickBot="1" x14ac:dyDescent="0.35">
      <c r="A1043" s="116">
        <v>43528</v>
      </c>
      <c r="B1043" s="120">
        <v>1.06</v>
      </c>
      <c r="C1043" s="118">
        <f t="shared" si="17"/>
        <v>2019</v>
      </c>
    </row>
    <row r="1044" spans="1:3" ht="13.5" thickBot="1" x14ac:dyDescent="0.35">
      <c r="A1044" s="116">
        <v>43529</v>
      </c>
      <c r="B1044" s="119">
        <v>1.07</v>
      </c>
      <c r="C1044" s="118">
        <f t="shared" si="17"/>
        <v>2019</v>
      </c>
    </row>
    <row r="1045" spans="1:3" ht="13.5" thickBot="1" x14ac:dyDescent="0.35">
      <c r="A1045" s="116">
        <v>43530</v>
      </c>
      <c r="B1045" s="120">
        <v>1.06</v>
      </c>
      <c r="C1045" s="118">
        <f t="shared" si="17"/>
        <v>2019</v>
      </c>
    </row>
    <row r="1046" spans="1:3" ht="13.5" thickBot="1" x14ac:dyDescent="0.35">
      <c r="A1046" s="116">
        <v>43531</v>
      </c>
      <c r="B1046" s="119">
        <v>1.03</v>
      </c>
      <c r="C1046" s="118">
        <f t="shared" si="17"/>
        <v>2019</v>
      </c>
    </row>
    <row r="1047" spans="1:3" ht="13.5" thickBot="1" x14ac:dyDescent="0.35">
      <c r="A1047" s="116">
        <v>43532</v>
      </c>
      <c r="B1047" s="120">
        <v>1.01</v>
      </c>
      <c r="C1047" s="118">
        <f t="shared" si="17"/>
        <v>2019</v>
      </c>
    </row>
    <row r="1048" spans="1:3" ht="13.5" thickBot="1" x14ac:dyDescent="0.35">
      <c r="A1048" s="116">
        <v>43535</v>
      </c>
      <c r="B1048" s="119">
        <v>1.03</v>
      </c>
      <c r="C1048" s="118">
        <f t="shared" si="17"/>
        <v>2019</v>
      </c>
    </row>
    <row r="1049" spans="1:3" ht="13.5" thickBot="1" x14ac:dyDescent="0.35">
      <c r="A1049" s="116">
        <v>43536</v>
      </c>
      <c r="B1049" s="120">
        <v>1.01</v>
      </c>
      <c r="C1049" s="118">
        <f t="shared" si="17"/>
        <v>2019</v>
      </c>
    </row>
    <row r="1050" spans="1:3" ht="13.5" thickBot="1" x14ac:dyDescent="0.35">
      <c r="A1050" s="116">
        <v>43537</v>
      </c>
      <c r="B1050" s="119">
        <v>1</v>
      </c>
      <c r="C1050" s="118">
        <f t="shared" si="17"/>
        <v>2019</v>
      </c>
    </row>
    <row r="1051" spans="1:3" ht="13.5" thickBot="1" x14ac:dyDescent="0.35">
      <c r="A1051" s="116">
        <v>43538</v>
      </c>
      <c r="B1051" s="120">
        <v>1</v>
      </c>
      <c r="C1051" s="118">
        <f t="shared" si="17"/>
        <v>2019</v>
      </c>
    </row>
    <row r="1052" spans="1:3" ht="13.5" thickBot="1" x14ac:dyDescent="0.35">
      <c r="A1052" s="116">
        <v>43539</v>
      </c>
      <c r="B1052" s="119">
        <v>0.97</v>
      </c>
      <c r="C1052" s="118">
        <f t="shared" si="17"/>
        <v>2019</v>
      </c>
    </row>
    <row r="1053" spans="1:3" ht="13.5" thickBot="1" x14ac:dyDescent="0.35">
      <c r="A1053" s="116">
        <v>43542</v>
      </c>
      <c r="B1053" s="120">
        <v>0.96</v>
      </c>
      <c r="C1053" s="118">
        <f t="shared" si="17"/>
        <v>2019</v>
      </c>
    </row>
    <row r="1054" spans="1:3" ht="13.5" thickBot="1" x14ac:dyDescent="0.35">
      <c r="A1054" s="116">
        <v>43543</v>
      </c>
      <c r="B1054" s="119">
        <v>0.97</v>
      </c>
      <c r="C1054" s="118">
        <f t="shared" si="17"/>
        <v>2019</v>
      </c>
    </row>
    <row r="1055" spans="1:3" ht="13.5" thickBot="1" x14ac:dyDescent="0.35">
      <c r="A1055" s="116">
        <v>43544</v>
      </c>
      <c r="B1055" s="120">
        <v>0.91</v>
      </c>
      <c r="C1055" s="118">
        <f t="shared" si="17"/>
        <v>2019</v>
      </c>
    </row>
    <row r="1056" spans="1:3" ht="13.5" thickBot="1" x14ac:dyDescent="0.35">
      <c r="A1056" s="116">
        <v>43545</v>
      </c>
      <c r="B1056" s="119">
        <v>0.89</v>
      </c>
      <c r="C1056" s="118">
        <f t="shared" si="17"/>
        <v>2019</v>
      </c>
    </row>
    <row r="1057" spans="1:3" ht="13.5" thickBot="1" x14ac:dyDescent="0.35">
      <c r="A1057" s="116">
        <v>43546</v>
      </c>
      <c r="B1057" s="120">
        <v>0.85</v>
      </c>
      <c r="C1057" s="118">
        <f t="shared" si="17"/>
        <v>2019</v>
      </c>
    </row>
    <row r="1058" spans="1:3" ht="13.5" thickBot="1" x14ac:dyDescent="0.35">
      <c r="A1058" s="116">
        <v>43549</v>
      </c>
      <c r="B1058" s="119">
        <v>0.86</v>
      </c>
      <c r="C1058" s="118">
        <f t="shared" si="17"/>
        <v>2019</v>
      </c>
    </row>
    <row r="1059" spans="1:3" ht="13.5" thickBot="1" x14ac:dyDescent="0.35">
      <c r="A1059" s="116">
        <v>43550</v>
      </c>
      <c r="B1059" s="120">
        <v>0.88</v>
      </c>
      <c r="C1059" s="118">
        <f t="shared" si="17"/>
        <v>2019</v>
      </c>
    </row>
    <row r="1060" spans="1:3" ht="13.5" thickBot="1" x14ac:dyDescent="0.35">
      <c r="A1060" s="116">
        <v>43551</v>
      </c>
      <c r="B1060" s="119">
        <v>0.88</v>
      </c>
      <c r="C1060" s="118">
        <f t="shared" si="17"/>
        <v>2019</v>
      </c>
    </row>
    <row r="1061" spans="1:3" ht="13.5" thickBot="1" x14ac:dyDescent="0.35">
      <c r="A1061" s="116">
        <v>43552</v>
      </c>
      <c r="B1061" s="120">
        <v>0.87</v>
      </c>
      <c r="C1061" s="118">
        <f t="shared" si="17"/>
        <v>2019</v>
      </c>
    </row>
    <row r="1062" spans="1:3" ht="13.5" thickBot="1" x14ac:dyDescent="0.35">
      <c r="A1062" s="116">
        <v>43553</v>
      </c>
      <c r="B1062" s="119">
        <v>0.83</v>
      </c>
      <c r="C1062" s="118">
        <f t="shared" si="17"/>
        <v>2019</v>
      </c>
    </row>
    <row r="1063" spans="1:3" ht="13.5" thickBot="1" x14ac:dyDescent="0.35">
      <c r="A1063" s="116">
        <v>43556</v>
      </c>
      <c r="B1063" s="120">
        <v>0.89</v>
      </c>
      <c r="C1063" s="118">
        <f t="shared" si="17"/>
        <v>2019</v>
      </c>
    </row>
    <row r="1064" spans="1:3" ht="13.5" thickBot="1" x14ac:dyDescent="0.35">
      <c r="A1064" s="116">
        <v>43557</v>
      </c>
      <c r="B1064" s="119">
        <v>0.88</v>
      </c>
      <c r="C1064" s="118">
        <f t="shared" si="17"/>
        <v>2019</v>
      </c>
    </row>
    <row r="1065" spans="1:3" ht="13.5" thickBot="1" x14ac:dyDescent="0.35">
      <c r="A1065" s="116">
        <v>43558</v>
      </c>
      <c r="B1065" s="120">
        <v>0.93</v>
      </c>
      <c r="C1065" s="118">
        <f t="shared" si="17"/>
        <v>2019</v>
      </c>
    </row>
    <row r="1066" spans="1:3" ht="13.5" thickBot="1" x14ac:dyDescent="0.35">
      <c r="A1066" s="116">
        <v>43559</v>
      </c>
      <c r="B1066" s="119">
        <v>0.92</v>
      </c>
      <c r="C1066" s="118">
        <f t="shared" si="17"/>
        <v>2019</v>
      </c>
    </row>
    <row r="1067" spans="1:3" ht="13.5" thickBot="1" x14ac:dyDescent="0.35">
      <c r="A1067" s="116">
        <v>43560</v>
      </c>
      <c r="B1067" s="120">
        <v>0.91</v>
      </c>
      <c r="C1067" s="118">
        <f t="shared" si="17"/>
        <v>2019</v>
      </c>
    </row>
    <row r="1068" spans="1:3" ht="13.5" thickBot="1" x14ac:dyDescent="0.35">
      <c r="A1068" s="116">
        <v>43563</v>
      </c>
      <c r="B1068" s="119">
        <v>0.92</v>
      </c>
      <c r="C1068" s="118">
        <f t="shared" si="17"/>
        <v>2019</v>
      </c>
    </row>
    <row r="1069" spans="1:3" ht="13.5" thickBot="1" x14ac:dyDescent="0.35">
      <c r="A1069" s="116">
        <v>43564</v>
      </c>
      <c r="B1069" s="120">
        <v>0.91</v>
      </c>
      <c r="C1069" s="118">
        <f t="shared" si="17"/>
        <v>2019</v>
      </c>
    </row>
    <row r="1070" spans="1:3" ht="13.5" thickBot="1" x14ac:dyDescent="0.35">
      <c r="A1070" s="116">
        <v>43565</v>
      </c>
      <c r="B1070" s="119">
        <v>0.87</v>
      </c>
      <c r="C1070" s="118">
        <f t="shared" si="17"/>
        <v>2019</v>
      </c>
    </row>
    <row r="1071" spans="1:3" ht="13.5" thickBot="1" x14ac:dyDescent="0.35">
      <c r="A1071" s="116">
        <v>43566</v>
      </c>
      <c r="B1071" s="120">
        <v>0.91</v>
      </c>
      <c r="C1071" s="118">
        <f t="shared" si="17"/>
        <v>2019</v>
      </c>
    </row>
    <row r="1072" spans="1:3" ht="13.5" thickBot="1" x14ac:dyDescent="0.35">
      <c r="A1072" s="116">
        <v>43567</v>
      </c>
      <c r="B1072" s="119">
        <v>0.93</v>
      </c>
      <c r="C1072" s="118">
        <f t="shared" si="17"/>
        <v>2019</v>
      </c>
    </row>
    <row r="1073" spans="1:3" ht="13.5" thickBot="1" x14ac:dyDescent="0.35">
      <c r="A1073" s="116">
        <v>43570</v>
      </c>
      <c r="B1073" s="120">
        <v>0.92</v>
      </c>
      <c r="C1073" s="118">
        <f t="shared" si="17"/>
        <v>2019</v>
      </c>
    </row>
    <row r="1074" spans="1:3" ht="13.5" thickBot="1" x14ac:dyDescent="0.35">
      <c r="A1074" s="116">
        <v>43571</v>
      </c>
      <c r="B1074" s="119">
        <v>0.98</v>
      </c>
      <c r="C1074" s="118">
        <f t="shared" si="17"/>
        <v>2019</v>
      </c>
    </row>
    <row r="1075" spans="1:3" ht="13.5" thickBot="1" x14ac:dyDescent="0.35">
      <c r="A1075" s="116">
        <v>43572</v>
      </c>
      <c r="B1075" s="120">
        <v>0.98</v>
      </c>
      <c r="C1075" s="118">
        <f t="shared" si="17"/>
        <v>2019</v>
      </c>
    </row>
    <row r="1076" spans="1:3" ht="13.5" thickBot="1" x14ac:dyDescent="0.35">
      <c r="A1076" s="116">
        <v>43573</v>
      </c>
      <c r="B1076" s="119">
        <v>0.95</v>
      </c>
      <c r="C1076" s="118">
        <f t="shared" si="17"/>
        <v>2019</v>
      </c>
    </row>
    <row r="1077" spans="1:3" ht="13.5" thickBot="1" x14ac:dyDescent="0.35">
      <c r="A1077" s="116">
        <v>43577</v>
      </c>
      <c r="B1077" s="120">
        <v>0.97</v>
      </c>
      <c r="C1077" s="118">
        <f t="shared" si="17"/>
        <v>2019</v>
      </c>
    </row>
    <row r="1078" spans="1:3" ht="13.5" thickBot="1" x14ac:dyDescent="0.35">
      <c r="A1078" s="116">
        <v>43578</v>
      </c>
      <c r="B1078" s="119">
        <v>0.95</v>
      </c>
      <c r="C1078" s="118">
        <f t="shared" si="17"/>
        <v>2019</v>
      </c>
    </row>
    <row r="1079" spans="1:3" ht="13.5" thickBot="1" x14ac:dyDescent="0.35">
      <c r="A1079" s="116">
        <v>43579</v>
      </c>
      <c r="B1079" s="120">
        <v>0.9</v>
      </c>
      <c r="C1079" s="118">
        <f t="shared" si="17"/>
        <v>2019</v>
      </c>
    </row>
    <row r="1080" spans="1:3" ht="13.5" thickBot="1" x14ac:dyDescent="0.35">
      <c r="A1080" s="116">
        <v>43580</v>
      </c>
      <c r="B1080" s="119">
        <v>0.89</v>
      </c>
      <c r="C1080" s="118">
        <f t="shared" si="17"/>
        <v>2019</v>
      </c>
    </row>
    <row r="1081" spans="1:3" ht="13.5" thickBot="1" x14ac:dyDescent="0.35">
      <c r="A1081" s="116">
        <v>43581</v>
      </c>
      <c r="B1081" s="120">
        <v>0.88</v>
      </c>
      <c r="C1081" s="118">
        <f t="shared" si="17"/>
        <v>2019</v>
      </c>
    </row>
    <row r="1082" spans="1:3" ht="13.5" thickBot="1" x14ac:dyDescent="0.35">
      <c r="A1082" s="116">
        <v>43584</v>
      </c>
      <c r="B1082" s="119">
        <v>0.92</v>
      </c>
      <c r="C1082" s="118">
        <f t="shared" si="17"/>
        <v>2019</v>
      </c>
    </row>
    <row r="1083" spans="1:3" ht="13.5" thickBot="1" x14ac:dyDescent="0.35">
      <c r="A1083" s="116">
        <v>43585</v>
      </c>
      <c r="B1083" s="120">
        <v>0.9</v>
      </c>
      <c r="C1083" s="118">
        <f t="shared" si="17"/>
        <v>2019</v>
      </c>
    </row>
    <row r="1084" spans="1:3" ht="13.5" thickBot="1" x14ac:dyDescent="0.35">
      <c r="A1084" s="116">
        <v>43586</v>
      </c>
      <c r="B1084" s="119">
        <v>0.91</v>
      </c>
      <c r="C1084" s="118">
        <f t="shared" si="17"/>
        <v>2019</v>
      </c>
    </row>
    <row r="1085" spans="1:3" ht="13.5" thickBot="1" x14ac:dyDescent="0.35">
      <c r="A1085" s="116">
        <v>43587</v>
      </c>
      <c r="B1085" s="120">
        <v>0.96</v>
      </c>
      <c r="C1085" s="118">
        <f t="shared" si="17"/>
        <v>2019</v>
      </c>
    </row>
    <row r="1086" spans="1:3" ht="13.5" thickBot="1" x14ac:dyDescent="0.35">
      <c r="A1086" s="116">
        <v>43588</v>
      </c>
      <c r="B1086" s="119">
        <v>0.93</v>
      </c>
      <c r="C1086" s="118">
        <f t="shared" si="17"/>
        <v>2019</v>
      </c>
    </row>
    <row r="1087" spans="1:3" ht="13.5" thickBot="1" x14ac:dyDescent="0.35">
      <c r="A1087" s="116">
        <v>43591</v>
      </c>
      <c r="B1087" s="120">
        <v>0.92</v>
      </c>
      <c r="C1087" s="118">
        <f t="shared" si="17"/>
        <v>2019</v>
      </c>
    </row>
    <row r="1088" spans="1:3" ht="13.5" thickBot="1" x14ac:dyDescent="0.35">
      <c r="A1088" s="116">
        <v>43592</v>
      </c>
      <c r="B1088" s="119">
        <v>0.9</v>
      </c>
      <c r="C1088" s="118">
        <f t="shared" si="17"/>
        <v>2019</v>
      </c>
    </row>
    <row r="1089" spans="1:3" ht="13.5" thickBot="1" x14ac:dyDescent="0.35">
      <c r="A1089" s="116">
        <v>43593</v>
      </c>
      <c r="B1089" s="120">
        <v>0.95</v>
      </c>
      <c r="C1089" s="118">
        <f t="shared" si="17"/>
        <v>2019</v>
      </c>
    </row>
    <row r="1090" spans="1:3" ht="13.5" thickBot="1" x14ac:dyDescent="0.35">
      <c r="A1090" s="116">
        <v>43594</v>
      </c>
      <c r="B1090" s="119">
        <v>0.92</v>
      </c>
      <c r="C1090" s="118">
        <f t="shared" si="17"/>
        <v>2019</v>
      </c>
    </row>
    <row r="1091" spans="1:3" ht="13.5" thickBot="1" x14ac:dyDescent="0.35">
      <c r="A1091" s="116">
        <v>43595</v>
      </c>
      <c r="B1091" s="120">
        <v>0.91</v>
      </c>
      <c r="C1091" s="118">
        <f t="shared" ref="C1091:C1154" si="18">YEAR(A1091)</f>
        <v>2019</v>
      </c>
    </row>
    <row r="1092" spans="1:3" ht="13.5" thickBot="1" x14ac:dyDescent="0.35">
      <c r="A1092" s="116">
        <v>43598</v>
      </c>
      <c r="B1092" s="119">
        <v>0.88</v>
      </c>
      <c r="C1092" s="118">
        <f t="shared" si="18"/>
        <v>2019</v>
      </c>
    </row>
    <row r="1093" spans="1:3" ht="13.5" thickBot="1" x14ac:dyDescent="0.35">
      <c r="A1093" s="116">
        <v>43599</v>
      </c>
      <c r="B1093" s="120">
        <v>0.89</v>
      </c>
      <c r="C1093" s="118">
        <f t="shared" si="18"/>
        <v>2019</v>
      </c>
    </row>
    <row r="1094" spans="1:3" ht="13.5" thickBot="1" x14ac:dyDescent="0.35">
      <c r="A1094" s="116">
        <v>43600</v>
      </c>
      <c r="B1094" s="119">
        <v>0.88</v>
      </c>
      <c r="C1094" s="118">
        <f t="shared" si="18"/>
        <v>2019</v>
      </c>
    </row>
    <row r="1095" spans="1:3" ht="13.5" thickBot="1" x14ac:dyDescent="0.35">
      <c r="A1095" s="116">
        <v>43601</v>
      </c>
      <c r="B1095" s="120">
        <v>0.9</v>
      </c>
      <c r="C1095" s="118">
        <f t="shared" si="18"/>
        <v>2019</v>
      </c>
    </row>
    <row r="1096" spans="1:3" ht="13.5" thickBot="1" x14ac:dyDescent="0.35">
      <c r="A1096" s="116">
        <v>43602</v>
      </c>
      <c r="B1096" s="119">
        <v>0.9</v>
      </c>
      <c r="C1096" s="118">
        <f t="shared" si="18"/>
        <v>2019</v>
      </c>
    </row>
    <row r="1097" spans="1:3" ht="13.5" thickBot="1" x14ac:dyDescent="0.35">
      <c r="A1097" s="116">
        <v>43605</v>
      </c>
      <c r="B1097" s="120">
        <v>0.91</v>
      </c>
      <c r="C1097" s="118">
        <f t="shared" si="18"/>
        <v>2019</v>
      </c>
    </row>
    <row r="1098" spans="1:3" ht="13.5" thickBot="1" x14ac:dyDescent="0.35">
      <c r="A1098" s="116">
        <v>43606</v>
      </c>
      <c r="B1098" s="119">
        <v>0.9</v>
      </c>
      <c r="C1098" s="118">
        <f t="shared" si="18"/>
        <v>2019</v>
      </c>
    </row>
    <row r="1099" spans="1:3" ht="13.5" thickBot="1" x14ac:dyDescent="0.35">
      <c r="A1099" s="116">
        <v>43607</v>
      </c>
      <c r="B1099" s="120">
        <v>0.9</v>
      </c>
      <c r="C1099" s="118">
        <f t="shared" si="18"/>
        <v>2019</v>
      </c>
    </row>
    <row r="1100" spans="1:3" ht="13.5" thickBot="1" x14ac:dyDescent="0.35">
      <c r="A1100" s="116">
        <v>43608</v>
      </c>
      <c r="B1100" s="119">
        <v>0.87</v>
      </c>
      <c r="C1100" s="118">
        <f t="shared" si="18"/>
        <v>2019</v>
      </c>
    </row>
    <row r="1101" spans="1:3" ht="13.5" thickBot="1" x14ac:dyDescent="0.35">
      <c r="A1101" s="116">
        <v>43609</v>
      </c>
      <c r="B1101" s="120">
        <v>0.85</v>
      </c>
      <c r="C1101" s="118">
        <f t="shared" si="18"/>
        <v>2019</v>
      </c>
    </row>
    <row r="1102" spans="1:3" ht="13.5" thickBot="1" x14ac:dyDescent="0.35">
      <c r="A1102" s="116">
        <v>43613</v>
      </c>
      <c r="B1102" s="119">
        <v>0.83</v>
      </c>
      <c r="C1102" s="118">
        <f t="shared" si="18"/>
        <v>2019</v>
      </c>
    </row>
    <row r="1103" spans="1:3" ht="13.5" thickBot="1" x14ac:dyDescent="0.35">
      <c r="A1103" s="116">
        <v>43614</v>
      </c>
      <c r="B1103" s="120">
        <v>0.8</v>
      </c>
      <c r="C1103" s="118">
        <f t="shared" si="18"/>
        <v>2019</v>
      </c>
    </row>
    <row r="1104" spans="1:3" ht="13.5" thickBot="1" x14ac:dyDescent="0.35">
      <c r="A1104" s="116">
        <v>43615</v>
      </c>
      <c r="B1104" s="119">
        <v>0.77</v>
      </c>
      <c r="C1104" s="118">
        <f t="shared" si="18"/>
        <v>2019</v>
      </c>
    </row>
    <row r="1105" spans="1:3" ht="13.5" thickBot="1" x14ac:dyDescent="0.35">
      <c r="A1105" s="116">
        <v>43616</v>
      </c>
      <c r="B1105" s="120">
        <v>0.71</v>
      </c>
      <c r="C1105" s="118">
        <f t="shared" si="18"/>
        <v>2019</v>
      </c>
    </row>
    <row r="1106" spans="1:3" ht="13.5" thickBot="1" x14ac:dyDescent="0.35">
      <c r="A1106" s="116">
        <v>43619</v>
      </c>
      <c r="B1106" s="119">
        <v>0.67</v>
      </c>
      <c r="C1106" s="118">
        <f t="shared" si="18"/>
        <v>2019</v>
      </c>
    </row>
    <row r="1107" spans="1:3" ht="13.5" thickBot="1" x14ac:dyDescent="0.35">
      <c r="A1107" s="116">
        <v>43620</v>
      </c>
      <c r="B1107" s="120">
        <v>0.73</v>
      </c>
      <c r="C1107" s="118">
        <f t="shared" si="18"/>
        <v>2019</v>
      </c>
    </row>
    <row r="1108" spans="1:3" ht="13.5" thickBot="1" x14ac:dyDescent="0.35">
      <c r="A1108" s="116">
        <v>43621</v>
      </c>
      <c r="B1108" s="119">
        <v>0.73</v>
      </c>
      <c r="C1108" s="118">
        <f t="shared" si="18"/>
        <v>2019</v>
      </c>
    </row>
    <row r="1109" spans="1:3" ht="13.5" thickBot="1" x14ac:dyDescent="0.35">
      <c r="A1109" s="116">
        <v>43622</v>
      </c>
      <c r="B1109" s="120">
        <v>0.75</v>
      </c>
      <c r="C1109" s="118">
        <f t="shared" si="18"/>
        <v>2019</v>
      </c>
    </row>
    <row r="1110" spans="1:3" ht="13.5" thickBot="1" x14ac:dyDescent="0.35">
      <c r="A1110" s="116">
        <v>43623</v>
      </c>
      <c r="B1110" s="119">
        <v>0.71</v>
      </c>
      <c r="C1110" s="118">
        <f t="shared" si="18"/>
        <v>2019</v>
      </c>
    </row>
    <row r="1111" spans="1:3" ht="13.5" thickBot="1" x14ac:dyDescent="0.35">
      <c r="A1111" s="116">
        <v>43626</v>
      </c>
      <c r="B1111" s="120">
        <v>0.78</v>
      </c>
      <c r="C1111" s="118">
        <f t="shared" si="18"/>
        <v>2019</v>
      </c>
    </row>
    <row r="1112" spans="1:3" ht="13.5" thickBot="1" x14ac:dyDescent="0.35">
      <c r="A1112" s="116">
        <v>43627</v>
      </c>
      <c r="B1112" s="119">
        <v>0.78</v>
      </c>
      <c r="C1112" s="118">
        <f t="shared" si="18"/>
        <v>2019</v>
      </c>
    </row>
    <row r="1113" spans="1:3" ht="13.5" thickBot="1" x14ac:dyDescent="0.35">
      <c r="A1113" s="116">
        <v>43628</v>
      </c>
      <c r="B1113" s="120">
        <v>0.78</v>
      </c>
      <c r="C1113" s="118">
        <f t="shared" si="18"/>
        <v>2019</v>
      </c>
    </row>
    <row r="1114" spans="1:3" ht="13.5" thickBot="1" x14ac:dyDescent="0.35">
      <c r="A1114" s="116">
        <v>43629</v>
      </c>
      <c r="B1114" s="119">
        <v>0.79</v>
      </c>
      <c r="C1114" s="118">
        <f t="shared" si="18"/>
        <v>2019</v>
      </c>
    </row>
    <row r="1115" spans="1:3" ht="13.5" thickBot="1" x14ac:dyDescent="0.35">
      <c r="A1115" s="116">
        <v>43630</v>
      </c>
      <c r="B1115" s="120">
        <v>0.82</v>
      </c>
      <c r="C1115" s="118">
        <f t="shared" si="18"/>
        <v>2019</v>
      </c>
    </row>
    <row r="1116" spans="1:3" ht="13.5" thickBot="1" x14ac:dyDescent="0.35">
      <c r="A1116" s="116">
        <v>43633</v>
      </c>
      <c r="B1116" s="119">
        <v>0.82</v>
      </c>
      <c r="C1116" s="118">
        <f t="shared" si="18"/>
        <v>2019</v>
      </c>
    </row>
    <row r="1117" spans="1:3" ht="13.5" thickBot="1" x14ac:dyDescent="0.35">
      <c r="A1117" s="116">
        <v>43634</v>
      </c>
      <c r="B1117" s="120">
        <v>0.77</v>
      </c>
      <c r="C1117" s="118">
        <f t="shared" si="18"/>
        <v>2019</v>
      </c>
    </row>
    <row r="1118" spans="1:3" ht="13.5" thickBot="1" x14ac:dyDescent="0.35">
      <c r="A1118" s="116">
        <v>43635</v>
      </c>
      <c r="B1118" s="119">
        <v>0.72</v>
      </c>
      <c r="C1118" s="118">
        <f t="shared" si="18"/>
        <v>2019</v>
      </c>
    </row>
    <row r="1119" spans="1:3" ht="13.5" thickBot="1" x14ac:dyDescent="0.35">
      <c r="A1119" s="116">
        <v>43636</v>
      </c>
      <c r="B1119" s="120">
        <v>0.66</v>
      </c>
      <c r="C1119" s="118">
        <f t="shared" si="18"/>
        <v>2019</v>
      </c>
    </row>
    <row r="1120" spans="1:3" ht="13.5" thickBot="1" x14ac:dyDescent="0.35">
      <c r="A1120" s="116">
        <v>43637</v>
      </c>
      <c r="B1120" s="119">
        <v>0.74</v>
      </c>
      <c r="C1120" s="118">
        <f t="shared" si="18"/>
        <v>2019</v>
      </c>
    </row>
    <row r="1121" spans="1:3" ht="13.5" thickBot="1" x14ac:dyDescent="0.35">
      <c r="A1121" s="116">
        <v>43640</v>
      </c>
      <c r="B1121" s="120">
        <v>0.71</v>
      </c>
      <c r="C1121" s="118">
        <f t="shared" si="18"/>
        <v>2019</v>
      </c>
    </row>
    <row r="1122" spans="1:3" ht="13.5" thickBot="1" x14ac:dyDescent="0.35">
      <c r="A1122" s="116">
        <v>43641</v>
      </c>
      <c r="B1122" s="119">
        <v>0.73</v>
      </c>
      <c r="C1122" s="118">
        <f t="shared" si="18"/>
        <v>2019</v>
      </c>
    </row>
    <row r="1123" spans="1:3" ht="13.5" thickBot="1" x14ac:dyDescent="0.35">
      <c r="A1123" s="116">
        <v>43642</v>
      </c>
      <c r="B1123" s="120">
        <v>0.74</v>
      </c>
      <c r="C1123" s="118">
        <f t="shared" si="18"/>
        <v>2019</v>
      </c>
    </row>
    <row r="1124" spans="1:3" ht="13.5" thickBot="1" x14ac:dyDescent="0.35">
      <c r="A1124" s="116">
        <v>43643</v>
      </c>
      <c r="B1124" s="119">
        <v>0.71</v>
      </c>
      <c r="C1124" s="118">
        <f t="shared" si="18"/>
        <v>2019</v>
      </c>
    </row>
    <row r="1125" spans="1:3" ht="13.5" thickBot="1" x14ac:dyDescent="0.35">
      <c r="A1125" s="116">
        <v>43644</v>
      </c>
      <c r="B1125" s="120">
        <v>0.72</v>
      </c>
      <c r="C1125" s="118">
        <f t="shared" si="18"/>
        <v>2019</v>
      </c>
    </row>
    <row r="1126" spans="1:3" ht="13.5" thickBot="1" x14ac:dyDescent="0.35">
      <c r="A1126" s="116">
        <v>43647</v>
      </c>
      <c r="B1126" s="119">
        <v>0.76</v>
      </c>
      <c r="C1126" s="118">
        <f t="shared" si="18"/>
        <v>2019</v>
      </c>
    </row>
    <row r="1127" spans="1:3" ht="13.5" thickBot="1" x14ac:dyDescent="0.35">
      <c r="A1127" s="116">
        <v>43648</v>
      </c>
      <c r="B1127" s="120">
        <v>0.74</v>
      </c>
      <c r="C1127" s="118">
        <f t="shared" si="18"/>
        <v>2019</v>
      </c>
    </row>
    <row r="1128" spans="1:3" ht="13.5" thickBot="1" x14ac:dyDescent="0.35">
      <c r="A1128" s="116">
        <v>43649</v>
      </c>
      <c r="B1128" s="119">
        <v>0.7</v>
      </c>
      <c r="C1128" s="118">
        <f t="shared" si="18"/>
        <v>2019</v>
      </c>
    </row>
    <row r="1129" spans="1:3" ht="13.5" thickBot="1" x14ac:dyDescent="0.35">
      <c r="A1129" s="116">
        <v>43651</v>
      </c>
      <c r="B1129" s="120">
        <v>0.73</v>
      </c>
      <c r="C1129" s="118">
        <f t="shared" si="18"/>
        <v>2019</v>
      </c>
    </row>
    <row r="1130" spans="1:3" ht="13.5" thickBot="1" x14ac:dyDescent="0.35">
      <c r="A1130" s="116">
        <v>43654</v>
      </c>
      <c r="B1130" s="119">
        <v>0.71</v>
      </c>
      <c r="C1130" s="118">
        <f t="shared" si="18"/>
        <v>2019</v>
      </c>
    </row>
    <row r="1131" spans="1:3" ht="13.5" thickBot="1" x14ac:dyDescent="0.35">
      <c r="A1131" s="116">
        <v>43655</v>
      </c>
      <c r="B1131" s="120">
        <v>0.71</v>
      </c>
      <c r="C1131" s="118">
        <f t="shared" si="18"/>
        <v>2019</v>
      </c>
    </row>
    <row r="1132" spans="1:3" ht="13.5" thickBot="1" x14ac:dyDescent="0.35">
      <c r="A1132" s="116">
        <v>43656</v>
      </c>
      <c r="B1132" s="119">
        <v>0.71</v>
      </c>
      <c r="C1132" s="118">
        <f t="shared" si="18"/>
        <v>2019</v>
      </c>
    </row>
    <row r="1133" spans="1:3" ht="13.5" thickBot="1" x14ac:dyDescent="0.35">
      <c r="A1133" s="116">
        <v>43657</v>
      </c>
      <c r="B1133" s="120">
        <v>0.75</v>
      </c>
      <c r="C1133" s="118">
        <f t="shared" si="18"/>
        <v>2019</v>
      </c>
    </row>
    <row r="1134" spans="1:3" ht="13.5" thickBot="1" x14ac:dyDescent="0.35">
      <c r="A1134" s="116">
        <v>43658</v>
      </c>
      <c r="B1134" s="119">
        <v>0.75</v>
      </c>
      <c r="C1134" s="118">
        <f t="shared" si="18"/>
        <v>2019</v>
      </c>
    </row>
    <row r="1135" spans="1:3" ht="13.5" thickBot="1" x14ac:dyDescent="0.35">
      <c r="A1135" s="116">
        <v>43661</v>
      </c>
      <c r="B1135" s="120">
        <v>0.72</v>
      </c>
      <c r="C1135" s="118">
        <f t="shared" si="18"/>
        <v>2019</v>
      </c>
    </row>
    <row r="1136" spans="1:3" ht="13.5" thickBot="1" x14ac:dyDescent="0.35">
      <c r="A1136" s="116">
        <v>43662</v>
      </c>
      <c r="B1136" s="119">
        <v>0.73</v>
      </c>
      <c r="C1136" s="118">
        <f t="shared" si="18"/>
        <v>2019</v>
      </c>
    </row>
    <row r="1137" spans="1:3" ht="13.5" thickBot="1" x14ac:dyDescent="0.35">
      <c r="A1137" s="116">
        <v>43663</v>
      </c>
      <c r="B1137" s="120">
        <v>0.7</v>
      </c>
      <c r="C1137" s="118">
        <f t="shared" si="18"/>
        <v>2019</v>
      </c>
    </row>
    <row r="1138" spans="1:3" ht="13.5" thickBot="1" x14ac:dyDescent="0.35">
      <c r="A1138" s="116">
        <v>43664</v>
      </c>
      <c r="B1138" s="119">
        <v>0.69</v>
      </c>
      <c r="C1138" s="118">
        <f t="shared" si="18"/>
        <v>2019</v>
      </c>
    </row>
    <row r="1139" spans="1:3" ht="13.5" thickBot="1" x14ac:dyDescent="0.35">
      <c r="A1139" s="116">
        <v>43665</v>
      </c>
      <c r="B1139" s="120">
        <v>0.7</v>
      </c>
      <c r="C1139" s="118">
        <f t="shared" si="18"/>
        <v>2019</v>
      </c>
    </row>
    <row r="1140" spans="1:3" ht="13.5" thickBot="1" x14ac:dyDescent="0.35">
      <c r="A1140" s="116">
        <v>43668</v>
      </c>
      <c r="B1140" s="119">
        <v>0.7</v>
      </c>
      <c r="C1140" s="118">
        <f t="shared" si="18"/>
        <v>2019</v>
      </c>
    </row>
    <row r="1141" spans="1:3" ht="13.5" thickBot="1" x14ac:dyDescent="0.35">
      <c r="A1141" s="116">
        <v>43669</v>
      </c>
      <c r="B1141" s="120">
        <v>0.71</v>
      </c>
      <c r="C1141" s="118">
        <f t="shared" si="18"/>
        <v>2019</v>
      </c>
    </row>
    <row r="1142" spans="1:3" ht="13.5" thickBot="1" x14ac:dyDescent="0.35">
      <c r="A1142" s="116">
        <v>43670</v>
      </c>
      <c r="B1142" s="119">
        <v>0.69</v>
      </c>
      <c r="C1142" s="118">
        <f t="shared" si="18"/>
        <v>2019</v>
      </c>
    </row>
    <row r="1143" spans="1:3" ht="13.5" thickBot="1" x14ac:dyDescent="0.35">
      <c r="A1143" s="116">
        <v>43671</v>
      </c>
      <c r="B1143" s="120">
        <v>0.71</v>
      </c>
      <c r="C1143" s="118">
        <f t="shared" si="18"/>
        <v>2019</v>
      </c>
    </row>
    <row r="1144" spans="1:3" ht="13.5" thickBot="1" x14ac:dyDescent="0.35">
      <c r="A1144" s="116">
        <v>43672</v>
      </c>
      <c r="B1144" s="119">
        <v>0.73</v>
      </c>
      <c r="C1144" s="118">
        <f t="shared" si="18"/>
        <v>2019</v>
      </c>
    </row>
    <row r="1145" spans="1:3" ht="13.5" thickBot="1" x14ac:dyDescent="0.35">
      <c r="A1145" s="116">
        <v>43675</v>
      </c>
      <c r="B1145" s="120">
        <v>0.73</v>
      </c>
      <c r="C1145" s="118">
        <f t="shared" si="18"/>
        <v>2019</v>
      </c>
    </row>
    <row r="1146" spans="1:3" ht="13.5" thickBot="1" x14ac:dyDescent="0.35">
      <c r="A1146" s="116">
        <v>43676</v>
      </c>
      <c r="B1146" s="119">
        <v>0.72</v>
      </c>
      <c r="C1146" s="118">
        <f t="shared" si="18"/>
        <v>2019</v>
      </c>
    </row>
    <row r="1147" spans="1:3" ht="13.5" thickBot="1" x14ac:dyDescent="0.35">
      <c r="A1147" s="116">
        <v>43677</v>
      </c>
      <c r="B1147" s="120">
        <v>0.67</v>
      </c>
      <c r="C1147" s="118">
        <f t="shared" si="18"/>
        <v>2019</v>
      </c>
    </row>
    <row r="1148" spans="1:3" ht="13.5" thickBot="1" x14ac:dyDescent="0.35">
      <c r="A1148" s="116">
        <v>43678</v>
      </c>
      <c r="B1148" s="119">
        <v>0.65</v>
      </c>
      <c r="C1148" s="118">
        <f t="shared" si="18"/>
        <v>2019</v>
      </c>
    </row>
    <row r="1149" spans="1:3" ht="13.5" thickBot="1" x14ac:dyDescent="0.35">
      <c r="A1149" s="116">
        <v>43679</v>
      </c>
      <c r="B1149" s="120">
        <v>0.64</v>
      </c>
      <c r="C1149" s="118">
        <f t="shared" si="18"/>
        <v>2019</v>
      </c>
    </row>
    <row r="1150" spans="1:3" ht="13.5" thickBot="1" x14ac:dyDescent="0.35">
      <c r="A1150" s="116">
        <v>43682</v>
      </c>
      <c r="B1150" s="119">
        <v>0.6</v>
      </c>
      <c r="C1150" s="118">
        <f t="shared" si="18"/>
        <v>2019</v>
      </c>
    </row>
    <row r="1151" spans="1:3" ht="13.5" thickBot="1" x14ac:dyDescent="0.35">
      <c r="A1151" s="116">
        <v>43683</v>
      </c>
      <c r="B1151" s="120">
        <v>0.54</v>
      </c>
      <c r="C1151" s="118">
        <f t="shared" si="18"/>
        <v>2019</v>
      </c>
    </row>
    <row r="1152" spans="1:3" ht="13.5" thickBot="1" x14ac:dyDescent="0.35">
      <c r="A1152" s="116">
        <v>43684</v>
      </c>
      <c r="B1152" s="119">
        <v>0.51</v>
      </c>
      <c r="C1152" s="118">
        <f t="shared" si="18"/>
        <v>2019</v>
      </c>
    </row>
    <row r="1153" spans="1:3" ht="13.5" thickBot="1" x14ac:dyDescent="0.35">
      <c r="A1153" s="116">
        <v>43685</v>
      </c>
      <c r="B1153" s="120">
        <v>0.49</v>
      </c>
      <c r="C1153" s="118">
        <f t="shared" si="18"/>
        <v>2019</v>
      </c>
    </row>
    <row r="1154" spans="1:3" ht="13.5" thickBot="1" x14ac:dyDescent="0.35">
      <c r="A1154" s="116">
        <v>43686</v>
      </c>
      <c r="B1154" s="119">
        <v>0.5</v>
      </c>
      <c r="C1154" s="118">
        <f t="shared" si="18"/>
        <v>2019</v>
      </c>
    </row>
    <row r="1155" spans="1:3" ht="13.5" thickBot="1" x14ac:dyDescent="0.35">
      <c r="A1155" s="116">
        <v>43689</v>
      </c>
      <c r="B1155" s="120">
        <v>0.43</v>
      </c>
      <c r="C1155" s="118">
        <f t="shared" ref="C1155:C1218" si="19">YEAR(A1155)</f>
        <v>2019</v>
      </c>
    </row>
    <row r="1156" spans="1:3" ht="13.5" thickBot="1" x14ac:dyDescent="0.35">
      <c r="A1156" s="116">
        <v>43690</v>
      </c>
      <c r="B1156" s="119">
        <v>0.44</v>
      </c>
      <c r="C1156" s="118">
        <f t="shared" si="19"/>
        <v>2019</v>
      </c>
    </row>
    <row r="1157" spans="1:3" ht="13.5" thickBot="1" x14ac:dyDescent="0.35">
      <c r="A1157" s="116">
        <v>43691</v>
      </c>
      <c r="B1157" s="120">
        <v>0.39</v>
      </c>
      <c r="C1157" s="118">
        <f t="shared" si="19"/>
        <v>2019</v>
      </c>
    </row>
    <row r="1158" spans="1:3" ht="13.5" thickBot="1" x14ac:dyDescent="0.35">
      <c r="A1158" s="116">
        <v>43692</v>
      </c>
      <c r="B1158" s="119">
        <v>0.36</v>
      </c>
      <c r="C1158" s="118">
        <f t="shared" si="19"/>
        <v>2019</v>
      </c>
    </row>
    <row r="1159" spans="1:3" ht="13.5" thickBot="1" x14ac:dyDescent="0.35">
      <c r="A1159" s="116">
        <v>43693</v>
      </c>
      <c r="B1159" s="120">
        <v>0.4</v>
      </c>
      <c r="C1159" s="118">
        <f t="shared" si="19"/>
        <v>2019</v>
      </c>
    </row>
    <row r="1160" spans="1:3" ht="13.5" thickBot="1" x14ac:dyDescent="0.35">
      <c r="A1160" s="116">
        <v>43696</v>
      </c>
      <c r="B1160" s="119">
        <v>0.44</v>
      </c>
      <c r="C1160" s="118">
        <f t="shared" si="19"/>
        <v>2019</v>
      </c>
    </row>
    <row r="1161" spans="1:3" ht="13.5" thickBot="1" x14ac:dyDescent="0.35">
      <c r="A1161" s="116">
        <v>43697</v>
      </c>
      <c r="B1161" s="120">
        <v>0.43</v>
      </c>
      <c r="C1161" s="118">
        <f t="shared" si="19"/>
        <v>2019</v>
      </c>
    </row>
    <row r="1162" spans="1:3" ht="13.5" thickBot="1" x14ac:dyDescent="0.35">
      <c r="A1162" s="116">
        <v>43698</v>
      </c>
      <c r="B1162" s="119">
        <v>0.45</v>
      </c>
      <c r="C1162" s="118">
        <f t="shared" si="19"/>
        <v>2019</v>
      </c>
    </row>
    <row r="1163" spans="1:3" ht="13.5" thickBot="1" x14ac:dyDescent="0.35">
      <c r="A1163" s="116">
        <v>43699</v>
      </c>
      <c r="B1163" s="120">
        <v>0.46</v>
      </c>
      <c r="C1163" s="118">
        <f t="shared" si="19"/>
        <v>2019</v>
      </c>
    </row>
    <row r="1164" spans="1:3" ht="13.5" thickBot="1" x14ac:dyDescent="0.35">
      <c r="A1164" s="116">
        <v>43700</v>
      </c>
      <c r="B1164" s="119">
        <v>0.38</v>
      </c>
      <c r="C1164" s="118">
        <f t="shared" si="19"/>
        <v>2019</v>
      </c>
    </row>
    <row r="1165" spans="1:3" ht="13.5" thickBot="1" x14ac:dyDescent="0.35">
      <c r="A1165" s="116">
        <v>43703</v>
      </c>
      <c r="B1165" s="120">
        <v>0.39</v>
      </c>
      <c r="C1165" s="118">
        <f t="shared" si="19"/>
        <v>2019</v>
      </c>
    </row>
    <row r="1166" spans="1:3" ht="13.5" thickBot="1" x14ac:dyDescent="0.35">
      <c r="A1166" s="116">
        <v>43704</v>
      </c>
      <c r="B1166" s="119">
        <v>0.32</v>
      </c>
      <c r="C1166" s="118">
        <f t="shared" si="19"/>
        <v>2019</v>
      </c>
    </row>
    <row r="1167" spans="1:3" ht="13.5" thickBot="1" x14ac:dyDescent="0.35">
      <c r="A1167" s="116">
        <v>43705</v>
      </c>
      <c r="B1167" s="120">
        <v>0.28000000000000003</v>
      </c>
      <c r="C1167" s="118">
        <f t="shared" si="19"/>
        <v>2019</v>
      </c>
    </row>
    <row r="1168" spans="1:3" ht="13.5" thickBot="1" x14ac:dyDescent="0.35">
      <c r="A1168" s="116">
        <v>43706</v>
      </c>
      <c r="B1168" s="119">
        <v>0.27</v>
      </c>
      <c r="C1168" s="118">
        <f t="shared" si="19"/>
        <v>2019</v>
      </c>
    </row>
    <row r="1169" spans="1:3" ht="13.5" thickBot="1" x14ac:dyDescent="0.35">
      <c r="A1169" s="116">
        <v>43707</v>
      </c>
      <c r="B1169" s="120">
        <v>0.31</v>
      </c>
      <c r="C1169" s="118">
        <f t="shared" si="19"/>
        <v>2019</v>
      </c>
    </row>
    <row r="1170" spans="1:3" ht="13.5" thickBot="1" x14ac:dyDescent="0.35">
      <c r="A1170" s="116">
        <v>43711</v>
      </c>
      <c r="B1170" s="119">
        <v>0.33</v>
      </c>
      <c r="C1170" s="118">
        <f t="shared" si="19"/>
        <v>2019</v>
      </c>
    </row>
    <row r="1171" spans="1:3" ht="13.5" thickBot="1" x14ac:dyDescent="0.35">
      <c r="A1171" s="116">
        <v>43712</v>
      </c>
      <c r="B1171" s="120">
        <v>0.34</v>
      </c>
      <c r="C1171" s="118">
        <f t="shared" si="19"/>
        <v>2019</v>
      </c>
    </row>
    <row r="1172" spans="1:3" ht="13.5" thickBot="1" x14ac:dyDescent="0.35">
      <c r="A1172" s="116">
        <v>43713</v>
      </c>
      <c r="B1172" s="119">
        <v>0.39</v>
      </c>
      <c r="C1172" s="118">
        <f t="shared" si="19"/>
        <v>2019</v>
      </c>
    </row>
    <row r="1173" spans="1:3" ht="13.5" thickBot="1" x14ac:dyDescent="0.35">
      <c r="A1173" s="116">
        <v>43714</v>
      </c>
      <c r="B1173" s="120">
        <v>0.37</v>
      </c>
      <c r="C1173" s="118">
        <f t="shared" si="19"/>
        <v>2019</v>
      </c>
    </row>
    <row r="1174" spans="1:3" ht="13.5" thickBot="1" x14ac:dyDescent="0.35">
      <c r="A1174" s="116">
        <v>43717</v>
      </c>
      <c r="B1174" s="119">
        <v>0.43</v>
      </c>
      <c r="C1174" s="118">
        <f t="shared" si="19"/>
        <v>2019</v>
      </c>
    </row>
    <row r="1175" spans="1:3" ht="13.5" thickBot="1" x14ac:dyDescent="0.35">
      <c r="A1175" s="116">
        <v>43718</v>
      </c>
      <c r="B1175" s="120">
        <v>0.5</v>
      </c>
      <c r="C1175" s="118">
        <f t="shared" si="19"/>
        <v>2019</v>
      </c>
    </row>
    <row r="1176" spans="1:3" ht="13.5" thickBot="1" x14ac:dyDescent="0.35">
      <c r="A1176" s="116">
        <v>43719</v>
      </c>
      <c r="B1176" s="119">
        <v>0.52</v>
      </c>
      <c r="C1176" s="118">
        <f t="shared" si="19"/>
        <v>2019</v>
      </c>
    </row>
    <row r="1177" spans="1:3" ht="13.5" thickBot="1" x14ac:dyDescent="0.35">
      <c r="A1177" s="116">
        <v>43720</v>
      </c>
      <c r="B1177" s="120">
        <v>0.54</v>
      </c>
      <c r="C1177" s="118">
        <f t="shared" si="19"/>
        <v>2019</v>
      </c>
    </row>
    <row r="1178" spans="1:3" ht="13.5" thickBot="1" x14ac:dyDescent="0.35">
      <c r="A1178" s="116">
        <v>43721</v>
      </c>
      <c r="B1178" s="119">
        <v>0.61</v>
      </c>
      <c r="C1178" s="118">
        <f t="shared" si="19"/>
        <v>2019</v>
      </c>
    </row>
    <row r="1179" spans="1:3" ht="13.5" thickBot="1" x14ac:dyDescent="0.35">
      <c r="A1179" s="116">
        <v>43724</v>
      </c>
      <c r="B1179" s="120">
        <v>0.55000000000000004</v>
      </c>
      <c r="C1179" s="118">
        <f t="shared" si="19"/>
        <v>2019</v>
      </c>
    </row>
    <row r="1180" spans="1:3" ht="13.5" thickBot="1" x14ac:dyDescent="0.35">
      <c r="A1180" s="116">
        <v>43725</v>
      </c>
      <c r="B1180" s="119">
        <v>0.52</v>
      </c>
      <c r="C1180" s="118">
        <f t="shared" si="19"/>
        <v>2019</v>
      </c>
    </row>
    <row r="1181" spans="1:3" ht="13.5" thickBot="1" x14ac:dyDescent="0.35">
      <c r="A1181" s="116">
        <v>43726</v>
      </c>
      <c r="B1181" s="120">
        <v>0.55000000000000004</v>
      </c>
      <c r="C1181" s="118">
        <f t="shared" si="19"/>
        <v>2019</v>
      </c>
    </row>
    <row r="1182" spans="1:3" ht="13.5" thickBot="1" x14ac:dyDescent="0.35">
      <c r="A1182" s="116">
        <v>43727</v>
      </c>
      <c r="B1182" s="119">
        <v>0.53</v>
      </c>
      <c r="C1182" s="118">
        <f t="shared" si="19"/>
        <v>2019</v>
      </c>
    </row>
    <row r="1183" spans="1:3" ht="13.5" thickBot="1" x14ac:dyDescent="0.35">
      <c r="A1183" s="116">
        <v>43728</v>
      </c>
      <c r="B1183" s="120">
        <v>0.46</v>
      </c>
      <c r="C1183" s="118">
        <f t="shared" si="19"/>
        <v>2019</v>
      </c>
    </row>
    <row r="1184" spans="1:3" ht="13.5" thickBot="1" x14ac:dyDescent="0.35">
      <c r="A1184" s="116">
        <v>43731</v>
      </c>
      <c r="B1184" s="119">
        <v>0.45</v>
      </c>
      <c r="C1184" s="118">
        <f t="shared" si="19"/>
        <v>2019</v>
      </c>
    </row>
    <row r="1185" spans="1:3" ht="13.5" thickBot="1" x14ac:dyDescent="0.35">
      <c r="A1185" s="116">
        <v>43732</v>
      </c>
      <c r="B1185" s="120">
        <v>0.41</v>
      </c>
      <c r="C1185" s="118">
        <f t="shared" si="19"/>
        <v>2019</v>
      </c>
    </row>
    <row r="1186" spans="1:3" ht="13.5" thickBot="1" x14ac:dyDescent="0.35">
      <c r="A1186" s="116">
        <v>43733</v>
      </c>
      <c r="B1186" s="119">
        <v>0.48</v>
      </c>
      <c r="C1186" s="118">
        <f t="shared" si="19"/>
        <v>2019</v>
      </c>
    </row>
    <row r="1187" spans="1:3" ht="13.5" thickBot="1" x14ac:dyDescent="0.35">
      <c r="A1187" s="116">
        <v>43734</v>
      </c>
      <c r="B1187" s="120">
        <v>0.48</v>
      </c>
      <c r="C1187" s="118">
        <f t="shared" si="19"/>
        <v>2019</v>
      </c>
    </row>
    <row r="1188" spans="1:3" ht="13.5" thickBot="1" x14ac:dyDescent="0.35">
      <c r="A1188" s="116">
        <v>43735</v>
      </c>
      <c r="B1188" s="119">
        <v>0.49</v>
      </c>
      <c r="C1188" s="118">
        <f t="shared" si="19"/>
        <v>2019</v>
      </c>
    </row>
    <row r="1189" spans="1:3" ht="13.5" thickBot="1" x14ac:dyDescent="0.35">
      <c r="A1189" s="116">
        <v>43738</v>
      </c>
      <c r="B1189" s="120">
        <v>0.49</v>
      </c>
      <c r="C1189" s="118">
        <f t="shared" si="19"/>
        <v>2019</v>
      </c>
    </row>
    <row r="1190" spans="1:3" ht="13.5" thickBot="1" x14ac:dyDescent="0.35">
      <c r="A1190" s="116">
        <v>43739</v>
      </c>
      <c r="B1190" s="119">
        <v>0.47</v>
      </c>
      <c r="C1190" s="118">
        <f t="shared" si="19"/>
        <v>2019</v>
      </c>
    </row>
    <row r="1191" spans="1:3" ht="13.5" thickBot="1" x14ac:dyDescent="0.35">
      <c r="A1191" s="116">
        <v>43740</v>
      </c>
      <c r="B1191" s="120">
        <v>0.47</v>
      </c>
      <c r="C1191" s="118">
        <f t="shared" si="19"/>
        <v>2019</v>
      </c>
    </row>
    <row r="1192" spans="1:3" ht="13.5" thickBot="1" x14ac:dyDescent="0.35">
      <c r="A1192" s="116">
        <v>43741</v>
      </c>
      <c r="B1192" s="119">
        <v>0.44</v>
      </c>
      <c r="C1192" s="118">
        <f t="shared" si="19"/>
        <v>2019</v>
      </c>
    </row>
    <row r="1193" spans="1:3" ht="13.5" thickBot="1" x14ac:dyDescent="0.35">
      <c r="A1193" s="116">
        <v>43742</v>
      </c>
      <c r="B1193" s="120">
        <v>0.38</v>
      </c>
      <c r="C1193" s="118">
        <f t="shared" si="19"/>
        <v>2019</v>
      </c>
    </row>
    <row r="1194" spans="1:3" ht="13.5" thickBot="1" x14ac:dyDescent="0.35">
      <c r="A1194" s="116">
        <v>43745</v>
      </c>
      <c r="B1194" s="119">
        <v>0.41</v>
      </c>
      <c r="C1194" s="118">
        <f t="shared" si="19"/>
        <v>2019</v>
      </c>
    </row>
    <row r="1195" spans="1:3" ht="13.5" thickBot="1" x14ac:dyDescent="0.35">
      <c r="A1195" s="116">
        <v>43746</v>
      </c>
      <c r="B1195" s="120">
        <v>0.44</v>
      </c>
      <c r="C1195" s="118">
        <f t="shared" si="19"/>
        <v>2019</v>
      </c>
    </row>
    <row r="1196" spans="1:3" ht="13.5" thickBot="1" x14ac:dyDescent="0.35">
      <c r="A1196" s="116">
        <v>43747</v>
      </c>
      <c r="B1196" s="119">
        <v>0.48</v>
      </c>
      <c r="C1196" s="118">
        <f t="shared" si="19"/>
        <v>2019</v>
      </c>
    </row>
    <row r="1197" spans="1:3" ht="13.5" thickBot="1" x14ac:dyDescent="0.35">
      <c r="A1197" s="116">
        <v>43748</v>
      </c>
      <c r="B1197" s="120">
        <v>0.52</v>
      </c>
      <c r="C1197" s="118">
        <f t="shared" si="19"/>
        <v>2019</v>
      </c>
    </row>
    <row r="1198" spans="1:3" ht="13.5" thickBot="1" x14ac:dyDescent="0.35">
      <c r="A1198" s="116">
        <v>43749</v>
      </c>
      <c r="B1198" s="119">
        <v>0.55000000000000004</v>
      </c>
      <c r="C1198" s="118">
        <f t="shared" si="19"/>
        <v>2019</v>
      </c>
    </row>
    <row r="1199" spans="1:3" ht="13.5" thickBot="1" x14ac:dyDescent="0.35">
      <c r="A1199" s="116">
        <v>43753</v>
      </c>
      <c r="B1199" s="120">
        <v>0.55000000000000004</v>
      </c>
      <c r="C1199" s="118">
        <f t="shared" si="19"/>
        <v>2019</v>
      </c>
    </row>
    <row r="1200" spans="1:3" ht="13.5" thickBot="1" x14ac:dyDescent="0.35">
      <c r="A1200" s="116">
        <v>43754</v>
      </c>
      <c r="B1200" s="119">
        <v>0.55000000000000004</v>
      </c>
      <c r="C1200" s="118">
        <f t="shared" si="19"/>
        <v>2019</v>
      </c>
    </row>
    <row r="1201" spans="1:3" ht="13.5" thickBot="1" x14ac:dyDescent="0.35">
      <c r="A1201" s="116">
        <v>43755</v>
      </c>
      <c r="B1201" s="120">
        <v>0.54</v>
      </c>
      <c r="C1201" s="118">
        <f t="shared" si="19"/>
        <v>2019</v>
      </c>
    </row>
    <row r="1202" spans="1:3" ht="13.5" thickBot="1" x14ac:dyDescent="0.35">
      <c r="A1202" s="116">
        <v>43756</v>
      </c>
      <c r="B1202" s="119">
        <v>0.54</v>
      </c>
      <c r="C1202" s="118">
        <f t="shared" si="19"/>
        <v>2019</v>
      </c>
    </row>
    <row r="1203" spans="1:3" ht="13.5" thickBot="1" x14ac:dyDescent="0.35">
      <c r="A1203" s="116">
        <v>43759</v>
      </c>
      <c r="B1203" s="120">
        <v>0.56000000000000005</v>
      </c>
      <c r="C1203" s="118">
        <f t="shared" si="19"/>
        <v>2019</v>
      </c>
    </row>
    <row r="1204" spans="1:3" ht="13.5" thickBot="1" x14ac:dyDescent="0.35">
      <c r="A1204" s="116">
        <v>43760</v>
      </c>
      <c r="B1204" s="119">
        <v>0.53</v>
      </c>
      <c r="C1204" s="118">
        <f t="shared" si="19"/>
        <v>2019</v>
      </c>
    </row>
    <row r="1205" spans="1:3" ht="13.5" thickBot="1" x14ac:dyDescent="0.35">
      <c r="A1205" s="116">
        <v>43761</v>
      </c>
      <c r="B1205" s="120">
        <v>0.52</v>
      </c>
      <c r="C1205" s="118">
        <f t="shared" si="19"/>
        <v>2019</v>
      </c>
    </row>
    <row r="1206" spans="1:3" ht="13.5" thickBot="1" x14ac:dyDescent="0.35">
      <c r="A1206" s="116">
        <v>43762</v>
      </c>
      <c r="B1206" s="119">
        <v>0.52</v>
      </c>
      <c r="C1206" s="118">
        <f t="shared" si="19"/>
        <v>2019</v>
      </c>
    </row>
    <row r="1207" spans="1:3" ht="13.5" thickBot="1" x14ac:dyDescent="0.35">
      <c r="A1207" s="116">
        <v>43763</v>
      </c>
      <c r="B1207" s="120">
        <v>0.52</v>
      </c>
      <c r="C1207" s="118">
        <f t="shared" si="19"/>
        <v>2019</v>
      </c>
    </row>
    <row r="1208" spans="1:3" ht="13.5" thickBot="1" x14ac:dyDescent="0.35">
      <c r="A1208" s="116">
        <v>43766</v>
      </c>
      <c r="B1208" s="119">
        <v>0.56999999999999995</v>
      </c>
      <c r="C1208" s="118">
        <f t="shared" si="19"/>
        <v>2019</v>
      </c>
    </row>
    <row r="1209" spans="1:3" ht="13.5" thickBot="1" x14ac:dyDescent="0.35">
      <c r="A1209" s="116">
        <v>43767</v>
      </c>
      <c r="B1209" s="120">
        <v>0.6</v>
      </c>
      <c r="C1209" s="118">
        <f t="shared" si="19"/>
        <v>2019</v>
      </c>
    </row>
    <row r="1210" spans="1:3" ht="13.5" thickBot="1" x14ac:dyDescent="0.35">
      <c r="A1210" s="116">
        <v>43768</v>
      </c>
      <c r="B1210" s="119">
        <v>0.56000000000000005</v>
      </c>
      <c r="C1210" s="118">
        <f t="shared" si="19"/>
        <v>2019</v>
      </c>
    </row>
    <row r="1211" spans="1:3" ht="13.5" thickBot="1" x14ac:dyDescent="0.35">
      <c r="A1211" s="116">
        <v>43769</v>
      </c>
      <c r="B1211" s="120">
        <v>0.51</v>
      </c>
      <c r="C1211" s="118">
        <f t="shared" si="19"/>
        <v>2019</v>
      </c>
    </row>
    <row r="1212" spans="1:3" ht="13.5" thickBot="1" x14ac:dyDescent="0.35">
      <c r="A1212" s="116">
        <v>43770</v>
      </c>
      <c r="B1212" s="119">
        <v>0.5</v>
      </c>
      <c r="C1212" s="118">
        <f t="shared" si="19"/>
        <v>2019</v>
      </c>
    </row>
    <row r="1213" spans="1:3" ht="13.5" thickBot="1" x14ac:dyDescent="0.35">
      <c r="A1213" s="116">
        <v>43773</v>
      </c>
      <c r="B1213" s="120">
        <v>0.51</v>
      </c>
      <c r="C1213" s="118">
        <f t="shared" si="19"/>
        <v>2019</v>
      </c>
    </row>
    <row r="1214" spans="1:3" ht="13.5" thickBot="1" x14ac:dyDescent="0.35">
      <c r="A1214" s="116">
        <v>43774</v>
      </c>
      <c r="B1214" s="119">
        <v>0.54</v>
      </c>
      <c r="C1214" s="118">
        <f t="shared" si="19"/>
        <v>2019</v>
      </c>
    </row>
    <row r="1215" spans="1:3" ht="13.5" thickBot="1" x14ac:dyDescent="0.35">
      <c r="A1215" s="116">
        <v>43775</v>
      </c>
      <c r="B1215" s="120">
        <v>0.5</v>
      </c>
      <c r="C1215" s="118">
        <f t="shared" si="19"/>
        <v>2019</v>
      </c>
    </row>
    <row r="1216" spans="1:3" ht="13.5" thickBot="1" x14ac:dyDescent="0.35">
      <c r="A1216" s="116">
        <v>43776</v>
      </c>
      <c r="B1216" s="119">
        <v>0.56999999999999995</v>
      </c>
      <c r="C1216" s="118">
        <f t="shared" si="19"/>
        <v>2019</v>
      </c>
    </row>
    <row r="1217" spans="1:3" ht="13.5" thickBot="1" x14ac:dyDescent="0.35">
      <c r="A1217" s="116">
        <v>43777</v>
      </c>
      <c r="B1217" s="120">
        <v>0.57999999999999996</v>
      </c>
      <c r="C1217" s="118">
        <f t="shared" si="19"/>
        <v>2019</v>
      </c>
    </row>
    <row r="1218" spans="1:3" ht="13.5" thickBot="1" x14ac:dyDescent="0.35">
      <c r="A1218" s="116">
        <v>43781</v>
      </c>
      <c r="B1218" s="119">
        <v>0.56999999999999995</v>
      </c>
      <c r="C1218" s="118">
        <f t="shared" si="19"/>
        <v>2019</v>
      </c>
    </row>
    <row r="1219" spans="1:3" ht="13.5" thickBot="1" x14ac:dyDescent="0.35">
      <c r="A1219" s="116">
        <v>43782</v>
      </c>
      <c r="B1219" s="120">
        <v>0.56000000000000005</v>
      </c>
      <c r="C1219" s="118">
        <f t="shared" ref="C1219:C1282" si="20">YEAR(A1219)</f>
        <v>2019</v>
      </c>
    </row>
    <row r="1220" spans="1:3" ht="13.5" thickBot="1" x14ac:dyDescent="0.35">
      <c r="A1220" s="116">
        <v>43783</v>
      </c>
      <c r="B1220" s="119">
        <v>0.54</v>
      </c>
      <c r="C1220" s="118">
        <f t="shared" si="20"/>
        <v>2019</v>
      </c>
    </row>
    <row r="1221" spans="1:3" ht="13.5" thickBot="1" x14ac:dyDescent="0.35">
      <c r="A1221" s="116">
        <v>43784</v>
      </c>
      <c r="B1221" s="120">
        <v>0.55000000000000004</v>
      </c>
      <c r="C1221" s="118">
        <f t="shared" si="20"/>
        <v>2019</v>
      </c>
    </row>
    <row r="1222" spans="1:3" ht="13.5" thickBot="1" x14ac:dyDescent="0.35">
      <c r="A1222" s="116">
        <v>43787</v>
      </c>
      <c r="B1222" s="119">
        <v>0.53</v>
      </c>
      <c r="C1222" s="118">
        <f t="shared" si="20"/>
        <v>2019</v>
      </c>
    </row>
    <row r="1223" spans="1:3" ht="13.5" thickBot="1" x14ac:dyDescent="0.35">
      <c r="A1223" s="116">
        <v>43788</v>
      </c>
      <c r="B1223" s="120">
        <v>0.49</v>
      </c>
      <c r="C1223" s="118">
        <f t="shared" si="20"/>
        <v>2019</v>
      </c>
    </row>
    <row r="1224" spans="1:3" ht="13.5" thickBot="1" x14ac:dyDescent="0.35">
      <c r="A1224" s="116">
        <v>43789</v>
      </c>
      <c r="B1224" s="119">
        <v>0.45</v>
      </c>
      <c r="C1224" s="118">
        <f t="shared" si="20"/>
        <v>2019</v>
      </c>
    </row>
    <row r="1225" spans="1:3" ht="13.5" thickBot="1" x14ac:dyDescent="0.35">
      <c r="A1225" s="116">
        <v>43790</v>
      </c>
      <c r="B1225" s="120">
        <v>0.47</v>
      </c>
      <c r="C1225" s="118">
        <f t="shared" si="20"/>
        <v>2019</v>
      </c>
    </row>
    <row r="1226" spans="1:3" ht="13.5" thickBot="1" x14ac:dyDescent="0.35">
      <c r="A1226" s="116">
        <v>43791</v>
      </c>
      <c r="B1226" s="119">
        <v>0.45</v>
      </c>
      <c r="C1226" s="118">
        <f t="shared" si="20"/>
        <v>2019</v>
      </c>
    </row>
    <row r="1227" spans="1:3" ht="13.5" thickBot="1" x14ac:dyDescent="0.35">
      <c r="A1227" s="116">
        <v>43794</v>
      </c>
      <c r="B1227" s="120">
        <v>0.44</v>
      </c>
      <c r="C1227" s="118">
        <f t="shared" si="20"/>
        <v>2019</v>
      </c>
    </row>
    <row r="1228" spans="1:3" ht="13.5" thickBot="1" x14ac:dyDescent="0.35">
      <c r="A1228" s="116">
        <v>43795</v>
      </c>
      <c r="B1228" s="119">
        <v>0.41</v>
      </c>
      <c r="C1228" s="118">
        <f t="shared" si="20"/>
        <v>2019</v>
      </c>
    </row>
    <row r="1229" spans="1:3" ht="13.5" thickBot="1" x14ac:dyDescent="0.35">
      <c r="A1229" s="116">
        <v>43796</v>
      </c>
      <c r="B1229" s="120">
        <v>0.43</v>
      </c>
      <c r="C1229" s="118">
        <f t="shared" si="20"/>
        <v>2019</v>
      </c>
    </row>
    <row r="1230" spans="1:3" ht="13.5" thickBot="1" x14ac:dyDescent="0.35">
      <c r="A1230" s="116">
        <v>43798</v>
      </c>
      <c r="B1230" s="119">
        <v>0.47</v>
      </c>
      <c r="C1230" s="118">
        <f t="shared" si="20"/>
        <v>2019</v>
      </c>
    </row>
    <row r="1231" spans="1:3" ht="13.5" thickBot="1" x14ac:dyDescent="0.35">
      <c r="A1231" s="116">
        <v>43801</v>
      </c>
      <c r="B1231" s="120">
        <v>0.5</v>
      </c>
      <c r="C1231" s="118">
        <f t="shared" si="20"/>
        <v>2019</v>
      </c>
    </row>
    <row r="1232" spans="1:3" ht="13.5" thickBot="1" x14ac:dyDescent="0.35">
      <c r="A1232" s="116">
        <v>43802</v>
      </c>
      <c r="B1232" s="119">
        <v>0.41</v>
      </c>
      <c r="C1232" s="118">
        <f t="shared" si="20"/>
        <v>2019</v>
      </c>
    </row>
    <row r="1233" spans="1:3" ht="13.5" thickBot="1" x14ac:dyDescent="0.35">
      <c r="A1233" s="116">
        <v>43803</v>
      </c>
      <c r="B1233" s="120">
        <v>0.43</v>
      </c>
      <c r="C1233" s="118">
        <f t="shared" si="20"/>
        <v>2019</v>
      </c>
    </row>
    <row r="1234" spans="1:3" ht="13.5" thickBot="1" x14ac:dyDescent="0.35">
      <c r="A1234" s="116">
        <v>43804</v>
      </c>
      <c r="B1234" s="119">
        <v>0.46</v>
      </c>
      <c r="C1234" s="118">
        <f t="shared" si="20"/>
        <v>2019</v>
      </c>
    </row>
    <row r="1235" spans="1:3" ht="13.5" thickBot="1" x14ac:dyDescent="0.35">
      <c r="A1235" s="116">
        <v>43805</v>
      </c>
      <c r="B1235" s="120">
        <v>0.47</v>
      </c>
      <c r="C1235" s="118">
        <f t="shared" si="20"/>
        <v>2019</v>
      </c>
    </row>
    <row r="1236" spans="1:3" ht="13.5" thickBot="1" x14ac:dyDescent="0.35">
      <c r="A1236" s="116">
        <v>43808</v>
      </c>
      <c r="B1236" s="119">
        <v>0.47</v>
      </c>
      <c r="C1236" s="118">
        <f t="shared" si="20"/>
        <v>2019</v>
      </c>
    </row>
    <row r="1237" spans="1:3" ht="13.5" thickBot="1" x14ac:dyDescent="0.35">
      <c r="A1237" s="116">
        <v>43809</v>
      </c>
      <c r="B1237" s="120">
        <v>0.46</v>
      </c>
      <c r="C1237" s="118">
        <f t="shared" si="20"/>
        <v>2019</v>
      </c>
    </row>
    <row r="1238" spans="1:3" ht="13.5" thickBot="1" x14ac:dyDescent="0.35">
      <c r="A1238" s="116">
        <v>43810</v>
      </c>
      <c r="B1238" s="119">
        <v>0.44</v>
      </c>
      <c r="C1238" s="118">
        <f t="shared" si="20"/>
        <v>2019</v>
      </c>
    </row>
    <row r="1239" spans="1:3" ht="13.5" thickBot="1" x14ac:dyDescent="0.35">
      <c r="A1239" s="116">
        <v>43811</v>
      </c>
      <c r="B1239" s="120">
        <v>0.5</v>
      </c>
      <c r="C1239" s="118">
        <f t="shared" si="20"/>
        <v>2019</v>
      </c>
    </row>
    <row r="1240" spans="1:3" ht="13.5" thickBot="1" x14ac:dyDescent="0.35">
      <c r="A1240" s="116">
        <v>43812</v>
      </c>
      <c r="B1240" s="119">
        <v>0.46</v>
      </c>
      <c r="C1240" s="118">
        <f t="shared" si="20"/>
        <v>2019</v>
      </c>
    </row>
    <row r="1241" spans="1:3" ht="13.5" thickBot="1" x14ac:dyDescent="0.35">
      <c r="A1241" s="116">
        <v>43815</v>
      </c>
      <c r="B1241" s="120">
        <v>0.49</v>
      </c>
      <c r="C1241" s="118">
        <f t="shared" si="20"/>
        <v>2019</v>
      </c>
    </row>
    <row r="1242" spans="1:3" ht="13.5" thickBot="1" x14ac:dyDescent="0.35">
      <c r="A1242" s="116">
        <v>43816</v>
      </c>
      <c r="B1242" s="119">
        <v>0.48</v>
      </c>
      <c r="C1242" s="118">
        <f t="shared" si="20"/>
        <v>2019</v>
      </c>
    </row>
    <row r="1243" spans="1:3" ht="13.5" thickBot="1" x14ac:dyDescent="0.35">
      <c r="A1243" s="116">
        <v>43817</v>
      </c>
      <c r="B1243" s="120">
        <v>0.5</v>
      </c>
      <c r="C1243" s="118">
        <f t="shared" si="20"/>
        <v>2019</v>
      </c>
    </row>
    <row r="1244" spans="1:3" ht="13.5" thickBot="1" x14ac:dyDescent="0.35">
      <c r="A1244" s="116">
        <v>43818</v>
      </c>
      <c r="B1244" s="119">
        <v>0.48</v>
      </c>
      <c r="C1244" s="118">
        <f t="shared" si="20"/>
        <v>2019</v>
      </c>
    </row>
    <row r="1245" spans="1:3" ht="13.5" thickBot="1" x14ac:dyDescent="0.35">
      <c r="A1245" s="116">
        <v>43819</v>
      </c>
      <c r="B1245" s="120">
        <v>0.49</v>
      </c>
      <c r="C1245" s="118">
        <f t="shared" si="20"/>
        <v>2019</v>
      </c>
    </row>
    <row r="1246" spans="1:3" ht="13.5" thickBot="1" x14ac:dyDescent="0.35">
      <c r="A1246" s="116">
        <v>43822</v>
      </c>
      <c r="B1246" s="119">
        <v>0.51</v>
      </c>
      <c r="C1246" s="118">
        <f t="shared" si="20"/>
        <v>2019</v>
      </c>
    </row>
    <row r="1247" spans="1:3" ht="13.5" thickBot="1" x14ac:dyDescent="0.35">
      <c r="A1247" s="116">
        <v>43823</v>
      </c>
      <c r="B1247" s="120">
        <v>0.49</v>
      </c>
      <c r="C1247" s="118">
        <f t="shared" si="20"/>
        <v>2019</v>
      </c>
    </row>
    <row r="1248" spans="1:3" ht="13.5" thickBot="1" x14ac:dyDescent="0.35">
      <c r="A1248" s="116">
        <v>43825</v>
      </c>
      <c r="B1248" s="119">
        <v>0.5</v>
      </c>
      <c r="C1248" s="118">
        <f t="shared" si="20"/>
        <v>2019</v>
      </c>
    </row>
    <row r="1249" spans="1:3" ht="13.5" thickBot="1" x14ac:dyDescent="0.35">
      <c r="A1249" s="116">
        <v>43826</v>
      </c>
      <c r="B1249" s="120">
        <v>0.5</v>
      </c>
      <c r="C1249" s="118">
        <f t="shared" si="20"/>
        <v>2019</v>
      </c>
    </row>
    <row r="1250" spans="1:3" ht="13.5" thickBot="1" x14ac:dyDescent="0.35">
      <c r="A1250" s="116">
        <v>43829</v>
      </c>
      <c r="B1250" s="119">
        <v>0.51</v>
      </c>
      <c r="C1250" s="118">
        <f t="shared" si="20"/>
        <v>2019</v>
      </c>
    </row>
    <row r="1251" spans="1:3" ht="13.5" thickBot="1" x14ac:dyDescent="0.35">
      <c r="A1251" s="116">
        <v>43830</v>
      </c>
      <c r="B1251" s="120">
        <v>0.53</v>
      </c>
      <c r="C1251" s="118">
        <f t="shared" si="20"/>
        <v>2019</v>
      </c>
    </row>
    <row r="1252" spans="1:3" ht="13.5" thickBot="1" x14ac:dyDescent="0.35">
      <c r="A1252" s="116">
        <v>43832</v>
      </c>
      <c r="B1252" s="119">
        <v>0.46</v>
      </c>
      <c r="C1252" s="118">
        <f t="shared" si="20"/>
        <v>2020</v>
      </c>
    </row>
    <row r="1253" spans="1:3" ht="13.5" thickBot="1" x14ac:dyDescent="0.35">
      <c r="A1253" s="116">
        <v>43833</v>
      </c>
      <c r="B1253" s="120">
        <v>0.41</v>
      </c>
      <c r="C1253" s="118">
        <f t="shared" si="20"/>
        <v>2020</v>
      </c>
    </row>
    <row r="1254" spans="1:3" ht="13.5" thickBot="1" x14ac:dyDescent="0.35">
      <c r="A1254" s="116">
        <v>43836</v>
      </c>
      <c r="B1254" s="119">
        <v>0.44</v>
      </c>
      <c r="C1254" s="118">
        <f t="shared" si="20"/>
        <v>2020</v>
      </c>
    </row>
    <row r="1255" spans="1:3" ht="13.5" thickBot="1" x14ac:dyDescent="0.35">
      <c r="A1255" s="116">
        <v>43837</v>
      </c>
      <c r="B1255" s="120">
        <v>0.48</v>
      </c>
      <c r="C1255" s="118">
        <f t="shared" si="20"/>
        <v>2020</v>
      </c>
    </row>
    <row r="1256" spans="1:3" ht="13.5" thickBot="1" x14ac:dyDescent="0.35">
      <c r="A1256" s="116">
        <v>43838</v>
      </c>
      <c r="B1256" s="119">
        <v>0.5</v>
      </c>
      <c r="C1256" s="118">
        <f t="shared" si="20"/>
        <v>2020</v>
      </c>
    </row>
    <row r="1257" spans="1:3" ht="13.5" thickBot="1" x14ac:dyDescent="0.35">
      <c r="A1257" s="116">
        <v>43839</v>
      </c>
      <c r="B1257" s="120">
        <v>0.48</v>
      </c>
      <c r="C1257" s="118">
        <f t="shared" si="20"/>
        <v>2020</v>
      </c>
    </row>
    <row r="1258" spans="1:3" ht="13.5" thickBot="1" x14ac:dyDescent="0.35">
      <c r="A1258" s="116">
        <v>43840</v>
      </c>
      <c r="B1258" s="119">
        <v>0.43</v>
      </c>
      <c r="C1258" s="118">
        <f t="shared" si="20"/>
        <v>2020</v>
      </c>
    </row>
    <row r="1259" spans="1:3" ht="13.5" thickBot="1" x14ac:dyDescent="0.35">
      <c r="A1259" s="116">
        <v>43843</v>
      </c>
      <c r="B1259" s="120">
        <v>0.44</v>
      </c>
      <c r="C1259" s="118">
        <f t="shared" si="20"/>
        <v>2020</v>
      </c>
    </row>
    <row r="1260" spans="1:3" ht="13.5" thickBot="1" x14ac:dyDescent="0.35">
      <c r="A1260" s="116">
        <v>43844</v>
      </c>
      <c r="B1260" s="119">
        <v>0.41</v>
      </c>
      <c r="C1260" s="118">
        <f t="shared" si="20"/>
        <v>2020</v>
      </c>
    </row>
    <row r="1261" spans="1:3" ht="13.5" thickBot="1" x14ac:dyDescent="0.35">
      <c r="A1261" s="116">
        <v>43845</v>
      </c>
      <c r="B1261" s="120">
        <v>0.4</v>
      </c>
      <c r="C1261" s="118">
        <f t="shared" si="20"/>
        <v>2020</v>
      </c>
    </row>
    <row r="1262" spans="1:3" ht="13.5" thickBot="1" x14ac:dyDescent="0.35">
      <c r="A1262" s="116">
        <v>43846</v>
      </c>
      <c r="B1262" s="119">
        <v>0.42</v>
      </c>
      <c r="C1262" s="118">
        <f t="shared" si="20"/>
        <v>2020</v>
      </c>
    </row>
    <row r="1263" spans="1:3" ht="13.5" thickBot="1" x14ac:dyDescent="0.35">
      <c r="A1263" s="116">
        <v>43847</v>
      </c>
      <c r="B1263" s="120">
        <v>0.46</v>
      </c>
      <c r="C1263" s="118">
        <f t="shared" si="20"/>
        <v>2020</v>
      </c>
    </row>
    <row r="1264" spans="1:3" ht="13.5" thickBot="1" x14ac:dyDescent="0.35">
      <c r="A1264" s="116">
        <v>43851</v>
      </c>
      <c r="B1264" s="119">
        <v>0.41</v>
      </c>
      <c r="C1264" s="118">
        <f t="shared" si="20"/>
        <v>2020</v>
      </c>
    </row>
    <row r="1265" spans="1:3" ht="13.5" thickBot="1" x14ac:dyDescent="0.35">
      <c r="A1265" s="116">
        <v>43852</v>
      </c>
      <c r="B1265" s="120">
        <v>0.41</v>
      </c>
      <c r="C1265" s="118">
        <f t="shared" si="20"/>
        <v>2020</v>
      </c>
    </row>
    <row r="1266" spans="1:3" ht="13.5" thickBot="1" x14ac:dyDescent="0.35">
      <c r="A1266" s="116">
        <v>43853</v>
      </c>
      <c r="B1266" s="119">
        <v>0.38</v>
      </c>
      <c r="C1266" s="118">
        <f t="shared" si="20"/>
        <v>2020</v>
      </c>
    </row>
    <row r="1267" spans="1:3" ht="13.5" thickBot="1" x14ac:dyDescent="0.35">
      <c r="A1267" s="116">
        <v>43854</v>
      </c>
      <c r="B1267" s="120">
        <v>0.34</v>
      </c>
      <c r="C1267" s="118">
        <f t="shared" si="20"/>
        <v>2020</v>
      </c>
    </row>
    <row r="1268" spans="1:3" ht="13.5" thickBot="1" x14ac:dyDescent="0.35">
      <c r="A1268" s="116">
        <v>43857</v>
      </c>
      <c r="B1268" s="119">
        <v>0.3</v>
      </c>
      <c r="C1268" s="118">
        <f t="shared" si="20"/>
        <v>2020</v>
      </c>
    </row>
    <row r="1269" spans="1:3" ht="13.5" thickBot="1" x14ac:dyDescent="0.35">
      <c r="A1269" s="116">
        <v>43858</v>
      </c>
      <c r="B1269" s="120">
        <v>0.32</v>
      </c>
      <c r="C1269" s="118">
        <f t="shared" si="20"/>
        <v>2020</v>
      </c>
    </row>
    <row r="1270" spans="1:3" ht="13.5" thickBot="1" x14ac:dyDescent="0.35">
      <c r="A1270" s="116">
        <v>43859</v>
      </c>
      <c r="B1270" s="119">
        <v>0.28000000000000003</v>
      </c>
      <c r="C1270" s="118">
        <f t="shared" si="20"/>
        <v>2020</v>
      </c>
    </row>
    <row r="1271" spans="1:3" ht="13.5" thickBot="1" x14ac:dyDescent="0.35">
      <c r="A1271" s="116">
        <v>43860</v>
      </c>
      <c r="B1271" s="120">
        <v>0.27</v>
      </c>
      <c r="C1271" s="118">
        <f t="shared" si="20"/>
        <v>2020</v>
      </c>
    </row>
    <row r="1272" spans="1:3" ht="13.5" thickBot="1" x14ac:dyDescent="0.35">
      <c r="A1272" s="116">
        <v>43861</v>
      </c>
      <c r="B1272" s="119">
        <v>0.22</v>
      </c>
      <c r="C1272" s="118">
        <f t="shared" si="20"/>
        <v>2020</v>
      </c>
    </row>
    <row r="1273" spans="1:3" ht="13.5" thickBot="1" x14ac:dyDescent="0.35">
      <c r="A1273" s="116">
        <v>43864</v>
      </c>
      <c r="B1273" s="120">
        <v>0.26</v>
      </c>
      <c r="C1273" s="118">
        <f t="shared" si="20"/>
        <v>2020</v>
      </c>
    </row>
    <row r="1274" spans="1:3" ht="13.5" thickBot="1" x14ac:dyDescent="0.35">
      <c r="A1274" s="116">
        <v>43865</v>
      </c>
      <c r="B1274" s="119">
        <v>0.31</v>
      </c>
      <c r="C1274" s="118">
        <f t="shared" si="20"/>
        <v>2020</v>
      </c>
    </row>
    <row r="1275" spans="1:3" ht="13.5" thickBot="1" x14ac:dyDescent="0.35">
      <c r="A1275" s="116">
        <v>43866</v>
      </c>
      <c r="B1275" s="120">
        <v>0.35</v>
      </c>
      <c r="C1275" s="118">
        <f t="shared" si="20"/>
        <v>2020</v>
      </c>
    </row>
    <row r="1276" spans="1:3" ht="13.5" thickBot="1" x14ac:dyDescent="0.35">
      <c r="A1276" s="116">
        <v>43867</v>
      </c>
      <c r="B1276" s="119">
        <v>0.32</v>
      </c>
      <c r="C1276" s="118">
        <f t="shared" si="20"/>
        <v>2020</v>
      </c>
    </row>
    <row r="1277" spans="1:3" ht="13.5" thickBot="1" x14ac:dyDescent="0.35">
      <c r="A1277" s="116">
        <v>43868</v>
      </c>
      <c r="B1277" s="120">
        <v>0.27</v>
      </c>
      <c r="C1277" s="118">
        <f t="shared" si="20"/>
        <v>2020</v>
      </c>
    </row>
    <row r="1278" spans="1:3" ht="13.5" thickBot="1" x14ac:dyDescent="0.35">
      <c r="A1278" s="116">
        <v>43871</v>
      </c>
      <c r="B1278" s="119">
        <v>0.25</v>
      </c>
      <c r="C1278" s="118">
        <f t="shared" si="20"/>
        <v>2020</v>
      </c>
    </row>
    <row r="1279" spans="1:3" ht="13.5" thickBot="1" x14ac:dyDescent="0.35">
      <c r="A1279" s="116">
        <v>43872</v>
      </c>
      <c r="B1279" s="120">
        <v>0.28999999999999998</v>
      </c>
      <c r="C1279" s="118">
        <f t="shared" si="20"/>
        <v>2020</v>
      </c>
    </row>
    <row r="1280" spans="1:3" ht="13.5" thickBot="1" x14ac:dyDescent="0.35">
      <c r="A1280" s="116">
        <v>43873</v>
      </c>
      <c r="B1280" s="119">
        <v>0.32</v>
      </c>
      <c r="C1280" s="118">
        <f t="shared" si="20"/>
        <v>2020</v>
      </c>
    </row>
    <row r="1281" spans="1:3" ht="13.5" thickBot="1" x14ac:dyDescent="0.35">
      <c r="A1281" s="116">
        <v>43874</v>
      </c>
      <c r="B1281" s="120">
        <v>0.28999999999999998</v>
      </c>
      <c r="C1281" s="118">
        <f t="shared" si="20"/>
        <v>2020</v>
      </c>
    </row>
    <row r="1282" spans="1:3" ht="13.5" thickBot="1" x14ac:dyDescent="0.35">
      <c r="A1282" s="116">
        <v>43875</v>
      </c>
      <c r="B1282" s="119">
        <v>0.27</v>
      </c>
      <c r="C1282" s="118">
        <f t="shared" si="20"/>
        <v>2020</v>
      </c>
    </row>
    <row r="1283" spans="1:3" ht="13.5" thickBot="1" x14ac:dyDescent="0.35">
      <c r="A1283" s="116">
        <v>43879</v>
      </c>
      <c r="B1283" s="120">
        <v>0.23</v>
      </c>
      <c r="C1283" s="118">
        <f t="shared" ref="C1283:C1346" si="21">YEAR(A1283)</f>
        <v>2020</v>
      </c>
    </row>
    <row r="1284" spans="1:3" ht="13.5" thickBot="1" x14ac:dyDescent="0.35">
      <c r="A1284" s="116">
        <v>43880</v>
      </c>
      <c r="B1284" s="119">
        <v>0.24</v>
      </c>
      <c r="C1284" s="118">
        <f t="shared" si="21"/>
        <v>2020</v>
      </c>
    </row>
    <row r="1285" spans="1:3" ht="13.5" thickBot="1" x14ac:dyDescent="0.35">
      <c r="A1285" s="116">
        <v>43881</v>
      </c>
      <c r="B1285" s="120">
        <v>0.21</v>
      </c>
      <c r="C1285" s="118">
        <f t="shared" si="21"/>
        <v>2020</v>
      </c>
    </row>
    <row r="1286" spans="1:3" ht="13.5" thickBot="1" x14ac:dyDescent="0.35">
      <c r="A1286" s="116">
        <v>43882</v>
      </c>
      <c r="B1286" s="119">
        <v>0.17</v>
      </c>
      <c r="C1286" s="118">
        <f t="shared" si="21"/>
        <v>2020</v>
      </c>
    </row>
    <row r="1287" spans="1:3" ht="13.5" thickBot="1" x14ac:dyDescent="0.35">
      <c r="A1287" s="116">
        <v>43885</v>
      </c>
      <c r="B1287" s="120">
        <v>0.13</v>
      </c>
      <c r="C1287" s="118">
        <f t="shared" si="21"/>
        <v>2020</v>
      </c>
    </row>
    <row r="1288" spans="1:3" ht="13.5" thickBot="1" x14ac:dyDescent="0.35">
      <c r="A1288" s="116">
        <v>43886</v>
      </c>
      <c r="B1288" s="119">
        <v>0.13</v>
      </c>
      <c r="C1288" s="118">
        <f t="shared" si="21"/>
        <v>2020</v>
      </c>
    </row>
    <row r="1289" spans="1:3" ht="13.5" thickBot="1" x14ac:dyDescent="0.35">
      <c r="A1289" s="116">
        <v>43887</v>
      </c>
      <c r="B1289" s="120">
        <v>0.14000000000000001</v>
      </c>
      <c r="C1289" s="118">
        <f t="shared" si="21"/>
        <v>2020</v>
      </c>
    </row>
    <row r="1290" spans="1:3" ht="13.5" thickBot="1" x14ac:dyDescent="0.35">
      <c r="A1290" s="116">
        <v>43888</v>
      </c>
      <c r="B1290" s="119">
        <v>0.12</v>
      </c>
      <c r="C1290" s="118">
        <f t="shared" si="21"/>
        <v>2020</v>
      </c>
    </row>
    <row r="1291" spans="1:3" ht="13.5" thickBot="1" x14ac:dyDescent="0.35">
      <c r="A1291" s="116">
        <v>43889</v>
      </c>
      <c r="B1291" s="120">
        <v>0.09</v>
      </c>
      <c r="C1291" s="118">
        <f t="shared" si="21"/>
        <v>2020</v>
      </c>
    </row>
    <row r="1292" spans="1:3" ht="13.5" thickBot="1" x14ac:dyDescent="0.35">
      <c r="A1292" s="116">
        <v>43892</v>
      </c>
      <c r="B1292" s="119">
        <v>7.0000000000000007E-2</v>
      </c>
      <c r="C1292" s="118">
        <f t="shared" si="21"/>
        <v>2020</v>
      </c>
    </row>
    <row r="1293" spans="1:3" ht="13.5" thickBot="1" x14ac:dyDescent="0.35">
      <c r="A1293" s="116">
        <v>43893</v>
      </c>
      <c r="B1293" s="120">
        <v>0.01</v>
      </c>
      <c r="C1293" s="118">
        <f t="shared" si="21"/>
        <v>2020</v>
      </c>
    </row>
    <row r="1294" spans="1:3" ht="13.5" thickBot="1" x14ac:dyDescent="0.35">
      <c r="A1294" s="116">
        <v>43894</v>
      </c>
      <c r="B1294" s="119">
        <v>0</v>
      </c>
      <c r="C1294" s="118">
        <f t="shared" si="21"/>
        <v>2020</v>
      </c>
    </row>
    <row r="1295" spans="1:3" ht="13.5" thickBot="1" x14ac:dyDescent="0.35">
      <c r="A1295" s="116">
        <v>43895</v>
      </c>
      <c r="B1295" s="120">
        <v>-0.05</v>
      </c>
      <c r="C1295" s="118">
        <f t="shared" si="21"/>
        <v>2020</v>
      </c>
    </row>
    <row r="1296" spans="1:3" ht="13.5" thickBot="1" x14ac:dyDescent="0.35">
      <c r="A1296" s="116">
        <v>43896</v>
      </c>
      <c r="B1296" s="119">
        <v>-0.24</v>
      </c>
      <c r="C1296" s="118">
        <f t="shared" si="21"/>
        <v>2020</v>
      </c>
    </row>
    <row r="1297" spans="1:3" ht="13.5" thickBot="1" x14ac:dyDescent="0.35">
      <c r="A1297" s="116">
        <v>43899</v>
      </c>
      <c r="B1297" s="120">
        <v>-0.2</v>
      </c>
      <c r="C1297" s="118">
        <f t="shared" si="21"/>
        <v>2020</v>
      </c>
    </row>
    <row r="1298" spans="1:3" ht="13.5" thickBot="1" x14ac:dyDescent="0.35">
      <c r="A1298" s="116">
        <v>43900</v>
      </c>
      <c r="B1298" s="119">
        <v>0.08</v>
      </c>
      <c r="C1298" s="118">
        <f t="shared" si="21"/>
        <v>2020</v>
      </c>
    </row>
    <row r="1299" spans="1:3" ht="13.5" thickBot="1" x14ac:dyDescent="0.35">
      <c r="A1299" s="116">
        <v>43901</v>
      </c>
      <c r="B1299" s="120">
        <v>0.18</v>
      </c>
      <c r="C1299" s="118">
        <f t="shared" si="21"/>
        <v>2020</v>
      </c>
    </row>
    <row r="1300" spans="1:3" ht="13.5" thickBot="1" x14ac:dyDescent="0.35">
      <c r="A1300" s="116">
        <v>43902</v>
      </c>
      <c r="B1300" s="119">
        <v>0.37</v>
      </c>
      <c r="C1300" s="118">
        <f t="shared" si="21"/>
        <v>2020</v>
      </c>
    </row>
    <row r="1301" spans="1:3" ht="13.5" thickBot="1" x14ac:dyDescent="0.35">
      <c r="A1301" s="116">
        <v>43903</v>
      </c>
      <c r="B1301" s="120">
        <v>0.43</v>
      </c>
      <c r="C1301" s="118">
        <f t="shared" si="21"/>
        <v>2020</v>
      </c>
    </row>
    <row r="1302" spans="1:3" ht="13.5" thickBot="1" x14ac:dyDescent="0.35">
      <c r="A1302" s="116">
        <v>43906</v>
      </c>
      <c r="B1302" s="119">
        <v>0.35</v>
      </c>
      <c r="C1302" s="118">
        <f t="shared" si="21"/>
        <v>2020</v>
      </c>
    </row>
    <row r="1303" spans="1:3" ht="13.5" thickBot="1" x14ac:dyDescent="0.35">
      <c r="A1303" s="116">
        <v>43907</v>
      </c>
      <c r="B1303" s="120">
        <v>0.72</v>
      </c>
      <c r="C1303" s="118">
        <f t="shared" si="21"/>
        <v>2020</v>
      </c>
    </row>
    <row r="1304" spans="1:3" ht="13.5" thickBot="1" x14ac:dyDescent="0.35">
      <c r="A1304" s="116">
        <v>43908</v>
      </c>
      <c r="B1304" s="119">
        <v>0.81</v>
      </c>
      <c r="C1304" s="118">
        <f t="shared" si="21"/>
        <v>2020</v>
      </c>
    </row>
    <row r="1305" spans="1:3" ht="13.5" thickBot="1" x14ac:dyDescent="0.35">
      <c r="A1305" s="116">
        <v>43909</v>
      </c>
      <c r="B1305" s="120">
        <v>0.84</v>
      </c>
      <c r="C1305" s="118">
        <f t="shared" si="21"/>
        <v>2020</v>
      </c>
    </row>
    <row r="1306" spans="1:3" ht="13.5" thickBot="1" x14ac:dyDescent="0.35">
      <c r="A1306" s="116">
        <v>43910</v>
      </c>
      <c r="B1306" s="119">
        <v>0.39</v>
      </c>
      <c r="C1306" s="118">
        <f t="shared" si="21"/>
        <v>2020</v>
      </c>
    </row>
    <row r="1307" spans="1:3" ht="13.5" thickBot="1" x14ac:dyDescent="0.35">
      <c r="A1307" s="116">
        <v>43913</v>
      </c>
      <c r="B1307" s="120">
        <v>0.04</v>
      </c>
      <c r="C1307" s="118">
        <f t="shared" si="21"/>
        <v>2020</v>
      </c>
    </row>
    <row r="1308" spans="1:3" ht="13.5" thickBot="1" x14ac:dyDescent="0.35">
      <c r="A1308" s="116">
        <v>43914</v>
      </c>
      <c r="B1308" s="119">
        <v>-0.04</v>
      </c>
      <c r="C1308" s="118">
        <f t="shared" si="21"/>
        <v>2020</v>
      </c>
    </row>
    <row r="1309" spans="1:3" ht="13.5" thickBot="1" x14ac:dyDescent="0.35">
      <c r="A1309" s="116">
        <v>43915</v>
      </c>
      <c r="B1309" s="120">
        <v>0.01</v>
      </c>
      <c r="C1309" s="118">
        <f t="shared" si="21"/>
        <v>2020</v>
      </c>
    </row>
    <row r="1310" spans="1:3" ht="13.5" thickBot="1" x14ac:dyDescent="0.35">
      <c r="A1310" s="116">
        <v>43916</v>
      </c>
      <c r="B1310" s="119">
        <v>-0.05</v>
      </c>
      <c r="C1310" s="118">
        <f t="shared" si="21"/>
        <v>2020</v>
      </c>
    </row>
    <row r="1311" spans="1:3" ht="13.5" thickBot="1" x14ac:dyDescent="0.35">
      <c r="A1311" s="116">
        <v>43917</v>
      </c>
      <c r="B1311" s="120">
        <v>-0.02</v>
      </c>
      <c r="C1311" s="118">
        <f t="shared" si="21"/>
        <v>2020</v>
      </c>
    </row>
    <row r="1312" spans="1:3" ht="13.5" thickBot="1" x14ac:dyDescent="0.35">
      <c r="A1312" s="116">
        <v>43920</v>
      </c>
      <c r="B1312" s="119">
        <v>0.04</v>
      </c>
      <c r="C1312" s="118">
        <f t="shared" si="21"/>
        <v>2020</v>
      </c>
    </row>
    <row r="1313" spans="1:3" ht="13.5" thickBot="1" x14ac:dyDescent="0.35">
      <c r="A1313" s="116">
        <v>43921</v>
      </c>
      <c r="B1313" s="120">
        <v>0.16</v>
      </c>
      <c r="C1313" s="118">
        <f t="shared" si="21"/>
        <v>2020</v>
      </c>
    </row>
    <row r="1314" spans="1:3" ht="13.5" thickBot="1" x14ac:dyDescent="0.35">
      <c r="A1314" s="116">
        <v>43922</v>
      </c>
      <c r="B1314" s="119">
        <v>0.06</v>
      </c>
      <c r="C1314" s="118">
        <f t="shared" si="21"/>
        <v>2020</v>
      </c>
    </row>
    <row r="1315" spans="1:3" ht="13.5" thickBot="1" x14ac:dyDescent="0.35">
      <c r="A1315" s="116">
        <v>43923</v>
      </c>
      <c r="B1315" s="120">
        <v>-0.03</v>
      </c>
      <c r="C1315" s="118">
        <f t="shared" si="21"/>
        <v>2020</v>
      </c>
    </row>
    <row r="1316" spans="1:3" ht="13.5" thickBot="1" x14ac:dyDescent="0.35">
      <c r="A1316" s="116">
        <v>43924</v>
      </c>
      <c r="B1316" s="119">
        <v>-0.09</v>
      </c>
      <c r="C1316" s="118">
        <f t="shared" si="21"/>
        <v>2020</v>
      </c>
    </row>
    <row r="1317" spans="1:3" ht="13.5" thickBot="1" x14ac:dyDescent="0.35">
      <c r="A1317" s="116">
        <v>43927</v>
      </c>
      <c r="B1317" s="120">
        <v>-0.1</v>
      </c>
      <c r="C1317" s="118">
        <f t="shared" si="21"/>
        <v>2020</v>
      </c>
    </row>
    <row r="1318" spans="1:3" ht="13.5" thickBot="1" x14ac:dyDescent="0.35">
      <c r="A1318" s="116">
        <v>43928</v>
      </c>
      <c r="B1318" s="119">
        <v>-7.0000000000000007E-2</v>
      </c>
      <c r="C1318" s="118">
        <f t="shared" si="21"/>
        <v>2020</v>
      </c>
    </row>
    <row r="1319" spans="1:3" ht="13.5" thickBot="1" x14ac:dyDescent="0.35">
      <c r="A1319" s="116">
        <v>43929</v>
      </c>
      <c r="B1319" s="120">
        <v>-0.06</v>
      </c>
      <c r="C1319" s="118">
        <f t="shared" si="21"/>
        <v>2020</v>
      </c>
    </row>
    <row r="1320" spans="1:3" ht="13.5" thickBot="1" x14ac:dyDescent="0.35">
      <c r="A1320" s="116">
        <v>43930</v>
      </c>
      <c r="B1320" s="119">
        <v>-0.13</v>
      </c>
      <c r="C1320" s="118">
        <f t="shared" si="21"/>
        <v>2020</v>
      </c>
    </row>
    <row r="1321" spans="1:3" ht="13.5" thickBot="1" x14ac:dyDescent="0.35">
      <c r="A1321" s="116">
        <v>43934</v>
      </c>
      <c r="B1321" s="120">
        <v>-0.14000000000000001</v>
      </c>
      <c r="C1321" s="118">
        <f t="shared" si="21"/>
        <v>2020</v>
      </c>
    </row>
    <row r="1322" spans="1:3" ht="13.5" thickBot="1" x14ac:dyDescent="0.35">
      <c r="A1322" s="116">
        <v>43935</v>
      </c>
      <c r="B1322" s="119">
        <v>-0.16</v>
      </c>
      <c r="C1322" s="118">
        <f t="shared" si="21"/>
        <v>2020</v>
      </c>
    </row>
    <row r="1323" spans="1:3" ht="13.5" thickBot="1" x14ac:dyDescent="0.35">
      <c r="A1323" s="116">
        <v>43936</v>
      </c>
      <c r="B1323" s="120">
        <v>-0.21</v>
      </c>
      <c r="C1323" s="118">
        <f t="shared" si="21"/>
        <v>2020</v>
      </c>
    </row>
    <row r="1324" spans="1:3" ht="13.5" thickBot="1" x14ac:dyDescent="0.35">
      <c r="A1324" s="116">
        <v>43937</v>
      </c>
      <c r="B1324" s="119">
        <v>-0.1</v>
      </c>
      <c r="C1324" s="118">
        <f t="shared" si="21"/>
        <v>2020</v>
      </c>
    </row>
    <row r="1325" spans="1:3" ht="13.5" thickBot="1" x14ac:dyDescent="0.35">
      <c r="A1325" s="116">
        <v>43938</v>
      </c>
      <c r="B1325" s="120">
        <v>-0.04</v>
      </c>
      <c r="C1325" s="118">
        <f t="shared" si="21"/>
        <v>2020</v>
      </c>
    </row>
    <row r="1326" spans="1:3" ht="13.5" thickBot="1" x14ac:dyDescent="0.35">
      <c r="A1326" s="116">
        <v>43941</v>
      </c>
      <c r="B1326" s="119">
        <v>-0.04</v>
      </c>
      <c r="C1326" s="118">
        <f t="shared" si="21"/>
        <v>2020</v>
      </c>
    </row>
    <row r="1327" spans="1:3" ht="13.5" thickBot="1" x14ac:dyDescent="0.35">
      <c r="A1327" s="116">
        <v>43942</v>
      </c>
      <c r="B1327" s="120">
        <v>-0.13</v>
      </c>
      <c r="C1327" s="118">
        <f t="shared" si="21"/>
        <v>2020</v>
      </c>
    </row>
    <row r="1328" spans="1:3" ht="13.5" thickBot="1" x14ac:dyDescent="0.35">
      <c r="A1328" s="116">
        <v>43943</v>
      </c>
      <c r="B1328" s="119">
        <v>-0.17</v>
      </c>
      <c r="C1328" s="118">
        <f t="shared" si="21"/>
        <v>2020</v>
      </c>
    </row>
    <row r="1329" spans="1:3" ht="13.5" thickBot="1" x14ac:dyDescent="0.35">
      <c r="A1329" s="116">
        <v>43944</v>
      </c>
      <c r="B1329" s="120">
        <v>-0.19</v>
      </c>
      <c r="C1329" s="118">
        <f t="shared" si="21"/>
        <v>2020</v>
      </c>
    </row>
    <row r="1330" spans="1:3" ht="13.5" thickBot="1" x14ac:dyDescent="0.35">
      <c r="A1330" s="116">
        <v>43945</v>
      </c>
      <c r="B1330" s="119">
        <v>-0.25</v>
      </c>
      <c r="C1330" s="118">
        <f t="shared" si="21"/>
        <v>2020</v>
      </c>
    </row>
    <row r="1331" spans="1:3" ht="13.5" thickBot="1" x14ac:dyDescent="0.35">
      <c r="A1331" s="116">
        <v>43948</v>
      </c>
      <c r="B1331" s="120">
        <v>-0.23</v>
      </c>
      <c r="C1331" s="118">
        <f t="shared" si="21"/>
        <v>2020</v>
      </c>
    </row>
    <row r="1332" spans="1:3" ht="13.5" thickBot="1" x14ac:dyDescent="0.35">
      <c r="A1332" s="116">
        <v>43949</v>
      </c>
      <c r="B1332" s="119">
        <v>-0.25</v>
      </c>
      <c r="C1332" s="118">
        <f t="shared" si="21"/>
        <v>2020</v>
      </c>
    </row>
    <row r="1333" spans="1:3" ht="13.5" thickBot="1" x14ac:dyDescent="0.35">
      <c r="A1333" s="116">
        <v>43950</v>
      </c>
      <c r="B1333" s="120">
        <v>-0.21</v>
      </c>
      <c r="C1333" s="118">
        <f t="shared" si="21"/>
        <v>2020</v>
      </c>
    </row>
    <row r="1334" spans="1:3" ht="13.5" thickBot="1" x14ac:dyDescent="0.35">
      <c r="A1334" s="116">
        <v>43951</v>
      </c>
      <c r="B1334" s="119">
        <v>-0.12</v>
      </c>
      <c r="C1334" s="118">
        <f t="shared" si="21"/>
        <v>2020</v>
      </c>
    </row>
    <row r="1335" spans="1:3" ht="13.5" thickBot="1" x14ac:dyDescent="0.35">
      <c r="A1335" s="116">
        <v>43952</v>
      </c>
      <c r="B1335" s="120">
        <v>-0.12</v>
      </c>
      <c r="C1335" s="118">
        <f t="shared" si="21"/>
        <v>2020</v>
      </c>
    </row>
    <row r="1336" spans="1:3" ht="13.5" thickBot="1" x14ac:dyDescent="0.35">
      <c r="A1336" s="116">
        <v>43955</v>
      </c>
      <c r="B1336" s="119">
        <v>-0.12</v>
      </c>
      <c r="C1336" s="118">
        <f t="shared" si="21"/>
        <v>2020</v>
      </c>
    </row>
    <row r="1337" spans="1:3" ht="13.5" thickBot="1" x14ac:dyDescent="0.35">
      <c r="A1337" s="116">
        <v>43956</v>
      </c>
      <c r="B1337" s="120">
        <v>-0.13</v>
      </c>
      <c r="C1337" s="118">
        <f t="shared" si="21"/>
        <v>2020</v>
      </c>
    </row>
    <row r="1338" spans="1:3" ht="13.5" thickBot="1" x14ac:dyDescent="0.35">
      <c r="A1338" s="116">
        <v>43957</v>
      </c>
      <c r="B1338" s="119">
        <v>-0.05</v>
      </c>
      <c r="C1338" s="118">
        <f t="shared" si="21"/>
        <v>2020</v>
      </c>
    </row>
    <row r="1339" spans="1:3" ht="13.5" thickBot="1" x14ac:dyDescent="0.35">
      <c r="A1339" s="116">
        <v>43958</v>
      </c>
      <c r="B1339" s="120">
        <v>-0.12</v>
      </c>
      <c r="C1339" s="118">
        <f t="shared" si="21"/>
        <v>2020</v>
      </c>
    </row>
    <row r="1340" spans="1:3" ht="13.5" thickBot="1" x14ac:dyDescent="0.35">
      <c r="A1340" s="116">
        <v>43959</v>
      </c>
      <c r="B1340" s="119">
        <v>-0.09</v>
      </c>
      <c r="C1340" s="118">
        <f t="shared" si="21"/>
        <v>2020</v>
      </c>
    </row>
    <row r="1341" spans="1:3" ht="13.5" thickBot="1" x14ac:dyDescent="0.35">
      <c r="A1341" s="116">
        <v>43962</v>
      </c>
      <c r="B1341" s="120">
        <v>-0.06</v>
      </c>
      <c r="C1341" s="118">
        <f t="shared" si="21"/>
        <v>2020</v>
      </c>
    </row>
    <row r="1342" spans="1:3" ht="13.5" thickBot="1" x14ac:dyDescent="0.35">
      <c r="A1342" s="116">
        <v>43963</v>
      </c>
      <c r="B1342" s="119">
        <v>-0.06</v>
      </c>
      <c r="C1342" s="118">
        <f t="shared" si="21"/>
        <v>2020</v>
      </c>
    </row>
    <row r="1343" spans="1:3" ht="13.5" thickBot="1" x14ac:dyDescent="0.35">
      <c r="A1343" s="116">
        <v>43964</v>
      </c>
      <c r="B1343" s="120">
        <v>-0.09</v>
      </c>
      <c r="C1343" s="118">
        <f t="shared" si="21"/>
        <v>2020</v>
      </c>
    </row>
    <row r="1344" spans="1:3" ht="13.5" thickBot="1" x14ac:dyDescent="0.35">
      <c r="A1344" s="116">
        <v>43965</v>
      </c>
      <c r="B1344" s="119">
        <v>-0.11</v>
      </c>
      <c r="C1344" s="118">
        <f t="shared" si="21"/>
        <v>2020</v>
      </c>
    </row>
    <row r="1345" spans="1:3" ht="13.5" thickBot="1" x14ac:dyDescent="0.35">
      <c r="A1345" s="116">
        <v>43966</v>
      </c>
      <c r="B1345" s="120">
        <v>-0.12</v>
      </c>
      <c r="C1345" s="118">
        <f t="shared" si="21"/>
        <v>2020</v>
      </c>
    </row>
    <row r="1346" spans="1:3" ht="13.5" thickBot="1" x14ac:dyDescent="0.35">
      <c r="A1346" s="116">
        <v>43969</v>
      </c>
      <c r="B1346" s="119">
        <v>-0.08</v>
      </c>
      <c r="C1346" s="118">
        <f t="shared" si="21"/>
        <v>2020</v>
      </c>
    </row>
    <row r="1347" spans="1:3" ht="13.5" thickBot="1" x14ac:dyDescent="0.35">
      <c r="A1347" s="116">
        <v>43970</v>
      </c>
      <c r="B1347" s="120">
        <v>-0.08</v>
      </c>
      <c r="C1347" s="118">
        <f t="shared" ref="C1347:C1410" si="22">YEAR(A1347)</f>
        <v>2020</v>
      </c>
    </row>
    <row r="1348" spans="1:3" ht="13.5" thickBot="1" x14ac:dyDescent="0.35">
      <c r="A1348" s="116">
        <v>43971</v>
      </c>
      <c r="B1348" s="119">
        <v>-0.12</v>
      </c>
      <c r="C1348" s="118">
        <f t="shared" si="22"/>
        <v>2020</v>
      </c>
    </row>
    <row r="1349" spans="1:3" ht="13.5" thickBot="1" x14ac:dyDescent="0.35">
      <c r="A1349" s="116">
        <v>43972</v>
      </c>
      <c r="B1349" s="120">
        <v>-0.1</v>
      </c>
      <c r="C1349" s="118">
        <f t="shared" si="22"/>
        <v>2020</v>
      </c>
    </row>
    <row r="1350" spans="1:3" ht="13.5" thickBot="1" x14ac:dyDescent="0.35">
      <c r="A1350" s="116">
        <v>43973</v>
      </c>
      <c r="B1350" s="119">
        <v>-0.1</v>
      </c>
      <c r="C1350" s="118">
        <f t="shared" si="22"/>
        <v>2020</v>
      </c>
    </row>
    <row r="1351" spans="1:3" ht="13.5" thickBot="1" x14ac:dyDescent="0.35">
      <c r="A1351" s="116">
        <v>43977</v>
      </c>
      <c r="B1351" s="120">
        <v>-0.05</v>
      </c>
      <c r="C1351" s="118">
        <f t="shared" si="22"/>
        <v>2020</v>
      </c>
    </row>
    <row r="1352" spans="1:3" ht="13.5" thickBot="1" x14ac:dyDescent="0.35">
      <c r="A1352" s="116">
        <v>43978</v>
      </c>
      <c r="B1352" s="119">
        <v>-0.06</v>
      </c>
      <c r="C1352" s="118">
        <f t="shared" si="22"/>
        <v>2020</v>
      </c>
    </row>
    <row r="1353" spans="1:3" ht="13.5" thickBot="1" x14ac:dyDescent="0.35">
      <c r="A1353" s="116">
        <v>43979</v>
      </c>
      <c r="B1353" s="120">
        <v>-0.08</v>
      </c>
      <c r="C1353" s="118">
        <f t="shared" si="22"/>
        <v>2020</v>
      </c>
    </row>
    <row r="1354" spans="1:3" ht="13.5" thickBot="1" x14ac:dyDescent="0.35">
      <c r="A1354" s="116">
        <v>43980</v>
      </c>
      <c r="B1354" s="119">
        <v>-0.1</v>
      </c>
      <c r="C1354" s="118">
        <f t="shared" si="22"/>
        <v>2020</v>
      </c>
    </row>
    <row r="1355" spans="1:3" ht="13.5" thickBot="1" x14ac:dyDescent="0.35">
      <c r="A1355" s="116">
        <v>43983</v>
      </c>
      <c r="B1355" s="120">
        <v>-0.09</v>
      </c>
      <c r="C1355" s="118">
        <f t="shared" si="22"/>
        <v>2020</v>
      </c>
    </row>
    <row r="1356" spans="1:3" ht="13.5" thickBot="1" x14ac:dyDescent="0.35">
      <c r="A1356" s="116">
        <v>43984</v>
      </c>
      <c r="B1356" s="119">
        <v>-0.06</v>
      </c>
      <c r="C1356" s="118">
        <f t="shared" si="22"/>
        <v>2020</v>
      </c>
    </row>
    <row r="1357" spans="1:3" ht="13.5" thickBot="1" x14ac:dyDescent="0.35">
      <c r="A1357" s="116">
        <v>43985</v>
      </c>
      <c r="B1357" s="120">
        <v>-0.02</v>
      </c>
      <c r="C1357" s="118">
        <f t="shared" si="22"/>
        <v>2020</v>
      </c>
    </row>
    <row r="1358" spans="1:3" ht="13.5" thickBot="1" x14ac:dyDescent="0.35">
      <c r="A1358" s="116">
        <v>43986</v>
      </c>
      <c r="B1358" s="119">
        <v>0.03</v>
      </c>
      <c r="C1358" s="118">
        <f t="shared" si="22"/>
        <v>2020</v>
      </c>
    </row>
    <row r="1359" spans="1:3" ht="13.5" thickBot="1" x14ac:dyDescent="0.35">
      <c r="A1359" s="116">
        <v>43987</v>
      </c>
      <c r="B1359" s="120">
        <v>0.06</v>
      </c>
      <c r="C1359" s="118">
        <f t="shared" si="22"/>
        <v>2020</v>
      </c>
    </row>
    <row r="1360" spans="1:3" ht="13.5" thickBot="1" x14ac:dyDescent="0.35">
      <c r="A1360" s="116">
        <v>43990</v>
      </c>
      <c r="B1360" s="119">
        <v>0.04</v>
      </c>
      <c r="C1360" s="118">
        <f t="shared" si="22"/>
        <v>2020</v>
      </c>
    </row>
    <row r="1361" spans="1:3" ht="13.5" thickBot="1" x14ac:dyDescent="0.35">
      <c r="A1361" s="116">
        <v>43991</v>
      </c>
      <c r="B1361" s="120">
        <v>0.01</v>
      </c>
      <c r="C1361" s="118">
        <f t="shared" si="22"/>
        <v>2020</v>
      </c>
    </row>
    <row r="1362" spans="1:3" ht="13.5" thickBot="1" x14ac:dyDescent="0.35">
      <c r="A1362" s="116">
        <v>43992</v>
      </c>
      <c r="B1362" s="119">
        <v>-7.0000000000000007E-2</v>
      </c>
      <c r="C1362" s="118">
        <f t="shared" si="22"/>
        <v>2020</v>
      </c>
    </row>
    <row r="1363" spans="1:3" ht="13.5" thickBot="1" x14ac:dyDescent="0.35">
      <c r="A1363" s="116">
        <v>43993</v>
      </c>
      <c r="B1363" s="120">
        <v>-0.14000000000000001</v>
      </c>
      <c r="C1363" s="118">
        <f t="shared" si="22"/>
        <v>2020</v>
      </c>
    </row>
    <row r="1364" spans="1:3" ht="13.5" thickBot="1" x14ac:dyDescent="0.35">
      <c r="A1364" s="116">
        <v>43994</v>
      </c>
      <c r="B1364" s="119">
        <v>-0.08</v>
      </c>
      <c r="C1364" s="118">
        <f t="shared" si="22"/>
        <v>2020</v>
      </c>
    </row>
    <row r="1365" spans="1:3" ht="13.5" thickBot="1" x14ac:dyDescent="0.35">
      <c r="A1365" s="116">
        <v>43997</v>
      </c>
      <c r="B1365" s="120">
        <v>-0.09</v>
      </c>
      <c r="C1365" s="118">
        <f t="shared" si="22"/>
        <v>2020</v>
      </c>
    </row>
    <row r="1366" spans="1:3" ht="13.5" thickBot="1" x14ac:dyDescent="0.35">
      <c r="A1366" s="116">
        <v>43998</v>
      </c>
      <c r="B1366" s="119">
        <v>-0.06</v>
      </c>
      <c r="C1366" s="118">
        <f t="shared" si="22"/>
        <v>2020</v>
      </c>
    </row>
    <row r="1367" spans="1:3" ht="13.5" thickBot="1" x14ac:dyDescent="0.35">
      <c r="A1367" s="116">
        <v>43999</v>
      </c>
      <c r="B1367" s="120">
        <v>-0.06</v>
      </c>
      <c r="C1367" s="118">
        <f t="shared" si="22"/>
        <v>2020</v>
      </c>
    </row>
    <row r="1368" spans="1:3" ht="13.5" thickBot="1" x14ac:dyDescent="0.35">
      <c r="A1368" s="116">
        <v>44000</v>
      </c>
      <c r="B1368" s="119">
        <v>-0.11</v>
      </c>
      <c r="C1368" s="118">
        <f t="shared" si="22"/>
        <v>2020</v>
      </c>
    </row>
    <row r="1369" spans="1:3" ht="13.5" thickBot="1" x14ac:dyDescent="0.35">
      <c r="A1369" s="116">
        <v>44001</v>
      </c>
      <c r="B1369" s="120">
        <v>-0.13</v>
      </c>
      <c r="C1369" s="118">
        <f t="shared" si="22"/>
        <v>2020</v>
      </c>
    </row>
    <row r="1370" spans="1:3" ht="13.5" thickBot="1" x14ac:dyDescent="0.35">
      <c r="A1370" s="116">
        <v>44004</v>
      </c>
      <c r="B1370" s="119">
        <v>-0.17</v>
      </c>
      <c r="C1370" s="118">
        <f t="shared" si="22"/>
        <v>2020</v>
      </c>
    </row>
    <row r="1371" spans="1:3" ht="13.5" thickBot="1" x14ac:dyDescent="0.35">
      <c r="A1371" s="116">
        <v>44005</v>
      </c>
      <c r="B1371" s="120">
        <v>-0.18</v>
      </c>
      <c r="C1371" s="118">
        <f t="shared" si="22"/>
        <v>2020</v>
      </c>
    </row>
    <row r="1372" spans="1:3" ht="13.5" thickBot="1" x14ac:dyDescent="0.35">
      <c r="A1372" s="116">
        <v>44006</v>
      </c>
      <c r="B1372" s="119">
        <v>-0.18</v>
      </c>
      <c r="C1372" s="118">
        <f t="shared" si="22"/>
        <v>2020</v>
      </c>
    </row>
    <row r="1373" spans="1:3" ht="13.5" thickBot="1" x14ac:dyDescent="0.35">
      <c r="A1373" s="116">
        <v>44007</v>
      </c>
      <c r="B1373" s="120">
        <v>-0.2</v>
      </c>
      <c r="C1373" s="118">
        <f t="shared" si="22"/>
        <v>2020</v>
      </c>
    </row>
    <row r="1374" spans="1:3" ht="13.5" thickBot="1" x14ac:dyDescent="0.35">
      <c r="A1374" s="116">
        <v>44008</v>
      </c>
      <c r="B1374" s="119">
        <v>-0.23</v>
      </c>
      <c r="C1374" s="118">
        <f t="shared" si="22"/>
        <v>2020</v>
      </c>
    </row>
    <row r="1375" spans="1:3" ht="13.5" thickBot="1" x14ac:dyDescent="0.35">
      <c r="A1375" s="116">
        <v>44011</v>
      </c>
      <c r="B1375" s="120">
        <v>-0.22</v>
      </c>
      <c r="C1375" s="118">
        <f t="shared" si="22"/>
        <v>2020</v>
      </c>
    </row>
    <row r="1376" spans="1:3" ht="13.5" thickBot="1" x14ac:dyDescent="0.35">
      <c r="A1376" s="116">
        <v>44012</v>
      </c>
      <c r="B1376" s="119">
        <v>-0.2</v>
      </c>
      <c r="C1376" s="118">
        <f t="shared" si="22"/>
        <v>2020</v>
      </c>
    </row>
    <row r="1377" spans="1:3" ht="13.5" thickBot="1" x14ac:dyDescent="0.35">
      <c r="A1377" s="116">
        <v>44013</v>
      </c>
      <c r="B1377" s="120">
        <v>-0.2</v>
      </c>
      <c r="C1377" s="118">
        <f t="shared" si="22"/>
        <v>2020</v>
      </c>
    </row>
    <row r="1378" spans="1:3" ht="13.5" thickBot="1" x14ac:dyDescent="0.35">
      <c r="A1378" s="116">
        <v>44014</v>
      </c>
      <c r="B1378" s="119">
        <v>-0.23</v>
      </c>
      <c r="C1378" s="118">
        <f t="shared" si="22"/>
        <v>2020</v>
      </c>
    </row>
    <row r="1379" spans="1:3" ht="13.5" thickBot="1" x14ac:dyDescent="0.35">
      <c r="A1379" s="116">
        <v>44018</v>
      </c>
      <c r="B1379" s="120">
        <v>-0.24</v>
      </c>
      <c r="C1379" s="118">
        <f t="shared" si="22"/>
        <v>2020</v>
      </c>
    </row>
    <row r="1380" spans="1:3" ht="13.5" thickBot="1" x14ac:dyDescent="0.35">
      <c r="A1380" s="116">
        <v>44019</v>
      </c>
      <c r="B1380" s="119">
        <v>-0.27</v>
      </c>
      <c r="C1380" s="118">
        <f t="shared" si="22"/>
        <v>2020</v>
      </c>
    </row>
    <row r="1381" spans="1:3" ht="13.5" thickBot="1" x14ac:dyDescent="0.35">
      <c r="A1381" s="116">
        <v>44020</v>
      </c>
      <c r="B1381" s="120">
        <v>-0.24</v>
      </c>
      <c r="C1381" s="118">
        <f t="shared" si="22"/>
        <v>2020</v>
      </c>
    </row>
    <row r="1382" spans="1:3" ht="13.5" thickBot="1" x14ac:dyDescent="0.35">
      <c r="A1382" s="116">
        <v>44021</v>
      </c>
      <c r="B1382" s="119">
        <v>-0.28999999999999998</v>
      </c>
      <c r="C1382" s="118">
        <f t="shared" si="22"/>
        <v>2020</v>
      </c>
    </row>
    <row r="1383" spans="1:3" ht="13.5" thickBot="1" x14ac:dyDescent="0.35">
      <c r="A1383" s="116">
        <v>44022</v>
      </c>
      <c r="B1383" s="120">
        <v>-0.27</v>
      </c>
      <c r="C1383" s="118">
        <f t="shared" si="22"/>
        <v>2020</v>
      </c>
    </row>
    <row r="1384" spans="1:3" ht="13.5" thickBot="1" x14ac:dyDescent="0.35">
      <c r="A1384" s="116">
        <v>44025</v>
      </c>
      <c r="B1384" s="119">
        <v>-0.28999999999999998</v>
      </c>
      <c r="C1384" s="118">
        <f t="shared" si="22"/>
        <v>2020</v>
      </c>
    </row>
    <row r="1385" spans="1:3" ht="13.5" thickBot="1" x14ac:dyDescent="0.35">
      <c r="A1385" s="116">
        <v>44026</v>
      </c>
      <c r="B1385" s="120">
        <v>-0.3</v>
      </c>
      <c r="C1385" s="118">
        <f t="shared" si="22"/>
        <v>2020</v>
      </c>
    </row>
    <row r="1386" spans="1:3" ht="13.5" thickBot="1" x14ac:dyDescent="0.35">
      <c r="A1386" s="116">
        <v>44027</v>
      </c>
      <c r="B1386" s="119">
        <v>-0.28999999999999998</v>
      </c>
      <c r="C1386" s="118">
        <f t="shared" si="22"/>
        <v>2020</v>
      </c>
    </row>
    <row r="1387" spans="1:3" ht="13.5" thickBot="1" x14ac:dyDescent="0.35">
      <c r="A1387" s="116">
        <v>44028</v>
      </c>
      <c r="B1387" s="120">
        <v>-0.31</v>
      </c>
      <c r="C1387" s="118">
        <f t="shared" si="22"/>
        <v>2020</v>
      </c>
    </row>
    <row r="1388" spans="1:3" ht="13.5" thickBot="1" x14ac:dyDescent="0.35">
      <c r="A1388" s="116">
        <v>44029</v>
      </c>
      <c r="B1388" s="119">
        <v>-0.33</v>
      </c>
      <c r="C1388" s="118">
        <f t="shared" si="22"/>
        <v>2020</v>
      </c>
    </row>
    <row r="1389" spans="1:3" ht="13.5" thickBot="1" x14ac:dyDescent="0.35">
      <c r="A1389" s="116">
        <v>44032</v>
      </c>
      <c r="B1389" s="120">
        <v>-0.34</v>
      </c>
      <c r="C1389" s="118">
        <f t="shared" si="22"/>
        <v>2020</v>
      </c>
    </row>
    <row r="1390" spans="1:3" ht="13.5" thickBot="1" x14ac:dyDescent="0.35">
      <c r="A1390" s="116">
        <v>44033</v>
      </c>
      <c r="B1390" s="119">
        <v>-0.37</v>
      </c>
      <c r="C1390" s="118">
        <f t="shared" si="22"/>
        <v>2020</v>
      </c>
    </row>
    <row r="1391" spans="1:3" ht="13.5" thickBot="1" x14ac:dyDescent="0.35">
      <c r="A1391" s="116">
        <v>44034</v>
      </c>
      <c r="B1391" s="120">
        <v>-0.37</v>
      </c>
      <c r="C1391" s="118">
        <f t="shared" si="22"/>
        <v>2020</v>
      </c>
    </row>
    <row r="1392" spans="1:3" ht="13.5" thickBot="1" x14ac:dyDescent="0.35">
      <c r="A1392" s="116">
        <v>44035</v>
      </c>
      <c r="B1392" s="119">
        <v>-0.39</v>
      </c>
      <c r="C1392" s="118">
        <f t="shared" si="22"/>
        <v>2020</v>
      </c>
    </row>
    <row r="1393" spans="1:3" ht="13.5" thickBot="1" x14ac:dyDescent="0.35">
      <c r="A1393" s="116">
        <v>44036</v>
      </c>
      <c r="B1393" s="120">
        <v>-0.41</v>
      </c>
      <c r="C1393" s="118">
        <f t="shared" si="22"/>
        <v>2020</v>
      </c>
    </row>
    <row r="1394" spans="1:3" ht="13.5" thickBot="1" x14ac:dyDescent="0.35">
      <c r="A1394" s="116">
        <v>44039</v>
      </c>
      <c r="B1394" s="119">
        <v>-0.4</v>
      </c>
      <c r="C1394" s="118">
        <f t="shared" si="22"/>
        <v>2020</v>
      </c>
    </row>
    <row r="1395" spans="1:3" ht="13.5" thickBot="1" x14ac:dyDescent="0.35">
      <c r="A1395" s="116">
        <v>44040</v>
      </c>
      <c r="B1395" s="120">
        <v>-0.43</v>
      </c>
      <c r="C1395" s="118">
        <f t="shared" si="22"/>
        <v>2020</v>
      </c>
    </row>
    <row r="1396" spans="1:3" ht="13.5" thickBot="1" x14ac:dyDescent="0.35">
      <c r="A1396" s="116">
        <v>44041</v>
      </c>
      <c r="B1396" s="119">
        <v>-0.44</v>
      </c>
      <c r="C1396" s="118">
        <f t="shared" si="22"/>
        <v>2020</v>
      </c>
    </row>
    <row r="1397" spans="1:3" ht="13.5" thickBot="1" x14ac:dyDescent="0.35">
      <c r="A1397" s="116">
        <v>44042</v>
      </c>
      <c r="B1397" s="120">
        <v>-0.46</v>
      </c>
      <c r="C1397" s="118">
        <f t="shared" si="22"/>
        <v>2020</v>
      </c>
    </row>
    <row r="1398" spans="1:3" ht="13.5" thickBot="1" x14ac:dyDescent="0.35">
      <c r="A1398" s="116">
        <v>44043</v>
      </c>
      <c r="B1398" s="119">
        <v>-0.49</v>
      </c>
      <c r="C1398" s="118">
        <f t="shared" si="22"/>
        <v>2020</v>
      </c>
    </row>
    <row r="1399" spans="1:3" ht="13.5" thickBot="1" x14ac:dyDescent="0.35">
      <c r="A1399" s="116">
        <v>44046</v>
      </c>
      <c r="B1399" s="120">
        <v>-0.49</v>
      </c>
      <c r="C1399" s="118">
        <f t="shared" si="22"/>
        <v>2020</v>
      </c>
    </row>
    <row r="1400" spans="1:3" ht="13.5" thickBot="1" x14ac:dyDescent="0.35">
      <c r="A1400" s="116">
        <v>44047</v>
      </c>
      <c r="B1400" s="119">
        <v>-0.51</v>
      </c>
      <c r="C1400" s="118">
        <f t="shared" si="22"/>
        <v>2020</v>
      </c>
    </row>
    <row r="1401" spans="1:3" ht="13.5" thickBot="1" x14ac:dyDescent="0.35">
      <c r="A1401" s="116">
        <v>44048</v>
      </c>
      <c r="B1401" s="120">
        <v>-0.51</v>
      </c>
      <c r="C1401" s="118">
        <f t="shared" si="22"/>
        <v>2020</v>
      </c>
    </row>
    <row r="1402" spans="1:3" ht="13.5" thickBot="1" x14ac:dyDescent="0.35">
      <c r="A1402" s="116">
        <v>44049</v>
      </c>
      <c r="B1402" s="119">
        <v>-0.52</v>
      </c>
      <c r="C1402" s="118">
        <f t="shared" si="22"/>
        <v>2020</v>
      </c>
    </row>
    <row r="1403" spans="1:3" ht="13.5" thickBot="1" x14ac:dyDescent="0.35">
      <c r="A1403" s="116">
        <v>44050</v>
      </c>
      <c r="B1403" s="120">
        <v>-0.48</v>
      </c>
      <c r="C1403" s="118">
        <f t="shared" si="22"/>
        <v>2020</v>
      </c>
    </row>
    <row r="1404" spans="1:3" ht="13.5" thickBot="1" x14ac:dyDescent="0.35">
      <c r="A1404" s="116">
        <v>44053</v>
      </c>
      <c r="B1404" s="119">
        <v>-0.47</v>
      </c>
      <c r="C1404" s="118">
        <f t="shared" si="22"/>
        <v>2020</v>
      </c>
    </row>
    <row r="1405" spans="1:3" ht="13.5" thickBot="1" x14ac:dyDescent="0.35">
      <c r="A1405" s="116">
        <v>44054</v>
      </c>
      <c r="B1405" s="120">
        <v>-0.43</v>
      </c>
      <c r="C1405" s="118">
        <f t="shared" si="22"/>
        <v>2020</v>
      </c>
    </row>
    <row r="1406" spans="1:3" ht="13.5" thickBot="1" x14ac:dyDescent="0.35">
      <c r="A1406" s="116">
        <v>44055</v>
      </c>
      <c r="B1406" s="119">
        <v>-0.41</v>
      </c>
      <c r="C1406" s="118">
        <f t="shared" si="22"/>
        <v>2020</v>
      </c>
    </row>
    <row r="1407" spans="1:3" ht="13.5" thickBot="1" x14ac:dyDescent="0.35">
      <c r="A1407" s="116">
        <v>44056</v>
      </c>
      <c r="B1407" s="120">
        <v>-0.37</v>
      </c>
      <c r="C1407" s="118">
        <f t="shared" si="22"/>
        <v>2020</v>
      </c>
    </row>
    <row r="1408" spans="1:3" ht="13.5" thickBot="1" x14ac:dyDescent="0.35">
      <c r="A1408" s="116">
        <v>44057</v>
      </c>
      <c r="B1408" s="119">
        <v>-0.33</v>
      </c>
      <c r="C1408" s="118">
        <f t="shared" si="22"/>
        <v>2020</v>
      </c>
    </row>
    <row r="1409" spans="1:3" ht="13.5" thickBot="1" x14ac:dyDescent="0.35">
      <c r="A1409" s="116">
        <v>44060</v>
      </c>
      <c r="B1409" s="120">
        <v>-0.35</v>
      </c>
      <c r="C1409" s="118">
        <f t="shared" si="22"/>
        <v>2020</v>
      </c>
    </row>
    <row r="1410" spans="1:3" ht="13.5" thickBot="1" x14ac:dyDescent="0.35">
      <c r="A1410" s="116">
        <v>44061</v>
      </c>
      <c r="B1410" s="119">
        <v>-0.42</v>
      </c>
      <c r="C1410" s="118">
        <f t="shared" si="22"/>
        <v>2020</v>
      </c>
    </row>
    <row r="1411" spans="1:3" ht="13.5" thickBot="1" x14ac:dyDescent="0.35">
      <c r="A1411" s="116">
        <v>44062</v>
      </c>
      <c r="B1411" s="120">
        <v>-0.4</v>
      </c>
      <c r="C1411" s="118">
        <f t="shared" ref="C1411:C1474" si="23">YEAR(A1411)</f>
        <v>2020</v>
      </c>
    </row>
    <row r="1412" spans="1:3" ht="13.5" thickBot="1" x14ac:dyDescent="0.35">
      <c r="A1412" s="116">
        <v>44063</v>
      </c>
      <c r="B1412" s="119">
        <v>-0.37</v>
      </c>
      <c r="C1412" s="118">
        <f t="shared" si="23"/>
        <v>2020</v>
      </c>
    </row>
    <row r="1413" spans="1:3" ht="13.5" thickBot="1" x14ac:dyDescent="0.35">
      <c r="A1413" s="116">
        <v>44064</v>
      </c>
      <c r="B1413" s="120">
        <v>-0.41</v>
      </c>
      <c r="C1413" s="118">
        <f t="shared" si="23"/>
        <v>2020</v>
      </c>
    </row>
    <row r="1414" spans="1:3" ht="13.5" thickBot="1" x14ac:dyDescent="0.35">
      <c r="A1414" s="116">
        <v>44067</v>
      </c>
      <c r="B1414" s="119">
        <v>-0.43</v>
      </c>
      <c r="C1414" s="118">
        <f t="shared" si="23"/>
        <v>2020</v>
      </c>
    </row>
    <row r="1415" spans="1:3" ht="13.5" thickBot="1" x14ac:dyDescent="0.35">
      <c r="A1415" s="116">
        <v>44068</v>
      </c>
      <c r="B1415" s="120">
        <v>-0.42</v>
      </c>
      <c r="C1415" s="118">
        <f t="shared" si="23"/>
        <v>2020</v>
      </c>
    </row>
    <row r="1416" spans="1:3" ht="13.5" thickBot="1" x14ac:dyDescent="0.35">
      <c r="A1416" s="116">
        <v>44069</v>
      </c>
      <c r="B1416" s="119">
        <v>-0.42</v>
      </c>
      <c r="C1416" s="118">
        <f t="shared" si="23"/>
        <v>2020</v>
      </c>
    </row>
    <row r="1417" spans="1:3" ht="13.5" thickBot="1" x14ac:dyDescent="0.35">
      <c r="A1417" s="116">
        <v>44070</v>
      </c>
      <c r="B1417" s="120">
        <v>-0.35</v>
      </c>
      <c r="C1417" s="118">
        <f t="shared" si="23"/>
        <v>2020</v>
      </c>
    </row>
    <row r="1418" spans="1:3" ht="13.5" thickBot="1" x14ac:dyDescent="0.35">
      <c r="A1418" s="116">
        <v>44071</v>
      </c>
      <c r="B1418" s="119">
        <v>-0.37</v>
      </c>
      <c r="C1418" s="118">
        <f t="shared" si="23"/>
        <v>2020</v>
      </c>
    </row>
    <row r="1419" spans="1:3" ht="13.5" thickBot="1" x14ac:dyDescent="0.35">
      <c r="A1419" s="116">
        <v>44074</v>
      </c>
      <c r="B1419" s="120">
        <v>-0.44</v>
      </c>
      <c r="C1419" s="118">
        <f t="shared" si="23"/>
        <v>2020</v>
      </c>
    </row>
    <row r="1420" spans="1:3" ht="13.5" thickBot="1" x14ac:dyDescent="0.35">
      <c r="A1420" s="116">
        <v>44075</v>
      </c>
      <c r="B1420" s="119">
        <v>-0.47</v>
      </c>
      <c r="C1420" s="118">
        <f t="shared" si="23"/>
        <v>2020</v>
      </c>
    </row>
    <row r="1421" spans="1:3" ht="13.5" thickBot="1" x14ac:dyDescent="0.35">
      <c r="A1421" s="116">
        <v>44076</v>
      </c>
      <c r="B1421" s="120">
        <v>-0.48</v>
      </c>
      <c r="C1421" s="118">
        <f t="shared" si="23"/>
        <v>2020</v>
      </c>
    </row>
    <row r="1422" spans="1:3" ht="13.5" thickBot="1" x14ac:dyDescent="0.35">
      <c r="A1422" s="116">
        <v>44077</v>
      </c>
      <c r="B1422" s="119">
        <v>-0.47</v>
      </c>
      <c r="C1422" s="118">
        <f t="shared" si="23"/>
        <v>2020</v>
      </c>
    </row>
    <row r="1423" spans="1:3" ht="13.5" thickBot="1" x14ac:dyDescent="0.35">
      <c r="A1423" s="116">
        <v>44078</v>
      </c>
      <c r="B1423" s="120">
        <v>-0.41</v>
      </c>
      <c r="C1423" s="118">
        <f t="shared" si="23"/>
        <v>2020</v>
      </c>
    </row>
    <row r="1424" spans="1:3" ht="13.5" thickBot="1" x14ac:dyDescent="0.35">
      <c r="A1424" s="116">
        <v>44082</v>
      </c>
      <c r="B1424" s="119">
        <v>-0.42</v>
      </c>
      <c r="C1424" s="118">
        <f t="shared" si="23"/>
        <v>2020</v>
      </c>
    </row>
    <row r="1425" spans="1:3" ht="13.5" thickBot="1" x14ac:dyDescent="0.35">
      <c r="A1425" s="116">
        <v>44083</v>
      </c>
      <c r="B1425" s="120">
        <v>-0.42</v>
      </c>
      <c r="C1425" s="118">
        <f t="shared" si="23"/>
        <v>2020</v>
      </c>
    </row>
    <row r="1426" spans="1:3" ht="13.5" thickBot="1" x14ac:dyDescent="0.35">
      <c r="A1426" s="116">
        <v>44084</v>
      </c>
      <c r="B1426" s="119">
        <v>-0.43</v>
      </c>
      <c r="C1426" s="118">
        <f t="shared" si="23"/>
        <v>2020</v>
      </c>
    </row>
    <row r="1427" spans="1:3" ht="13.5" thickBot="1" x14ac:dyDescent="0.35">
      <c r="A1427" s="116">
        <v>44085</v>
      </c>
      <c r="B1427" s="120">
        <v>-0.41</v>
      </c>
      <c r="C1427" s="118">
        <f t="shared" si="23"/>
        <v>2020</v>
      </c>
    </row>
    <row r="1428" spans="1:3" ht="13.5" thickBot="1" x14ac:dyDescent="0.35">
      <c r="A1428" s="116">
        <v>44088</v>
      </c>
      <c r="B1428" s="119">
        <v>-0.4</v>
      </c>
      <c r="C1428" s="118">
        <f t="shared" si="23"/>
        <v>2020</v>
      </c>
    </row>
    <row r="1429" spans="1:3" ht="13.5" thickBot="1" x14ac:dyDescent="0.35">
      <c r="A1429" s="116">
        <v>44089</v>
      </c>
      <c r="B1429" s="120">
        <v>-0.41</v>
      </c>
      <c r="C1429" s="118">
        <f t="shared" si="23"/>
        <v>2020</v>
      </c>
    </row>
    <row r="1430" spans="1:3" ht="13.5" thickBot="1" x14ac:dyDescent="0.35">
      <c r="A1430" s="116">
        <v>44090</v>
      </c>
      <c r="B1430" s="119">
        <v>-0.4</v>
      </c>
      <c r="C1430" s="118">
        <f t="shared" si="23"/>
        <v>2020</v>
      </c>
    </row>
    <row r="1431" spans="1:3" ht="13.5" thickBot="1" x14ac:dyDescent="0.35">
      <c r="A1431" s="116">
        <v>44091</v>
      </c>
      <c r="B1431" s="120">
        <v>-0.4</v>
      </c>
      <c r="C1431" s="118">
        <f t="shared" si="23"/>
        <v>2020</v>
      </c>
    </row>
    <row r="1432" spans="1:3" ht="13.5" thickBot="1" x14ac:dyDescent="0.35">
      <c r="A1432" s="116">
        <v>44092</v>
      </c>
      <c r="B1432" s="119">
        <v>-0.39</v>
      </c>
      <c r="C1432" s="118">
        <f t="shared" si="23"/>
        <v>2020</v>
      </c>
    </row>
    <row r="1433" spans="1:3" ht="13.5" thickBot="1" x14ac:dyDescent="0.35">
      <c r="A1433" s="116">
        <v>44095</v>
      </c>
      <c r="B1433" s="120">
        <v>-0.38</v>
      </c>
      <c r="C1433" s="118">
        <f t="shared" si="23"/>
        <v>2020</v>
      </c>
    </row>
    <row r="1434" spans="1:3" ht="13.5" thickBot="1" x14ac:dyDescent="0.35">
      <c r="A1434" s="116">
        <v>44096</v>
      </c>
      <c r="B1434" s="119">
        <v>-0.38</v>
      </c>
      <c r="C1434" s="118">
        <f t="shared" si="23"/>
        <v>2020</v>
      </c>
    </row>
    <row r="1435" spans="1:3" ht="13.5" thickBot="1" x14ac:dyDescent="0.35">
      <c r="A1435" s="116">
        <v>44097</v>
      </c>
      <c r="B1435" s="120">
        <v>-0.38</v>
      </c>
      <c r="C1435" s="118">
        <f t="shared" si="23"/>
        <v>2020</v>
      </c>
    </row>
    <row r="1436" spans="1:3" ht="13.5" thickBot="1" x14ac:dyDescent="0.35">
      <c r="A1436" s="116">
        <v>44098</v>
      </c>
      <c r="B1436" s="119">
        <v>-0.4</v>
      </c>
      <c r="C1436" s="118">
        <f t="shared" si="23"/>
        <v>2020</v>
      </c>
    </row>
    <row r="1437" spans="1:3" ht="13.5" thickBot="1" x14ac:dyDescent="0.35">
      <c r="A1437" s="116">
        <v>44099</v>
      </c>
      <c r="B1437" s="120">
        <v>-0.41</v>
      </c>
      <c r="C1437" s="118">
        <f t="shared" si="23"/>
        <v>2020</v>
      </c>
    </row>
    <row r="1438" spans="1:3" ht="13.5" thickBot="1" x14ac:dyDescent="0.35">
      <c r="A1438" s="116">
        <v>44102</v>
      </c>
      <c r="B1438" s="119">
        <v>-0.42</v>
      </c>
      <c r="C1438" s="118">
        <f t="shared" si="23"/>
        <v>2020</v>
      </c>
    </row>
    <row r="1439" spans="1:3" ht="13.5" thickBot="1" x14ac:dyDescent="0.35">
      <c r="A1439" s="116">
        <v>44103</v>
      </c>
      <c r="B1439" s="120">
        <v>-0.44</v>
      </c>
      <c r="C1439" s="118">
        <f t="shared" si="23"/>
        <v>2020</v>
      </c>
    </row>
    <row r="1440" spans="1:3" ht="13.5" thickBot="1" x14ac:dyDescent="0.35">
      <c r="A1440" s="116">
        <v>44104</v>
      </c>
      <c r="B1440" s="119">
        <v>-0.4</v>
      </c>
      <c r="C1440" s="118">
        <f t="shared" si="23"/>
        <v>2020</v>
      </c>
    </row>
    <row r="1441" spans="1:3" ht="13.5" thickBot="1" x14ac:dyDescent="0.35">
      <c r="A1441" s="116">
        <v>44105</v>
      </c>
      <c r="B1441" s="120">
        <v>-0.41</v>
      </c>
      <c r="C1441" s="118">
        <f t="shared" si="23"/>
        <v>2020</v>
      </c>
    </row>
    <row r="1442" spans="1:3" ht="13.5" thickBot="1" x14ac:dyDescent="0.35">
      <c r="A1442" s="116">
        <v>44106</v>
      </c>
      <c r="B1442" s="119">
        <v>-0.41</v>
      </c>
      <c r="C1442" s="118">
        <f t="shared" si="23"/>
        <v>2020</v>
      </c>
    </row>
    <row r="1443" spans="1:3" ht="13.5" thickBot="1" x14ac:dyDescent="0.35">
      <c r="A1443" s="116">
        <v>44109</v>
      </c>
      <c r="B1443" s="120">
        <v>-0.35</v>
      </c>
      <c r="C1443" s="118">
        <f t="shared" si="23"/>
        <v>2020</v>
      </c>
    </row>
    <row r="1444" spans="1:3" ht="13.5" thickBot="1" x14ac:dyDescent="0.35">
      <c r="A1444" s="116">
        <v>44110</v>
      </c>
      <c r="B1444" s="119">
        <v>-0.34</v>
      </c>
      <c r="C1444" s="118">
        <f t="shared" si="23"/>
        <v>2020</v>
      </c>
    </row>
    <row r="1445" spans="1:3" ht="13.5" thickBot="1" x14ac:dyDescent="0.35">
      <c r="A1445" s="116">
        <v>44111</v>
      </c>
      <c r="B1445" s="120">
        <v>-0.32</v>
      </c>
      <c r="C1445" s="118">
        <f t="shared" si="23"/>
        <v>2020</v>
      </c>
    </row>
    <row r="1446" spans="1:3" ht="13.5" thickBot="1" x14ac:dyDescent="0.35">
      <c r="A1446" s="116">
        <v>44112</v>
      </c>
      <c r="B1446" s="119">
        <v>-0.37</v>
      </c>
      <c r="C1446" s="118">
        <f t="shared" si="23"/>
        <v>2020</v>
      </c>
    </row>
    <row r="1447" spans="1:3" ht="13.5" thickBot="1" x14ac:dyDescent="0.35">
      <c r="A1447" s="116">
        <v>44113</v>
      </c>
      <c r="B1447" s="120">
        <v>-0.37</v>
      </c>
      <c r="C1447" s="118">
        <f t="shared" si="23"/>
        <v>2020</v>
      </c>
    </row>
    <row r="1448" spans="1:3" ht="13.5" thickBot="1" x14ac:dyDescent="0.35">
      <c r="A1448" s="116">
        <v>44117</v>
      </c>
      <c r="B1448" s="119">
        <v>-0.41</v>
      </c>
      <c r="C1448" s="118">
        <f t="shared" si="23"/>
        <v>2020</v>
      </c>
    </row>
    <row r="1449" spans="1:3" ht="13.5" thickBot="1" x14ac:dyDescent="0.35">
      <c r="A1449" s="116">
        <v>44118</v>
      </c>
      <c r="B1449" s="120">
        <v>-0.41</v>
      </c>
      <c r="C1449" s="118">
        <f t="shared" si="23"/>
        <v>2020</v>
      </c>
    </row>
    <row r="1450" spans="1:3" ht="13.5" thickBot="1" x14ac:dyDescent="0.35">
      <c r="A1450" s="116">
        <v>44119</v>
      </c>
      <c r="B1450" s="119">
        <v>-0.41</v>
      </c>
      <c r="C1450" s="118">
        <f t="shared" si="23"/>
        <v>2020</v>
      </c>
    </row>
    <row r="1451" spans="1:3" ht="13.5" thickBot="1" x14ac:dyDescent="0.35">
      <c r="A1451" s="116">
        <v>44120</v>
      </c>
      <c r="B1451" s="120">
        <v>-0.41</v>
      </c>
      <c r="C1451" s="118">
        <f t="shared" si="23"/>
        <v>2020</v>
      </c>
    </row>
    <row r="1452" spans="1:3" ht="13.5" thickBot="1" x14ac:dyDescent="0.35">
      <c r="A1452" s="116">
        <v>44123</v>
      </c>
      <c r="B1452" s="119">
        <v>-0.38</v>
      </c>
      <c r="C1452" s="118">
        <f t="shared" si="23"/>
        <v>2020</v>
      </c>
    </row>
    <row r="1453" spans="1:3" ht="13.5" thickBot="1" x14ac:dyDescent="0.35">
      <c r="A1453" s="116">
        <v>44124</v>
      </c>
      <c r="B1453" s="120">
        <v>-0.35</v>
      </c>
      <c r="C1453" s="118">
        <f t="shared" si="23"/>
        <v>2020</v>
      </c>
    </row>
    <row r="1454" spans="1:3" ht="13.5" thickBot="1" x14ac:dyDescent="0.35">
      <c r="A1454" s="116">
        <v>44125</v>
      </c>
      <c r="B1454" s="119">
        <v>-0.34</v>
      </c>
      <c r="C1454" s="118">
        <f t="shared" si="23"/>
        <v>2020</v>
      </c>
    </row>
    <row r="1455" spans="1:3" ht="13.5" thickBot="1" x14ac:dyDescent="0.35">
      <c r="A1455" s="116">
        <v>44126</v>
      </c>
      <c r="B1455" s="120">
        <v>-0.32</v>
      </c>
      <c r="C1455" s="118">
        <f t="shared" si="23"/>
        <v>2020</v>
      </c>
    </row>
    <row r="1456" spans="1:3" ht="13.5" thickBot="1" x14ac:dyDescent="0.35">
      <c r="A1456" s="116">
        <v>44127</v>
      </c>
      <c r="B1456" s="119">
        <v>-0.34</v>
      </c>
      <c r="C1456" s="118">
        <f t="shared" si="23"/>
        <v>2020</v>
      </c>
    </row>
    <row r="1457" spans="1:3" ht="13.5" thickBot="1" x14ac:dyDescent="0.35">
      <c r="A1457" s="116">
        <v>44130</v>
      </c>
      <c r="B1457" s="120">
        <v>-0.36</v>
      </c>
      <c r="C1457" s="118">
        <f t="shared" si="23"/>
        <v>2020</v>
      </c>
    </row>
    <row r="1458" spans="1:3" ht="13.5" thickBot="1" x14ac:dyDescent="0.35">
      <c r="A1458" s="116">
        <v>44131</v>
      </c>
      <c r="B1458" s="119">
        <v>-0.38</v>
      </c>
      <c r="C1458" s="118">
        <f t="shared" si="23"/>
        <v>2020</v>
      </c>
    </row>
    <row r="1459" spans="1:3" ht="13.5" thickBot="1" x14ac:dyDescent="0.35">
      <c r="A1459" s="116">
        <v>44132</v>
      </c>
      <c r="B1459" s="120">
        <v>-0.38</v>
      </c>
      <c r="C1459" s="118">
        <f t="shared" si="23"/>
        <v>2020</v>
      </c>
    </row>
    <row r="1460" spans="1:3" ht="13.5" thickBot="1" x14ac:dyDescent="0.35">
      <c r="A1460" s="116">
        <v>44133</v>
      </c>
      <c r="B1460" s="119">
        <v>-0.34</v>
      </c>
      <c r="C1460" s="118">
        <f t="shared" si="23"/>
        <v>2020</v>
      </c>
    </row>
    <row r="1461" spans="1:3" ht="13.5" thickBot="1" x14ac:dyDescent="0.35">
      <c r="A1461" s="116">
        <v>44134</v>
      </c>
      <c r="B1461" s="120">
        <v>-0.31</v>
      </c>
      <c r="C1461" s="118">
        <f t="shared" si="23"/>
        <v>2020</v>
      </c>
    </row>
    <row r="1462" spans="1:3" ht="13.5" thickBot="1" x14ac:dyDescent="0.35">
      <c r="A1462" s="116">
        <v>44137</v>
      </c>
      <c r="B1462" s="119">
        <v>-0.34</v>
      </c>
      <c r="C1462" s="118">
        <f t="shared" si="23"/>
        <v>2020</v>
      </c>
    </row>
    <row r="1463" spans="1:3" ht="13.5" thickBot="1" x14ac:dyDescent="0.35">
      <c r="A1463" s="116">
        <v>44138</v>
      </c>
      <c r="B1463" s="120">
        <v>-0.33</v>
      </c>
      <c r="C1463" s="118">
        <f t="shared" si="23"/>
        <v>2020</v>
      </c>
    </row>
    <row r="1464" spans="1:3" ht="13.5" thickBot="1" x14ac:dyDescent="0.35">
      <c r="A1464" s="116">
        <v>44139</v>
      </c>
      <c r="B1464" s="119">
        <v>-0.36</v>
      </c>
      <c r="C1464" s="118">
        <f t="shared" si="23"/>
        <v>2020</v>
      </c>
    </row>
    <row r="1465" spans="1:3" ht="13.5" thickBot="1" x14ac:dyDescent="0.35">
      <c r="A1465" s="116">
        <v>44140</v>
      </c>
      <c r="B1465" s="120">
        <v>-0.38</v>
      </c>
      <c r="C1465" s="118">
        <f t="shared" si="23"/>
        <v>2020</v>
      </c>
    </row>
    <row r="1466" spans="1:3" ht="13.5" thickBot="1" x14ac:dyDescent="0.35">
      <c r="A1466" s="116">
        <v>44141</v>
      </c>
      <c r="B1466" s="119">
        <v>-0.32</v>
      </c>
      <c r="C1466" s="118">
        <f t="shared" si="23"/>
        <v>2020</v>
      </c>
    </row>
    <row r="1467" spans="1:3" ht="13.5" thickBot="1" x14ac:dyDescent="0.35">
      <c r="A1467" s="116">
        <v>44144</v>
      </c>
      <c r="B1467" s="120">
        <v>-0.24</v>
      </c>
      <c r="C1467" s="118">
        <f t="shared" si="23"/>
        <v>2020</v>
      </c>
    </row>
    <row r="1468" spans="1:3" ht="13.5" thickBot="1" x14ac:dyDescent="0.35">
      <c r="A1468" s="116">
        <v>44145</v>
      </c>
      <c r="B1468" s="119">
        <v>-0.26</v>
      </c>
      <c r="C1468" s="118">
        <f t="shared" si="23"/>
        <v>2020</v>
      </c>
    </row>
    <row r="1469" spans="1:3" ht="13.5" thickBot="1" x14ac:dyDescent="0.35">
      <c r="A1469" s="116">
        <v>44147</v>
      </c>
      <c r="B1469" s="120">
        <v>-0.33</v>
      </c>
      <c r="C1469" s="118">
        <f t="shared" si="23"/>
        <v>2020</v>
      </c>
    </row>
    <row r="1470" spans="1:3" ht="13.5" thickBot="1" x14ac:dyDescent="0.35">
      <c r="A1470" s="116">
        <v>44148</v>
      </c>
      <c r="B1470" s="119">
        <v>-0.33</v>
      </c>
      <c r="C1470" s="118">
        <f t="shared" si="23"/>
        <v>2020</v>
      </c>
    </row>
    <row r="1471" spans="1:3" ht="13.5" thickBot="1" x14ac:dyDescent="0.35">
      <c r="A1471" s="116">
        <v>44151</v>
      </c>
      <c r="B1471" s="120">
        <v>-0.31</v>
      </c>
      <c r="C1471" s="118">
        <f t="shared" si="23"/>
        <v>2020</v>
      </c>
    </row>
    <row r="1472" spans="1:3" ht="13.5" thickBot="1" x14ac:dyDescent="0.35">
      <c r="A1472" s="116">
        <v>44152</v>
      </c>
      <c r="B1472" s="119">
        <v>-0.34</v>
      </c>
      <c r="C1472" s="118">
        <f t="shared" si="23"/>
        <v>2020</v>
      </c>
    </row>
    <row r="1473" spans="1:3" ht="13.5" thickBot="1" x14ac:dyDescent="0.35">
      <c r="A1473" s="116">
        <v>44153</v>
      </c>
      <c r="B1473" s="120">
        <v>-0.33</v>
      </c>
      <c r="C1473" s="118">
        <f t="shared" si="23"/>
        <v>2020</v>
      </c>
    </row>
    <row r="1474" spans="1:3" ht="13.5" thickBot="1" x14ac:dyDescent="0.35">
      <c r="A1474" s="116">
        <v>44154</v>
      </c>
      <c r="B1474" s="119">
        <v>-0.36</v>
      </c>
      <c r="C1474" s="118">
        <f t="shared" si="23"/>
        <v>2020</v>
      </c>
    </row>
    <row r="1475" spans="1:3" ht="13.5" thickBot="1" x14ac:dyDescent="0.35">
      <c r="A1475" s="116">
        <v>44155</v>
      </c>
      <c r="B1475" s="120">
        <v>-0.4</v>
      </c>
      <c r="C1475" s="118">
        <f t="shared" ref="C1475:C1538" si="24">YEAR(A1475)</f>
        <v>2020</v>
      </c>
    </row>
    <row r="1476" spans="1:3" ht="13.5" thickBot="1" x14ac:dyDescent="0.35">
      <c r="A1476" s="116">
        <v>44158</v>
      </c>
      <c r="B1476" s="119">
        <v>-0.38</v>
      </c>
      <c r="C1476" s="118">
        <f t="shared" si="24"/>
        <v>2020</v>
      </c>
    </row>
    <row r="1477" spans="1:3" ht="13.5" thickBot="1" x14ac:dyDescent="0.35">
      <c r="A1477" s="116">
        <v>44159</v>
      </c>
      <c r="B1477" s="120">
        <v>-0.37</v>
      </c>
      <c r="C1477" s="118">
        <f t="shared" si="24"/>
        <v>2020</v>
      </c>
    </row>
    <row r="1478" spans="1:3" ht="13.5" thickBot="1" x14ac:dyDescent="0.35">
      <c r="A1478" s="116">
        <v>44160</v>
      </c>
      <c r="B1478" s="119">
        <v>-0.38</v>
      </c>
      <c r="C1478" s="118">
        <f t="shared" si="24"/>
        <v>2020</v>
      </c>
    </row>
    <row r="1479" spans="1:3" ht="13.5" thickBot="1" x14ac:dyDescent="0.35">
      <c r="A1479" s="116">
        <v>44162</v>
      </c>
      <c r="B1479" s="120">
        <v>-0.42</v>
      </c>
      <c r="C1479" s="118">
        <f t="shared" si="24"/>
        <v>2020</v>
      </c>
    </row>
    <row r="1480" spans="1:3" ht="13.5" thickBot="1" x14ac:dyDescent="0.35">
      <c r="A1480" s="116">
        <v>44165</v>
      </c>
      <c r="B1480" s="119">
        <v>-0.44</v>
      </c>
      <c r="C1480" s="118">
        <f t="shared" si="24"/>
        <v>2020</v>
      </c>
    </row>
    <row r="1481" spans="1:3" ht="13.5" thickBot="1" x14ac:dyDescent="0.35">
      <c r="A1481" s="116">
        <v>44166</v>
      </c>
      <c r="B1481" s="120">
        <v>-0.39</v>
      </c>
      <c r="C1481" s="118">
        <f t="shared" si="24"/>
        <v>2020</v>
      </c>
    </row>
    <row r="1482" spans="1:3" ht="13.5" thickBot="1" x14ac:dyDescent="0.35">
      <c r="A1482" s="116">
        <v>44167</v>
      </c>
      <c r="B1482" s="119">
        <v>-0.39</v>
      </c>
      <c r="C1482" s="118">
        <f t="shared" si="24"/>
        <v>2020</v>
      </c>
    </row>
    <row r="1483" spans="1:3" ht="13.5" thickBot="1" x14ac:dyDescent="0.35">
      <c r="A1483" s="116">
        <v>44168</v>
      </c>
      <c r="B1483" s="120">
        <v>-0.42</v>
      </c>
      <c r="C1483" s="118">
        <f t="shared" si="24"/>
        <v>2020</v>
      </c>
    </row>
    <row r="1484" spans="1:3" ht="13.5" thickBot="1" x14ac:dyDescent="0.35">
      <c r="A1484" s="116">
        <v>44169</v>
      </c>
      <c r="B1484" s="119">
        <v>-0.38</v>
      </c>
      <c r="C1484" s="118">
        <f t="shared" si="24"/>
        <v>2020</v>
      </c>
    </row>
    <row r="1485" spans="1:3" ht="13.5" thickBot="1" x14ac:dyDescent="0.35">
      <c r="A1485" s="116">
        <v>44172</v>
      </c>
      <c r="B1485" s="120">
        <v>-0.4</v>
      </c>
      <c r="C1485" s="118">
        <f t="shared" si="24"/>
        <v>2020</v>
      </c>
    </row>
    <row r="1486" spans="1:3" ht="13.5" thickBot="1" x14ac:dyDescent="0.35">
      <c r="A1486" s="116">
        <v>44173</v>
      </c>
      <c r="B1486" s="119">
        <v>-0.42</v>
      </c>
      <c r="C1486" s="118">
        <f t="shared" si="24"/>
        <v>2020</v>
      </c>
    </row>
    <row r="1487" spans="1:3" ht="13.5" thickBot="1" x14ac:dyDescent="0.35">
      <c r="A1487" s="116">
        <v>44174</v>
      </c>
      <c r="B1487" s="120">
        <v>-0.42</v>
      </c>
      <c r="C1487" s="118">
        <f t="shared" si="24"/>
        <v>2020</v>
      </c>
    </row>
    <row r="1488" spans="1:3" ht="13.5" thickBot="1" x14ac:dyDescent="0.35">
      <c r="A1488" s="116">
        <v>44175</v>
      </c>
      <c r="B1488" s="119">
        <v>-0.44</v>
      </c>
      <c r="C1488" s="118">
        <f t="shared" si="24"/>
        <v>2020</v>
      </c>
    </row>
    <row r="1489" spans="1:3" ht="13.5" thickBot="1" x14ac:dyDescent="0.35">
      <c r="A1489" s="116">
        <v>44176</v>
      </c>
      <c r="B1489" s="120">
        <v>-0.44</v>
      </c>
      <c r="C1489" s="118">
        <f t="shared" si="24"/>
        <v>2020</v>
      </c>
    </row>
    <row r="1490" spans="1:3" ht="13.5" thickBot="1" x14ac:dyDescent="0.35">
      <c r="A1490" s="116">
        <v>44179</v>
      </c>
      <c r="B1490" s="119">
        <v>-0.44</v>
      </c>
      <c r="C1490" s="118">
        <f t="shared" si="24"/>
        <v>2020</v>
      </c>
    </row>
    <row r="1491" spans="1:3" ht="13.5" thickBot="1" x14ac:dyDescent="0.35">
      <c r="A1491" s="116">
        <v>44180</v>
      </c>
      <c r="B1491" s="120">
        <v>-0.45</v>
      </c>
      <c r="C1491" s="118">
        <f t="shared" si="24"/>
        <v>2020</v>
      </c>
    </row>
    <row r="1492" spans="1:3" ht="13.5" thickBot="1" x14ac:dyDescent="0.35">
      <c r="A1492" s="116">
        <v>44181</v>
      </c>
      <c r="B1492" s="119">
        <v>-0.43</v>
      </c>
      <c r="C1492" s="118">
        <f t="shared" si="24"/>
        <v>2020</v>
      </c>
    </row>
    <row r="1493" spans="1:3" ht="13.5" thickBot="1" x14ac:dyDescent="0.35">
      <c r="A1493" s="116">
        <v>44182</v>
      </c>
      <c r="B1493" s="120">
        <v>-0.44</v>
      </c>
      <c r="C1493" s="118">
        <f t="shared" si="24"/>
        <v>2020</v>
      </c>
    </row>
    <row r="1494" spans="1:3" ht="13.5" thickBot="1" x14ac:dyDescent="0.35">
      <c r="A1494" s="116">
        <v>44183</v>
      </c>
      <c r="B1494" s="119">
        <v>-0.43</v>
      </c>
      <c r="C1494" s="118">
        <f t="shared" si="24"/>
        <v>2020</v>
      </c>
    </row>
    <row r="1495" spans="1:3" ht="13.5" thickBot="1" x14ac:dyDescent="0.35">
      <c r="A1495" s="116">
        <v>44186</v>
      </c>
      <c r="B1495" s="120">
        <v>-0.43</v>
      </c>
      <c r="C1495" s="118">
        <f t="shared" si="24"/>
        <v>2020</v>
      </c>
    </row>
    <row r="1496" spans="1:3" ht="13.5" thickBot="1" x14ac:dyDescent="0.35">
      <c r="A1496" s="116">
        <v>44187</v>
      </c>
      <c r="B1496" s="119">
        <v>-0.44</v>
      </c>
      <c r="C1496" s="118">
        <f t="shared" si="24"/>
        <v>2020</v>
      </c>
    </row>
    <row r="1497" spans="1:3" ht="13.5" thickBot="1" x14ac:dyDescent="0.35">
      <c r="A1497" s="116">
        <v>44188</v>
      </c>
      <c r="B1497" s="120">
        <v>-0.43</v>
      </c>
      <c r="C1497" s="118">
        <f t="shared" si="24"/>
        <v>2020</v>
      </c>
    </row>
    <row r="1498" spans="1:3" ht="13.5" thickBot="1" x14ac:dyDescent="0.35">
      <c r="A1498" s="116">
        <v>44189</v>
      </c>
      <c r="B1498" s="119">
        <v>-0.46</v>
      </c>
      <c r="C1498" s="118">
        <f t="shared" si="24"/>
        <v>2020</v>
      </c>
    </row>
    <row r="1499" spans="1:3" ht="13.5" thickBot="1" x14ac:dyDescent="0.35">
      <c r="A1499" s="116">
        <v>44193</v>
      </c>
      <c r="B1499" s="120">
        <v>-0.46</v>
      </c>
      <c r="C1499" s="118">
        <f t="shared" si="24"/>
        <v>2020</v>
      </c>
    </row>
    <row r="1500" spans="1:3" ht="13.5" thickBot="1" x14ac:dyDescent="0.35">
      <c r="A1500" s="116">
        <v>44194</v>
      </c>
      <c r="B1500" s="119">
        <v>-0.45</v>
      </c>
      <c r="C1500" s="118">
        <f t="shared" si="24"/>
        <v>2020</v>
      </c>
    </row>
    <row r="1501" spans="1:3" ht="13.5" thickBot="1" x14ac:dyDescent="0.35">
      <c r="A1501" s="116">
        <v>44195</v>
      </c>
      <c r="B1501" s="120">
        <v>-0.45</v>
      </c>
      <c r="C1501" s="118">
        <f t="shared" si="24"/>
        <v>2020</v>
      </c>
    </row>
    <row r="1502" spans="1:3" x14ac:dyDescent="0.3">
      <c r="A1502" s="116">
        <v>44196</v>
      </c>
      <c r="B1502" s="119">
        <v>-0.48</v>
      </c>
      <c r="C1502" s="118">
        <f t="shared" si="24"/>
        <v>2020</v>
      </c>
    </row>
    <row r="1503" spans="1:3" ht="13.5" thickBot="1" x14ac:dyDescent="0.35">
      <c r="A1503" s="116">
        <v>44200</v>
      </c>
      <c r="B1503" s="119">
        <v>-0.5</v>
      </c>
      <c r="C1503" s="118">
        <f t="shared" si="24"/>
        <v>2021</v>
      </c>
    </row>
    <row r="1504" spans="1:3" ht="13.5" thickBot="1" x14ac:dyDescent="0.35">
      <c r="A1504" s="116">
        <v>44201</v>
      </c>
      <c r="B1504" s="120">
        <v>-0.47</v>
      </c>
      <c r="C1504" s="118">
        <f t="shared" si="24"/>
        <v>2021</v>
      </c>
    </row>
    <row r="1505" spans="1:3" ht="13.5" thickBot="1" x14ac:dyDescent="0.35">
      <c r="A1505" s="116">
        <v>44202</v>
      </c>
      <c r="B1505" s="119">
        <v>-0.41</v>
      </c>
      <c r="C1505" s="118">
        <f t="shared" si="24"/>
        <v>2021</v>
      </c>
    </row>
    <row r="1506" spans="1:3" ht="13.5" thickBot="1" x14ac:dyDescent="0.35">
      <c r="A1506" s="116">
        <v>44203</v>
      </c>
      <c r="B1506" s="120">
        <v>-0.39</v>
      </c>
      <c r="C1506" s="118">
        <f t="shared" si="24"/>
        <v>2021</v>
      </c>
    </row>
    <row r="1507" spans="1:3" ht="13.5" thickBot="1" x14ac:dyDescent="0.35">
      <c r="A1507" s="116">
        <v>44204</v>
      </c>
      <c r="B1507" s="119">
        <v>-0.33</v>
      </c>
      <c r="C1507" s="118">
        <f t="shared" si="24"/>
        <v>2021</v>
      </c>
    </row>
    <row r="1508" spans="1:3" ht="13.5" thickBot="1" x14ac:dyDescent="0.35">
      <c r="A1508" s="116">
        <v>44207</v>
      </c>
      <c r="B1508" s="120">
        <v>-0.32</v>
      </c>
      <c r="C1508" s="118">
        <f t="shared" si="24"/>
        <v>2021</v>
      </c>
    </row>
    <row r="1509" spans="1:3" ht="13.5" thickBot="1" x14ac:dyDescent="0.35">
      <c r="A1509" s="116">
        <v>44208</v>
      </c>
      <c r="B1509" s="119">
        <v>-0.34</v>
      </c>
      <c r="C1509" s="118">
        <f t="shared" si="24"/>
        <v>2021</v>
      </c>
    </row>
    <row r="1510" spans="1:3" ht="13.5" thickBot="1" x14ac:dyDescent="0.35">
      <c r="A1510" s="116">
        <v>44209</v>
      </c>
      <c r="B1510" s="120">
        <v>-0.39</v>
      </c>
      <c r="C1510" s="118">
        <f t="shared" si="24"/>
        <v>2021</v>
      </c>
    </row>
    <row r="1511" spans="1:3" ht="13.5" thickBot="1" x14ac:dyDescent="0.35">
      <c r="A1511" s="116">
        <v>44210</v>
      </c>
      <c r="B1511" s="119">
        <v>-0.36</v>
      </c>
      <c r="C1511" s="118">
        <f t="shared" si="24"/>
        <v>2021</v>
      </c>
    </row>
    <row r="1512" spans="1:3" ht="13.5" thickBot="1" x14ac:dyDescent="0.35">
      <c r="A1512" s="116">
        <v>44211</v>
      </c>
      <c r="B1512" s="120">
        <v>-0.38</v>
      </c>
      <c r="C1512" s="118">
        <f t="shared" si="24"/>
        <v>2021</v>
      </c>
    </row>
    <row r="1513" spans="1:3" ht="13.5" thickBot="1" x14ac:dyDescent="0.35">
      <c r="A1513" s="116">
        <v>44215</v>
      </c>
      <c r="B1513" s="119">
        <v>-0.4</v>
      </c>
      <c r="C1513" s="118">
        <f t="shared" si="24"/>
        <v>2021</v>
      </c>
    </row>
    <row r="1514" spans="1:3" ht="13.5" thickBot="1" x14ac:dyDescent="0.35">
      <c r="A1514" s="116">
        <v>44216</v>
      </c>
      <c r="B1514" s="120">
        <v>-0.42</v>
      </c>
      <c r="C1514" s="118">
        <f t="shared" si="24"/>
        <v>2021</v>
      </c>
    </row>
    <row r="1515" spans="1:3" ht="13.5" thickBot="1" x14ac:dyDescent="0.35">
      <c r="A1515" s="116">
        <v>44217</v>
      </c>
      <c r="B1515" s="119">
        <v>-0.43</v>
      </c>
      <c r="C1515" s="118">
        <f t="shared" si="24"/>
        <v>2021</v>
      </c>
    </row>
    <row r="1516" spans="1:3" ht="13.5" thickBot="1" x14ac:dyDescent="0.35">
      <c r="A1516" s="116">
        <v>44218</v>
      </c>
      <c r="B1516" s="120">
        <v>-0.43</v>
      </c>
      <c r="C1516" s="118">
        <f t="shared" si="24"/>
        <v>2021</v>
      </c>
    </row>
    <row r="1517" spans="1:3" ht="13.5" thickBot="1" x14ac:dyDescent="0.35">
      <c r="A1517" s="116">
        <v>44221</v>
      </c>
      <c r="B1517" s="119">
        <v>-0.45</v>
      </c>
      <c r="C1517" s="118">
        <f t="shared" si="24"/>
        <v>2021</v>
      </c>
    </row>
    <row r="1518" spans="1:3" ht="13.5" thickBot="1" x14ac:dyDescent="0.35">
      <c r="A1518" s="116">
        <v>44222</v>
      </c>
      <c r="B1518" s="120">
        <v>-0.43</v>
      </c>
      <c r="C1518" s="118">
        <f t="shared" si="24"/>
        <v>2021</v>
      </c>
    </row>
    <row r="1519" spans="1:3" ht="13.5" thickBot="1" x14ac:dyDescent="0.35">
      <c r="A1519" s="116">
        <v>44223</v>
      </c>
      <c r="B1519" s="119">
        <v>-0.43</v>
      </c>
      <c r="C1519" s="118">
        <f t="shared" si="24"/>
        <v>2021</v>
      </c>
    </row>
    <row r="1520" spans="1:3" ht="13.5" thickBot="1" x14ac:dyDescent="0.35">
      <c r="A1520" s="116">
        <v>44224</v>
      </c>
      <c r="B1520" s="120">
        <v>-0.46</v>
      </c>
      <c r="C1520" s="118">
        <f t="shared" si="24"/>
        <v>2021</v>
      </c>
    </row>
    <row r="1521" spans="1:3" ht="13.5" thickBot="1" x14ac:dyDescent="0.35">
      <c r="A1521" s="116">
        <v>44225</v>
      </c>
      <c r="B1521" s="119">
        <v>-0.42</v>
      </c>
      <c r="C1521" s="118">
        <f t="shared" si="24"/>
        <v>2021</v>
      </c>
    </row>
    <row r="1522" spans="1:3" ht="13.5" thickBot="1" x14ac:dyDescent="0.35">
      <c r="A1522" s="116">
        <v>44228</v>
      </c>
      <c r="B1522" s="120">
        <v>-0.42</v>
      </c>
      <c r="C1522" s="118">
        <f t="shared" si="24"/>
        <v>2021</v>
      </c>
    </row>
    <row r="1523" spans="1:3" ht="13.5" thickBot="1" x14ac:dyDescent="0.35">
      <c r="A1523" s="116">
        <v>44229</v>
      </c>
      <c r="B1523" s="119">
        <v>-0.42</v>
      </c>
      <c r="C1523" s="118">
        <f t="shared" si="24"/>
        <v>2021</v>
      </c>
    </row>
    <row r="1524" spans="1:3" ht="13.5" thickBot="1" x14ac:dyDescent="0.35">
      <c r="A1524" s="116">
        <v>44230</v>
      </c>
      <c r="B1524" s="120">
        <v>-0.41</v>
      </c>
      <c r="C1524" s="118">
        <f t="shared" si="24"/>
        <v>2021</v>
      </c>
    </row>
    <row r="1525" spans="1:3" ht="13.5" thickBot="1" x14ac:dyDescent="0.35">
      <c r="A1525" s="116">
        <v>44231</v>
      </c>
      <c r="B1525" s="119">
        <v>-0.39</v>
      </c>
      <c r="C1525" s="118">
        <f t="shared" si="24"/>
        <v>2021</v>
      </c>
    </row>
    <row r="1526" spans="1:3" ht="13.5" thickBot="1" x14ac:dyDescent="0.35">
      <c r="A1526" s="116">
        <v>44232</v>
      </c>
      <c r="B1526" s="120">
        <v>-0.36</v>
      </c>
      <c r="C1526" s="118">
        <f t="shared" si="24"/>
        <v>2021</v>
      </c>
    </row>
    <row r="1527" spans="1:3" ht="13.5" thickBot="1" x14ac:dyDescent="0.35">
      <c r="A1527" s="116">
        <v>44235</v>
      </c>
      <c r="B1527" s="119">
        <v>-0.37</v>
      </c>
      <c r="C1527" s="118">
        <f t="shared" si="24"/>
        <v>2021</v>
      </c>
    </row>
    <row r="1528" spans="1:3" ht="13.5" thickBot="1" x14ac:dyDescent="0.35">
      <c r="A1528" s="116">
        <v>44236</v>
      </c>
      <c r="B1528" s="120">
        <v>-0.38</v>
      </c>
      <c r="C1528" s="118">
        <f t="shared" si="24"/>
        <v>2021</v>
      </c>
    </row>
    <row r="1529" spans="1:3" ht="13.5" thickBot="1" x14ac:dyDescent="0.35">
      <c r="A1529" s="116">
        <v>44237</v>
      </c>
      <c r="B1529" s="119">
        <v>-0.4</v>
      </c>
      <c r="C1529" s="118">
        <f t="shared" si="24"/>
        <v>2021</v>
      </c>
    </row>
    <row r="1530" spans="1:3" ht="13.5" thickBot="1" x14ac:dyDescent="0.35">
      <c r="A1530" s="116">
        <v>44238</v>
      </c>
      <c r="B1530" s="120">
        <v>-0.36</v>
      </c>
      <c r="C1530" s="118">
        <f t="shared" si="24"/>
        <v>2021</v>
      </c>
    </row>
    <row r="1531" spans="1:3" ht="13.5" thickBot="1" x14ac:dyDescent="0.35">
      <c r="A1531" s="116">
        <v>44239</v>
      </c>
      <c r="B1531" s="119">
        <v>-0.33</v>
      </c>
      <c r="C1531" s="118">
        <f t="shared" si="24"/>
        <v>2021</v>
      </c>
    </row>
    <row r="1532" spans="1:3" ht="13.5" thickBot="1" x14ac:dyDescent="0.35">
      <c r="A1532" s="116">
        <v>44243</v>
      </c>
      <c r="B1532" s="120">
        <v>-0.27</v>
      </c>
      <c r="C1532" s="118">
        <f t="shared" si="24"/>
        <v>2021</v>
      </c>
    </row>
    <row r="1533" spans="1:3" ht="13.5" thickBot="1" x14ac:dyDescent="0.35">
      <c r="A1533" s="116">
        <v>44244</v>
      </c>
      <c r="B1533" s="119">
        <v>-0.27</v>
      </c>
      <c r="C1533" s="118">
        <f t="shared" si="24"/>
        <v>2021</v>
      </c>
    </row>
    <row r="1534" spans="1:3" ht="13.5" thickBot="1" x14ac:dyDescent="0.35">
      <c r="A1534" s="116">
        <v>44245</v>
      </c>
      <c r="B1534" s="120">
        <v>-0.22</v>
      </c>
      <c r="C1534" s="118">
        <f t="shared" si="24"/>
        <v>2021</v>
      </c>
    </row>
    <row r="1535" spans="1:3" ht="13.5" thickBot="1" x14ac:dyDescent="0.35">
      <c r="A1535" s="116">
        <v>44246</v>
      </c>
      <c r="B1535" s="119">
        <v>-0.15</v>
      </c>
      <c r="C1535" s="118">
        <f t="shared" si="24"/>
        <v>2021</v>
      </c>
    </row>
    <row r="1536" spans="1:3" ht="13.5" thickBot="1" x14ac:dyDescent="0.35">
      <c r="A1536" s="116">
        <v>44249</v>
      </c>
      <c r="B1536" s="120">
        <v>-0.12</v>
      </c>
      <c r="C1536" s="118">
        <f t="shared" si="24"/>
        <v>2021</v>
      </c>
    </row>
    <row r="1537" spans="1:3" ht="13.5" thickBot="1" x14ac:dyDescent="0.35">
      <c r="A1537" s="116">
        <v>44250</v>
      </c>
      <c r="B1537" s="119">
        <v>-0.1</v>
      </c>
      <c r="C1537" s="118">
        <f t="shared" si="24"/>
        <v>2021</v>
      </c>
    </row>
    <row r="1538" spans="1:3" ht="13.5" thickBot="1" x14ac:dyDescent="0.35">
      <c r="A1538" s="116">
        <v>44251</v>
      </c>
      <c r="B1538" s="120">
        <v>-0.08</v>
      </c>
      <c r="C1538" s="118">
        <f t="shared" si="24"/>
        <v>2021</v>
      </c>
    </row>
    <row r="1539" spans="1:3" ht="13.5" thickBot="1" x14ac:dyDescent="0.35">
      <c r="A1539" s="116">
        <v>44252</v>
      </c>
      <c r="B1539" s="119">
        <v>0.05</v>
      </c>
      <c r="C1539" s="118">
        <f t="shared" ref="C1539:C1602" si="25">YEAR(A1539)</f>
        <v>2021</v>
      </c>
    </row>
    <row r="1540" spans="1:3" ht="13.5" thickBot="1" x14ac:dyDescent="0.35">
      <c r="A1540" s="116">
        <v>44253</v>
      </c>
      <c r="B1540" s="120">
        <v>-0.09</v>
      </c>
      <c r="C1540" s="118">
        <f t="shared" si="25"/>
        <v>2021</v>
      </c>
    </row>
    <row r="1541" spans="1:3" ht="13.5" thickBot="1" x14ac:dyDescent="0.35">
      <c r="A1541" s="116">
        <v>44256</v>
      </c>
      <c r="B1541" s="119">
        <v>-0.03</v>
      </c>
      <c r="C1541" s="118">
        <f t="shared" si="25"/>
        <v>2021</v>
      </c>
    </row>
    <row r="1542" spans="1:3" ht="13.5" thickBot="1" x14ac:dyDescent="0.35">
      <c r="A1542" s="116">
        <v>44257</v>
      </c>
      <c r="B1542" s="120">
        <v>-7.0000000000000007E-2</v>
      </c>
      <c r="C1542" s="118">
        <f t="shared" si="25"/>
        <v>2021</v>
      </c>
    </row>
    <row r="1543" spans="1:3" ht="13.5" thickBot="1" x14ac:dyDescent="0.35">
      <c r="A1543" s="116">
        <v>44258</v>
      </c>
      <c r="B1543" s="119">
        <v>-0.05</v>
      </c>
      <c r="C1543" s="118">
        <f t="shared" si="25"/>
        <v>2021</v>
      </c>
    </row>
    <row r="1544" spans="1:3" ht="13.5" thickBot="1" x14ac:dyDescent="0.35">
      <c r="A1544" s="116">
        <v>44259</v>
      </c>
      <c r="B1544" s="120">
        <v>0</v>
      </c>
      <c r="C1544" s="118">
        <f t="shared" si="25"/>
        <v>2021</v>
      </c>
    </row>
    <row r="1545" spans="1:3" ht="13.5" thickBot="1" x14ac:dyDescent="0.35">
      <c r="A1545" s="116">
        <v>44260</v>
      </c>
      <c r="B1545" s="119">
        <v>-0.02</v>
      </c>
      <c r="C1545" s="118">
        <f t="shared" si="25"/>
        <v>2021</v>
      </c>
    </row>
    <row r="1546" spans="1:3" ht="13.5" thickBot="1" x14ac:dyDescent="0.35">
      <c r="A1546" s="116">
        <v>44263</v>
      </c>
      <c r="B1546" s="120">
        <v>0.01</v>
      </c>
      <c r="C1546" s="118">
        <f t="shared" si="25"/>
        <v>2021</v>
      </c>
    </row>
    <row r="1547" spans="1:3" ht="13.5" thickBot="1" x14ac:dyDescent="0.35">
      <c r="A1547" s="116">
        <v>44264</v>
      </c>
      <c r="B1547" s="119">
        <v>-0.04</v>
      </c>
      <c r="C1547" s="118">
        <f t="shared" si="25"/>
        <v>2021</v>
      </c>
    </row>
    <row r="1548" spans="1:3" ht="13.5" thickBot="1" x14ac:dyDescent="0.35">
      <c r="A1548" s="116">
        <v>44265</v>
      </c>
      <c r="B1548" s="120">
        <v>-0.1</v>
      </c>
      <c r="C1548" s="118">
        <f t="shared" si="25"/>
        <v>2021</v>
      </c>
    </row>
    <row r="1549" spans="1:3" ht="13.5" thickBot="1" x14ac:dyDescent="0.35">
      <c r="A1549" s="116">
        <v>44266</v>
      </c>
      <c r="B1549" s="119">
        <v>-7.0000000000000007E-2</v>
      </c>
      <c r="C1549" s="118">
        <f t="shared" si="25"/>
        <v>2021</v>
      </c>
    </row>
    <row r="1550" spans="1:3" ht="13.5" thickBot="1" x14ac:dyDescent="0.35">
      <c r="A1550" s="116">
        <v>44267</v>
      </c>
      <c r="B1550" s="120">
        <v>7.0000000000000007E-2</v>
      </c>
      <c r="C1550" s="118">
        <f t="shared" si="25"/>
        <v>2021</v>
      </c>
    </row>
    <row r="1551" spans="1:3" ht="13.5" thickBot="1" x14ac:dyDescent="0.35">
      <c r="A1551" s="116">
        <v>44270</v>
      </c>
      <c r="B1551" s="119">
        <v>0.01</v>
      </c>
      <c r="C1551" s="118">
        <f t="shared" si="25"/>
        <v>2021</v>
      </c>
    </row>
    <row r="1552" spans="1:3" ht="13.5" thickBot="1" x14ac:dyDescent="0.35">
      <c r="A1552" s="116">
        <v>44271</v>
      </c>
      <c r="B1552" s="120">
        <v>-0.01</v>
      </c>
      <c r="C1552" s="118">
        <f t="shared" si="25"/>
        <v>2021</v>
      </c>
    </row>
    <row r="1553" spans="1:3" ht="13.5" thickBot="1" x14ac:dyDescent="0.35">
      <c r="A1553" s="116">
        <v>44272</v>
      </c>
      <c r="B1553" s="119">
        <v>0.02</v>
      </c>
      <c r="C1553" s="118">
        <f t="shared" si="25"/>
        <v>2021</v>
      </c>
    </row>
    <row r="1554" spans="1:3" ht="13.5" thickBot="1" x14ac:dyDescent="0.35">
      <c r="A1554" s="116">
        <v>44273</v>
      </c>
      <c r="B1554" s="120">
        <v>7.0000000000000007E-2</v>
      </c>
      <c r="C1554" s="118">
        <f t="shared" si="25"/>
        <v>2021</v>
      </c>
    </row>
    <row r="1555" spans="1:3" ht="13.5" thickBot="1" x14ac:dyDescent="0.35">
      <c r="A1555" s="116">
        <v>44274</v>
      </c>
      <c r="B1555" s="119">
        <v>0.05</v>
      </c>
      <c r="C1555" s="118">
        <f t="shared" si="25"/>
        <v>2021</v>
      </c>
    </row>
    <row r="1556" spans="1:3" ht="13.5" thickBot="1" x14ac:dyDescent="0.35">
      <c r="A1556" s="116">
        <v>44277</v>
      </c>
      <c r="B1556" s="120">
        <v>-0.04</v>
      </c>
      <c r="C1556" s="118">
        <f t="shared" si="25"/>
        <v>2021</v>
      </c>
    </row>
    <row r="1557" spans="1:3" ht="13.5" thickBot="1" x14ac:dyDescent="0.35">
      <c r="A1557" s="116">
        <v>44278</v>
      </c>
      <c r="B1557" s="119">
        <v>-7.0000000000000007E-2</v>
      </c>
      <c r="C1557" s="118">
        <f t="shared" si="25"/>
        <v>2021</v>
      </c>
    </row>
    <row r="1558" spans="1:3" ht="13.5" thickBot="1" x14ac:dyDescent="0.35">
      <c r="A1558" s="116">
        <v>44279</v>
      </c>
      <c r="B1558" s="120">
        <v>-0.09</v>
      </c>
      <c r="C1558" s="118">
        <f t="shared" si="25"/>
        <v>2021</v>
      </c>
    </row>
    <row r="1559" spans="1:3" ht="13.5" thickBot="1" x14ac:dyDescent="0.35">
      <c r="A1559" s="116">
        <v>44280</v>
      </c>
      <c r="B1559" s="119">
        <v>-0.08</v>
      </c>
      <c r="C1559" s="118">
        <f t="shared" si="25"/>
        <v>2021</v>
      </c>
    </row>
    <row r="1560" spans="1:3" ht="13.5" thickBot="1" x14ac:dyDescent="0.35">
      <c r="A1560" s="116">
        <v>44281</v>
      </c>
      <c r="B1560" s="120">
        <v>-0.06</v>
      </c>
      <c r="C1560" s="118">
        <f t="shared" si="25"/>
        <v>2021</v>
      </c>
    </row>
    <row r="1561" spans="1:3" ht="13.5" thickBot="1" x14ac:dyDescent="0.35">
      <c r="A1561" s="116">
        <v>44284</v>
      </c>
      <c r="B1561" s="119">
        <v>-0.02</v>
      </c>
      <c r="C1561" s="118">
        <f t="shared" si="25"/>
        <v>2021</v>
      </c>
    </row>
    <row r="1562" spans="1:3" ht="13.5" thickBot="1" x14ac:dyDescent="0.35">
      <c r="A1562" s="116">
        <v>44285</v>
      </c>
      <c r="B1562" s="120">
        <v>-0.03</v>
      </c>
      <c r="C1562" s="118">
        <f t="shared" si="25"/>
        <v>2021</v>
      </c>
    </row>
    <row r="1563" spans="1:3" ht="13.5" thickBot="1" x14ac:dyDescent="0.35">
      <c r="A1563" s="116">
        <v>44286</v>
      </c>
      <c r="B1563" s="119">
        <v>-0.01</v>
      </c>
      <c r="C1563" s="118">
        <f t="shared" si="25"/>
        <v>2021</v>
      </c>
    </row>
    <row r="1564" spans="1:3" ht="13.5" thickBot="1" x14ac:dyDescent="0.35">
      <c r="A1564" s="116">
        <v>44287</v>
      </c>
      <c r="B1564" s="120">
        <v>-0.04</v>
      </c>
      <c r="C1564" s="118">
        <f t="shared" si="25"/>
        <v>2021</v>
      </c>
    </row>
    <row r="1565" spans="1:3" ht="13.5" thickBot="1" x14ac:dyDescent="0.35">
      <c r="A1565" s="116">
        <v>44288</v>
      </c>
      <c r="B1565" s="119">
        <v>-0.04</v>
      </c>
      <c r="C1565" s="118">
        <f t="shared" si="25"/>
        <v>2021</v>
      </c>
    </row>
    <row r="1566" spans="1:3" ht="13.5" thickBot="1" x14ac:dyDescent="0.35">
      <c r="A1566" s="116">
        <v>44291</v>
      </c>
      <c r="B1566" s="120">
        <v>-0.01</v>
      </c>
      <c r="C1566" s="118">
        <f t="shared" si="25"/>
        <v>2021</v>
      </c>
    </row>
    <row r="1567" spans="1:3" ht="13.5" thickBot="1" x14ac:dyDescent="0.35">
      <c r="A1567" s="116">
        <v>44292</v>
      </c>
      <c r="B1567" s="119">
        <v>-0.02</v>
      </c>
      <c r="C1567" s="118">
        <f t="shared" si="25"/>
        <v>2021</v>
      </c>
    </row>
    <row r="1568" spans="1:3" ht="13.5" thickBot="1" x14ac:dyDescent="0.35">
      <c r="A1568" s="116">
        <v>44293</v>
      </c>
      <c r="B1568" s="120">
        <v>0</v>
      </c>
      <c r="C1568" s="118">
        <f t="shared" si="25"/>
        <v>2021</v>
      </c>
    </row>
    <row r="1569" spans="1:3" ht="13.5" thickBot="1" x14ac:dyDescent="0.35">
      <c r="A1569" s="116">
        <v>44294</v>
      </c>
      <c r="B1569" s="119">
        <v>-0.02</v>
      </c>
      <c r="C1569" s="118">
        <f t="shared" si="25"/>
        <v>2021</v>
      </c>
    </row>
    <row r="1570" spans="1:3" ht="13.5" thickBot="1" x14ac:dyDescent="0.35">
      <c r="A1570" s="116">
        <v>44295</v>
      </c>
      <c r="B1570" s="120">
        <v>0.02</v>
      </c>
      <c r="C1570" s="118">
        <f t="shared" si="25"/>
        <v>2021</v>
      </c>
    </row>
    <row r="1571" spans="1:3" ht="13.5" thickBot="1" x14ac:dyDescent="0.35">
      <c r="A1571" s="116">
        <v>44298</v>
      </c>
      <c r="B1571" s="119">
        <v>0.01</v>
      </c>
      <c r="C1571" s="118">
        <f t="shared" si="25"/>
        <v>2021</v>
      </c>
    </row>
    <row r="1572" spans="1:3" ht="13.5" thickBot="1" x14ac:dyDescent="0.35">
      <c r="A1572" s="116">
        <v>44299</v>
      </c>
      <c r="B1572" s="120">
        <v>-0.02</v>
      </c>
      <c r="C1572" s="118">
        <f t="shared" si="25"/>
        <v>2021</v>
      </c>
    </row>
    <row r="1573" spans="1:3" ht="13.5" thickBot="1" x14ac:dyDescent="0.35">
      <c r="A1573" s="116">
        <v>44300</v>
      </c>
      <c r="B1573" s="119">
        <v>-0.02</v>
      </c>
      <c r="C1573" s="118">
        <f t="shared" si="25"/>
        <v>2021</v>
      </c>
    </row>
    <row r="1574" spans="1:3" ht="13.5" thickBot="1" x14ac:dyDescent="0.35">
      <c r="A1574" s="116">
        <v>44301</v>
      </c>
      <c r="B1574" s="120">
        <v>-0.11</v>
      </c>
      <c r="C1574" s="118">
        <f t="shared" si="25"/>
        <v>2021</v>
      </c>
    </row>
    <row r="1575" spans="1:3" ht="13.5" thickBot="1" x14ac:dyDescent="0.35">
      <c r="A1575" s="116">
        <v>44302</v>
      </c>
      <c r="B1575" s="119">
        <v>-0.1</v>
      </c>
      <c r="C1575" s="118">
        <f t="shared" si="25"/>
        <v>2021</v>
      </c>
    </row>
    <row r="1576" spans="1:3" ht="13.5" thickBot="1" x14ac:dyDescent="0.35">
      <c r="A1576" s="116">
        <v>44305</v>
      </c>
      <c r="B1576" s="120">
        <v>-7.0000000000000007E-2</v>
      </c>
      <c r="C1576" s="118">
        <f t="shared" si="25"/>
        <v>2021</v>
      </c>
    </row>
    <row r="1577" spans="1:3" ht="13.5" thickBot="1" x14ac:dyDescent="0.35">
      <c r="A1577" s="116">
        <v>44306</v>
      </c>
      <c r="B1577" s="119">
        <v>-7.0000000000000007E-2</v>
      </c>
      <c r="C1577" s="118">
        <f t="shared" si="25"/>
        <v>2021</v>
      </c>
    </row>
    <row r="1578" spans="1:3" ht="13.5" thickBot="1" x14ac:dyDescent="0.35">
      <c r="A1578" s="116">
        <v>44307</v>
      </c>
      <c r="B1578" s="120">
        <v>-0.1</v>
      </c>
      <c r="C1578" s="118">
        <f t="shared" si="25"/>
        <v>2021</v>
      </c>
    </row>
    <row r="1579" spans="1:3" ht="13.5" thickBot="1" x14ac:dyDescent="0.35">
      <c r="A1579" s="116">
        <v>44308</v>
      </c>
      <c r="B1579" s="119">
        <v>-0.12</v>
      </c>
      <c r="C1579" s="118">
        <f t="shared" si="25"/>
        <v>2021</v>
      </c>
    </row>
    <row r="1580" spans="1:3" ht="13.5" thickBot="1" x14ac:dyDescent="0.35">
      <c r="A1580" s="116">
        <v>44309</v>
      </c>
      <c r="B1580" s="120">
        <v>-0.12</v>
      </c>
      <c r="C1580" s="118">
        <f t="shared" si="25"/>
        <v>2021</v>
      </c>
    </row>
    <row r="1581" spans="1:3" ht="13.5" thickBot="1" x14ac:dyDescent="0.35">
      <c r="A1581" s="116">
        <v>44312</v>
      </c>
      <c r="B1581" s="119">
        <v>-0.14000000000000001</v>
      </c>
      <c r="C1581" s="118">
        <f t="shared" si="25"/>
        <v>2021</v>
      </c>
    </row>
    <row r="1582" spans="1:3" ht="13.5" thickBot="1" x14ac:dyDescent="0.35">
      <c r="A1582" s="116">
        <v>44313</v>
      </c>
      <c r="B1582" s="120">
        <v>-0.12</v>
      </c>
      <c r="C1582" s="118">
        <f t="shared" si="25"/>
        <v>2021</v>
      </c>
    </row>
    <row r="1583" spans="1:3" ht="13.5" thickBot="1" x14ac:dyDescent="0.35">
      <c r="A1583" s="116">
        <v>44314</v>
      </c>
      <c r="B1583" s="119">
        <v>-0.13</v>
      </c>
      <c r="C1583" s="118">
        <f t="shared" si="25"/>
        <v>2021</v>
      </c>
    </row>
    <row r="1584" spans="1:3" ht="13.5" thickBot="1" x14ac:dyDescent="0.35">
      <c r="A1584" s="116">
        <v>44315</v>
      </c>
      <c r="B1584" s="120">
        <v>-0.11</v>
      </c>
      <c r="C1584" s="118">
        <f t="shared" si="25"/>
        <v>2021</v>
      </c>
    </row>
    <row r="1585" spans="1:3" ht="13.5" thickBot="1" x14ac:dyDescent="0.35">
      <c r="A1585" s="116">
        <v>44316</v>
      </c>
      <c r="B1585" s="119">
        <v>-0.1</v>
      </c>
      <c r="C1585" s="118">
        <f t="shared" si="25"/>
        <v>2021</v>
      </c>
    </row>
    <row r="1586" spans="1:3" ht="13.5" thickBot="1" x14ac:dyDescent="0.35">
      <c r="A1586" s="116">
        <v>44319</v>
      </c>
      <c r="B1586" s="120">
        <v>-0.11</v>
      </c>
      <c r="C1586" s="118">
        <f t="shared" si="25"/>
        <v>2021</v>
      </c>
    </row>
    <row r="1587" spans="1:3" ht="13.5" thickBot="1" x14ac:dyDescent="0.35">
      <c r="A1587" s="116">
        <v>44320</v>
      </c>
      <c r="B1587" s="119">
        <v>-0.12</v>
      </c>
      <c r="C1587" s="118">
        <f t="shared" si="25"/>
        <v>2021</v>
      </c>
    </row>
    <row r="1588" spans="1:3" ht="13.5" thickBot="1" x14ac:dyDescent="0.35">
      <c r="A1588" s="116">
        <v>44321</v>
      </c>
      <c r="B1588" s="120">
        <v>-0.18</v>
      </c>
      <c r="C1588" s="118">
        <f t="shared" si="25"/>
        <v>2021</v>
      </c>
    </row>
    <row r="1589" spans="1:3" ht="13.5" thickBot="1" x14ac:dyDescent="0.35">
      <c r="A1589" s="116">
        <v>44322</v>
      </c>
      <c r="B1589" s="119">
        <v>-0.16</v>
      </c>
      <c r="C1589" s="118">
        <f t="shared" si="25"/>
        <v>2021</v>
      </c>
    </row>
    <row r="1590" spans="1:3" ht="13.5" thickBot="1" x14ac:dyDescent="0.35">
      <c r="A1590" s="116">
        <v>44323</v>
      </c>
      <c r="B1590" s="120">
        <v>-0.16</v>
      </c>
      <c r="C1590" s="118">
        <f t="shared" si="25"/>
        <v>2021</v>
      </c>
    </row>
    <row r="1591" spans="1:3" ht="13.5" thickBot="1" x14ac:dyDescent="0.35">
      <c r="A1591" s="116">
        <v>44326</v>
      </c>
      <c r="B1591" s="119">
        <v>-0.17</v>
      </c>
      <c r="C1591" s="118">
        <f t="shared" si="25"/>
        <v>2021</v>
      </c>
    </row>
    <row r="1592" spans="1:3" ht="13.5" thickBot="1" x14ac:dyDescent="0.35">
      <c r="A1592" s="116">
        <v>44327</v>
      </c>
      <c r="B1592" s="120">
        <v>-0.14000000000000001</v>
      </c>
      <c r="C1592" s="118">
        <f t="shared" si="25"/>
        <v>2021</v>
      </c>
    </row>
    <row r="1593" spans="1:3" ht="13.5" thickBot="1" x14ac:dyDescent="0.35">
      <c r="A1593" s="116">
        <v>44328</v>
      </c>
      <c r="B1593" s="119">
        <v>-0.1</v>
      </c>
      <c r="C1593" s="118">
        <f t="shared" si="25"/>
        <v>2021</v>
      </c>
    </row>
    <row r="1594" spans="1:3" ht="13.5" thickBot="1" x14ac:dyDescent="0.35">
      <c r="A1594" s="116">
        <v>44329</v>
      </c>
      <c r="B1594" s="120">
        <v>-0.11</v>
      </c>
      <c r="C1594" s="118">
        <f t="shared" si="25"/>
        <v>2021</v>
      </c>
    </row>
    <row r="1595" spans="1:3" ht="13.5" thickBot="1" x14ac:dyDescent="0.35">
      <c r="A1595" s="116">
        <v>44330</v>
      </c>
      <c r="B1595" s="119">
        <v>-0.15</v>
      </c>
      <c r="C1595" s="118">
        <f t="shared" si="25"/>
        <v>2021</v>
      </c>
    </row>
    <row r="1596" spans="1:3" ht="13.5" thickBot="1" x14ac:dyDescent="0.35">
      <c r="A1596" s="116">
        <v>44333</v>
      </c>
      <c r="B1596" s="120">
        <v>-0.16</v>
      </c>
      <c r="C1596" s="118">
        <f t="shared" si="25"/>
        <v>2021</v>
      </c>
    </row>
    <row r="1597" spans="1:3" ht="13.5" thickBot="1" x14ac:dyDescent="0.35">
      <c r="A1597" s="116">
        <v>44334</v>
      </c>
      <c r="B1597" s="119">
        <v>-0.14000000000000001</v>
      </c>
      <c r="C1597" s="118">
        <f t="shared" si="25"/>
        <v>2021</v>
      </c>
    </row>
    <row r="1598" spans="1:3" ht="13.5" thickBot="1" x14ac:dyDescent="0.35">
      <c r="A1598" s="116">
        <v>44335</v>
      </c>
      <c r="B1598" s="120">
        <v>-0.1</v>
      </c>
      <c r="C1598" s="118">
        <f t="shared" si="25"/>
        <v>2021</v>
      </c>
    </row>
    <row r="1599" spans="1:3" ht="13.5" thickBot="1" x14ac:dyDescent="0.35">
      <c r="A1599" s="116">
        <v>44336</v>
      </c>
      <c r="B1599" s="119">
        <v>-0.1</v>
      </c>
      <c r="C1599" s="118">
        <f t="shared" si="25"/>
        <v>2021</v>
      </c>
    </row>
    <row r="1600" spans="1:3" ht="13.5" thickBot="1" x14ac:dyDescent="0.35">
      <c r="A1600" s="116">
        <v>44337</v>
      </c>
      <c r="B1600" s="120">
        <v>-0.1</v>
      </c>
      <c r="C1600" s="118">
        <f t="shared" si="25"/>
        <v>2021</v>
      </c>
    </row>
    <row r="1601" spans="1:3" ht="13.5" thickBot="1" x14ac:dyDescent="0.35">
      <c r="A1601" s="116">
        <v>44340</v>
      </c>
      <c r="B1601" s="119">
        <v>-0.14000000000000001</v>
      </c>
      <c r="C1601" s="118">
        <f t="shared" si="25"/>
        <v>2021</v>
      </c>
    </row>
    <row r="1602" spans="1:3" ht="13.5" thickBot="1" x14ac:dyDescent="0.35">
      <c r="A1602" s="116">
        <v>44341</v>
      </c>
      <c r="B1602" s="120">
        <v>-0.18</v>
      </c>
      <c r="C1602" s="118">
        <f t="shared" si="25"/>
        <v>2021</v>
      </c>
    </row>
    <row r="1603" spans="1:3" ht="13.5" thickBot="1" x14ac:dyDescent="0.35">
      <c r="A1603" s="116">
        <v>44342</v>
      </c>
      <c r="B1603" s="119">
        <v>-0.16</v>
      </c>
      <c r="C1603" s="118">
        <f t="shared" ref="C1603:C1666" si="26">YEAR(A1603)</f>
        <v>2021</v>
      </c>
    </row>
    <row r="1604" spans="1:3" ht="13.5" thickBot="1" x14ac:dyDescent="0.35">
      <c r="A1604" s="116">
        <v>44343</v>
      </c>
      <c r="B1604" s="120">
        <v>-0.15</v>
      </c>
      <c r="C1604" s="118">
        <f t="shared" si="26"/>
        <v>2021</v>
      </c>
    </row>
    <row r="1605" spans="1:3" ht="13.5" thickBot="1" x14ac:dyDescent="0.35">
      <c r="A1605" s="116">
        <v>44344</v>
      </c>
      <c r="B1605" s="119">
        <v>-0.19</v>
      </c>
      <c r="C1605" s="118">
        <f t="shared" si="26"/>
        <v>2021</v>
      </c>
    </row>
    <row r="1606" spans="1:3" ht="13.5" thickBot="1" x14ac:dyDescent="0.35">
      <c r="A1606" s="116">
        <v>44348</v>
      </c>
      <c r="B1606" s="120">
        <v>-0.18</v>
      </c>
      <c r="C1606" s="118">
        <f t="shared" si="26"/>
        <v>2021</v>
      </c>
    </row>
    <row r="1607" spans="1:3" ht="13.5" thickBot="1" x14ac:dyDescent="0.35">
      <c r="A1607" s="116">
        <v>44349</v>
      </c>
      <c r="B1607" s="119">
        <v>-0.18</v>
      </c>
      <c r="C1607" s="118">
        <f t="shared" si="26"/>
        <v>2021</v>
      </c>
    </row>
    <row r="1608" spans="1:3" ht="13.5" thickBot="1" x14ac:dyDescent="0.35">
      <c r="A1608" s="116">
        <v>44350</v>
      </c>
      <c r="B1608" s="120">
        <v>-0.15</v>
      </c>
      <c r="C1608" s="118">
        <f t="shared" si="26"/>
        <v>2021</v>
      </c>
    </row>
    <row r="1609" spans="1:3" ht="13.5" thickBot="1" x14ac:dyDescent="0.35">
      <c r="A1609" s="116">
        <v>44351</v>
      </c>
      <c r="B1609" s="119">
        <v>-0.2</v>
      </c>
      <c r="C1609" s="118">
        <f t="shared" si="26"/>
        <v>2021</v>
      </c>
    </row>
    <row r="1610" spans="1:3" ht="13.5" thickBot="1" x14ac:dyDescent="0.35">
      <c r="A1610" s="116">
        <v>44354</v>
      </c>
      <c r="B1610" s="120">
        <v>-0.18</v>
      </c>
      <c r="C1610" s="118">
        <f t="shared" si="26"/>
        <v>2021</v>
      </c>
    </row>
    <row r="1611" spans="1:3" ht="13.5" thickBot="1" x14ac:dyDescent="0.35">
      <c r="A1611" s="116">
        <v>44355</v>
      </c>
      <c r="B1611" s="119">
        <v>-0.21</v>
      </c>
      <c r="C1611" s="118">
        <f t="shared" si="26"/>
        <v>2021</v>
      </c>
    </row>
    <row r="1612" spans="1:3" ht="13.5" thickBot="1" x14ac:dyDescent="0.35">
      <c r="A1612" s="116">
        <v>44356</v>
      </c>
      <c r="B1612" s="120">
        <v>-0.22</v>
      </c>
      <c r="C1612" s="118">
        <f t="shared" si="26"/>
        <v>2021</v>
      </c>
    </row>
    <row r="1613" spans="1:3" ht="13.5" thickBot="1" x14ac:dyDescent="0.35">
      <c r="A1613" s="116">
        <v>44357</v>
      </c>
      <c r="B1613" s="119">
        <v>-0.27</v>
      </c>
      <c r="C1613" s="118">
        <f t="shared" si="26"/>
        <v>2021</v>
      </c>
    </row>
    <row r="1614" spans="1:3" ht="13.5" thickBot="1" x14ac:dyDescent="0.35">
      <c r="A1614" s="116">
        <v>44358</v>
      </c>
      <c r="B1614" s="120">
        <v>-0.25</v>
      </c>
      <c r="C1614" s="118">
        <f t="shared" si="26"/>
        <v>2021</v>
      </c>
    </row>
    <row r="1615" spans="1:3" ht="13.5" thickBot="1" x14ac:dyDescent="0.35">
      <c r="A1615" s="116">
        <v>44361</v>
      </c>
      <c r="B1615" s="119">
        <v>-0.26</v>
      </c>
      <c r="C1615" s="118">
        <f t="shared" si="26"/>
        <v>2021</v>
      </c>
    </row>
    <row r="1616" spans="1:3" ht="13.5" thickBot="1" x14ac:dyDescent="0.35">
      <c r="A1616" s="116">
        <v>44362</v>
      </c>
      <c r="B1616" s="120">
        <v>-0.26</v>
      </c>
      <c r="C1616" s="118">
        <f t="shared" si="26"/>
        <v>2021</v>
      </c>
    </row>
    <row r="1617" spans="1:3" ht="13.5" thickBot="1" x14ac:dyDescent="0.35">
      <c r="A1617" s="116">
        <v>44363</v>
      </c>
      <c r="B1617" s="119">
        <v>-0.21</v>
      </c>
      <c r="C1617" s="118">
        <f t="shared" si="26"/>
        <v>2021</v>
      </c>
    </row>
    <row r="1618" spans="1:3" ht="13.5" thickBot="1" x14ac:dyDescent="0.35">
      <c r="A1618" s="116">
        <v>44364</v>
      </c>
      <c r="B1618" s="120">
        <v>-0.24</v>
      </c>
      <c r="C1618" s="118">
        <f t="shared" si="26"/>
        <v>2021</v>
      </c>
    </row>
    <row r="1619" spans="1:3" ht="13.5" thickBot="1" x14ac:dyDescent="0.35">
      <c r="A1619" s="116">
        <v>44365</v>
      </c>
      <c r="B1619" s="119">
        <v>-0.28999999999999998</v>
      </c>
      <c r="C1619" s="118">
        <f t="shared" si="26"/>
        <v>2021</v>
      </c>
    </row>
    <row r="1620" spans="1:3" ht="13.5" thickBot="1" x14ac:dyDescent="0.35">
      <c r="A1620" s="116">
        <v>44368</v>
      </c>
      <c r="B1620" s="120">
        <v>-0.21</v>
      </c>
      <c r="C1620" s="118">
        <f t="shared" si="26"/>
        <v>2021</v>
      </c>
    </row>
    <row r="1621" spans="1:3" ht="13.5" thickBot="1" x14ac:dyDescent="0.35">
      <c r="A1621" s="116">
        <v>44369</v>
      </c>
      <c r="B1621" s="119">
        <v>-0.26</v>
      </c>
      <c r="C1621" s="118">
        <f t="shared" si="26"/>
        <v>2021</v>
      </c>
    </row>
    <row r="1622" spans="1:3" ht="13.5" thickBot="1" x14ac:dyDescent="0.35">
      <c r="A1622" s="116">
        <v>44370</v>
      </c>
      <c r="B1622" s="120">
        <v>-0.26</v>
      </c>
      <c r="C1622" s="118">
        <f t="shared" si="26"/>
        <v>2021</v>
      </c>
    </row>
    <row r="1623" spans="1:3" ht="13.5" thickBot="1" x14ac:dyDescent="0.35">
      <c r="A1623" s="116">
        <v>44371</v>
      </c>
      <c r="B1623" s="119">
        <v>-0.25</v>
      </c>
      <c r="C1623" s="118">
        <f t="shared" si="26"/>
        <v>2021</v>
      </c>
    </row>
    <row r="1624" spans="1:3" ht="13.5" thickBot="1" x14ac:dyDescent="0.35">
      <c r="A1624" s="116">
        <v>44372</v>
      </c>
      <c r="B1624" s="120">
        <v>-0.23</v>
      </c>
      <c r="C1624" s="118">
        <f t="shared" si="26"/>
        <v>2021</v>
      </c>
    </row>
    <row r="1625" spans="1:3" ht="13.5" thickBot="1" x14ac:dyDescent="0.35">
      <c r="A1625" s="116">
        <v>44375</v>
      </c>
      <c r="B1625" s="119">
        <v>-0.28000000000000003</v>
      </c>
      <c r="C1625" s="118">
        <f t="shared" si="26"/>
        <v>2021</v>
      </c>
    </row>
    <row r="1626" spans="1:3" ht="13.5" thickBot="1" x14ac:dyDescent="0.35">
      <c r="A1626" s="116">
        <v>44376</v>
      </c>
      <c r="B1626" s="120">
        <v>-0.27</v>
      </c>
      <c r="C1626" s="118">
        <f t="shared" si="26"/>
        <v>2021</v>
      </c>
    </row>
    <row r="1627" spans="1:3" ht="13.5" thickBot="1" x14ac:dyDescent="0.35">
      <c r="A1627" s="116">
        <v>44377</v>
      </c>
      <c r="B1627" s="119">
        <v>-0.3</v>
      </c>
      <c r="C1627" s="118">
        <f t="shared" si="26"/>
        <v>2021</v>
      </c>
    </row>
    <row r="1628" spans="1:3" ht="13.5" thickBot="1" x14ac:dyDescent="0.35">
      <c r="A1628" s="116">
        <v>44378</v>
      </c>
      <c r="B1628" s="120">
        <v>-0.3</v>
      </c>
      <c r="C1628" s="118">
        <f t="shared" si="26"/>
        <v>2021</v>
      </c>
    </row>
    <row r="1629" spans="1:3" ht="13.5" thickBot="1" x14ac:dyDescent="0.35">
      <c r="A1629" s="116">
        <v>44379</v>
      </c>
      <c r="B1629" s="119">
        <v>-0.32</v>
      </c>
      <c r="C1629" s="118">
        <f t="shared" si="26"/>
        <v>2021</v>
      </c>
    </row>
    <row r="1630" spans="1:3" ht="13.5" thickBot="1" x14ac:dyDescent="0.35">
      <c r="A1630" s="116">
        <v>44383</v>
      </c>
      <c r="B1630" s="120">
        <v>-0.36</v>
      </c>
      <c r="C1630" s="118">
        <f t="shared" si="26"/>
        <v>2021</v>
      </c>
    </row>
    <row r="1631" spans="1:3" ht="13.5" thickBot="1" x14ac:dyDescent="0.35">
      <c r="A1631" s="116">
        <v>44384</v>
      </c>
      <c r="B1631" s="119">
        <v>-0.38</v>
      </c>
      <c r="C1631" s="118">
        <f t="shared" si="26"/>
        <v>2021</v>
      </c>
    </row>
    <row r="1632" spans="1:3" ht="13.5" thickBot="1" x14ac:dyDescent="0.35">
      <c r="A1632" s="116">
        <v>44385</v>
      </c>
      <c r="B1632" s="120">
        <v>-0.35</v>
      </c>
      <c r="C1632" s="118">
        <f t="shared" si="26"/>
        <v>2021</v>
      </c>
    </row>
    <row r="1633" spans="1:3" ht="13.5" thickBot="1" x14ac:dyDescent="0.35">
      <c r="A1633" s="116">
        <v>44386</v>
      </c>
      <c r="B1633" s="119">
        <v>-0.33</v>
      </c>
      <c r="C1633" s="118">
        <f t="shared" si="26"/>
        <v>2021</v>
      </c>
    </row>
    <row r="1634" spans="1:3" ht="13.5" thickBot="1" x14ac:dyDescent="0.35">
      <c r="A1634" s="116">
        <v>44389</v>
      </c>
      <c r="B1634" s="120">
        <v>-0.35</v>
      </c>
      <c r="C1634" s="118">
        <f t="shared" si="26"/>
        <v>2021</v>
      </c>
    </row>
    <row r="1635" spans="1:3" ht="13.5" thickBot="1" x14ac:dyDescent="0.35">
      <c r="A1635" s="116">
        <v>44390</v>
      </c>
      <c r="B1635" s="119">
        <v>-0.33</v>
      </c>
      <c r="C1635" s="118">
        <f t="shared" si="26"/>
        <v>2021</v>
      </c>
    </row>
    <row r="1636" spans="1:3" ht="13.5" thickBot="1" x14ac:dyDescent="0.35">
      <c r="A1636" s="116">
        <v>44391</v>
      </c>
      <c r="B1636" s="120">
        <v>-0.35</v>
      </c>
      <c r="C1636" s="118">
        <f t="shared" si="26"/>
        <v>2021</v>
      </c>
    </row>
    <row r="1637" spans="1:3" ht="13.5" thickBot="1" x14ac:dyDescent="0.35">
      <c r="A1637" s="116">
        <v>44392</v>
      </c>
      <c r="B1637" s="119">
        <v>-0.39</v>
      </c>
      <c r="C1637" s="118">
        <f t="shared" si="26"/>
        <v>2021</v>
      </c>
    </row>
    <row r="1638" spans="1:3" ht="13.5" thickBot="1" x14ac:dyDescent="0.35">
      <c r="A1638" s="116">
        <v>44393</v>
      </c>
      <c r="B1638" s="120">
        <v>-0.4</v>
      </c>
      <c r="C1638" s="118">
        <f t="shared" si="26"/>
        <v>2021</v>
      </c>
    </row>
    <row r="1639" spans="1:3" ht="13.5" thickBot="1" x14ac:dyDescent="0.35">
      <c r="A1639" s="116">
        <v>44396</v>
      </c>
      <c r="B1639" s="119">
        <v>-0.44</v>
      </c>
      <c r="C1639" s="118">
        <f t="shared" si="26"/>
        <v>2021</v>
      </c>
    </row>
    <row r="1640" spans="1:3" ht="13.5" thickBot="1" x14ac:dyDescent="0.35">
      <c r="A1640" s="116">
        <v>44397</v>
      </c>
      <c r="B1640" s="120">
        <v>-0.4</v>
      </c>
      <c r="C1640" s="118">
        <f t="shared" si="26"/>
        <v>2021</v>
      </c>
    </row>
    <row r="1641" spans="1:3" ht="13.5" thickBot="1" x14ac:dyDescent="0.35">
      <c r="A1641" s="116">
        <v>44398</v>
      </c>
      <c r="B1641" s="119">
        <v>-0.36</v>
      </c>
      <c r="C1641" s="118">
        <f t="shared" si="26"/>
        <v>2021</v>
      </c>
    </row>
    <row r="1642" spans="1:3" ht="13.5" thickBot="1" x14ac:dyDescent="0.35">
      <c r="A1642" s="116">
        <v>44399</v>
      </c>
      <c r="B1642" s="120">
        <v>-0.39</v>
      </c>
      <c r="C1642" s="118">
        <f t="shared" si="26"/>
        <v>2021</v>
      </c>
    </row>
    <row r="1643" spans="1:3" ht="13.5" thickBot="1" x14ac:dyDescent="0.35">
      <c r="A1643" s="116">
        <v>44400</v>
      </c>
      <c r="B1643" s="119">
        <v>-0.42</v>
      </c>
      <c r="C1643" s="118">
        <f t="shared" si="26"/>
        <v>2021</v>
      </c>
    </row>
    <row r="1644" spans="1:3" ht="13.5" thickBot="1" x14ac:dyDescent="0.35">
      <c r="A1644" s="116">
        <v>44403</v>
      </c>
      <c r="B1644" s="120">
        <v>-0.47</v>
      </c>
      <c r="C1644" s="118">
        <f t="shared" si="26"/>
        <v>2021</v>
      </c>
    </row>
    <row r="1645" spans="1:3" ht="13.5" thickBot="1" x14ac:dyDescent="0.35">
      <c r="A1645" s="116">
        <v>44404</v>
      </c>
      <c r="B1645" s="119">
        <v>-0.47</v>
      </c>
      <c r="C1645" s="118">
        <f t="shared" si="26"/>
        <v>2021</v>
      </c>
    </row>
    <row r="1646" spans="1:3" ht="13.5" thickBot="1" x14ac:dyDescent="0.35">
      <c r="A1646" s="116">
        <v>44405</v>
      </c>
      <c r="B1646" s="120">
        <v>-0.47</v>
      </c>
      <c r="C1646" s="118">
        <f t="shared" si="26"/>
        <v>2021</v>
      </c>
    </row>
    <row r="1647" spans="1:3" ht="13.5" thickBot="1" x14ac:dyDescent="0.35">
      <c r="A1647" s="116">
        <v>44406</v>
      </c>
      <c r="B1647" s="119">
        <v>-0.47</v>
      </c>
      <c r="C1647" s="118">
        <f t="shared" si="26"/>
        <v>2021</v>
      </c>
    </row>
    <row r="1648" spans="1:3" ht="13.5" thickBot="1" x14ac:dyDescent="0.35">
      <c r="A1648" s="116">
        <v>44407</v>
      </c>
      <c r="B1648" s="120">
        <v>-0.47</v>
      </c>
      <c r="C1648" s="118">
        <f t="shared" si="26"/>
        <v>2021</v>
      </c>
    </row>
    <row r="1649" spans="1:3" ht="13.5" thickBot="1" x14ac:dyDescent="0.35">
      <c r="A1649" s="116">
        <v>44410</v>
      </c>
      <c r="B1649" s="119">
        <v>-0.48</v>
      </c>
      <c r="C1649" s="118">
        <f t="shared" si="26"/>
        <v>2021</v>
      </c>
    </row>
    <row r="1650" spans="1:3" ht="13.5" thickBot="1" x14ac:dyDescent="0.35">
      <c r="A1650" s="116">
        <v>44411</v>
      </c>
      <c r="B1650" s="120">
        <v>-0.49</v>
      </c>
      <c r="C1650" s="118">
        <f t="shared" si="26"/>
        <v>2021</v>
      </c>
    </row>
    <row r="1651" spans="1:3" ht="13.5" thickBot="1" x14ac:dyDescent="0.35">
      <c r="A1651" s="116">
        <v>44412</v>
      </c>
      <c r="B1651" s="119">
        <v>-0.49</v>
      </c>
      <c r="C1651" s="118">
        <f t="shared" si="26"/>
        <v>2021</v>
      </c>
    </row>
    <row r="1652" spans="1:3" ht="13.5" thickBot="1" x14ac:dyDescent="0.35">
      <c r="A1652" s="116">
        <v>44413</v>
      </c>
      <c r="B1652" s="120">
        <v>-0.45</v>
      </c>
      <c r="C1652" s="118">
        <f t="shared" si="26"/>
        <v>2021</v>
      </c>
    </row>
    <row r="1653" spans="1:3" ht="13.5" thickBot="1" x14ac:dyDescent="0.35">
      <c r="A1653" s="116">
        <v>44414</v>
      </c>
      <c r="B1653" s="119">
        <v>-0.41</v>
      </c>
      <c r="C1653" s="118">
        <f t="shared" si="26"/>
        <v>2021</v>
      </c>
    </row>
    <row r="1654" spans="1:3" ht="13.5" thickBot="1" x14ac:dyDescent="0.35">
      <c r="A1654" s="116">
        <v>44417</v>
      </c>
      <c r="B1654" s="120">
        <v>-0.4</v>
      </c>
      <c r="C1654" s="118">
        <f t="shared" si="26"/>
        <v>2021</v>
      </c>
    </row>
    <row r="1655" spans="1:3" ht="13.5" thickBot="1" x14ac:dyDescent="0.35">
      <c r="A1655" s="116">
        <v>44418</v>
      </c>
      <c r="B1655" s="119">
        <v>-0.4</v>
      </c>
      <c r="C1655" s="118">
        <f t="shared" si="26"/>
        <v>2021</v>
      </c>
    </row>
    <row r="1656" spans="1:3" ht="13.5" thickBot="1" x14ac:dyDescent="0.35">
      <c r="A1656" s="116">
        <v>44419</v>
      </c>
      <c r="B1656" s="120">
        <v>-0.4</v>
      </c>
      <c r="C1656" s="118">
        <f t="shared" si="26"/>
        <v>2021</v>
      </c>
    </row>
    <row r="1657" spans="1:3" ht="13.5" thickBot="1" x14ac:dyDescent="0.35">
      <c r="A1657" s="116">
        <v>44420</v>
      </c>
      <c r="B1657" s="119">
        <v>-0.38</v>
      </c>
      <c r="C1657" s="118">
        <f t="shared" si="26"/>
        <v>2021</v>
      </c>
    </row>
    <row r="1658" spans="1:3" ht="13.5" thickBot="1" x14ac:dyDescent="0.35">
      <c r="A1658" s="116">
        <v>44421</v>
      </c>
      <c r="B1658" s="120">
        <v>-0.42</v>
      </c>
      <c r="C1658" s="118">
        <f t="shared" si="26"/>
        <v>2021</v>
      </c>
    </row>
    <row r="1659" spans="1:3" ht="13.5" thickBot="1" x14ac:dyDescent="0.35">
      <c r="A1659" s="116">
        <v>44424</v>
      </c>
      <c r="B1659" s="119">
        <v>-0.43</v>
      </c>
      <c r="C1659" s="118">
        <f t="shared" si="26"/>
        <v>2021</v>
      </c>
    </row>
    <row r="1660" spans="1:3" ht="13.5" thickBot="1" x14ac:dyDescent="0.35">
      <c r="A1660" s="116">
        <v>44425</v>
      </c>
      <c r="B1660" s="120">
        <v>-0.4</v>
      </c>
      <c r="C1660" s="118">
        <f t="shared" si="26"/>
        <v>2021</v>
      </c>
    </row>
    <row r="1661" spans="1:3" ht="13.5" thickBot="1" x14ac:dyDescent="0.35">
      <c r="A1661" s="116">
        <v>44426</v>
      </c>
      <c r="B1661" s="119">
        <v>-0.4</v>
      </c>
      <c r="C1661" s="118">
        <f t="shared" si="26"/>
        <v>2021</v>
      </c>
    </row>
    <row r="1662" spans="1:3" ht="13.5" thickBot="1" x14ac:dyDescent="0.35">
      <c r="A1662" s="116">
        <v>44427</v>
      </c>
      <c r="B1662" s="120">
        <v>-0.43</v>
      </c>
      <c r="C1662" s="118">
        <f t="shared" si="26"/>
        <v>2021</v>
      </c>
    </row>
    <row r="1663" spans="1:3" ht="13.5" thickBot="1" x14ac:dyDescent="0.35">
      <c r="A1663" s="116">
        <v>44428</v>
      </c>
      <c r="B1663" s="119">
        <v>-0.41</v>
      </c>
      <c r="C1663" s="118">
        <f t="shared" si="26"/>
        <v>2021</v>
      </c>
    </row>
    <row r="1664" spans="1:3" ht="13.5" thickBot="1" x14ac:dyDescent="0.35">
      <c r="A1664" s="116">
        <v>44431</v>
      </c>
      <c r="B1664" s="120">
        <v>-0.42</v>
      </c>
      <c r="C1664" s="118">
        <f t="shared" si="26"/>
        <v>2021</v>
      </c>
    </row>
    <row r="1665" spans="1:3" ht="13.5" thickBot="1" x14ac:dyDescent="0.35">
      <c r="A1665" s="116">
        <v>44432</v>
      </c>
      <c r="B1665" s="119">
        <v>-0.4</v>
      </c>
      <c r="C1665" s="118">
        <f t="shared" si="26"/>
        <v>2021</v>
      </c>
    </row>
    <row r="1666" spans="1:3" ht="13.5" thickBot="1" x14ac:dyDescent="0.35">
      <c r="A1666" s="116">
        <v>44433</v>
      </c>
      <c r="B1666" s="120">
        <v>-0.37</v>
      </c>
      <c r="C1666" s="118">
        <f t="shared" si="26"/>
        <v>2021</v>
      </c>
    </row>
    <row r="1667" spans="1:3" ht="13.5" thickBot="1" x14ac:dyDescent="0.35">
      <c r="A1667" s="116">
        <v>44434</v>
      </c>
      <c r="B1667" s="119">
        <v>-0.39</v>
      </c>
      <c r="C1667" s="118">
        <f t="shared" ref="C1667:C1730" si="27">YEAR(A1667)</f>
        <v>2021</v>
      </c>
    </row>
    <row r="1668" spans="1:3" ht="13.5" thickBot="1" x14ac:dyDescent="0.35">
      <c r="A1668" s="116">
        <v>44435</v>
      </c>
      <c r="B1668" s="120">
        <v>-0.46</v>
      </c>
      <c r="C1668" s="118">
        <f t="shared" si="27"/>
        <v>2021</v>
      </c>
    </row>
    <row r="1669" spans="1:3" ht="13.5" thickBot="1" x14ac:dyDescent="0.35">
      <c r="A1669" s="116">
        <v>44438</v>
      </c>
      <c r="B1669" s="119">
        <v>-0.45</v>
      </c>
      <c r="C1669" s="118">
        <f t="shared" si="27"/>
        <v>2021</v>
      </c>
    </row>
    <row r="1670" spans="1:3" ht="13.5" thickBot="1" x14ac:dyDescent="0.35">
      <c r="A1670" s="116">
        <v>44439</v>
      </c>
      <c r="B1670" s="120">
        <v>-0.41</v>
      </c>
      <c r="C1670" s="118">
        <f t="shared" si="27"/>
        <v>2021</v>
      </c>
    </row>
    <row r="1671" spans="1:3" ht="13.5" thickBot="1" x14ac:dyDescent="0.35">
      <c r="A1671" s="116">
        <v>44440</v>
      </c>
      <c r="B1671" s="119">
        <v>-0.42</v>
      </c>
      <c r="C1671" s="118">
        <f t="shared" si="27"/>
        <v>2021</v>
      </c>
    </row>
    <row r="1672" spans="1:3" ht="13.5" thickBot="1" x14ac:dyDescent="0.35">
      <c r="A1672" s="116">
        <v>44441</v>
      </c>
      <c r="B1672" s="120">
        <v>-0.42</v>
      </c>
      <c r="C1672" s="118">
        <f t="shared" si="27"/>
        <v>2021</v>
      </c>
    </row>
    <row r="1673" spans="1:3" ht="13.5" thickBot="1" x14ac:dyDescent="0.35">
      <c r="A1673" s="116">
        <v>44442</v>
      </c>
      <c r="B1673" s="119">
        <v>-0.39</v>
      </c>
      <c r="C1673" s="118">
        <f t="shared" si="27"/>
        <v>2021</v>
      </c>
    </row>
    <row r="1674" spans="1:3" ht="13.5" thickBot="1" x14ac:dyDescent="0.35">
      <c r="A1674" s="116">
        <v>44446</v>
      </c>
      <c r="B1674" s="120">
        <v>-0.36</v>
      </c>
      <c r="C1674" s="118">
        <f t="shared" si="27"/>
        <v>2021</v>
      </c>
    </row>
    <row r="1675" spans="1:3" ht="13.5" thickBot="1" x14ac:dyDescent="0.35">
      <c r="A1675" s="116">
        <v>44447</v>
      </c>
      <c r="B1675" s="119">
        <v>-0.41</v>
      </c>
      <c r="C1675" s="118">
        <f t="shared" si="27"/>
        <v>2021</v>
      </c>
    </row>
    <row r="1676" spans="1:3" ht="13.5" thickBot="1" x14ac:dyDescent="0.35">
      <c r="A1676" s="116">
        <v>44448</v>
      </c>
      <c r="B1676" s="120">
        <v>-0.47</v>
      </c>
      <c r="C1676" s="118">
        <f t="shared" si="27"/>
        <v>2021</v>
      </c>
    </row>
    <row r="1677" spans="1:3" ht="13.5" thickBot="1" x14ac:dyDescent="0.35">
      <c r="A1677" s="116">
        <v>44449</v>
      </c>
      <c r="B1677" s="119">
        <v>-0.45</v>
      </c>
      <c r="C1677" s="118">
        <f t="shared" si="27"/>
        <v>2021</v>
      </c>
    </row>
    <row r="1678" spans="1:3" ht="13.5" thickBot="1" x14ac:dyDescent="0.35">
      <c r="A1678" s="116">
        <v>44452</v>
      </c>
      <c r="B1678" s="120">
        <v>-0.45</v>
      </c>
      <c r="C1678" s="118">
        <f t="shared" si="27"/>
        <v>2021</v>
      </c>
    </row>
    <row r="1679" spans="1:3" ht="13.5" thickBot="1" x14ac:dyDescent="0.35">
      <c r="A1679" s="116">
        <v>44453</v>
      </c>
      <c r="B1679" s="119">
        <v>-0.48</v>
      </c>
      <c r="C1679" s="118">
        <f t="shared" si="27"/>
        <v>2021</v>
      </c>
    </row>
    <row r="1680" spans="1:3" ht="13.5" thickBot="1" x14ac:dyDescent="0.35">
      <c r="A1680" s="116">
        <v>44454</v>
      </c>
      <c r="B1680" s="120">
        <v>-0.46</v>
      </c>
      <c r="C1680" s="118">
        <f t="shared" si="27"/>
        <v>2021</v>
      </c>
    </row>
    <row r="1681" spans="1:3" ht="13.5" thickBot="1" x14ac:dyDescent="0.35">
      <c r="A1681" s="116">
        <v>44455</v>
      </c>
      <c r="B1681" s="119">
        <v>-0.45</v>
      </c>
      <c r="C1681" s="118">
        <f t="shared" si="27"/>
        <v>2021</v>
      </c>
    </row>
    <row r="1682" spans="1:3" ht="13.5" thickBot="1" x14ac:dyDescent="0.35">
      <c r="A1682" s="116">
        <v>44456</v>
      </c>
      <c r="B1682" s="120">
        <v>-0.42</v>
      </c>
      <c r="C1682" s="118">
        <f t="shared" si="27"/>
        <v>2021</v>
      </c>
    </row>
    <row r="1683" spans="1:3" ht="13.5" thickBot="1" x14ac:dyDescent="0.35">
      <c r="A1683" s="116">
        <v>44459</v>
      </c>
      <c r="B1683" s="119">
        <v>-0.44</v>
      </c>
      <c r="C1683" s="118">
        <f t="shared" si="27"/>
        <v>2021</v>
      </c>
    </row>
    <row r="1684" spans="1:3" ht="13.5" thickBot="1" x14ac:dyDescent="0.35">
      <c r="A1684" s="116">
        <v>44460</v>
      </c>
      <c r="B1684" s="120">
        <v>-0.43</v>
      </c>
      <c r="C1684" s="118">
        <f t="shared" si="27"/>
        <v>2021</v>
      </c>
    </row>
    <row r="1685" spans="1:3" ht="13.5" thickBot="1" x14ac:dyDescent="0.35">
      <c r="A1685" s="116">
        <v>44461</v>
      </c>
      <c r="B1685" s="119">
        <v>-0.44</v>
      </c>
      <c r="C1685" s="118">
        <f t="shared" si="27"/>
        <v>2021</v>
      </c>
    </row>
    <row r="1686" spans="1:3" ht="13.5" thickBot="1" x14ac:dyDescent="0.35">
      <c r="A1686" s="116">
        <v>44462</v>
      </c>
      <c r="B1686" s="120">
        <v>-0.39</v>
      </c>
      <c r="C1686" s="118">
        <f t="shared" si="27"/>
        <v>2021</v>
      </c>
    </row>
    <row r="1687" spans="1:3" ht="13.5" thickBot="1" x14ac:dyDescent="0.35">
      <c r="A1687" s="116">
        <v>44463</v>
      </c>
      <c r="B1687" s="119">
        <v>-0.34</v>
      </c>
      <c r="C1687" s="118">
        <f t="shared" si="27"/>
        <v>2021</v>
      </c>
    </row>
    <row r="1688" spans="1:3" ht="13.5" thickBot="1" x14ac:dyDescent="0.35">
      <c r="A1688" s="116">
        <v>44466</v>
      </c>
      <c r="B1688" s="120">
        <v>-0.35</v>
      </c>
      <c r="C1688" s="118">
        <f t="shared" si="27"/>
        <v>2021</v>
      </c>
    </row>
    <row r="1689" spans="1:3" ht="13.5" thickBot="1" x14ac:dyDescent="0.35">
      <c r="A1689" s="116">
        <v>44467</v>
      </c>
      <c r="B1689" s="119">
        <v>-0.31</v>
      </c>
      <c r="C1689" s="118">
        <f t="shared" si="27"/>
        <v>2021</v>
      </c>
    </row>
    <row r="1690" spans="1:3" ht="13.5" thickBot="1" x14ac:dyDescent="0.35">
      <c r="A1690" s="116">
        <v>44468</v>
      </c>
      <c r="B1690" s="120">
        <v>-0.28000000000000003</v>
      </c>
      <c r="C1690" s="118">
        <f t="shared" si="27"/>
        <v>2021</v>
      </c>
    </row>
    <row r="1691" spans="1:3" ht="13.5" thickBot="1" x14ac:dyDescent="0.35">
      <c r="A1691" s="116">
        <v>44469</v>
      </c>
      <c r="B1691" s="119">
        <v>-0.28999999999999998</v>
      </c>
      <c r="C1691" s="118">
        <f t="shared" si="27"/>
        <v>2021</v>
      </c>
    </row>
    <row r="1692" spans="1:3" ht="13.5" thickBot="1" x14ac:dyDescent="0.35">
      <c r="A1692" s="116">
        <v>44470</v>
      </c>
      <c r="B1692" s="120">
        <v>-0.34</v>
      </c>
      <c r="C1692" s="118">
        <f t="shared" si="27"/>
        <v>2021</v>
      </c>
    </row>
    <row r="1693" spans="1:3" ht="13.5" thickBot="1" x14ac:dyDescent="0.35">
      <c r="A1693" s="116">
        <v>44473</v>
      </c>
      <c r="B1693" s="119">
        <v>-0.34</v>
      </c>
      <c r="C1693" s="118">
        <f t="shared" si="27"/>
        <v>2021</v>
      </c>
    </row>
    <row r="1694" spans="1:3" ht="13.5" thickBot="1" x14ac:dyDescent="0.35">
      <c r="A1694" s="116">
        <v>44474</v>
      </c>
      <c r="B1694" s="120">
        <v>-0.33</v>
      </c>
      <c r="C1694" s="118">
        <f t="shared" si="27"/>
        <v>2021</v>
      </c>
    </row>
    <row r="1695" spans="1:3" ht="13.5" thickBot="1" x14ac:dyDescent="0.35">
      <c r="A1695" s="116">
        <v>44475</v>
      </c>
      <c r="B1695" s="119">
        <v>-0.34</v>
      </c>
      <c r="C1695" s="118">
        <f t="shared" si="27"/>
        <v>2021</v>
      </c>
    </row>
    <row r="1696" spans="1:3" ht="13.5" thickBot="1" x14ac:dyDescent="0.35">
      <c r="A1696" s="116">
        <v>44476</v>
      </c>
      <c r="B1696" s="120">
        <v>-0.31</v>
      </c>
      <c r="C1696" s="118">
        <f t="shared" si="27"/>
        <v>2021</v>
      </c>
    </row>
    <row r="1697" spans="1:3" ht="13.5" thickBot="1" x14ac:dyDescent="0.35">
      <c r="A1697" s="116">
        <v>44477</v>
      </c>
      <c r="B1697" s="119">
        <v>-0.31</v>
      </c>
      <c r="C1697" s="118">
        <f t="shared" si="27"/>
        <v>2021</v>
      </c>
    </row>
    <row r="1698" spans="1:3" ht="13.5" thickBot="1" x14ac:dyDescent="0.35">
      <c r="A1698" s="116">
        <v>44481</v>
      </c>
      <c r="B1698" s="120">
        <v>-0.34</v>
      </c>
      <c r="C1698" s="118">
        <f t="shared" si="27"/>
        <v>2021</v>
      </c>
    </row>
    <row r="1699" spans="1:3" ht="13.5" thickBot="1" x14ac:dyDescent="0.35">
      <c r="A1699" s="116">
        <v>44482</v>
      </c>
      <c r="B1699" s="119">
        <v>-0.42</v>
      </c>
      <c r="C1699" s="118">
        <f t="shared" si="27"/>
        <v>2021</v>
      </c>
    </row>
    <row r="1700" spans="1:3" ht="13.5" thickBot="1" x14ac:dyDescent="0.35">
      <c r="A1700" s="116">
        <v>44483</v>
      </c>
      <c r="B1700" s="120">
        <v>-0.44</v>
      </c>
      <c r="C1700" s="118">
        <f t="shared" si="27"/>
        <v>2021</v>
      </c>
    </row>
    <row r="1701" spans="1:3" ht="13.5" thickBot="1" x14ac:dyDescent="0.35">
      <c r="A1701" s="116">
        <v>44484</v>
      </c>
      <c r="B1701" s="119">
        <v>-0.42</v>
      </c>
      <c r="C1701" s="118">
        <f t="shared" si="27"/>
        <v>2021</v>
      </c>
    </row>
    <row r="1702" spans="1:3" ht="13.5" thickBot="1" x14ac:dyDescent="0.35">
      <c r="A1702" s="116">
        <v>44487</v>
      </c>
      <c r="B1702" s="120">
        <v>-0.43</v>
      </c>
      <c r="C1702" s="118">
        <f t="shared" si="27"/>
        <v>2021</v>
      </c>
    </row>
    <row r="1703" spans="1:3" ht="13.5" thickBot="1" x14ac:dyDescent="0.35">
      <c r="A1703" s="116">
        <v>44488</v>
      </c>
      <c r="B1703" s="119">
        <v>-0.36</v>
      </c>
      <c r="C1703" s="118">
        <f t="shared" si="27"/>
        <v>2021</v>
      </c>
    </row>
    <row r="1704" spans="1:3" ht="13.5" thickBot="1" x14ac:dyDescent="0.35">
      <c r="A1704" s="116">
        <v>44489</v>
      </c>
      <c r="B1704" s="120">
        <v>-0.36</v>
      </c>
      <c r="C1704" s="118">
        <f t="shared" si="27"/>
        <v>2021</v>
      </c>
    </row>
    <row r="1705" spans="1:3" ht="13.5" thickBot="1" x14ac:dyDescent="0.35">
      <c r="A1705" s="116">
        <v>44490</v>
      </c>
      <c r="B1705" s="119">
        <v>-0.4</v>
      </c>
      <c r="C1705" s="118">
        <f t="shared" si="27"/>
        <v>2021</v>
      </c>
    </row>
    <row r="1706" spans="1:3" ht="13.5" thickBot="1" x14ac:dyDescent="0.35">
      <c r="A1706" s="116">
        <v>44491</v>
      </c>
      <c r="B1706" s="120">
        <v>-0.42</v>
      </c>
      <c r="C1706" s="118">
        <f t="shared" si="27"/>
        <v>2021</v>
      </c>
    </row>
    <row r="1707" spans="1:3" ht="13.5" thickBot="1" x14ac:dyDescent="0.35">
      <c r="A1707" s="116">
        <v>44494</v>
      </c>
      <c r="B1707" s="119">
        <v>-0.43</v>
      </c>
      <c r="C1707" s="118">
        <f t="shared" si="27"/>
        <v>2021</v>
      </c>
    </row>
    <row r="1708" spans="1:3" ht="13.5" thickBot="1" x14ac:dyDescent="0.35">
      <c r="A1708" s="116">
        <v>44495</v>
      </c>
      <c r="B1708" s="120">
        <v>-0.48</v>
      </c>
      <c r="C1708" s="118">
        <f t="shared" si="27"/>
        <v>2021</v>
      </c>
    </row>
    <row r="1709" spans="1:3" ht="13.5" thickBot="1" x14ac:dyDescent="0.35">
      <c r="A1709" s="116">
        <v>44496</v>
      </c>
      <c r="B1709" s="119">
        <v>-0.56000000000000005</v>
      </c>
      <c r="C1709" s="118">
        <f t="shared" si="27"/>
        <v>2021</v>
      </c>
    </row>
    <row r="1710" spans="1:3" ht="13.5" thickBot="1" x14ac:dyDescent="0.35">
      <c r="A1710" s="116">
        <v>44497</v>
      </c>
      <c r="B1710" s="120">
        <v>-0.46</v>
      </c>
      <c r="C1710" s="118">
        <f t="shared" si="27"/>
        <v>2021</v>
      </c>
    </row>
    <row r="1711" spans="1:3" ht="13.5" thickBot="1" x14ac:dyDescent="0.35">
      <c r="A1711" s="116">
        <v>44498</v>
      </c>
      <c r="B1711" s="119">
        <v>-0.38</v>
      </c>
      <c r="C1711" s="118">
        <f t="shared" si="27"/>
        <v>2021</v>
      </c>
    </row>
    <row r="1712" spans="1:3" ht="13.5" thickBot="1" x14ac:dyDescent="0.35">
      <c r="A1712" s="116">
        <v>44501</v>
      </c>
      <c r="B1712" s="120">
        <v>-0.36</v>
      </c>
      <c r="C1712" s="118">
        <f t="shared" si="27"/>
        <v>2021</v>
      </c>
    </row>
    <row r="1713" spans="1:3" ht="13.5" thickBot="1" x14ac:dyDescent="0.35">
      <c r="A1713" s="116">
        <v>44502</v>
      </c>
      <c r="B1713" s="119">
        <v>-0.4</v>
      </c>
      <c r="C1713" s="118">
        <f t="shared" si="27"/>
        <v>2021</v>
      </c>
    </row>
    <row r="1714" spans="1:3" ht="13.5" thickBot="1" x14ac:dyDescent="0.35">
      <c r="A1714" s="116">
        <v>44503</v>
      </c>
      <c r="B1714" s="120">
        <v>-0.38</v>
      </c>
      <c r="C1714" s="118">
        <f t="shared" si="27"/>
        <v>2021</v>
      </c>
    </row>
    <row r="1715" spans="1:3" ht="13.5" thickBot="1" x14ac:dyDescent="0.35">
      <c r="A1715" s="116">
        <v>44504</v>
      </c>
      <c r="B1715" s="119">
        <v>-0.46</v>
      </c>
      <c r="C1715" s="118">
        <f t="shared" si="27"/>
        <v>2021</v>
      </c>
    </row>
    <row r="1716" spans="1:3" ht="13.5" thickBot="1" x14ac:dyDescent="0.35">
      <c r="A1716" s="116">
        <v>44505</v>
      </c>
      <c r="B1716" s="120">
        <v>-0.53</v>
      </c>
      <c r="C1716" s="118">
        <f t="shared" si="27"/>
        <v>2021</v>
      </c>
    </row>
    <row r="1717" spans="1:3" ht="13.5" thickBot="1" x14ac:dyDescent="0.35">
      <c r="A1717" s="116">
        <v>44508</v>
      </c>
      <c r="B1717" s="119">
        <v>-0.57999999999999996</v>
      </c>
      <c r="C1717" s="118">
        <f t="shared" si="27"/>
        <v>2021</v>
      </c>
    </row>
    <row r="1718" spans="1:3" ht="13.5" thickBot="1" x14ac:dyDescent="0.35">
      <c r="A1718" s="116">
        <v>44509</v>
      </c>
      <c r="B1718" s="120">
        <v>-0.64</v>
      </c>
      <c r="C1718" s="118">
        <f t="shared" si="27"/>
        <v>2021</v>
      </c>
    </row>
    <row r="1719" spans="1:3" ht="13.5" thickBot="1" x14ac:dyDescent="0.35">
      <c r="A1719" s="116">
        <v>44510</v>
      </c>
      <c r="B1719" s="119">
        <v>-0.6</v>
      </c>
      <c r="C1719" s="118">
        <f t="shared" si="27"/>
        <v>2021</v>
      </c>
    </row>
    <row r="1720" spans="1:3" ht="13.5" thickBot="1" x14ac:dyDescent="0.35">
      <c r="A1720" s="116">
        <v>44512</v>
      </c>
      <c r="B1720" s="120">
        <v>-0.59</v>
      </c>
      <c r="C1720" s="118">
        <f t="shared" si="27"/>
        <v>2021</v>
      </c>
    </row>
    <row r="1721" spans="1:3" ht="13.5" thickBot="1" x14ac:dyDescent="0.35">
      <c r="A1721" s="116">
        <v>44515</v>
      </c>
      <c r="B1721" s="119">
        <v>-0.56000000000000005</v>
      </c>
      <c r="C1721" s="118">
        <f t="shared" si="27"/>
        <v>2021</v>
      </c>
    </row>
    <row r="1722" spans="1:3" ht="13.5" thickBot="1" x14ac:dyDescent="0.35">
      <c r="A1722" s="116">
        <v>44516</v>
      </c>
      <c r="B1722" s="120">
        <v>-0.5</v>
      </c>
      <c r="C1722" s="118">
        <f t="shared" si="27"/>
        <v>2021</v>
      </c>
    </row>
    <row r="1723" spans="1:3" ht="13.5" thickBot="1" x14ac:dyDescent="0.35">
      <c r="A1723" s="116">
        <v>44517</v>
      </c>
      <c r="B1723" s="119">
        <v>-0.51</v>
      </c>
      <c r="C1723" s="118">
        <f t="shared" si="27"/>
        <v>2021</v>
      </c>
    </row>
    <row r="1724" spans="1:3" ht="13.5" thickBot="1" x14ac:dyDescent="0.35">
      <c r="A1724" s="116">
        <v>44518</v>
      </c>
      <c r="B1724" s="120">
        <v>-0.56000000000000005</v>
      </c>
      <c r="C1724" s="118">
        <f t="shared" si="27"/>
        <v>2021</v>
      </c>
    </row>
    <row r="1725" spans="1:3" ht="13.5" thickBot="1" x14ac:dyDescent="0.35">
      <c r="A1725" s="116">
        <v>44519</v>
      </c>
      <c r="B1725" s="119">
        <v>-0.6</v>
      </c>
      <c r="C1725" s="118">
        <f t="shared" si="27"/>
        <v>2021</v>
      </c>
    </row>
    <row r="1726" spans="1:3" ht="13.5" thickBot="1" x14ac:dyDescent="0.35">
      <c r="A1726" s="116">
        <v>44522</v>
      </c>
      <c r="B1726" s="120">
        <v>-0.49</v>
      </c>
      <c r="C1726" s="118">
        <f t="shared" si="27"/>
        <v>2021</v>
      </c>
    </row>
    <row r="1727" spans="1:3" ht="13.5" thickBot="1" x14ac:dyDescent="0.35">
      <c r="A1727" s="116">
        <v>44523</v>
      </c>
      <c r="B1727" s="119">
        <v>-0.43</v>
      </c>
      <c r="C1727" s="118">
        <f t="shared" si="27"/>
        <v>2021</v>
      </c>
    </row>
    <row r="1728" spans="1:3" ht="13.5" thickBot="1" x14ac:dyDescent="0.35">
      <c r="A1728" s="116">
        <v>44524</v>
      </c>
      <c r="B1728" s="120">
        <v>-0.46</v>
      </c>
      <c r="C1728" s="118">
        <f t="shared" si="27"/>
        <v>2021</v>
      </c>
    </row>
    <row r="1729" spans="1:3" ht="13.5" thickBot="1" x14ac:dyDescent="0.35">
      <c r="A1729" s="116">
        <v>44526</v>
      </c>
      <c r="B1729" s="119">
        <v>-0.55000000000000004</v>
      </c>
      <c r="C1729" s="118">
        <f t="shared" si="27"/>
        <v>2021</v>
      </c>
    </row>
    <row r="1730" spans="1:3" ht="13.5" thickBot="1" x14ac:dyDescent="0.35">
      <c r="A1730" s="116">
        <v>44529</v>
      </c>
      <c r="B1730" s="120">
        <v>-0.51</v>
      </c>
      <c r="C1730" s="118">
        <f t="shared" si="27"/>
        <v>2021</v>
      </c>
    </row>
    <row r="1731" spans="1:3" ht="13.5" thickBot="1" x14ac:dyDescent="0.35">
      <c r="A1731" s="116">
        <v>44530</v>
      </c>
      <c r="B1731" s="119">
        <v>-0.57999999999999996</v>
      </c>
      <c r="C1731" s="118">
        <f t="shared" ref="C1731:C1794" si="28">YEAR(A1731)</f>
        <v>2021</v>
      </c>
    </row>
    <row r="1732" spans="1:3" ht="13.5" thickBot="1" x14ac:dyDescent="0.35">
      <c r="A1732" s="116">
        <v>44531</v>
      </c>
      <c r="B1732" s="120">
        <v>-0.56000000000000005</v>
      </c>
      <c r="C1732" s="118">
        <f t="shared" si="28"/>
        <v>2021</v>
      </c>
    </row>
    <row r="1733" spans="1:3" ht="13.5" thickBot="1" x14ac:dyDescent="0.35">
      <c r="A1733" s="116">
        <v>44532</v>
      </c>
      <c r="B1733" s="119">
        <v>-0.61</v>
      </c>
      <c r="C1733" s="118">
        <f t="shared" si="28"/>
        <v>2021</v>
      </c>
    </row>
    <row r="1734" spans="1:3" ht="13.5" thickBot="1" x14ac:dyDescent="0.35">
      <c r="A1734" s="116">
        <v>44533</v>
      </c>
      <c r="B1734" s="120">
        <v>-0.63</v>
      </c>
      <c r="C1734" s="118">
        <f t="shared" si="28"/>
        <v>2021</v>
      </c>
    </row>
    <row r="1735" spans="1:3" ht="13.5" thickBot="1" x14ac:dyDescent="0.35">
      <c r="A1735" s="116">
        <v>44536</v>
      </c>
      <c r="B1735" s="119">
        <v>-0.56999999999999995</v>
      </c>
      <c r="C1735" s="118">
        <f t="shared" si="28"/>
        <v>2021</v>
      </c>
    </row>
    <row r="1736" spans="1:3" ht="13.5" thickBot="1" x14ac:dyDescent="0.35">
      <c r="A1736" s="116">
        <v>44537</v>
      </c>
      <c r="B1736" s="120">
        <v>-0.53</v>
      </c>
      <c r="C1736" s="118">
        <f t="shared" si="28"/>
        <v>2021</v>
      </c>
    </row>
    <row r="1737" spans="1:3" ht="13.5" thickBot="1" x14ac:dyDescent="0.35">
      <c r="A1737" s="116">
        <v>44538</v>
      </c>
      <c r="B1737" s="119">
        <v>-0.5</v>
      </c>
      <c r="C1737" s="118">
        <f t="shared" si="28"/>
        <v>2021</v>
      </c>
    </row>
    <row r="1738" spans="1:3" ht="13.5" thickBot="1" x14ac:dyDescent="0.35">
      <c r="A1738" s="116">
        <v>44539</v>
      </c>
      <c r="B1738" s="120">
        <v>-0.48</v>
      </c>
      <c r="C1738" s="118">
        <f t="shared" si="28"/>
        <v>2021</v>
      </c>
    </row>
    <row r="1739" spans="1:3" ht="13.5" thickBot="1" x14ac:dyDescent="0.35">
      <c r="A1739" s="116">
        <v>44540</v>
      </c>
      <c r="B1739" s="119">
        <v>-0.44</v>
      </c>
      <c r="C1739" s="118">
        <f t="shared" si="28"/>
        <v>2021</v>
      </c>
    </row>
    <row r="1740" spans="1:3" ht="13.5" thickBot="1" x14ac:dyDescent="0.35">
      <c r="A1740" s="116">
        <v>44543</v>
      </c>
      <c r="B1740" s="120">
        <v>-0.47</v>
      </c>
      <c r="C1740" s="118">
        <f t="shared" si="28"/>
        <v>2021</v>
      </c>
    </row>
    <row r="1741" spans="1:3" ht="13.5" thickBot="1" x14ac:dyDescent="0.35">
      <c r="A1741" s="116">
        <v>44544</v>
      </c>
      <c r="B1741" s="119">
        <v>-0.44</v>
      </c>
      <c r="C1741" s="118">
        <f t="shared" si="28"/>
        <v>2021</v>
      </c>
    </row>
    <row r="1742" spans="1:3" ht="13.5" thickBot="1" x14ac:dyDescent="0.35">
      <c r="A1742" s="116">
        <v>44545</v>
      </c>
      <c r="B1742" s="120">
        <v>-0.42</v>
      </c>
      <c r="C1742" s="118">
        <f t="shared" si="28"/>
        <v>2021</v>
      </c>
    </row>
    <row r="1743" spans="1:3" ht="13.5" thickBot="1" x14ac:dyDescent="0.35">
      <c r="A1743" s="116">
        <v>44546</v>
      </c>
      <c r="B1743" s="119">
        <v>-0.42</v>
      </c>
      <c r="C1743" s="118">
        <f t="shared" si="28"/>
        <v>2021</v>
      </c>
    </row>
    <row r="1744" spans="1:3" ht="13.5" thickBot="1" x14ac:dyDescent="0.35">
      <c r="A1744" s="116">
        <v>44547</v>
      </c>
      <c r="B1744" s="120">
        <v>-0.44</v>
      </c>
      <c r="C1744" s="118">
        <f t="shared" si="28"/>
        <v>2021</v>
      </c>
    </row>
    <row r="1745" spans="1:3" ht="13.5" thickBot="1" x14ac:dyDescent="0.35">
      <c r="A1745" s="116">
        <v>44550</v>
      </c>
      <c r="B1745" s="119">
        <v>-0.43</v>
      </c>
      <c r="C1745" s="118">
        <f t="shared" si="28"/>
        <v>2021</v>
      </c>
    </row>
    <row r="1746" spans="1:3" ht="13.5" thickBot="1" x14ac:dyDescent="0.35">
      <c r="A1746" s="116">
        <v>44551</v>
      </c>
      <c r="B1746" s="120">
        <v>-0.46</v>
      </c>
      <c r="C1746" s="118">
        <f t="shared" si="28"/>
        <v>2021</v>
      </c>
    </row>
    <row r="1747" spans="1:3" ht="13.5" thickBot="1" x14ac:dyDescent="0.35">
      <c r="A1747" s="116">
        <v>44552</v>
      </c>
      <c r="B1747" s="119">
        <v>-0.5</v>
      </c>
      <c r="C1747" s="118">
        <f t="shared" si="28"/>
        <v>2021</v>
      </c>
    </row>
    <row r="1748" spans="1:3" ht="13.5" thickBot="1" x14ac:dyDescent="0.35">
      <c r="A1748" s="116">
        <v>44553</v>
      </c>
      <c r="B1748" s="120">
        <v>-0.45</v>
      </c>
      <c r="C1748" s="118">
        <f t="shared" si="28"/>
        <v>2021</v>
      </c>
    </row>
    <row r="1749" spans="1:3" ht="13.5" thickBot="1" x14ac:dyDescent="0.35">
      <c r="A1749" s="116">
        <v>44557</v>
      </c>
      <c r="B1749" s="119">
        <v>-0.5</v>
      </c>
      <c r="C1749" s="118">
        <f t="shared" si="28"/>
        <v>2021</v>
      </c>
    </row>
    <row r="1750" spans="1:3" ht="13.5" thickBot="1" x14ac:dyDescent="0.35">
      <c r="A1750" s="116">
        <v>44558</v>
      </c>
      <c r="B1750" s="120">
        <v>-0.48</v>
      </c>
      <c r="C1750" s="118">
        <f t="shared" si="28"/>
        <v>2021</v>
      </c>
    </row>
    <row r="1751" spans="1:3" ht="13.5" thickBot="1" x14ac:dyDescent="0.35">
      <c r="A1751" s="116">
        <v>44559</v>
      </c>
      <c r="B1751" s="119">
        <v>-0.45</v>
      </c>
      <c r="C1751" s="118">
        <f t="shared" si="28"/>
        <v>2021</v>
      </c>
    </row>
    <row r="1752" spans="1:3" ht="13.5" thickBot="1" x14ac:dyDescent="0.35">
      <c r="A1752" s="116">
        <v>44560</v>
      </c>
      <c r="B1752" s="120">
        <v>-0.51</v>
      </c>
      <c r="C1752" s="118">
        <f t="shared" si="28"/>
        <v>2021</v>
      </c>
    </row>
    <row r="1753" spans="1:3" x14ac:dyDescent="0.3">
      <c r="A1753" s="116">
        <v>44561</v>
      </c>
      <c r="B1753" s="119">
        <v>-0.52</v>
      </c>
      <c r="C1753" s="118">
        <f t="shared" si="28"/>
        <v>2021</v>
      </c>
    </row>
    <row r="1754" spans="1:3" ht="13.5" thickBot="1" x14ac:dyDescent="0.35">
      <c r="A1754" s="116">
        <v>44564</v>
      </c>
      <c r="B1754" s="119">
        <v>-0.43</v>
      </c>
      <c r="C1754" s="118">
        <f t="shared" si="28"/>
        <v>2022</v>
      </c>
    </row>
    <row r="1755" spans="1:3" ht="13.5" thickBot="1" x14ac:dyDescent="0.35">
      <c r="A1755" s="116">
        <v>44565</v>
      </c>
      <c r="B1755" s="120">
        <v>-0.35</v>
      </c>
      <c r="C1755" s="118">
        <f t="shared" si="28"/>
        <v>2022</v>
      </c>
    </row>
    <row r="1756" spans="1:3" ht="13.5" thickBot="1" x14ac:dyDescent="0.35">
      <c r="A1756" s="116">
        <v>44566</v>
      </c>
      <c r="B1756" s="119">
        <v>-0.27</v>
      </c>
      <c r="C1756" s="118">
        <f t="shared" si="28"/>
        <v>2022</v>
      </c>
    </row>
    <row r="1757" spans="1:3" ht="13.5" thickBot="1" x14ac:dyDescent="0.35">
      <c r="A1757" s="116">
        <v>44567</v>
      </c>
      <c r="B1757" s="120">
        <v>-0.21</v>
      </c>
      <c r="C1757" s="118">
        <f t="shared" si="28"/>
        <v>2022</v>
      </c>
    </row>
    <row r="1758" spans="1:3" ht="13.5" thickBot="1" x14ac:dyDescent="0.35">
      <c r="A1758" s="116">
        <v>44568</v>
      </c>
      <c r="B1758" s="119">
        <v>-0.22</v>
      </c>
      <c r="C1758" s="118">
        <f t="shared" si="28"/>
        <v>2022</v>
      </c>
    </row>
    <row r="1759" spans="1:3" ht="13.5" thickBot="1" x14ac:dyDescent="0.35">
      <c r="A1759" s="116">
        <v>44571</v>
      </c>
      <c r="B1759" s="120">
        <v>-0.21</v>
      </c>
      <c r="C1759" s="118">
        <f t="shared" si="28"/>
        <v>2022</v>
      </c>
    </row>
    <row r="1760" spans="1:3" ht="13.5" thickBot="1" x14ac:dyDescent="0.35">
      <c r="A1760" s="116">
        <v>44572</v>
      </c>
      <c r="B1760" s="119">
        <v>-0.28999999999999998</v>
      </c>
      <c r="C1760" s="118">
        <f t="shared" si="28"/>
        <v>2022</v>
      </c>
    </row>
    <row r="1761" spans="1:3" ht="13.5" thickBot="1" x14ac:dyDescent="0.35">
      <c r="A1761" s="116">
        <v>44573</v>
      </c>
      <c r="B1761" s="120">
        <v>-0.23</v>
      </c>
      <c r="C1761" s="118">
        <f t="shared" si="28"/>
        <v>2022</v>
      </c>
    </row>
    <row r="1762" spans="1:3" ht="13.5" thickBot="1" x14ac:dyDescent="0.35">
      <c r="A1762" s="116">
        <v>44574</v>
      </c>
      <c r="B1762" s="119">
        <v>-0.23</v>
      </c>
      <c r="C1762" s="118">
        <f t="shared" si="28"/>
        <v>2022</v>
      </c>
    </row>
    <row r="1763" spans="1:3" ht="13.5" thickBot="1" x14ac:dyDescent="0.35">
      <c r="A1763" s="116">
        <v>44575</v>
      </c>
      <c r="B1763" s="120">
        <v>-0.16</v>
      </c>
      <c r="C1763" s="118">
        <f t="shared" si="28"/>
        <v>2022</v>
      </c>
    </row>
    <row r="1764" spans="1:3" ht="13.5" thickBot="1" x14ac:dyDescent="0.35">
      <c r="A1764" s="116">
        <v>44579</v>
      </c>
      <c r="B1764" s="119">
        <v>-0.12</v>
      </c>
      <c r="C1764" s="118">
        <f t="shared" si="28"/>
        <v>2022</v>
      </c>
    </row>
    <row r="1765" spans="1:3" ht="13.5" thickBot="1" x14ac:dyDescent="0.35">
      <c r="A1765" s="116">
        <v>44580</v>
      </c>
      <c r="B1765" s="120">
        <v>-0.11</v>
      </c>
      <c r="C1765" s="118">
        <f t="shared" si="28"/>
        <v>2022</v>
      </c>
    </row>
    <row r="1766" spans="1:3" ht="13.5" thickBot="1" x14ac:dyDescent="0.35">
      <c r="A1766" s="116">
        <v>44581</v>
      </c>
      <c r="B1766" s="119">
        <v>-0.1</v>
      </c>
      <c r="C1766" s="118">
        <f t="shared" si="28"/>
        <v>2022</v>
      </c>
    </row>
    <row r="1767" spans="1:3" ht="13.5" thickBot="1" x14ac:dyDescent="0.35">
      <c r="A1767" s="116">
        <v>44582</v>
      </c>
      <c r="B1767" s="120">
        <v>-0.18</v>
      </c>
      <c r="C1767" s="118">
        <f t="shared" si="28"/>
        <v>2022</v>
      </c>
    </row>
    <row r="1768" spans="1:3" ht="13.5" thickBot="1" x14ac:dyDescent="0.35">
      <c r="A1768" s="116">
        <v>44585</v>
      </c>
      <c r="B1768" s="119">
        <v>-0.19</v>
      </c>
      <c r="C1768" s="118">
        <f t="shared" si="28"/>
        <v>2022</v>
      </c>
    </row>
    <row r="1769" spans="1:3" ht="13.5" thickBot="1" x14ac:dyDescent="0.35">
      <c r="A1769" s="116">
        <v>44586</v>
      </c>
      <c r="B1769" s="120">
        <v>-0.16</v>
      </c>
      <c r="C1769" s="118">
        <f t="shared" si="28"/>
        <v>2022</v>
      </c>
    </row>
    <row r="1770" spans="1:3" ht="13.5" thickBot="1" x14ac:dyDescent="0.35">
      <c r="A1770" s="116">
        <v>44587</v>
      </c>
      <c r="B1770" s="119">
        <v>-0.1</v>
      </c>
      <c r="C1770" s="118">
        <f t="shared" si="28"/>
        <v>2022</v>
      </c>
    </row>
    <row r="1771" spans="1:3" ht="13.5" thickBot="1" x14ac:dyDescent="0.35">
      <c r="A1771" s="116">
        <v>44588</v>
      </c>
      <c r="B1771" s="120">
        <v>-0.17</v>
      </c>
      <c r="C1771" s="118">
        <f t="shared" si="28"/>
        <v>2022</v>
      </c>
    </row>
    <row r="1772" spans="1:3" ht="13.5" thickBot="1" x14ac:dyDescent="0.35">
      <c r="A1772" s="116">
        <v>44589</v>
      </c>
      <c r="B1772" s="119">
        <v>-0.21</v>
      </c>
      <c r="C1772" s="118">
        <f t="shared" si="28"/>
        <v>2022</v>
      </c>
    </row>
    <row r="1773" spans="1:3" ht="13.5" thickBot="1" x14ac:dyDescent="0.35">
      <c r="A1773" s="116">
        <v>44592</v>
      </c>
      <c r="B1773" s="120">
        <v>-0.19</v>
      </c>
      <c r="C1773" s="118">
        <f t="shared" si="28"/>
        <v>2022</v>
      </c>
    </row>
    <row r="1774" spans="1:3" ht="13.5" thickBot="1" x14ac:dyDescent="0.35">
      <c r="A1774" s="116">
        <v>44593</v>
      </c>
      <c r="B1774" s="119">
        <v>-0.15</v>
      </c>
      <c r="C1774" s="118">
        <f t="shared" si="28"/>
        <v>2022</v>
      </c>
    </row>
    <row r="1775" spans="1:3" ht="13.5" thickBot="1" x14ac:dyDescent="0.35">
      <c r="A1775" s="116">
        <v>44594</v>
      </c>
      <c r="B1775" s="120">
        <v>-0.14000000000000001</v>
      </c>
      <c r="C1775" s="118">
        <f t="shared" si="28"/>
        <v>2022</v>
      </c>
    </row>
    <row r="1776" spans="1:3" ht="13.5" thickBot="1" x14ac:dyDescent="0.35">
      <c r="A1776" s="116">
        <v>44595</v>
      </c>
      <c r="B1776" s="119">
        <v>-0.08</v>
      </c>
      <c r="C1776" s="118">
        <f t="shared" si="28"/>
        <v>2022</v>
      </c>
    </row>
    <row r="1777" spans="1:3" ht="13.5" thickBot="1" x14ac:dyDescent="0.35">
      <c r="A1777" s="116">
        <v>44596</v>
      </c>
      <c r="B1777" s="120">
        <v>0</v>
      </c>
      <c r="C1777" s="118">
        <f t="shared" si="28"/>
        <v>2022</v>
      </c>
    </row>
    <row r="1778" spans="1:3" ht="13.5" thickBot="1" x14ac:dyDescent="0.35">
      <c r="A1778" s="116">
        <v>44599</v>
      </c>
      <c r="B1778" s="119">
        <v>-0.01</v>
      </c>
      <c r="C1778" s="118">
        <f t="shared" si="28"/>
        <v>2022</v>
      </c>
    </row>
    <row r="1779" spans="1:3" ht="13.5" thickBot="1" x14ac:dyDescent="0.35">
      <c r="A1779" s="116">
        <v>44600</v>
      </c>
      <c r="B1779" s="120">
        <v>-0.01</v>
      </c>
      <c r="C1779" s="118">
        <f t="shared" si="28"/>
        <v>2022</v>
      </c>
    </row>
    <row r="1780" spans="1:3" ht="13.5" thickBot="1" x14ac:dyDescent="0.35">
      <c r="A1780" s="116">
        <v>44601</v>
      </c>
      <c r="B1780" s="119">
        <v>-0.01</v>
      </c>
      <c r="C1780" s="118">
        <f t="shared" si="28"/>
        <v>2022</v>
      </c>
    </row>
    <row r="1781" spans="1:3" ht="13.5" thickBot="1" x14ac:dyDescent="0.35">
      <c r="A1781" s="116">
        <v>44602</v>
      </c>
      <c r="B1781" s="120">
        <v>0.05</v>
      </c>
      <c r="C1781" s="118">
        <f t="shared" si="28"/>
        <v>2022</v>
      </c>
    </row>
    <row r="1782" spans="1:3" ht="13.5" thickBot="1" x14ac:dyDescent="0.35">
      <c r="A1782" s="116">
        <v>44603</v>
      </c>
      <c r="B1782" s="119">
        <v>0.02</v>
      </c>
      <c r="C1782" s="118">
        <f t="shared" si="28"/>
        <v>2022</v>
      </c>
    </row>
    <row r="1783" spans="1:3" ht="13.5" thickBot="1" x14ac:dyDescent="0.35">
      <c r="A1783" s="116">
        <v>44606</v>
      </c>
      <c r="B1783" s="120">
        <v>0.05</v>
      </c>
      <c r="C1783" s="118">
        <f t="shared" si="28"/>
        <v>2022</v>
      </c>
    </row>
    <row r="1784" spans="1:3" ht="13.5" thickBot="1" x14ac:dyDescent="0.35">
      <c r="A1784" s="116">
        <v>44607</v>
      </c>
      <c r="B1784" s="119">
        <v>0.11</v>
      </c>
      <c r="C1784" s="118">
        <f t="shared" si="28"/>
        <v>2022</v>
      </c>
    </row>
    <row r="1785" spans="1:3" ht="13.5" thickBot="1" x14ac:dyDescent="0.35">
      <c r="A1785" s="116">
        <v>44608</v>
      </c>
      <c r="B1785" s="120">
        <v>0.08</v>
      </c>
      <c r="C1785" s="118">
        <f t="shared" si="28"/>
        <v>2022</v>
      </c>
    </row>
    <row r="1786" spans="1:3" ht="13.5" thickBot="1" x14ac:dyDescent="0.35">
      <c r="A1786" s="116">
        <v>44609</v>
      </c>
      <c r="B1786" s="119">
        <v>0.1</v>
      </c>
      <c r="C1786" s="118">
        <f t="shared" si="28"/>
        <v>2022</v>
      </c>
    </row>
    <row r="1787" spans="1:3" ht="13.5" thickBot="1" x14ac:dyDescent="0.35">
      <c r="A1787" s="116">
        <v>44610</v>
      </c>
      <c r="B1787" s="120">
        <v>0.04</v>
      </c>
      <c r="C1787" s="118">
        <f t="shared" si="28"/>
        <v>2022</v>
      </c>
    </row>
    <row r="1788" spans="1:3" ht="13.5" thickBot="1" x14ac:dyDescent="0.35">
      <c r="A1788" s="116">
        <v>44614</v>
      </c>
      <c r="B1788" s="119">
        <v>0.03</v>
      </c>
      <c r="C1788" s="118">
        <f t="shared" si="28"/>
        <v>2022</v>
      </c>
    </row>
    <row r="1789" spans="1:3" ht="13.5" thickBot="1" x14ac:dyDescent="0.35">
      <c r="A1789" s="116">
        <v>44615</v>
      </c>
      <c r="B1789" s="120">
        <v>0.04</v>
      </c>
      <c r="C1789" s="118">
        <f t="shared" si="28"/>
        <v>2022</v>
      </c>
    </row>
    <row r="1790" spans="1:3" ht="13.5" thickBot="1" x14ac:dyDescent="0.35">
      <c r="A1790" s="116">
        <v>44616</v>
      </c>
      <c r="B1790" s="119">
        <v>0.01</v>
      </c>
      <c r="C1790" s="118">
        <f t="shared" si="28"/>
        <v>2022</v>
      </c>
    </row>
    <row r="1791" spans="1:3" ht="13.5" thickBot="1" x14ac:dyDescent="0.35">
      <c r="A1791" s="116">
        <v>44617</v>
      </c>
      <c r="B1791" s="120">
        <v>0.01</v>
      </c>
      <c r="C1791" s="118">
        <f t="shared" si="28"/>
        <v>2022</v>
      </c>
    </row>
    <row r="1792" spans="1:3" ht="13.5" thickBot="1" x14ac:dyDescent="0.35">
      <c r="A1792" s="116">
        <v>44620</v>
      </c>
      <c r="B1792" s="119">
        <v>-0.19</v>
      </c>
      <c r="C1792" s="118">
        <f t="shared" si="28"/>
        <v>2022</v>
      </c>
    </row>
    <row r="1793" spans="1:3" ht="13.5" thickBot="1" x14ac:dyDescent="0.35">
      <c r="A1793" s="116">
        <v>44621</v>
      </c>
      <c r="B1793" s="120">
        <v>-0.26</v>
      </c>
      <c r="C1793" s="118">
        <f t="shared" si="28"/>
        <v>2022</v>
      </c>
    </row>
    <row r="1794" spans="1:3" ht="13.5" thickBot="1" x14ac:dyDescent="0.35">
      <c r="A1794" s="116">
        <v>44622</v>
      </c>
      <c r="B1794" s="119">
        <v>-0.23</v>
      </c>
      <c r="C1794" s="118">
        <f t="shared" si="28"/>
        <v>2022</v>
      </c>
    </row>
    <row r="1795" spans="1:3" ht="13.5" thickBot="1" x14ac:dyDescent="0.35">
      <c r="A1795" s="116">
        <v>44623</v>
      </c>
      <c r="B1795" s="120">
        <v>-0.2</v>
      </c>
      <c r="C1795" s="118">
        <f t="shared" ref="C1795:C1858" si="29">YEAR(A1795)</f>
        <v>2022</v>
      </c>
    </row>
    <row r="1796" spans="1:3" ht="13.5" thickBot="1" x14ac:dyDescent="0.35">
      <c r="A1796" s="116">
        <v>44624</v>
      </c>
      <c r="B1796" s="119">
        <v>-0.25</v>
      </c>
      <c r="C1796" s="118">
        <f t="shared" si="29"/>
        <v>2022</v>
      </c>
    </row>
    <row r="1797" spans="1:3" ht="13.5" thickBot="1" x14ac:dyDescent="0.35">
      <c r="A1797" s="116">
        <v>44627</v>
      </c>
      <c r="B1797" s="120">
        <v>-0.31</v>
      </c>
      <c r="C1797" s="118">
        <f t="shared" si="29"/>
        <v>2022</v>
      </c>
    </row>
    <row r="1798" spans="1:3" ht="13.5" thickBot="1" x14ac:dyDescent="0.35">
      <c r="A1798" s="116">
        <v>44628</v>
      </c>
      <c r="B1798" s="119">
        <v>-0.39</v>
      </c>
      <c r="C1798" s="118">
        <f t="shared" si="29"/>
        <v>2022</v>
      </c>
    </row>
    <row r="1799" spans="1:3" ht="13.5" thickBot="1" x14ac:dyDescent="0.35">
      <c r="A1799" s="116">
        <v>44629</v>
      </c>
      <c r="B1799" s="120">
        <v>-0.27</v>
      </c>
      <c r="C1799" s="118">
        <f t="shared" si="29"/>
        <v>2022</v>
      </c>
    </row>
    <row r="1800" spans="1:3" ht="13.5" thickBot="1" x14ac:dyDescent="0.35">
      <c r="A1800" s="116">
        <v>44630</v>
      </c>
      <c r="B1800" s="119">
        <v>-0.22</v>
      </c>
      <c r="C1800" s="118">
        <f t="shared" si="29"/>
        <v>2022</v>
      </c>
    </row>
    <row r="1801" spans="1:3" ht="13.5" thickBot="1" x14ac:dyDescent="0.35">
      <c r="A1801" s="116">
        <v>44631</v>
      </c>
      <c r="B1801" s="120">
        <v>-0.3</v>
      </c>
      <c r="C1801" s="118">
        <f t="shared" si="29"/>
        <v>2022</v>
      </c>
    </row>
    <row r="1802" spans="1:3" ht="13.5" thickBot="1" x14ac:dyDescent="0.35">
      <c r="A1802" s="116">
        <v>44634</v>
      </c>
      <c r="B1802" s="119">
        <v>-0.19</v>
      </c>
      <c r="C1802" s="118">
        <f t="shared" si="29"/>
        <v>2022</v>
      </c>
    </row>
    <row r="1803" spans="1:3" ht="13.5" thickBot="1" x14ac:dyDescent="0.35">
      <c r="A1803" s="116">
        <v>44635</v>
      </c>
      <c r="B1803" s="120">
        <v>-0.09</v>
      </c>
      <c r="C1803" s="118">
        <f t="shared" si="29"/>
        <v>2022</v>
      </c>
    </row>
    <row r="1804" spans="1:3" ht="13.5" thickBot="1" x14ac:dyDescent="0.35">
      <c r="A1804" s="116">
        <v>44636</v>
      </c>
      <c r="B1804" s="119">
        <v>-7.0000000000000007E-2</v>
      </c>
      <c r="C1804" s="118">
        <f t="shared" si="29"/>
        <v>2022</v>
      </c>
    </row>
    <row r="1805" spans="1:3" ht="13.5" thickBot="1" x14ac:dyDescent="0.35">
      <c r="A1805" s="116">
        <v>44637</v>
      </c>
      <c r="B1805" s="120">
        <v>-0.13</v>
      </c>
      <c r="C1805" s="118">
        <f t="shared" si="29"/>
        <v>2022</v>
      </c>
    </row>
    <row r="1806" spans="1:3" ht="13.5" thickBot="1" x14ac:dyDescent="0.35">
      <c r="A1806" s="116">
        <v>44638</v>
      </c>
      <c r="B1806" s="119">
        <v>-0.14000000000000001</v>
      </c>
      <c r="C1806" s="118">
        <f t="shared" si="29"/>
        <v>2022</v>
      </c>
    </row>
    <row r="1807" spans="1:3" ht="13.5" thickBot="1" x14ac:dyDescent="0.35">
      <c r="A1807" s="116">
        <v>44641</v>
      </c>
      <c r="B1807" s="120">
        <v>-0.03</v>
      </c>
      <c r="C1807" s="118">
        <f t="shared" si="29"/>
        <v>2022</v>
      </c>
    </row>
    <row r="1808" spans="1:3" ht="13.5" thickBot="1" x14ac:dyDescent="0.35">
      <c r="A1808" s="116">
        <v>44642</v>
      </c>
      <c r="B1808" s="119">
        <v>0.01</v>
      </c>
      <c r="C1808" s="118">
        <f t="shared" si="29"/>
        <v>2022</v>
      </c>
    </row>
    <row r="1809" spans="1:3" ht="13.5" thickBot="1" x14ac:dyDescent="0.35">
      <c r="A1809" s="116">
        <v>44643</v>
      </c>
      <c r="B1809" s="120">
        <v>-0.09</v>
      </c>
      <c r="C1809" s="118">
        <f t="shared" si="29"/>
        <v>2022</v>
      </c>
    </row>
    <row r="1810" spans="1:3" ht="13.5" thickBot="1" x14ac:dyDescent="0.35">
      <c r="A1810" s="116">
        <v>44644</v>
      </c>
      <c r="B1810" s="119">
        <v>-0.06</v>
      </c>
      <c r="C1810" s="118">
        <f t="shared" si="29"/>
        <v>2022</v>
      </c>
    </row>
    <row r="1811" spans="1:3" ht="13.5" thickBot="1" x14ac:dyDescent="0.35">
      <c r="A1811" s="116">
        <v>44645</v>
      </c>
      <c r="B1811" s="120">
        <v>0.03</v>
      </c>
      <c r="C1811" s="118">
        <f t="shared" si="29"/>
        <v>2022</v>
      </c>
    </row>
    <row r="1812" spans="1:3" ht="13.5" thickBot="1" x14ac:dyDescent="0.35">
      <c r="A1812" s="116">
        <v>44648</v>
      </c>
      <c r="B1812" s="119">
        <v>0</v>
      </c>
      <c r="C1812" s="118">
        <f t="shared" si="29"/>
        <v>2022</v>
      </c>
    </row>
    <row r="1813" spans="1:3" ht="13.5" thickBot="1" x14ac:dyDescent="0.35">
      <c r="A1813" s="116">
        <v>44649</v>
      </c>
      <c r="B1813" s="120">
        <v>0.03</v>
      </c>
      <c r="C1813" s="118">
        <f t="shared" si="29"/>
        <v>2022</v>
      </c>
    </row>
    <row r="1814" spans="1:3" ht="13.5" thickBot="1" x14ac:dyDescent="0.35">
      <c r="A1814" s="116">
        <v>44650</v>
      </c>
      <c r="B1814" s="119">
        <v>-0.02</v>
      </c>
      <c r="C1814" s="118">
        <f t="shared" si="29"/>
        <v>2022</v>
      </c>
    </row>
    <row r="1815" spans="1:3" ht="13.5" thickBot="1" x14ac:dyDescent="0.35">
      <c r="A1815" s="116">
        <v>44651</v>
      </c>
      <c r="B1815" s="120">
        <v>-0.04</v>
      </c>
      <c r="C1815" s="118">
        <f t="shared" si="29"/>
        <v>2022</v>
      </c>
    </row>
    <row r="1816" spans="1:3" ht="13.5" thickBot="1" x14ac:dyDescent="0.35">
      <c r="A1816" s="116">
        <v>44652</v>
      </c>
      <c r="B1816" s="119">
        <v>0</v>
      </c>
      <c r="C1816" s="118">
        <f t="shared" si="29"/>
        <v>2022</v>
      </c>
    </row>
    <row r="1817" spans="1:3" ht="13.5" thickBot="1" x14ac:dyDescent="0.35">
      <c r="A1817" s="116">
        <v>44655</v>
      </c>
      <c r="B1817" s="120">
        <v>0.02</v>
      </c>
      <c r="C1817" s="118">
        <f t="shared" si="29"/>
        <v>2022</v>
      </c>
    </row>
    <row r="1818" spans="1:3" ht="13.5" thickBot="1" x14ac:dyDescent="0.35">
      <c r="A1818" s="116">
        <v>44656</v>
      </c>
      <c r="B1818" s="119">
        <v>0.1</v>
      </c>
      <c r="C1818" s="118">
        <f t="shared" si="29"/>
        <v>2022</v>
      </c>
    </row>
    <row r="1819" spans="1:3" ht="13.5" thickBot="1" x14ac:dyDescent="0.35">
      <c r="A1819" s="116">
        <v>44657</v>
      </c>
      <c r="B1819" s="120">
        <v>0.17</v>
      </c>
      <c r="C1819" s="118">
        <f t="shared" si="29"/>
        <v>2022</v>
      </c>
    </row>
    <row r="1820" spans="1:3" ht="13.5" thickBot="1" x14ac:dyDescent="0.35">
      <c r="A1820" s="116">
        <v>44658</v>
      </c>
      <c r="B1820" s="119">
        <v>0.23</v>
      </c>
      <c r="C1820" s="118">
        <f t="shared" si="29"/>
        <v>2022</v>
      </c>
    </row>
    <row r="1821" spans="1:3" ht="13.5" thickBot="1" x14ac:dyDescent="0.35">
      <c r="A1821" s="116">
        <v>44659</v>
      </c>
      <c r="B1821" s="120">
        <v>0.26</v>
      </c>
      <c r="C1821" s="118">
        <f t="shared" si="29"/>
        <v>2022</v>
      </c>
    </row>
    <row r="1822" spans="1:3" ht="13.5" thickBot="1" x14ac:dyDescent="0.35">
      <c r="A1822" s="116">
        <v>44662</v>
      </c>
      <c r="B1822" s="119">
        <v>0.3</v>
      </c>
      <c r="C1822" s="118">
        <f t="shared" si="29"/>
        <v>2022</v>
      </c>
    </row>
    <row r="1823" spans="1:3" ht="13.5" thickBot="1" x14ac:dyDescent="0.35">
      <c r="A1823" s="116">
        <v>44663</v>
      </c>
      <c r="B1823" s="120">
        <v>0.3</v>
      </c>
      <c r="C1823" s="118">
        <f t="shared" si="29"/>
        <v>2022</v>
      </c>
    </row>
    <row r="1824" spans="1:3" ht="13.5" thickBot="1" x14ac:dyDescent="0.35">
      <c r="A1824" s="116">
        <v>44664</v>
      </c>
      <c r="B1824" s="119">
        <v>0.33</v>
      </c>
      <c r="C1824" s="118">
        <f t="shared" si="29"/>
        <v>2022</v>
      </c>
    </row>
    <row r="1825" spans="1:3" ht="13.5" thickBot="1" x14ac:dyDescent="0.35">
      <c r="A1825" s="116">
        <v>44665</v>
      </c>
      <c r="B1825" s="120">
        <v>0.37</v>
      </c>
      <c r="C1825" s="118">
        <f t="shared" si="29"/>
        <v>2022</v>
      </c>
    </row>
    <row r="1826" spans="1:3" ht="13.5" thickBot="1" x14ac:dyDescent="0.35">
      <c r="A1826" s="116">
        <v>44669</v>
      </c>
      <c r="B1826" s="119">
        <v>0.4</v>
      </c>
      <c r="C1826" s="118">
        <f t="shared" si="29"/>
        <v>2022</v>
      </c>
    </row>
    <row r="1827" spans="1:3" ht="13.5" thickBot="1" x14ac:dyDescent="0.35">
      <c r="A1827" s="116">
        <v>44670</v>
      </c>
      <c r="B1827" s="120">
        <v>0.45</v>
      </c>
      <c r="C1827" s="118">
        <f t="shared" si="29"/>
        <v>2022</v>
      </c>
    </row>
    <row r="1828" spans="1:3" ht="13.5" thickBot="1" x14ac:dyDescent="0.35">
      <c r="A1828" s="116">
        <v>44671</v>
      </c>
      <c r="B1828" s="119">
        <v>0.35</v>
      </c>
      <c r="C1828" s="118">
        <f t="shared" si="29"/>
        <v>2022</v>
      </c>
    </row>
    <row r="1829" spans="1:3" ht="13.5" thickBot="1" x14ac:dyDescent="0.35">
      <c r="A1829" s="116">
        <v>44672</v>
      </c>
      <c r="B1829" s="120">
        <v>0.32</v>
      </c>
      <c r="C1829" s="118">
        <f t="shared" si="29"/>
        <v>2022</v>
      </c>
    </row>
    <row r="1830" spans="1:3" ht="13.5" thickBot="1" x14ac:dyDescent="0.35">
      <c r="A1830" s="116">
        <v>44673</v>
      </c>
      <c r="B1830" s="119">
        <v>0.37</v>
      </c>
      <c r="C1830" s="118">
        <f t="shared" si="29"/>
        <v>2022</v>
      </c>
    </row>
    <row r="1831" spans="1:3" ht="13.5" thickBot="1" x14ac:dyDescent="0.35">
      <c r="A1831" s="116">
        <v>44676</v>
      </c>
      <c r="B1831" s="120">
        <v>0.37</v>
      </c>
      <c r="C1831" s="118">
        <f t="shared" si="29"/>
        <v>2022</v>
      </c>
    </row>
    <row r="1832" spans="1:3" ht="13.5" thickBot="1" x14ac:dyDescent="0.35">
      <c r="A1832" s="116">
        <v>44677</v>
      </c>
      <c r="B1832" s="119">
        <v>0.4</v>
      </c>
      <c r="C1832" s="118">
        <f t="shared" si="29"/>
        <v>2022</v>
      </c>
    </row>
    <row r="1833" spans="1:3" ht="13.5" thickBot="1" x14ac:dyDescent="0.35">
      <c r="A1833" s="116">
        <v>44678</v>
      </c>
      <c r="B1833" s="120">
        <v>0.43</v>
      </c>
      <c r="C1833" s="118">
        <f t="shared" si="29"/>
        <v>2022</v>
      </c>
    </row>
    <row r="1834" spans="1:3" ht="13.5" thickBot="1" x14ac:dyDescent="0.35">
      <c r="A1834" s="116">
        <v>44679</v>
      </c>
      <c r="B1834" s="119">
        <v>0.36</v>
      </c>
      <c r="C1834" s="118">
        <f t="shared" si="29"/>
        <v>2022</v>
      </c>
    </row>
    <row r="1835" spans="1:3" ht="13.5" thickBot="1" x14ac:dyDescent="0.35">
      <c r="A1835" s="116">
        <v>44680</v>
      </c>
      <c r="B1835" s="120">
        <v>0.46</v>
      </c>
      <c r="C1835" s="118">
        <f t="shared" si="29"/>
        <v>2022</v>
      </c>
    </row>
    <row r="1836" spans="1:3" ht="13.5" thickBot="1" x14ac:dyDescent="0.35">
      <c r="A1836" s="116">
        <v>44683</v>
      </c>
      <c r="B1836" s="119">
        <v>0.63</v>
      </c>
      <c r="C1836" s="118">
        <f t="shared" si="29"/>
        <v>2022</v>
      </c>
    </row>
    <row r="1837" spans="1:3" ht="13.5" thickBot="1" x14ac:dyDescent="0.35">
      <c r="A1837" s="116">
        <v>44684</v>
      </c>
      <c r="B1837" s="120">
        <v>0.56000000000000005</v>
      </c>
      <c r="C1837" s="118">
        <f t="shared" si="29"/>
        <v>2022</v>
      </c>
    </row>
    <row r="1838" spans="1:3" ht="13.5" thickBot="1" x14ac:dyDescent="0.35">
      <c r="A1838" s="116">
        <v>44685</v>
      </c>
      <c r="B1838" s="119">
        <v>0.51</v>
      </c>
      <c r="C1838" s="118">
        <f t="shared" si="29"/>
        <v>2022</v>
      </c>
    </row>
    <row r="1839" spans="1:3" ht="13.5" thickBot="1" x14ac:dyDescent="0.35">
      <c r="A1839" s="116">
        <v>44686</v>
      </c>
      <c r="B1839" s="120">
        <v>0.64</v>
      </c>
      <c r="C1839" s="118">
        <f t="shared" si="29"/>
        <v>2022</v>
      </c>
    </row>
    <row r="1840" spans="1:3" ht="13.5" thickBot="1" x14ac:dyDescent="0.35">
      <c r="A1840" s="116">
        <v>44687</v>
      </c>
      <c r="B1840" s="119">
        <v>0.72</v>
      </c>
      <c r="C1840" s="118">
        <f t="shared" si="29"/>
        <v>2022</v>
      </c>
    </row>
    <row r="1841" spans="1:3" ht="13.5" thickBot="1" x14ac:dyDescent="0.35">
      <c r="A1841" s="116">
        <v>44690</v>
      </c>
      <c r="B1841" s="120">
        <v>0.76</v>
      </c>
      <c r="C1841" s="118">
        <f t="shared" si="29"/>
        <v>2022</v>
      </c>
    </row>
    <row r="1842" spans="1:3" ht="13.5" thickBot="1" x14ac:dyDescent="0.35">
      <c r="A1842" s="116">
        <v>44691</v>
      </c>
      <c r="B1842" s="119">
        <v>0.77</v>
      </c>
      <c r="C1842" s="118">
        <f t="shared" si="29"/>
        <v>2022</v>
      </c>
    </row>
    <row r="1843" spans="1:3" ht="13.5" thickBot="1" x14ac:dyDescent="0.35">
      <c r="A1843" s="116">
        <v>44692</v>
      </c>
      <c r="B1843" s="120">
        <v>0.62</v>
      </c>
      <c r="C1843" s="118">
        <f t="shared" si="29"/>
        <v>2022</v>
      </c>
    </row>
    <row r="1844" spans="1:3" ht="13.5" thickBot="1" x14ac:dyDescent="0.35">
      <c r="A1844" s="116">
        <v>44693</v>
      </c>
      <c r="B1844" s="119">
        <v>0.68</v>
      </c>
      <c r="C1844" s="118">
        <f t="shared" si="29"/>
        <v>2022</v>
      </c>
    </row>
    <row r="1845" spans="1:3" ht="13.5" thickBot="1" x14ac:dyDescent="0.35">
      <c r="A1845" s="116">
        <v>44694</v>
      </c>
      <c r="B1845" s="120">
        <v>0.68</v>
      </c>
      <c r="C1845" s="118">
        <f t="shared" si="29"/>
        <v>2022</v>
      </c>
    </row>
    <row r="1846" spans="1:3" ht="13.5" thickBot="1" x14ac:dyDescent="0.35">
      <c r="A1846" s="116">
        <v>44697</v>
      </c>
      <c r="B1846" s="119">
        <v>0.7</v>
      </c>
      <c r="C1846" s="118">
        <f t="shared" si="29"/>
        <v>2022</v>
      </c>
    </row>
    <row r="1847" spans="1:3" ht="13.5" thickBot="1" x14ac:dyDescent="0.35">
      <c r="A1847" s="116">
        <v>44698</v>
      </c>
      <c r="B1847" s="120">
        <v>0.76</v>
      </c>
      <c r="C1847" s="118">
        <f t="shared" si="29"/>
        <v>2022</v>
      </c>
    </row>
    <row r="1848" spans="1:3" ht="13.5" thickBot="1" x14ac:dyDescent="0.35">
      <c r="A1848" s="116">
        <v>44699</v>
      </c>
      <c r="B1848" s="119">
        <v>0.65</v>
      </c>
      <c r="C1848" s="118">
        <f t="shared" si="29"/>
        <v>2022</v>
      </c>
    </row>
    <row r="1849" spans="1:3" ht="13.5" thickBot="1" x14ac:dyDescent="0.35">
      <c r="A1849" s="116">
        <v>44700</v>
      </c>
      <c r="B1849" s="120">
        <v>0.74</v>
      </c>
      <c r="C1849" s="118">
        <f t="shared" si="29"/>
        <v>2022</v>
      </c>
    </row>
    <row r="1850" spans="1:3" ht="13.5" thickBot="1" x14ac:dyDescent="0.35">
      <c r="A1850" s="116">
        <v>44701</v>
      </c>
      <c r="B1850" s="119">
        <v>0.76</v>
      </c>
      <c r="C1850" s="118">
        <f t="shared" si="29"/>
        <v>2022</v>
      </c>
    </row>
    <row r="1851" spans="1:3" ht="13.5" thickBot="1" x14ac:dyDescent="0.35">
      <c r="A1851" s="116">
        <v>44704</v>
      </c>
      <c r="B1851" s="120">
        <v>0.8</v>
      </c>
      <c r="C1851" s="118">
        <f t="shared" si="29"/>
        <v>2022</v>
      </c>
    </row>
    <row r="1852" spans="1:3" ht="13.5" thickBot="1" x14ac:dyDescent="0.35">
      <c r="A1852" s="116">
        <v>44705</v>
      </c>
      <c r="B1852" s="119">
        <v>0.75</v>
      </c>
      <c r="C1852" s="118">
        <f t="shared" si="29"/>
        <v>2022</v>
      </c>
    </row>
    <row r="1853" spans="1:3" ht="13.5" thickBot="1" x14ac:dyDescent="0.35">
      <c r="A1853" s="116">
        <v>44706</v>
      </c>
      <c r="B1853" s="120">
        <v>0.76</v>
      </c>
      <c r="C1853" s="118">
        <f t="shared" si="29"/>
        <v>2022</v>
      </c>
    </row>
    <row r="1854" spans="1:3" ht="13.5" thickBot="1" x14ac:dyDescent="0.35">
      <c r="A1854" s="116">
        <v>44707</v>
      </c>
      <c r="B1854" s="119">
        <v>0.73</v>
      </c>
      <c r="C1854" s="118">
        <f t="shared" si="29"/>
        <v>2022</v>
      </c>
    </row>
    <row r="1855" spans="1:3" ht="13.5" thickBot="1" x14ac:dyDescent="0.35">
      <c r="A1855" s="116">
        <v>44708</v>
      </c>
      <c r="B1855" s="120">
        <v>0.71</v>
      </c>
      <c r="C1855" s="118">
        <f t="shared" si="29"/>
        <v>2022</v>
      </c>
    </row>
    <row r="1856" spans="1:3" ht="13.5" thickBot="1" x14ac:dyDescent="0.35">
      <c r="A1856" s="116">
        <v>44712</v>
      </c>
      <c r="B1856" s="119">
        <v>0.81</v>
      </c>
      <c r="C1856" s="118">
        <f t="shared" si="29"/>
        <v>2022</v>
      </c>
    </row>
    <row r="1857" spans="1:3" ht="13.5" thickBot="1" x14ac:dyDescent="0.35">
      <c r="A1857" s="116">
        <v>44713</v>
      </c>
      <c r="B1857" s="120">
        <v>0.8</v>
      </c>
      <c r="C1857" s="118">
        <f t="shared" si="29"/>
        <v>2022</v>
      </c>
    </row>
    <row r="1858" spans="1:3" ht="13.5" thickBot="1" x14ac:dyDescent="0.35">
      <c r="A1858" s="116">
        <v>44714</v>
      </c>
      <c r="B1858" s="119">
        <v>0.76</v>
      </c>
      <c r="C1858" s="118">
        <f t="shared" si="29"/>
        <v>2022</v>
      </c>
    </row>
    <row r="1859" spans="1:3" ht="13.5" thickBot="1" x14ac:dyDescent="0.35">
      <c r="A1859" s="116">
        <v>44715</v>
      </c>
      <c r="B1859" s="120">
        <v>0.69</v>
      </c>
      <c r="C1859" s="118">
        <f t="shared" ref="C1859:C1922" si="30">YEAR(A1859)</f>
        <v>2022</v>
      </c>
    </row>
    <row r="1860" spans="1:3" ht="13.5" thickBot="1" x14ac:dyDescent="0.35">
      <c r="A1860" s="116">
        <v>44718</v>
      </c>
      <c r="B1860" s="119">
        <v>0.75</v>
      </c>
      <c r="C1860" s="118">
        <f t="shared" si="30"/>
        <v>2022</v>
      </c>
    </row>
    <row r="1861" spans="1:3" ht="13.5" thickBot="1" x14ac:dyDescent="0.35">
      <c r="A1861" s="116">
        <v>44719</v>
      </c>
      <c r="B1861" s="120">
        <v>0.72</v>
      </c>
      <c r="C1861" s="118">
        <f t="shared" si="30"/>
        <v>2022</v>
      </c>
    </row>
    <row r="1862" spans="1:3" ht="13.5" thickBot="1" x14ac:dyDescent="0.35">
      <c r="A1862" s="116">
        <v>44720</v>
      </c>
      <c r="B1862" s="119">
        <v>0.76</v>
      </c>
      <c r="C1862" s="118">
        <f t="shared" si="30"/>
        <v>2022</v>
      </c>
    </row>
    <row r="1863" spans="1:3" ht="13.5" thickBot="1" x14ac:dyDescent="0.35">
      <c r="A1863" s="116">
        <v>44721</v>
      </c>
      <c r="B1863" s="120">
        <v>0.76</v>
      </c>
      <c r="C1863" s="118">
        <f t="shared" si="30"/>
        <v>2022</v>
      </c>
    </row>
    <row r="1864" spans="1:3" ht="13.5" thickBot="1" x14ac:dyDescent="0.35">
      <c r="A1864" s="116">
        <v>44722</v>
      </c>
      <c r="B1864" s="119">
        <v>0.81</v>
      </c>
      <c r="C1864" s="118">
        <f t="shared" si="30"/>
        <v>2022</v>
      </c>
    </row>
    <row r="1865" spans="1:3" ht="13.5" thickBot="1" x14ac:dyDescent="0.35">
      <c r="A1865" s="116">
        <v>44725</v>
      </c>
      <c r="B1865" s="120">
        <v>1.04</v>
      </c>
      <c r="C1865" s="118">
        <f t="shared" si="30"/>
        <v>2022</v>
      </c>
    </row>
    <row r="1866" spans="1:3" ht="13.5" thickBot="1" x14ac:dyDescent="0.35">
      <c r="A1866" s="116">
        <v>44726</v>
      </c>
      <c r="B1866" s="119">
        <v>1.1499999999999999</v>
      </c>
      <c r="C1866" s="118">
        <f t="shared" si="30"/>
        <v>2022</v>
      </c>
    </row>
    <row r="1867" spans="1:3" ht="13.5" thickBot="1" x14ac:dyDescent="0.35">
      <c r="A1867" s="116">
        <v>44727</v>
      </c>
      <c r="B1867" s="120">
        <v>1</v>
      </c>
      <c r="C1867" s="118">
        <f t="shared" si="30"/>
        <v>2022</v>
      </c>
    </row>
    <row r="1868" spans="1:3" ht="13.5" thickBot="1" x14ac:dyDescent="0.35">
      <c r="A1868" s="116">
        <v>44728</v>
      </c>
      <c r="B1868" s="119">
        <v>1</v>
      </c>
      <c r="C1868" s="118">
        <f t="shared" si="30"/>
        <v>2022</v>
      </c>
    </row>
    <row r="1869" spans="1:3" ht="13.5" thickBot="1" x14ac:dyDescent="0.35">
      <c r="A1869" s="116">
        <v>44729</v>
      </c>
      <c r="B1869" s="120">
        <v>1</v>
      </c>
      <c r="C1869" s="118">
        <f t="shared" si="30"/>
        <v>2022</v>
      </c>
    </row>
    <row r="1870" spans="1:3" ht="13.5" thickBot="1" x14ac:dyDescent="0.35">
      <c r="A1870" s="116">
        <v>44733</v>
      </c>
      <c r="B1870" s="119">
        <v>1.05</v>
      </c>
      <c r="C1870" s="118">
        <f t="shared" si="30"/>
        <v>2022</v>
      </c>
    </row>
    <row r="1871" spans="1:3" ht="13.5" thickBot="1" x14ac:dyDescent="0.35">
      <c r="A1871" s="116">
        <v>44734</v>
      </c>
      <c r="B1871" s="120">
        <v>0.95</v>
      </c>
      <c r="C1871" s="118">
        <f t="shared" si="30"/>
        <v>2022</v>
      </c>
    </row>
    <row r="1872" spans="1:3" ht="13.5" thickBot="1" x14ac:dyDescent="0.35">
      <c r="A1872" s="116">
        <v>44735</v>
      </c>
      <c r="B1872" s="119">
        <v>0.95</v>
      </c>
      <c r="C1872" s="118">
        <f t="shared" si="30"/>
        <v>2022</v>
      </c>
    </row>
    <row r="1873" spans="1:3" ht="13.5" thickBot="1" x14ac:dyDescent="0.35">
      <c r="A1873" s="116">
        <v>44736</v>
      </c>
      <c r="B1873" s="120">
        <v>0.96</v>
      </c>
      <c r="C1873" s="118">
        <f t="shared" si="30"/>
        <v>2022</v>
      </c>
    </row>
    <row r="1874" spans="1:3" ht="13.5" thickBot="1" x14ac:dyDescent="0.35">
      <c r="A1874" s="116">
        <v>44739</v>
      </c>
      <c r="B1874" s="119">
        <v>1.03</v>
      </c>
      <c r="C1874" s="118">
        <f t="shared" si="30"/>
        <v>2022</v>
      </c>
    </row>
    <row r="1875" spans="1:3" ht="13.5" thickBot="1" x14ac:dyDescent="0.35">
      <c r="A1875" s="116">
        <v>44740</v>
      </c>
      <c r="B1875" s="120">
        <v>1.08</v>
      </c>
      <c r="C1875" s="118">
        <f t="shared" si="30"/>
        <v>2022</v>
      </c>
    </row>
    <row r="1876" spans="1:3" ht="13.5" thickBot="1" x14ac:dyDescent="0.35">
      <c r="A1876" s="116">
        <v>44741</v>
      </c>
      <c r="B1876" s="119">
        <v>1.1599999999999999</v>
      </c>
      <c r="C1876" s="118">
        <f t="shared" si="30"/>
        <v>2022</v>
      </c>
    </row>
    <row r="1877" spans="1:3" ht="13.5" thickBot="1" x14ac:dyDescent="0.35">
      <c r="A1877" s="116">
        <v>44742</v>
      </c>
      <c r="B1877" s="120">
        <v>1.1200000000000001</v>
      </c>
      <c r="C1877" s="118">
        <f t="shared" si="30"/>
        <v>2022</v>
      </c>
    </row>
    <row r="1878" spans="1:3" ht="13.5" thickBot="1" x14ac:dyDescent="0.35">
      <c r="A1878" s="116">
        <v>44743</v>
      </c>
      <c r="B1878" s="119">
        <v>1.08</v>
      </c>
      <c r="C1878" s="118">
        <f t="shared" si="30"/>
        <v>2022</v>
      </c>
    </row>
    <row r="1879" spans="1:3" ht="13.5" thickBot="1" x14ac:dyDescent="0.35">
      <c r="A1879" s="116">
        <v>44747</v>
      </c>
      <c r="B1879" s="120">
        <v>1.03</v>
      </c>
      <c r="C1879" s="118">
        <f t="shared" si="30"/>
        <v>2022</v>
      </c>
    </row>
    <row r="1880" spans="1:3" ht="13.5" thickBot="1" x14ac:dyDescent="0.35">
      <c r="A1880" s="116">
        <v>44748</v>
      </c>
      <c r="B1880" s="119">
        <v>1.1200000000000001</v>
      </c>
      <c r="C1880" s="118">
        <f t="shared" si="30"/>
        <v>2022</v>
      </c>
    </row>
    <row r="1881" spans="1:3" ht="13.5" thickBot="1" x14ac:dyDescent="0.35">
      <c r="A1881" s="116">
        <v>44749</v>
      </c>
      <c r="B1881" s="120">
        <v>1.1599999999999999</v>
      </c>
      <c r="C1881" s="118">
        <f t="shared" si="30"/>
        <v>2022</v>
      </c>
    </row>
    <row r="1882" spans="1:3" ht="13.5" thickBot="1" x14ac:dyDescent="0.35">
      <c r="A1882" s="116">
        <v>44750</v>
      </c>
      <c r="B1882" s="119">
        <v>1.2</v>
      </c>
      <c r="C1882" s="118">
        <f t="shared" si="30"/>
        <v>2022</v>
      </c>
    </row>
    <row r="1883" spans="1:3" ht="13.5" thickBot="1" x14ac:dyDescent="0.35">
      <c r="A1883" s="116">
        <v>44753</v>
      </c>
      <c r="B1883" s="120">
        <v>1.1599999999999999</v>
      </c>
      <c r="C1883" s="118">
        <f t="shared" si="30"/>
        <v>2022</v>
      </c>
    </row>
    <row r="1884" spans="1:3" ht="13.5" thickBot="1" x14ac:dyDescent="0.35">
      <c r="A1884" s="116">
        <v>44754</v>
      </c>
      <c r="B1884" s="119">
        <v>1.1200000000000001</v>
      </c>
      <c r="C1884" s="118">
        <f t="shared" si="30"/>
        <v>2022</v>
      </c>
    </row>
    <row r="1885" spans="1:3" ht="13.5" thickBot="1" x14ac:dyDescent="0.35">
      <c r="A1885" s="116">
        <v>44755</v>
      </c>
      <c r="B1885" s="120">
        <v>1.06</v>
      </c>
      <c r="C1885" s="118">
        <f t="shared" si="30"/>
        <v>2022</v>
      </c>
    </row>
    <row r="1886" spans="1:3" ht="13.5" thickBot="1" x14ac:dyDescent="0.35">
      <c r="A1886" s="116">
        <v>44756</v>
      </c>
      <c r="B1886" s="119">
        <v>1.07</v>
      </c>
      <c r="C1886" s="118">
        <f t="shared" si="30"/>
        <v>2022</v>
      </c>
    </row>
    <row r="1887" spans="1:3" ht="13.5" thickBot="1" x14ac:dyDescent="0.35">
      <c r="A1887" s="116">
        <v>44757</v>
      </c>
      <c r="B1887" s="120">
        <v>1.03</v>
      </c>
      <c r="C1887" s="118">
        <f t="shared" si="30"/>
        <v>2022</v>
      </c>
    </row>
    <row r="1888" spans="1:3" ht="13.5" thickBot="1" x14ac:dyDescent="0.35">
      <c r="A1888" s="116">
        <v>44760</v>
      </c>
      <c r="B1888" s="119">
        <v>1.06</v>
      </c>
      <c r="C1888" s="118">
        <f t="shared" si="30"/>
        <v>2022</v>
      </c>
    </row>
    <row r="1889" spans="1:3" ht="13.5" thickBot="1" x14ac:dyDescent="0.35">
      <c r="A1889" s="116">
        <v>44761</v>
      </c>
      <c r="B1889" s="120">
        <v>1.08</v>
      </c>
      <c r="C1889" s="118">
        <f t="shared" si="30"/>
        <v>2022</v>
      </c>
    </row>
    <row r="1890" spans="1:3" ht="13.5" thickBot="1" x14ac:dyDescent="0.35">
      <c r="A1890" s="116">
        <v>44762</v>
      </c>
      <c r="B1890" s="119">
        <v>1.1000000000000001</v>
      </c>
      <c r="C1890" s="118">
        <f t="shared" si="30"/>
        <v>2022</v>
      </c>
    </row>
    <row r="1891" spans="1:3" ht="13.5" thickBot="1" x14ac:dyDescent="0.35">
      <c r="A1891" s="116">
        <v>44763</v>
      </c>
      <c r="B1891" s="120">
        <v>1.08</v>
      </c>
      <c r="C1891" s="118">
        <f t="shared" si="30"/>
        <v>2022</v>
      </c>
    </row>
    <row r="1892" spans="1:3" ht="13.5" thickBot="1" x14ac:dyDescent="0.35">
      <c r="A1892" s="116">
        <v>44764</v>
      </c>
      <c r="B1892" s="119">
        <v>0.97</v>
      </c>
      <c r="C1892" s="118">
        <f t="shared" si="30"/>
        <v>2022</v>
      </c>
    </row>
    <row r="1893" spans="1:3" ht="13.5" thickBot="1" x14ac:dyDescent="0.35">
      <c r="A1893" s="116">
        <v>44767</v>
      </c>
      <c r="B1893" s="120">
        <v>0.99</v>
      </c>
      <c r="C1893" s="118">
        <f t="shared" si="30"/>
        <v>2022</v>
      </c>
    </row>
    <row r="1894" spans="1:3" ht="13.5" thickBot="1" x14ac:dyDescent="0.35">
      <c r="A1894" s="116">
        <v>44768</v>
      </c>
      <c r="B1894" s="119">
        <v>0.99</v>
      </c>
      <c r="C1894" s="118">
        <f t="shared" si="30"/>
        <v>2022</v>
      </c>
    </row>
    <row r="1895" spans="1:3" ht="13.5" thickBot="1" x14ac:dyDescent="0.35">
      <c r="A1895" s="116">
        <v>44769</v>
      </c>
      <c r="B1895" s="120">
        <v>0.94</v>
      </c>
      <c r="C1895" s="118">
        <f t="shared" si="30"/>
        <v>2022</v>
      </c>
    </row>
    <row r="1896" spans="1:3" ht="13.5" thickBot="1" x14ac:dyDescent="0.35">
      <c r="A1896" s="116">
        <v>44770</v>
      </c>
      <c r="B1896" s="119">
        <v>0.88</v>
      </c>
      <c r="C1896" s="118">
        <f t="shared" si="30"/>
        <v>2022</v>
      </c>
    </row>
    <row r="1897" spans="1:3" ht="13.5" thickBot="1" x14ac:dyDescent="0.35">
      <c r="A1897" s="116">
        <v>44771</v>
      </c>
      <c r="B1897" s="120">
        <v>0.82</v>
      </c>
      <c r="C1897" s="118">
        <f t="shared" si="30"/>
        <v>2022</v>
      </c>
    </row>
    <row r="1898" spans="1:3" ht="13.5" thickBot="1" x14ac:dyDescent="0.35">
      <c r="A1898" s="116">
        <v>44774</v>
      </c>
      <c r="B1898" s="119">
        <v>0.78</v>
      </c>
      <c r="C1898" s="118">
        <f t="shared" si="30"/>
        <v>2022</v>
      </c>
    </row>
    <row r="1899" spans="1:3" ht="13.5" thickBot="1" x14ac:dyDescent="0.35">
      <c r="A1899" s="116">
        <v>44775</v>
      </c>
      <c r="B1899" s="120">
        <v>0.91</v>
      </c>
      <c r="C1899" s="118">
        <f t="shared" si="30"/>
        <v>2022</v>
      </c>
    </row>
    <row r="1900" spans="1:3" ht="13.5" thickBot="1" x14ac:dyDescent="0.35">
      <c r="A1900" s="116">
        <v>44776</v>
      </c>
      <c r="B1900" s="119">
        <v>0.84</v>
      </c>
      <c r="C1900" s="118">
        <f t="shared" si="30"/>
        <v>2022</v>
      </c>
    </row>
    <row r="1901" spans="1:3" ht="13.5" thickBot="1" x14ac:dyDescent="0.35">
      <c r="A1901" s="116">
        <v>44777</v>
      </c>
      <c r="B1901" s="120">
        <v>0.87</v>
      </c>
      <c r="C1901" s="118">
        <f t="shared" si="30"/>
        <v>2022</v>
      </c>
    </row>
    <row r="1902" spans="1:3" ht="13.5" thickBot="1" x14ac:dyDescent="0.35">
      <c r="A1902" s="116">
        <v>44778</v>
      </c>
      <c r="B1902" s="119">
        <v>0.94</v>
      </c>
      <c r="C1902" s="118">
        <f t="shared" si="30"/>
        <v>2022</v>
      </c>
    </row>
    <row r="1903" spans="1:3" ht="13.5" thickBot="1" x14ac:dyDescent="0.35">
      <c r="A1903" s="116">
        <v>44781</v>
      </c>
      <c r="B1903" s="120">
        <v>0.87</v>
      </c>
      <c r="C1903" s="118">
        <f t="shared" si="30"/>
        <v>2022</v>
      </c>
    </row>
    <row r="1904" spans="1:3" ht="13.5" thickBot="1" x14ac:dyDescent="0.35">
      <c r="A1904" s="116">
        <v>44782</v>
      </c>
      <c r="B1904" s="119">
        <v>0.91</v>
      </c>
      <c r="C1904" s="118">
        <f t="shared" si="30"/>
        <v>2022</v>
      </c>
    </row>
    <row r="1905" spans="1:3" ht="13.5" thickBot="1" x14ac:dyDescent="0.35">
      <c r="A1905" s="116">
        <v>44783</v>
      </c>
      <c r="B1905" s="120">
        <v>0.94</v>
      </c>
      <c r="C1905" s="118">
        <f t="shared" si="30"/>
        <v>2022</v>
      </c>
    </row>
    <row r="1906" spans="1:3" ht="13.5" thickBot="1" x14ac:dyDescent="0.35">
      <c r="A1906" s="116">
        <v>44784</v>
      </c>
      <c r="B1906" s="119">
        <v>1.03</v>
      </c>
      <c r="C1906" s="118">
        <f t="shared" si="30"/>
        <v>2022</v>
      </c>
    </row>
    <row r="1907" spans="1:3" ht="13.5" thickBot="1" x14ac:dyDescent="0.35">
      <c r="A1907" s="116">
        <v>44785</v>
      </c>
      <c r="B1907" s="120">
        <v>1.01</v>
      </c>
      <c r="C1907" s="118">
        <f t="shared" si="30"/>
        <v>2022</v>
      </c>
    </row>
    <row r="1908" spans="1:3" ht="13.5" thickBot="1" x14ac:dyDescent="0.35">
      <c r="A1908" s="116">
        <v>44788</v>
      </c>
      <c r="B1908" s="119">
        <v>1.02</v>
      </c>
      <c r="C1908" s="118">
        <f t="shared" si="30"/>
        <v>2022</v>
      </c>
    </row>
    <row r="1909" spans="1:3" ht="13.5" thickBot="1" x14ac:dyDescent="0.35">
      <c r="A1909" s="116">
        <v>44789</v>
      </c>
      <c r="B1909" s="120">
        <v>1.01</v>
      </c>
      <c r="C1909" s="118">
        <f t="shared" si="30"/>
        <v>2022</v>
      </c>
    </row>
    <row r="1910" spans="1:3" ht="13.5" thickBot="1" x14ac:dyDescent="0.35">
      <c r="A1910" s="116">
        <v>44790</v>
      </c>
      <c r="B1910" s="119">
        <v>1.04</v>
      </c>
      <c r="C1910" s="118">
        <f t="shared" si="30"/>
        <v>2022</v>
      </c>
    </row>
    <row r="1911" spans="1:3" ht="13.5" thickBot="1" x14ac:dyDescent="0.35">
      <c r="A1911" s="116">
        <v>44791</v>
      </c>
      <c r="B1911" s="120">
        <v>0.96</v>
      </c>
      <c r="C1911" s="118">
        <f t="shared" si="30"/>
        <v>2022</v>
      </c>
    </row>
    <row r="1912" spans="1:3" ht="13.5" thickBot="1" x14ac:dyDescent="0.35">
      <c r="A1912" s="116">
        <v>44792</v>
      </c>
      <c r="B1912" s="119">
        <v>1</v>
      </c>
      <c r="C1912" s="118">
        <f t="shared" si="30"/>
        <v>2022</v>
      </c>
    </row>
    <row r="1913" spans="1:3" ht="13.5" thickBot="1" x14ac:dyDescent="0.35">
      <c r="A1913" s="116">
        <v>44795</v>
      </c>
      <c r="B1913" s="120">
        <v>1.01</v>
      </c>
      <c r="C1913" s="118">
        <f t="shared" si="30"/>
        <v>2022</v>
      </c>
    </row>
    <row r="1914" spans="1:3" ht="13.5" thickBot="1" x14ac:dyDescent="0.35">
      <c r="A1914" s="116">
        <v>44796</v>
      </c>
      <c r="B1914" s="119">
        <v>1.02</v>
      </c>
      <c r="C1914" s="118">
        <f t="shared" si="30"/>
        <v>2022</v>
      </c>
    </row>
    <row r="1915" spans="1:3" ht="13.5" thickBot="1" x14ac:dyDescent="0.35">
      <c r="A1915" s="116">
        <v>44797</v>
      </c>
      <c r="B1915" s="120">
        <v>1.06</v>
      </c>
      <c r="C1915" s="118">
        <f t="shared" si="30"/>
        <v>2022</v>
      </c>
    </row>
    <row r="1916" spans="1:3" ht="13.5" thickBot="1" x14ac:dyDescent="0.35">
      <c r="A1916" s="116">
        <v>44798</v>
      </c>
      <c r="B1916" s="119">
        <v>1.02</v>
      </c>
      <c r="C1916" s="118">
        <f t="shared" si="30"/>
        <v>2022</v>
      </c>
    </row>
    <row r="1917" spans="1:3" ht="13.5" thickBot="1" x14ac:dyDescent="0.35">
      <c r="A1917" s="116">
        <v>44799</v>
      </c>
      <c r="B1917" s="120">
        <v>1</v>
      </c>
      <c r="C1917" s="118">
        <f t="shared" si="30"/>
        <v>2022</v>
      </c>
    </row>
    <row r="1918" spans="1:3" ht="13.5" thickBot="1" x14ac:dyDescent="0.35">
      <c r="A1918" s="116">
        <v>44802</v>
      </c>
      <c r="B1918" s="119">
        <v>1.04</v>
      </c>
      <c r="C1918" s="118">
        <f t="shared" si="30"/>
        <v>2022</v>
      </c>
    </row>
    <row r="1919" spans="1:3" ht="13.5" thickBot="1" x14ac:dyDescent="0.35">
      <c r="A1919" s="116">
        <v>44803</v>
      </c>
      <c r="B1919" s="120">
        <v>1.02</v>
      </c>
      <c r="C1919" s="118">
        <f t="shared" si="30"/>
        <v>2022</v>
      </c>
    </row>
    <row r="1920" spans="1:3" ht="13.5" thickBot="1" x14ac:dyDescent="0.35">
      <c r="A1920" s="116">
        <v>44804</v>
      </c>
      <c r="B1920" s="119">
        <v>1.1100000000000001</v>
      </c>
      <c r="C1920" s="118">
        <f t="shared" si="30"/>
        <v>2022</v>
      </c>
    </row>
    <row r="1921" spans="1:3" ht="13.5" thickBot="1" x14ac:dyDescent="0.35">
      <c r="A1921" s="116">
        <v>44805</v>
      </c>
      <c r="B1921" s="120">
        <v>1.22</v>
      </c>
      <c r="C1921" s="118">
        <f t="shared" si="30"/>
        <v>2022</v>
      </c>
    </row>
    <row r="1922" spans="1:3" ht="13.5" thickBot="1" x14ac:dyDescent="0.35">
      <c r="A1922" s="116">
        <v>44806</v>
      </c>
      <c r="B1922" s="119">
        <v>1.17</v>
      </c>
      <c r="C1922" s="118">
        <f t="shared" si="30"/>
        <v>2022</v>
      </c>
    </row>
    <row r="1923" spans="1:3" ht="13.5" thickBot="1" x14ac:dyDescent="0.35">
      <c r="A1923" s="116">
        <v>44810</v>
      </c>
      <c r="B1923" s="120">
        <v>1.27</v>
      </c>
      <c r="C1923" s="118">
        <f t="shared" ref="C1923:C1986" si="31">YEAR(A1923)</f>
        <v>2022</v>
      </c>
    </row>
    <row r="1924" spans="1:3" ht="13.5" thickBot="1" x14ac:dyDescent="0.35">
      <c r="A1924" s="116">
        <v>44811</v>
      </c>
      <c r="B1924" s="119">
        <v>1.22</v>
      </c>
      <c r="C1924" s="118">
        <f t="shared" si="31"/>
        <v>2022</v>
      </c>
    </row>
    <row r="1925" spans="1:3" ht="13.5" thickBot="1" x14ac:dyDescent="0.35">
      <c r="A1925" s="116">
        <v>44812</v>
      </c>
      <c r="B1925" s="120">
        <v>1.27</v>
      </c>
      <c r="C1925" s="118">
        <f t="shared" si="31"/>
        <v>2022</v>
      </c>
    </row>
    <row r="1926" spans="1:3" ht="13.5" thickBot="1" x14ac:dyDescent="0.35">
      <c r="A1926" s="116">
        <v>44813</v>
      </c>
      <c r="B1926" s="119">
        <v>1.29</v>
      </c>
      <c r="C1926" s="118">
        <f t="shared" si="31"/>
        <v>2022</v>
      </c>
    </row>
    <row r="1927" spans="1:3" ht="13.5" thickBot="1" x14ac:dyDescent="0.35">
      <c r="A1927" s="116">
        <v>44816</v>
      </c>
      <c r="B1927" s="120">
        <v>1.37</v>
      </c>
      <c r="C1927" s="118">
        <f t="shared" si="31"/>
        <v>2022</v>
      </c>
    </row>
    <row r="1928" spans="1:3" ht="13.5" thickBot="1" x14ac:dyDescent="0.35">
      <c r="A1928" s="116">
        <v>44817</v>
      </c>
      <c r="B1928" s="119">
        <v>1.36</v>
      </c>
      <c r="C1928" s="118">
        <f t="shared" si="31"/>
        <v>2022</v>
      </c>
    </row>
    <row r="1929" spans="1:3" ht="13.5" thickBot="1" x14ac:dyDescent="0.35">
      <c r="A1929" s="116">
        <v>44818</v>
      </c>
      <c r="B1929" s="120">
        <v>1.31</v>
      </c>
      <c r="C1929" s="118">
        <f t="shared" si="31"/>
        <v>2022</v>
      </c>
    </row>
    <row r="1930" spans="1:3" ht="13.5" thickBot="1" x14ac:dyDescent="0.35">
      <c r="A1930" s="116">
        <v>44819</v>
      </c>
      <c r="B1930" s="119">
        <v>1.34</v>
      </c>
      <c r="C1930" s="118">
        <f t="shared" si="31"/>
        <v>2022</v>
      </c>
    </row>
    <row r="1931" spans="1:3" ht="13.5" thickBot="1" x14ac:dyDescent="0.35">
      <c r="A1931" s="116">
        <v>44820</v>
      </c>
      <c r="B1931" s="120">
        <v>1.41</v>
      </c>
      <c r="C1931" s="118">
        <f t="shared" si="31"/>
        <v>2022</v>
      </c>
    </row>
    <row r="1932" spans="1:3" ht="13.5" thickBot="1" x14ac:dyDescent="0.35">
      <c r="A1932" s="116">
        <v>44823</v>
      </c>
      <c r="B1932" s="119">
        <v>1.44</v>
      </c>
      <c r="C1932" s="118">
        <f t="shared" si="31"/>
        <v>2022</v>
      </c>
    </row>
    <row r="1933" spans="1:3" ht="13.5" thickBot="1" x14ac:dyDescent="0.35">
      <c r="A1933" s="116">
        <v>44824</v>
      </c>
      <c r="B1933" s="120">
        <v>1.46</v>
      </c>
      <c r="C1933" s="118">
        <f t="shared" si="31"/>
        <v>2022</v>
      </c>
    </row>
    <row r="1934" spans="1:3" ht="13.5" thickBot="1" x14ac:dyDescent="0.35">
      <c r="A1934" s="116">
        <v>44825</v>
      </c>
      <c r="B1934" s="119">
        <v>1.4</v>
      </c>
      <c r="C1934" s="118">
        <f t="shared" si="31"/>
        <v>2022</v>
      </c>
    </row>
    <row r="1935" spans="1:3" ht="13.5" thickBot="1" x14ac:dyDescent="0.35">
      <c r="A1935" s="116">
        <v>44826</v>
      </c>
      <c r="B1935" s="120">
        <v>1.55</v>
      </c>
      <c r="C1935" s="118">
        <f t="shared" si="31"/>
        <v>2022</v>
      </c>
    </row>
    <row r="1936" spans="1:3" ht="13.5" thickBot="1" x14ac:dyDescent="0.35">
      <c r="A1936" s="116">
        <v>44827</v>
      </c>
      <c r="B1936" s="119">
        <v>1.55</v>
      </c>
      <c r="C1936" s="118">
        <f t="shared" si="31"/>
        <v>2022</v>
      </c>
    </row>
    <row r="1937" spans="1:3" ht="13.5" thickBot="1" x14ac:dyDescent="0.35">
      <c r="A1937" s="116">
        <v>44830</v>
      </c>
      <c r="B1937" s="120">
        <v>1.7</v>
      </c>
      <c r="C1937" s="118">
        <f t="shared" si="31"/>
        <v>2022</v>
      </c>
    </row>
    <row r="1938" spans="1:3" ht="13.5" thickBot="1" x14ac:dyDescent="0.35">
      <c r="A1938" s="116">
        <v>44831</v>
      </c>
      <c r="B1938" s="119">
        <v>1.85</v>
      </c>
      <c r="C1938" s="118">
        <f t="shared" si="31"/>
        <v>2022</v>
      </c>
    </row>
    <row r="1939" spans="1:3" ht="13.5" thickBot="1" x14ac:dyDescent="0.35">
      <c r="A1939" s="116">
        <v>44832</v>
      </c>
      <c r="B1939" s="120">
        <v>1.7</v>
      </c>
      <c r="C1939" s="118">
        <f t="shared" si="31"/>
        <v>2022</v>
      </c>
    </row>
    <row r="1940" spans="1:3" ht="13.5" thickBot="1" x14ac:dyDescent="0.35">
      <c r="A1940" s="116">
        <v>44833</v>
      </c>
      <c r="B1940" s="119">
        <v>1.84</v>
      </c>
      <c r="C1940" s="118">
        <f t="shared" si="31"/>
        <v>2022</v>
      </c>
    </row>
    <row r="1941" spans="1:3" ht="13.5" thickBot="1" x14ac:dyDescent="0.35">
      <c r="A1941" s="116">
        <v>44834</v>
      </c>
      <c r="B1941" s="120">
        <v>1.95</v>
      </c>
      <c r="C1941" s="118">
        <f t="shared" si="31"/>
        <v>2022</v>
      </c>
    </row>
    <row r="1942" spans="1:3" ht="13.5" thickBot="1" x14ac:dyDescent="0.35">
      <c r="A1942" s="116">
        <v>44837</v>
      </c>
      <c r="B1942" s="119">
        <v>1.8</v>
      </c>
      <c r="C1942" s="118">
        <f t="shared" si="31"/>
        <v>2022</v>
      </c>
    </row>
    <row r="1943" spans="1:3" ht="13.5" thickBot="1" x14ac:dyDescent="0.35">
      <c r="A1943" s="116">
        <v>44838</v>
      </c>
      <c r="B1943" s="120">
        <v>1.8</v>
      </c>
      <c r="C1943" s="118">
        <f t="shared" si="31"/>
        <v>2022</v>
      </c>
    </row>
    <row r="1944" spans="1:3" ht="13.5" thickBot="1" x14ac:dyDescent="0.35">
      <c r="A1944" s="116">
        <v>44839</v>
      </c>
      <c r="B1944" s="119">
        <v>1.9</v>
      </c>
      <c r="C1944" s="118">
        <f t="shared" si="31"/>
        <v>2022</v>
      </c>
    </row>
    <row r="1945" spans="1:3" ht="13.5" thickBot="1" x14ac:dyDescent="0.35">
      <c r="A1945" s="116">
        <v>44840</v>
      </c>
      <c r="B1945" s="120">
        <v>1.94</v>
      </c>
      <c r="C1945" s="118">
        <f t="shared" si="31"/>
        <v>2022</v>
      </c>
    </row>
    <row r="1946" spans="1:3" ht="13.5" thickBot="1" x14ac:dyDescent="0.35">
      <c r="A1946" s="116">
        <v>44841</v>
      </c>
      <c r="B1946" s="119">
        <v>1.93</v>
      </c>
      <c r="C1946" s="118">
        <f t="shared" si="31"/>
        <v>2022</v>
      </c>
    </row>
    <row r="1947" spans="1:3" ht="13.5" thickBot="1" x14ac:dyDescent="0.35">
      <c r="A1947" s="116">
        <v>44845</v>
      </c>
      <c r="B1947" s="120">
        <v>1.94</v>
      </c>
      <c r="C1947" s="118">
        <f t="shared" si="31"/>
        <v>2022</v>
      </c>
    </row>
    <row r="1948" spans="1:3" ht="13.5" thickBot="1" x14ac:dyDescent="0.35">
      <c r="A1948" s="116">
        <v>44846</v>
      </c>
      <c r="B1948" s="119">
        <v>1.92</v>
      </c>
      <c r="C1948" s="118">
        <f t="shared" si="31"/>
        <v>2022</v>
      </c>
    </row>
    <row r="1949" spans="1:3" ht="13.5" thickBot="1" x14ac:dyDescent="0.35">
      <c r="A1949" s="116">
        <v>44847</v>
      </c>
      <c r="B1949" s="120">
        <v>1.93</v>
      </c>
      <c r="C1949" s="118">
        <f t="shared" si="31"/>
        <v>2022</v>
      </c>
    </row>
    <row r="1950" spans="1:3" ht="13.5" thickBot="1" x14ac:dyDescent="0.35">
      <c r="A1950" s="116">
        <v>44848</v>
      </c>
      <c r="B1950" s="119">
        <v>1.86</v>
      </c>
      <c r="C1950" s="118">
        <f t="shared" si="31"/>
        <v>2022</v>
      </c>
    </row>
    <row r="1951" spans="1:3" ht="13.5" thickBot="1" x14ac:dyDescent="0.35">
      <c r="A1951" s="116">
        <v>44851</v>
      </c>
      <c r="B1951" s="120">
        <v>1.85</v>
      </c>
      <c r="C1951" s="118">
        <f t="shared" si="31"/>
        <v>2022</v>
      </c>
    </row>
    <row r="1952" spans="1:3" ht="13.5" thickBot="1" x14ac:dyDescent="0.35">
      <c r="A1952" s="116">
        <v>44852</v>
      </c>
      <c r="B1952" s="119">
        <v>1.91</v>
      </c>
      <c r="C1952" s="118">
        <f t="shared" si="31"/>
        <v>2022</v>
      </c>
    </row>
    <row r="1953" spans="1:3" ht="13.5" thickBot="1" x14ac:dyDescent="0.35">
      <c r="A1953" s="116">
        <v>44853</v>
      </c>
      <c r="B1953" s="120">
        <v>1.98</v>
      </c>
      <c r="C1953" s="118">
        <f t="shared" si="31"/>
        <v>2022</v>
      </c>
    </row>
    <row r="1954" spans="1:3" ht="13.5" thickBot="1" x14ac:dyDescent="0.35">
      <c r="A1954" s="116">
        <v>44854</v>
      </c>
      <c r="B1954" s="119">
        <v>1.95</v>
      </c>
      <c r="C1954" s="118">
        <f t="shared" si="31"/>
        <v>2022</v>
      </c>
    </row>
    <row r="1955" spans="1:3" ht="13.5" thickBot="1" x14ac:dyDescent="0.35">
      <c r="A1955" s="116">
        <v>44855</v>
      </c>
      <c r="B1955" s="120">
        <v>2.0099999999999998</v>
      </c>
      <c r="C1955" s="118">
        <f t="shared" si="31"/>
        <v>2022</v>
      </c>
    </row>
    <row r="1956" spans="1:3" ht="13.5" thickBot="1" x14ac:dyDescent="0.35">
      <c r="A1956" s="116">
        <v>44858</v>
      </c>
      <c r="B1956" s="119">
        <v>1.96</v>
      </c>
      <c r="C1956" s="118">
        <f t="shared" si="31"/>
        <v>2022</v>
      </c>
    </row>
    <row r="1957" spans="1:3" ht="13.5" thickBot="1" x14ac:dyDescent="0.35">
      <c r="A1957" s="116">
        <v>44859</v>
      </c>
      <c r="B1957" s="120">
        <v>1.93</v>
      </c>
      <c r="C1957" s="118">
        <f t="shared" si="31"/>
        <v>2022</v>
      </c>
    </row>
    <row r="1958" spans="1:3" ht="13.5" thickBot="1" x14ac:dyDescent="0.35">
      <c r="A1958" s="116">
        <v>44860</v>
      </c>
      <c r="B1958" s="119">
        <v>1.93</v>
      </c>
      <c r="C1958" s="118">
        <f t="shared" si="31"/>
        <v>2022</v>
      </c>
    </row>
    <row r="1959" spans="1:3" ht="13.5" thickBot="1" x14ac:dyDescent="0.35">
      <c r="A1959" s="116">
        <v>44861</v>
      </c>
      <c r="B1959" s="120">
        <v>1.86</v>
      </c>
      <c r="C1959" s="118">
        <f t="shared" si="31"/>
        <v>2022</v>
      </c>
    </row>
    <row r="1960" spans="1:3" ht="13.5" thickBot="1" x14ac:dyDescent="0.35">
      <c r="A1960" s="116">
        <v>44862</v>
      </c>
      <c r="B1960" s="119">
        <v>1.83</v>
      </c>
      <c r="C1960" s="118">
        <f t="shared" si="31"/>
        <v>2022</v>
      </c>
    </row>
    <row r="1961" spans="1:3" ht="13.5" thickBot="1" x14ac:dyDescent="0.35">
      <c r="A1961" s="116">
        <v>44865</v>
      </c>
      <c r="B1961" s="120">
        <v>1.86</v>
      </c>
      <c r="C1961" s="118">
        <f t="shared" si="31"/>
        <v>2022</v>
      </c>
    </row>
    <row r="1962" spans="1:3" ht="13.5" thickBot="1" x14ac:dyDescent="0.35">
      <c r="A1962" s="116">
        <v>44866</v>
      </c>
      <c r="B1962" s="119">
        <v>1.81</v>
      </c>
      <c r="C1962" s="118">
        <f t="shared" si="31"/>
        <v>2022</v>
      </c>
    </row>
    <row r="1963" spans="1:3" ht="13.5" thickBot="1" x14ac:dyDescent="0.35">
      <c r="A1963" s="116">
        <v>44867</v>
      </c>
      <c r="B1963" s="120">
        <v>1.81</v>
      </c>
      <c r="C1963" s="118">
        <f t="shared" si="31"/>
        <v>2022</v>
      </c>
    </row>
    <row r="1964" spans="1:3" ht="13.5" thickBot="1" x14ac:dyDescent="0.35">
      <c r="A1964" s="116">
        <v>44868</v>
      </c>
      <c r="B1964" s="119">
        <v>1.94</v>
      </c>
      <c r="C1964" s="118">
        <f t="shared" si="31"/>
        <v>2022</v>
      </c>
    </row>
    <row r="1965" spans="1:3" ht="13.5" thickBot="1" x14ac:dyDescent="0.35">
      <c r="A1965" s="116">
        <v>44869</v>
      </c>
      <c r="B1965" s="120">
        <v>1.96</v>
      </c>
      <c r="C1965" s="118">
        <f t="shared" si="31"/>
        <v>2022</v>
      </c>
    </row>
    <row r="1966" spans="1:3" ht="13.5" thickBot="1" x14ac:dyDescent="0.35">
      <c r="A1966" s="116">
        <v>44872</v>
      </c>
      <c r="B1966" s="119">
        <v>1.95</v>
      </c>
      <c r="C1966" s="118">
        <f t="shared" si="31"/>
        <v>2022</v>
      </c>
    </row>
    <row r="1967" spans="1:3" ht="13.5" thickBot="1" x14ac:dyDescent="0.35">
      <c r="A1967" s="116">
        <v>44873</v>
      </c>
      <c r="B1967" s="120">
        <v>1.92</v>
      </c>
      <c r="C1967" s="118">
        <f t="shared" si="31"/>
        <v>2022</v>
      </c>
    </row>
    <row r="1968" spans="1:3" ht="13.5" thickBot="1" x14ac:dyDescent="0.35">
      <c r="A1968" s="116">
        <v>44874</v>
      </c>
      <c r="B1968" s="119">
        <v>1.98</v>
      </c>
      <c r="C1968" s="118">
        <f t="shared" si="31"/>
        <v>2022</v>
      </c>
    </row>
    <row r="1969" spans="1:3" ht="13.5" thickBot="1" x14ac:dyDescent="0.35">
      <c r="A1969" s="116">
        <v>44875</v>
      </c>
      <c r="B1969" s="120">
        <v>1.77</v>
      </c>
      <c r="C1969" s="118">
        <f t="shared" si="31"/>
        <v>2022</v>
      </c>
    </row>
    <row r="1970" spans="1:3" ht="13.5" thickBot="1" x14ac:dyDescent="0.35">
      <c r="A1970" s="116">
        <v>44879</v>
      </c>
      <c r="B1970" s="119">
        <v>1.84</v>
      </c>
      <c r="C1970" s="118">
        <f t="shared" si="31"/>
        <v>2022</v>
      </c>
    </row>
    <row r="1971" spans="1:3" ht="13.5" thickBot="1" x14ac:dyDescent="0.35">
      <c r="A1971" s="116">
        <v>44880</v>
      </c>
      <c r="B1971" s="120">
        <v>1.75</v>
      </c>
      <c r="C1971" s="118">
        <f t="shared" si="31"/>
        <v>2022</v>
      </c>
    </row>
    <row r="1972" spans="1:3" ht="13.5" thickBot="1" x14ac:dyDescent="0.35">
      <c r="A1972" s="116">
        <v>44881</v>
      </c>
      <c r="B1972" s="119">
        <v>1.69</v>
      </c>
      <c r="C1972" s="118">
        <f t="shared" si="31"/>
        <v>2022</v>
      </c>
    </row>
    <row r="1973" spans="1:3" ht="13.5" thickBot="1" x14ac:dyDescent="0.35">
      <c r="A1973" s="116">
        <v>44882</v>
      </c>
      <c r="B1973" s="120">
        <v>1.75</v>
      </c>
      <c r="C1973" s="118">
        <f t="shared" si="31"/>
        <v>2022</v>
      </c>
    </row>
    <row r="1974" spans="1:3" ht="13.5" thickBot="1" x14ac:dyDescent="0.35">
      <c r="A1974" s="116">
        <v>44883</v>
      </c>
      <c r="B1974" s="119">
        <v>1.81</v>
      </c>
      <c r="C1974" s="118">
        <f t="shared" si="31"/>
        <v>2022</v>
      </c>
    </row>
    <row r="1975" spans="1:3" ht="13.5" thickBot="1" x14ac:dyDescent="0.35">
      <c r="A1975" s="116">
        <v>44886</v>
      </c>
      <c r="B1975" s="120">
        <v>1.75</v>
      </c>
      <c r="C1975" s="118">
        <f t="shared" si="31"/>
        <v>2022</v>
      </c>
    </row>
    <row r="1976" spans="1:3" ht="13.5" thickBot="1" x14ac:dyDescent="0.35">
      <c r="A1976" s="116">
        <v>44887</v>
      </c>
      <c r="B1976" s="119">
        <v>1.69</v>
      </c>
      <c r="C1976" s="118">
        <f t="shared" si="31"/>
        <v>2022</v>
      </c>
    </row>
    <row r="1977" spans="1:3" ht="13.5" thickBot="1" x14ac:dyDescent="0.35">
      <c r="A1977" s="116">
        <v>44888</v>
      </c>
      <c r="B1977" s="120">
        <v>1.61</v>
      </c>
      <c r="C1977" s="118">
        <f t="shared" si="31"/>
        <v>2022</v>
      </c>
    </row>
    <row r="1978" spans="1:3" ht="13.5" thickBot="1" x14ac:dyDescent="0.35">
      <c r="A1978" s="116">
        <v>44890</v>
      </c>
      <c r="B1978" s="119">
        <v>1.6</v>
      </c>
      <c r="C1978" s="118">
        <f t="shared" si="31"/>
        <v>2022</v>
      </c>
    </row>
    <row r="1979" spans="1:3" ht="13.5" thickBot="1" x14ac:dyDescent="0.35">
      <c r="A1979" s="116">
        <v>44893</v>
      </c>
      <c r="B1979" s="120">
        <v>1.64</v>
      </c>
      <c r="C1979" s="118">
        <f t="shared" si="31"/>
        <v>2022</v>
      </c>
    </row>
    <row r="1980" spans="1:3" ht="13.5" thickBot="1" x14ac:dyDescent="0.35">
      <c r="A1980" s="116">
        <v>44894</v>
      </c>
      <c r="B1980" s="119">
        <v>1.72</v>
      </c>
      <c r="C1980" s="118">
        <f t="shared" si="31"/>
        <v>2022</v>
      </c>
    </row>
    <row r="1981" spans="1:3" ht="13.5" thickBot="1" x14ac:dyDescent="0.35">
      <c r="A1981" s="116">
        <v>44895</v>
      </c>
      <c r="B1981" s="120">
        <v>1.63</v>
      </c>
      <c r="C1981" s="118">
        <f t="shared" si="31"/>
        <v>2022</v>
      </c>
    </row>
    <row r="1982" spans="1:3" ht="13.5" thickBot="1" x14ac:dyDescent="0.35">
      <c r="A1982" s="116">
        <v>44896</v>
      </c>
      <c r="B1982" s="119">
        <v>1.46</v>
      </c>
      <c r="C1982" s="118">
        <f t="shared" si="31"/>
        <v>2022</v>
      </c>
    </row>
    <row r="1983" spans="1:3" ht="13.5" thickBot="1" x14ac:dyDescent="0.35">
      <c r="A1983" s="116">
        <v>44897</v>
      </c>
      <c r="B1983" s="120">
        <v>1.31</v>
      </c>
      <c r="C1983" s="118">
        <f t="shared" si="31"/>
        <v>2022</v>
      </c>
    </row>
    <row r="1984" spans="1:3" ht="13.5" thickBot="1" x14ac:dyDescent="0.35">
      <c r="A1984" s="116">
        <v>44900</v>
      </c>
      <c r="B1984" s="119">
        <v>1.39</v>
      </c>
      <c r="C1984" s="118">
        <f t="shared" si="31"/>
        <v>2022</v>
      </c>
    </row>
    <row r="1985" spans="1:3" ht="13.5" thickBot="1" x14ac:dyDescent="0.35">
      <c r="A1985" s="116">
        <v>44901</v>
      </c>
      <c r="B1985" s="120">
        <v>1.36</v>
      </c>
      <c r="C1985" s="118">
        <f t="shared" si="31"/>
        <v>2022</v>
      </c>
    </row>
    <row r="1986" spans="1:3" ht="13.5" thickBot="1" x14ac:dyDescent="0.35">
      <c r="A1986" s="116">
        <v>44902</v>
      </c>
      <c r="B1986" s="119">
        <v>1.29</v>
      </c>
      <c r="C1986" s="118">
        <f t="shared" si="31"/>
        <v>2022</v>
      </c>
    </row>
    <row r="1987" spans="1:3" ht="13.5" thickBot="1" x14ac:dyDescent="0.35">
      <c r="A1987" s="116">
        <v>44903</v>
      </c>
      <c r="B1987" s="120">
        <v>1.28</v>
      </c>
      <c r="C1987" s="118">
        <f t="shared" ref="C1987:C2001" si="32">YEAR(A1987)</f>
        <v>2022</v>
      </c>
    </row>
    <row r="1988" spans="1:3" ht="13.5" thickBot="1" x14ac:dyDescent="0.35">
      <c r="A1988" s="116">
        <v>44904</v>
      </c>
      <c r="B1988" s="119">
        <v>1.43</v>
      </c>
      <c r="C1988" s="118">
        <f t="shared" si="32"/>
        <v>2022</v>
      </c>
    </row>
    <row r="1989" spans="1:3" ht="13.5" thickBot="1" x14ac:dyDescent="0.35">
      <c r="A1989" s="116">
        <v>44907</v>
      </c>
      <c r="B1989" s="120">
        <v>1.44</v>
      </c>
      <c r="C1989" s="118">
        <f t="shared" si="32"/>
        <v>2022</v>
      </c>
    </row>
    <row r="1990" spans="1:3" ht="13.5" thickBot="1" x14ac:dyDescent="0.35">
      <c r="A1990" s="116">
        <v>44908</v>
      </c>
      <c r="B1990" s="119">
        <v>1.45</v>
      </c>
      <c r="C1990" s="118">
        <f t="shared" si="32"/>
        <v>2022</v>
      </c>
    </row>
    <row r="1991" spans="1:3" ht="13.5" thickBot="1" x14ac:dyDescent="0.35">
      <c r="A1991" s="116">
        <v>44909</v>
      </c>
      <c r="B1991" s="120">
        <v>1.5</v>
      </c>
      <c r="C1991" s="118">
        <f t="shared" si="32"/>
        <v>2022</v>
      </c>
    </row>
    <row r="1992" spans="1:3" ht="13.5" thickBot="1" x14ac:dyDescent="0.35">
      <c r="A1992" s="116">
        <v>44910</v>
      </c>
      <c r="B1992" s="119">
        <v>1.48</v>
      </c>
      <c r="C1992" s="118">
        <f t="shared" si="32"/>
        <v>2022</v>
      </c>
    </row>
    <row r="1993" spans="1:3" ht="13.5" thickBot="1" x14ac:dyDescent="0.35">
      <c r="A1993" s="116">
        <v>44911</v>
      </c>
      <c r="B1993" s="120">
        <v>1.55</v>
      </c>
      <c r="C1993" s="118">
        <f t="shared" si="32"/>
        <v>2022</v>
      </c>
    </row>
    <row r="1994" spans="1:3" ht="13.5" thickBot="1" x14ac:dyDescent="0.35">
      <c r="A1994" s="116">
        <v>44914</v>
      </c>
      <c r="B1994" s="119">
        <v>1.61</v>
      </c>
      <c r="C1994" s="118">
        <f t="shared" si="32"/>
        <v>2022</v>
      </c>
    </row>
    <row r="1995" spans="1:3" ht="13.5" thickBot="1" x14ac:dyDescent="0.35">
      <c r="A1995" s="116">
        <v>44915</v>
      </c>
      <c r="B1995" s="120">
        <v>1.64</v>
      </c>
      <c r="C1995" s="118">
        <f t="shared" si="32"/>
        <v>2022</v>
      </c>
    </row>
    <row r="1996" spans="1:3" ht="13.5" thickBot="1" x14ac:dyDescent="0.35">
      <c r="A1996" s="116">
        <v>44916</v>
      </c>
      <c r="B1996" s="119">
        <v>1.61</v>
      </c>
      <c r="C1996" s="118">
        <f t="shared" si="32"/>
        <v>2022</v>
      </c>
    </row>
    <row r="1997" spans="1:3" ht="13.5" thickBot="1" x14ac:dyDescent="0.35">
      <c r="A1997" s="116">
        <v>44917</v>
      </c>
      <c r="B1997" s="120">
        <v>1.65</v>
      </c>
      <c r="C1997" s="118">
        <f t="shared" si="32"/>
        <v>2022</v>
      </c>
    </row>
    <row r="1998" spans="1:3" ht="13.5" thickBot="1" x14ac:dyDescent="0.35">
      <c r="A1998" s="116">
        <v>44918</v>
      </c>
      <c r="B1998" s="119">
        <v>1.72</v>
      </c>
      <c r="C1998" s="118">
        <f t="shared" si="32"/>
        <v>2022</v>
      </c>
    </row>
    <row r="1999" spans="1:3" ht="13.5" thickBot="1" x14ac:dyDescent="0.35">
      <c r="A1999" s="116">
        <v>44922</v>
      </c>
      <c r="B1999" s="120">
        <v>1.76</v>
      </c>
      <c r="C1999" s="118">
        <f t="shared" si="32"/>
        <v>2022</v>
      </c>
    </row>
    <row r="2000" spans="1:3" ht="13.5" thickBot="1" x14ac:dyDescent="0.35">
      <c r="A2000" s="116">
        <v>44923</v>
      </c>
      <c r="B2000" s="119">
        <v>1.79</v>
      </c>
      <c r="C2000" s="118">
        <f t="shared" si="32"/>
        <v>2022</v>
      </c>
    </row>
    <row r="2001" spans="1:3" ht="13.5" thickBot="1" x14ac:dyDescent="0.35">
      <c r="A2001" s="116">
        <v>44924</v>
      </c>
      <c r="B2001" s="120">
        <v>1.74</v>
      </c>
      <c r="C2001" s="118">
        <f t="shared" si="32"/>
        <v>2022</v>
      </c>
    </row>
    <row r="2002" spans="1:3" x14ac:dyDescent="0.3">
      <c r="A2002" s="116">
        <v>44925</v>
      </c>
      <c r="B2002" s="119">
        <v>1.78</v>
      </c>
      <c r="C2002" s="118">
        <f>YEAR(A2002)</f>
        <v>2022</v>
      </c>
    </row>
  </sheetData>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Historicals</vt:lpstr>
      <vt:lpstr>Segmental forecast</vt:lpstr>
      <vt:lpstr>Three Statements</vt:lpstr>
      <vt:lpstr>Schedule</vt:lpstr>
      <vt:lpstr>Share Price History</vt:lpstr>
      <vt:lpstr>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David Rapicano</cp:lastModifiedBy>
  <dcterms:created xsi:type="dcterms:W3CDTF">2020-05-20T17:26:08Z</dcterms:created>
  <dcterms:modified xsi:type="dcterms:W3CDTF">2023-09-14T20:58:23Z</dcterms:modified>
</cp:coreProperties>
</file>