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rapi\Desktop\QCP\Task 15\"/>
    </mc:Choice>
  </mc:AlternateContent>
  <xr:revisionPtr revIDLastSave="0" documentId="8_{F3BCD628-A6AC-46E0-8C48-344F16A7EA3A}" xr6:coauthVersionLast="47" xr6:coauthVersionMax="47" xr10:uidLastSave="{00000000-0000-0000-0000-000000000000}"/>
  <bookViews>
    <workbookView xWindow="-110" yWindow="-110" windowWidth="25820" windowHeight="13900" activeTab="6" xr2:uid="{00000000-000D-0000-FFFF-FFFF00000000}"/>
  </bookViews>
  <sheets>
    <sheet name="Instructions" sheetId="2" r:id="rId1"/>
    <sheet name="Historicals" sheetId="1" r:id="rId2"/>
    <sheet name="Segmental forecast" sheetId="3" r:id="rId3"/>
    <sheet name="Three Statements" sheetId="4" r:id="rId4"/>
    <sheet name="Schedule" sheetId="5" r:id="rId5"/>
    <sheet name="Share Price History" sheetId="6" r:id="rId6"/>
    <sheet name="Rf"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5" l="1"/>
  <c r="S16" i="5"/>
  <c r="T16" i="5" s="1"/>
  <c r="U16" i="5" s="1"/>
  <c r="Q16" i="5"/>
  <c r="K18" i="5"/>
  <c r="K17" i="5" s="1"/>
  <c r="K26" i="5" s="1"/>
  <c r="K28" i="5" s="1"/>
  <c r="K30" i="5"/>
  <c r="P31" i="5"/>
  <c r="I9" i="5"/>
  <c r="I26" i="5"/>
  <c r="L26" i="5"/>
  <c r="K15" i="5"/>
  <c r="K3" i="5"/>
  <c r="C3" i="5"/>
  <c r="C3" i="6"/>
  <c r="C7" i="6"/>
  <c r="C11" i="6"/>
  <c r="C15" i="6"/>
  <c r="C19" i="6"/>
  <c r="C23" i="6"/>
  <c r="C27" i="6"/>
  <c r="C4" i="6"/>
  <c r="C5" i="6"/>
  <c r="C6" i="6"/>
  <c r="C8" i="6"/>
  <c r="C9" i="6"/>
  <c r="C10" i="6"/>
  <c r="C12" i="6"/>
  <c r="C13" i="6"/>
  <c r="C14" i="6"/>
  <c r="C16" i="6"/>
  <c r="C17" i="6"/>
  <c r="C18" i="6"/>
  <c r="C20" i="6"/>
  <c r="C21" i="6"/>
  <c r="C22" i="6"/>
  <c r="C24" i="6"/>
  <c r="C25" i="6"/>
  <c r="C26"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K20" i="5"/>
  <c r="K22" i="5"/>
  <c r="K23" i="5"/>
  <c r="L29" i="5"/>
  <c r="M29" i="5"/>
  <c r="N29" i="5"/>
  <c r="O29" i="5"/>
  <c r="P29" i="5"/>
  <c r="Q29" i="5"/>
  <c r="R29" i="5"/>
  <c r="S29" i="5"/>
  <c r="T29" i="5"/>
  <c r="U29" i="5"/>
  <c r="L30" i="5"/>
  <c r="L31" i="5" s="1"/>
  <c r="M30" i="5"/>
  <c r="M31" i="5" s="1"/>
  <c r="N30" i="5"/>
  <c r="N31" i="5" s="1"/>
  <c r="O30" i="5"/>
  <c r="O31" i="5" s="1"/>
  <c r="P30" i="5"/>
  <c r="Q30" i="5"/>
  <c r="Q31" i="5" s="1"/>
  <c r="R30" i="5"/>
  <c r="R31" i="5" s="1"/>
  <c r="S30" i="5"/>
  <c r="S31" i="5" s="1"/>
  <c r="T30" i="5"/>
  <c r="T31" i="5" s="1"/>
  <c r="U30" i="5"/>
  <c r="U31" i="5" s="1"/>
  <c r="K29" i="5"/>
  <c r="K31" i="5"/>
  <c r="I30" i="5"/>
  <c r="I31" i="5" s="1"/>
  <c r="I29" i="5"/>
  <c r="N48" i="4"/>
  <c r="N50" i="4"/>
  <c r="N52" i="4"/>
  <c r="L15" i="5"/>
  <c r="L28" i="5" s="1"/>
  <c r="M15" i="5"/>
  <c r="M26" i="5" s="1"/>
  <c r="M28" i="5" s="1"/>
  <c r="N15" i="5"/>
  <c r="N26" i="5" s="1"/>
  <c r="N28" i="5" s="1"/>
  <c r="O15" i="5"/>
  <c r="O26" i="5" s="1"/>
  <c r="O28" i="5" s="1"/>
  <c r="C15" i="5"/>
  <c r="D15" i="5"/>
  <c r="D16" i="5" s="1"/>
  <c r="E15" i="5"/>
  <c r="E16" i="5" s="1"/>
  <c r="F15" i="5"/>
  <c r="G15" i="5"/>
  <c r="G16" i="5" s="1"/>
  <c r="H15" i="5"/>
  <c r="I15" i="5"/>
  <c r="I16" i="5" s="1"/>
  <c r="B15" i="5"/>
  <c r="B16" i="5" s="1"/>
  <c r="B20" i="5"/>
  <c r="B18" i="5" s="1"/>
  <c r="B23" i="5"/>
  <c r="B58" i="1"/>
  <c r="B22" i="5"/>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3" i="7"/>
  <c r="C4" i="7"/>
  <c r="C5" i="7"/>
  <c r="C6" i="7"/>
  <c r="C7" i="7"/>
  <c r="C8" i="7"/>
  <c r="C9" i="7"/>
  <c r="C10" i="7"/>
  <c r="C11" i="7"/>
  <c r="C12" i="7"/>
  <c r="C13" i="7"/>
  <c r="C14" i="7"/>
  <c r="C15" i="7"/>
  <c r="C16" i="7"/>
  <c r="C17" i="7"/>
  <c r="C18" i="7"/>
  <c r="C19" i="7"/>
  <c r="C2" i="7"/>
  <c r="B10" i="5"/>
  <c r="B9" i="5"/>
  <c r="C9" i="5"/>
  <c r="D9" i="5"/>
  <c r="E9" i="5"/>
  <c r="F9" i="5"/>
  <c r="G9" i="5"/>
  <c r="H9" i="5"/>
  <c r="F22" i="5"/>
  <c r="J41" i="4"/>
  <c r="C22" i="5"/>
  <c r="D22" i="5"/>
  <c r="E22" i="5"/>
  <c r="G22" i="5"/>
  <c r="H22" i="5"/>
  <c r="I22" i="5"/>
  <c r="C23" i="5"/>
  <c r="D23" i="5"/>
  <c r="E23" i="5"/>
  <c r="F23" i="5"/>
  <c r="G23" i="5"/>
  <c r="H23" i="5"/>
  <c r="I23" i="5"/>
  <c r="B17" i="5" l="1"/>
  <c r="K16" i="5"/>
  <c r="N16" i="5"/>
  <c r="F16" i="5"/>
  <c r="L16" i="5"/>
  <c r="H16" i="5"/>
  <c r="O16" i="5"/>
  <c r="M16" i="5"/>
  <c r="C16" i="5"/>
  <c r="C10" i="5"/>
  <c r="D10" i="5"/>
  <c r="E10" i="5"/>
  <c r="F10" i="5"/>
  <c r="G10" i="5"/>
  <c r="H10" i="5"/>
  <c r="I10" i="5"/>
  <c r="B52" i="4"/>
  <c r="P15" i="5" l="1"/>
  <c r="P26" i="5" s="1"/>
  <c r="P28" i="5" s="1"/>
  <c r="I60" i="4"/>
  <c r="C11" i="5"/>
  <c r="D11" i="5"/>
  <c r="E11" i="5"/>
  <c r="F11" i="5"/>
  <c r="G11" i="5"/>
  <c r="H11" i="5"/>
  <c r="I11" i="5"/>
  <c r="Q15" i="5" l="1"/>
  <c r="R15" i="5" s="1"/>
  <c r="B11" i="5"/>
  <c r="Q26" i="5" l="1"/>
  <c r="Q28" i="5" s="1"/>
  <c r="S15" i="5"/>
  <c r="R26" i="5"/>
  <c r="R28" i="5" s="1"/>
  <c r="C1" i="5"/>
  <c r="C20" i="5" s="1"/>
  <c r="J54" i="4"/>
  <c r="K54" i="4"/>
  <c r="L54" i="4"/>
  <c r="M54" i="4"/>
  <c r="N54" i="4"/>
  <c r="K53" i="4"/>
  <c r="L53" i="4"/>
  <c r="M53" i="4"/>
  <c r="N53" i="4"/>
  <c r="J53" i="4"/>
  <c r="K63" i="4"/>
  <c r="L63" i="4"/>
  <c r="M63" i="4"/>
  <c r="N63" i="4"/>
  <c r="J63" i="4"/>
  <c r="J27" i="4"/>
  <c r="K27" i="4"/>
  <c r="L27" i="4" s="1"/>
  <c r="M27" i="4" s="1"/>
  <c r="N27" i="4" s="1"/>
  <c r="J69" i="4"/>
  <c r="K69" i="4"/>
  <c r="L69" i="4"/>
  <c r="M69" i="4"/>
  <c r="N69" i="4"/>
  <c r="J16" i="4"/>
  <c r="J78" i="4"/>
  <c r="I43" i="4"/>
  <c r="J29" i="4"/>
  <c r="K29" i="4" s="1"/>
  <c r="L29" i="4" s="1"/>
  <c r="M29" i="4" s="1"/>
  <c r="N29" i="4" s="1"/>
  <c r="K10" i="4"/>
  <c r="L10" i="4"/>
  <c r="M10" i="4"/>
  <c r="N10" i="4"/>
  <c r="J10" i="4"/>
  <c r="J11" i="4"/>
  <c r="C54" i="4"/>
  <c r="D54" i="4"/>
  <c r="E54" i="4"/>
  <c r="F54" i="4"/>
  <c r="G54" i="4"/>
  <c r="H54" i="4"/>
  <c r="I54" i="4"/>
  <c r="B54" i="4"/>
  <c r="C11" i="4"/>
  <c r="D11" i="4"/>
  <c r="E11" i="4"/>
  <c r="F11" i="4"/>
  <c r="G11" i="4"/>
  <c r="H11" i="4"/>
  <c r="I11" i="4"/>
  <c r="B11" i="4"/>
  <c r="I211" i="3"/>
  <c r="H211" i="3"/>
  <c r="G211" i="3"/>
  <c r="F211" i="3"/>
  <c r="E211" i="3"/>
  <c r="D211" i="3"/>
  <c r="C211" i="3"/>
  <c r="B211" i="3"/>
  <c r="B212" i="3" s="1"/>
  <c r="I205" i="3"/>
  <c r="H205" i="3"/>
  <c r="G205" i="3"/>
  <c r="F205" i="3"/>
  <c r="E205" i="3"/>
  <c r="D205" i="3"/>
  <c r="C205" i="3"/>
  <c r="B205" i="3"/>
  <c r="B206" i="3" s="1"/>
  <c r="I201" i="3"/>
  <c r="H201" i="3"/>
  <c r="H203" i="3" s="1"/>
  <c r="G201" i="3"/>
  <c r="F201" i="3"/>
  <c r="E201" i="3"/>
  <c r="D201" i="3"/>
  <c r="C201" i="3"/>
  <c r="B201" i="3"/>
  <c r="B202" i="3" s="1"/>
  <c r="I196" i="3"/>
  <c r="H196" i="3"/>
  <c r="G196" i="3"/>
  <c r="F196" i="3"/>
  <c r="E196" i="3"/>
  <c r="D196" i="3"/>
  <c r="C196" i="3"/>
  <c r="B196" i="3"/>
  <c r="I192" i="3"/>
  <c r="H192" i="3"/>
  <c r="G192" i="3"/>
  <c r="F192" i="3"/>
  <c r="E192" i="3"/>
  <c r="D192" i="3"/>
  <c r="C192" i="3"/>
  <c r="B192" i="3"/>
  <c r="B193" i="3" s="1"/>
  <c r="I189" i="3"/>
  <c r="H189" i="3"/>
  <c r="G189" i="3"/>
  <c r="F189" i="3"/>
  <c r="E189" i="3"/>
  <c r="D189" i="3"/>
  <c r="C189" i="3"/>
  <c r="B189" i="3"/>
  <c r="B190" i="3" s="1"/>
  <c r="I186" i="3"/>
  <c r="T66" i="3" s="1"/>
  <c r="U66" i="3" s="1"/>
  <c r="H186" i="3"/>
  <c r="G186" i="3"/>
  <c r="F186" i="3"/>
  <c r="E186" i="3"/>
  <c r="D186" i="3"/>
  <c r="C186" i="3"/>
  <c r="B186" i="3"/>
  <c r="I182" i="3"/>
  <c r="H182" i="3"/>
  <c r="H185" i="3" s="1"/>
  <c r="G182" i="3"/>
  <c r="F182" i="3"/>
  <c r="E182" i="3"/>
  <c r="D182" i="3"/>
  <c r="C182" i="3"/>
  <c r="B182" i="3"/>
  <c r="B183" i="3" s="1"/>
  <c r="I177" i="3"/>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B164" i="3" s="1"/>
  <c r="I160" i="3"/>
  <c r="T60" i="3" s="1"/>
  <c r="U60" i="3" s="1"/>
  <c r="H160" i="3"/>
  <c r="G160" i="3"/>
  <c r="F160" i="3"/>
  <c r="E160" i="3"/>
  <c r="D160" i="3"/>
  <c r="C160" i="3"/>
  <c r="B160" i="3"/>
  <c r="B161" i="3" s="1"/>
  <c r="I156" i="3"/>
  <c r="H156" i="3"/>
  <c r="G156" i="3"/>
  <c r="F156" i="3"/>
  <c r="E156" i="3"/>
  <c r="D156" i="3"/>
  <c r="C156" i="3"/>
  <c r="B156" i="3"/>
  <c r="I151" i="3"/>
  <c r="H151" i="3"/>
  <c r="G151" i="3"/>
  <c r="F151" i="3"/>
  <c r="E151" i="3"/>
  <c r="D151" i="3"/>
  <c r="C151" i="3"/>
  <c r="B151" i="3"/>
  <c r="B152" i="3" s="1"/>
  <c r="I147" i="3"/>
  <c r="H147" i="3"/>
  <c r="G147" i="3"/>
  <c r="F147" i="3"/>
  <c r="E147" i="3"/>
  <c r="D147" i="3"/>
  <c r="C147" i="3"/>
  <c r="B147" i="3"/>
  <c r="I144" i="3"/>
  <c r="H144" i="3"/>
  <c r="G144" i="3"/>
  <c r="F144" i="3"/>
  <c r="E144" i="3"/>
  <c r="D144" i="3"/>
  <c r="C144" i="3"/>
  <c r="B144" i="3"/>
  <c r="B145" i="3" s="1"/>
  <c r="I141" i="3"/>
  <c r="H141" i="3"/>
  <c r="G141" i="3"/>
  <c r="F141" i="3"/>
  <c r="E141" i="3"/>
  <c r="D141" i="3"/>
  <c r="C141" i="3"/>
  <c r="B141" i="3"/>
  <c r="B142" i="3" s="1"/>
  <c r="I137" i="3"/>
  <c r="H137" i="3"/>
  <c r="G137" i="3"/>
  <c r="F137" i="3"/>
  <c r="F138" i="3" s="1"/>
  <c r="E137" i="3"/>
  <c r="D137" i="3"/>
  <c r="C137" i="3"/>
  <c r="B137" i="3"/>
  <c r="B138" i="3" s="1"/>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B127" i="3" s="1"/>
  <c r="I124" i="3"/>
  <c r="H124" i="3"/>
  <c r="G124" i="3"/>
  <c r="F124" i="3"/>
  <c r="E124" i="3"/>
  <c r="D124" i="3"/>
  <c r="C124" i="3"/>
  <c r="B124" i="3"/>
  <c r="I122" i="3"/>
  <c r="T48" i="3" s="1"/>
  <c r="H122" i="3"/>
  <c r="G122" i="3"/>
  <c r="F122" i="3"/>
  <c r="E122" i="3"/>
  <c r="D122" i="3"/>
  <c r="D123" i="3" s="1"/>
  <c r="C122" i="3"/>
  <c r="B122" i="3"/>
  <c r="B123" i="3" s="1"/>
  <c r="I120" i="3"/>
  <c r="H120" i="3"/>
  <c r="G120" i="3"/>
  <c r="F120" i="3"/>
  <c r="E120" i="3"/>
  <c r="D120" i="3"/>
  <c r="C120" i="3"/>
  <c r="B120" i="3"/>
  <c r="I114" i="3"/>
  <c r="H114" i="3"/>
  <c r="G114" i="3"/>
  <c r="F114" i="3"/>
  <c r="E114" i="3"/>
  <c r="D114" i="3"/>
  <c r="C114" i="3"/>
  <c r="B114" i="3"/>
  <c r="I111" i="3"/>
  <c r="H111" i="3"/>
  <c r="H112" i="3" s="1"/>
  <c r="G111" i="3"/>
  <c r="F111" i="3"/>
  <c r="E111" i="3"/>
  <c r="D111" i="3"/>
  <c r="C111" i="3"/>
  <c r="B111" i="3"/>
  <c r="B112" i="3" s="1"/>
  <c r="I108" i="3"/>
  <c r="H108" i="3"/>
  <c r="G108" i="3"/>
  <c r="F108" i="3"/>
  <c r="G109" i="3" s="1"/>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B94" i="3" s="1"/>
  <c r="I91" i="3"/>
  <c r="H91" i="3"/>
  <c r="G91" i="3"/>
  <c r="F91" i="3"/>
  <c r="E91" i="3"/>
  <c r="D91" i="3"/>
  <c r="C91" i="3"/>
  <c r="B91" i="3"/>
  <c r="I89" i="3"/>
  <c r="H89" i="3"/>
  <c r="G89" i="3"/>
  <c r="F89" i="3"/>
  <c r="E89" i="3"/>
  <c r="D89" i="3"/>
  <c r="C89" i="3"/>
  <c r="B89" i="3"/>
  <c r="C90" i="3" s="1"/>
  <c r="I87" i="3"/>
  <c r="H87" i="3"/>
  <c r="G87" i="3"/>
  <c r="F87" i="3"/>
  <c r="E87" i="3"/>
  <c r="D87" i="3"/>
  <c r="C87" i="3"/>
  <c r="B87" i="3"/>
  <c r="E85" i="3"/>
  <c r="B85" i="3"/>
  <c r="I81" i="3"/>
  <c r="H81" i="3"/>
  <c r="G81" i="3"/>
  <c r="F81" i="3"/>
  <c r="E81" i="3"/>
  <c r="D81" i="3"/>
  <c r="C81" i="3"/>
  <c r="B81" i="3"/>
  <c r="I78" i="3"/>
  <c r="H78" i="3"/>
  <c r="G78" i="3"/>
  <c r="F78" i="3"/>
  <c r="E78" i="3"/>
  <c r="D78" i="3"/>
  <c r="C78" i="3"/>
  <c r="B78" i="3"/>
  <c r="B79" i="3" s="1"/>
  <c r="I75" i="3"/>
  <c r="H75" i="3"/>
  <c r="G75" i="3"/>
  <c r="F75" i="3"/>
  <c r="E75" i="3"/>
  <c r="D75" i="3"/>
  <c r="C75" i="3"/>
  <c r="B75" i="3"/>
  <c r="I71" i="3"/>
  <c r="H71" i="3"/>
  <c r="H72" i="3" s="1"/>
  <c r="G71" i="3"/>
  <c r="F71" i="3"/>
  <c r="E71" i="3"/>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I58" i="3"/>
  <c r="H58" i="3"/>
  <c r="G58" i="3"/>
  <c r="F58" i="3"/>
  <c r="E58" i="3"/>
  <c r="D58" i="3"/>
  <c r="C58" i="3"/>
  <c r="B58" i="3"/>
  <c r="I56" i="3"/>
  <c r="H56" i="3"/>
  <c r="G56" i="3"/>
  <c r="F56" i="3"/>
  <c r="E56" i="3"/>
  <c r="D56" i="3"/>
  <c r="E57" i="3" s="1"/>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B43" i="3" s="1"/>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B28" i="3" s="1"/>
  <c r="B30" i="3" s="1"/>
  <c r="I25" i="3"/>
  <c r="H25" i="3"/>
  <c r="G25" i="3"/>
  <c r="F25" i="3"/>
  <c r="E25" i="3"/>
  <c r="D25" i="3"/>
  <c r="C25" i="3"/>
  <c r="B25" i="3"/>
  <c r="I23" i="3"/>
  <c r="H23" i="3"/>
  <c r="H24" i="3" s="1"/>
  <c r="G23" i="3"/>
  <c r="F23" i="3"/>
  <c r="E23" i="3"/>
  <c r="D23" i="3"/>
  <c r="C23" i="3"/>
  <c r="B23" i="3"/>
  <c r="A20" i="3"/>
  <c r="B75" i="4"/>
  <c r="I73" i="4"/>
  <c r="H73" i="4"/>
  <c r="G73" i="4"/>
  <c r="F73" i="4"/>
  <c r="E73" i="4"/>
  <c r="D73" i="4"/>
  <c r="C73" i="4"/>
  <c r="B73" i="4"/>
  <c r="I69" i="4"/>
  <c r="H69" i="4"/>
  <c r="G69" i="4"/>
  <c r="F69" i="4"/>
  <c r="E69" i="4"/>
  <c r="D69" i="4"/>
  <c r="C69" i="4"/>
  <c r="B69" i="4"/>
  <c r="I66" i="4"/>
  <c r="I67" i="4" s="1"/>
  <c r="H66" i="4"/>
  <c r="G66" i="4"/>
  <c r="G67" i="4" s="1"/>
  <c r="F66" i="4"/>
  <c r="E66" i="4"/>
  <c r="D66" i="4"/>
  <c r="D67" i="4" s="1"/>
  <c r="C66" i="4"/>
  <c r="C67" i="4" s="1"/>
  <c r="B66" i="4"/>
  <c r="I56" i="4"/>
  <c r="H56" i="4"/>
  <c r="H63" i="4" s="1"/>
  <c r="G56" i="4"/>
  <c r="G63" i="4" s="1"/>
  <c r="G64" i="4" s="1"/>
  <c r="G65" i="4" s="1"/>
  <c r="F56" i="4"/>
  <c r="E56" i="4"/>
  <c r="F57" i="4" s="1"/>
  <c r="D56" i="4"/>
  <c r="D63" i="4" s="1"/>
  <c r="C56" i="4"/>
  <c r="B56" i="4"/>
  <c r="I53" i="4"/>
  <c r="H53" i="4"/>
  <c r="G53" i="4"/>
  <c r="F53" i="4"/>
  <c r="E53" i="4"/>
  <c r="D53" i="4"/>
  <c r="C53" i="4"/>
  <c r="B53" i="4"/>
  <c r="I50" i="4"/>
  <c r="H50" i="4"/>
  <c r="G50" i="4"/>
  <c r="F50" i="4"/>
  <c r="E50" i="4"/>
  <c r="D50" i="4"/>
  <c r="C50" i="4"/>
  <c r="B50" i="4"/>
  <c r="I44" i="4"/>
  <c r="J44" i="4" s="1"/>
  <c r="K44" i="4" s="1"/>
  <c r="L44" i="4" s="1"/>
  <c r="M44" i="4" s="1"/>
  <c r="N44" i="4" s="1"/>
  <c r="H44" i="4"/>
  <c r="G44" i="4"/>
  <c r="F44" i="4"/>
  <c r="E44" i="4"/>
  <c r="D44" i="4"/>
  <c r="C44" i="4"/>
  <c r="B44" i="4"/>
  <c r="H43" i="4"/>
  <c r="G43" i="4"/>
  <c r="F43" i="4"/>
  <c r="E43" i="4"/>
  <c r="D43" i="4"/>
  <c r="C43" i="4"/>
  <c r="B43" i="4"/>
  <c r="I42" i="4"/>
  <c r="H42" i="4"/>
  <c r="G42" i="4"/>
  <c r="F42" i="4"/>
  <c r="E42" i="4"/>
  <c r="D42" i="4"/>
  <c r="D41" i="4" s="1"/>
  <c r="C42" i="4"/>
  <c r="B42" i="4"/>
  <c r="B41" i="4" s="1"/>
  <c r="I40" i="4"/>
  <c r="J40" i="4" s="1"/>
  <c r="K40" i="4" s="1"/>
  <c r="L40" i="4" s="1"/>
  <c r="M40" i="4" s="1"/>
  <c r="N40" i="4" s="1"/>
  <c r="H40" i="4"/>
  <c r="G40" i="4"/>
  <c r="F40" i="4"/>
  <c r="E40" i="4"/>
  <c r="D40" i="4"/>
  <c r="C40" i="4"/>
  <c r="B40" i="4"/>
  <c r="I39" i="4"/>
  <c r="J39" i="4" s="1"/>
  <c r="H39" i="4"/>
  <c r="G39" i="4"/>
  <c r="F39" i="4"/>
  <c r="E39" i="4"/>
  <c r="D39" i="4"/>
  <c r="C39" i="4"/>
  <c r="B39" i="4"/>
  <c r="I38" i="4"/>
  <c r="J38" i="4" s="1"/>
  <c r="K38" i="4" s="1"/>
  <c r="L38" i="4" s="1"/>
  <c r="M38" i="4" s="1"/>
  <c r="N38" i="4" s="1"/>
  <c r="H38" i="4"/>
  <c r="G38" i="4"/>
  <c r="F38" i="4"/>
  <c r="E38" i="4"/>
  <c r="D38" i="4"/>
  <c r="C38" i="4"/>
  <c r="B38" i="4"/>
  <c r="I37" i="4"/>
  <c r="H37" i="4"/>
  <c r="G37" i="4"/>
  <c r="F37" i="4"/>
  <c r="E37" i="4"/>
  <c r="D37" i="4"/>
  <c r="C37" i="4"/>
  <c r="B37" i="4"/>
  <c r="I36" i="4"/>
  <c r="J36" i="4" s="1"/>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H29" i="4"/>
  <c r="G29" i="4"/>
  <c r="F29" i="4"/>
  <c r="E29" i="4"/>
  <c r="D29" i="4"/>
  <c r="C29" i="4"/>
  <c r="B29" i="4"/>
  <c r="I28" i="4"/>
  <c r="H28" i="4"/>
  <c r="G28" i="4"/>
  <c r="F28" i="4"/>
  <c r="E28" i="4"/>
  <c r="D28" i="4"/>
  <c r="C28" i="4"/>
  <c r="B28" i="4"/>
  <c r="I27" i="4"/>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U23" i="4"/>
  <c r="V23" i="4" s="1"/>
  <c r="I23" i="4"/>
  <c r="H23" i="4"/>
  <c r="G23" i="4"/>
  <c r="F23" i="4"/>
  <c r="E23" i="4"/>
  <c r="D23" i="4"/>
  <c r="C23" i="4"/>
  <c r="B23" i="4"/>
  <c r="U22" i="4"/>
  <c r="U21" i="4"/>
  <c r="V21" i="4" s="1"/>
  <c r="U19" i="4"/>
  <c r="U18" i="4"/>
  <c r="V18" i="4" s="1"/>
  <c r="C18" i="4"/>
  <c r="U17" i="4"/>
  <c r="U16" i="4"/>
  <c r="I16" i="4"/>
  <c r="I18" i="4" s="1"/>
  <c r="H16" i="4"/>
  <c r="H18" i="4" s="1"/>
  <c r="H68" i="4" s="1"/>
  <c r="G16" i="4"/>
  <c r="G18" i="4" s="1"/>
  <c r="G68" i="4" s="1"/>
  <c r="F16" i="4"/>
  <c r="F18" i="4" s="1"/>
  <c r="E16" i="4"/>
  <c r="E18" i="4" s="1"/>
  <c r="D16" i="4"/>
  <c r="D18" i="4" s="1"/>
  <c r="D68" i="4" s="1"/>
  <c r="C16" i="4"/>
  <c r="B16" i="4"/>
  <c r="B18" i="4" s="1"/>
  <c r="U15" i="4"/>
  <c r="V15" i="4" s="1"/>
  <c r="U14" i="4"/>
  <c r="I13" i="4"/>
  <c r="H13" i="4"/>
  <c r="G13" i="4"/>
  <c r="F13" i="4"/>
  <c r="E13" i="4"/>
  <c r="D13" i="4"/>
  <c r="C13" i="4"/>
  <c r="B13" i="4"/>
  <c r="U11" i="4"/>
  <c r="V11" i="4" s="1"/>
  <c r="U10" i="4"/>
  <c r="V10" i="4" s="1"/>
  <c r="I10" i="4"/>
  <c r="H10" i="4"/>
  <c r="G10" i="4"/>
  <c r="F10" i="4"/>
  <c r="E10" i="4"/>
  <c r="D10" i="4"/>
  <c r="C10" i="4"/>
  <c r="B10" i="4"/>
  <c r="U9" i="4"/>
  <c r="V9" i="4" s="1"/>
  <c r="U8" i="4"/>
  <c r="U7" i="4"/>
  <c r="V7" i="4" s="1"/>
  <c r="U6" i="4"/>
  <c r="V6" i="4" s="1"/>
  <c r="U5" i="4"/>
  <c r="V5" i="4" s="1"/>
  <c r="U4" i="4"/>
  <c r="V4" i="4" s="1"/>
  <c r="U3" i="4"/>
  <c r="M67" i="4"/>
  <c r="N66" i="4"/>
  <c r="N67" i="4" s="1"/>
  <c r="M66" i="4"/>
  <c r="L66" i="4"/>
  <c r="L67" i="4" s="1"/>
  <c r="K66" i="4"/>
  <c r="B55" i="4"/>
  <c r="B57" i="4" s="1"/>
  <c r="J42" i="4"/>
  <c r="K42" i="4" s="1"/>
  <c r="E41" i="4"/>
  <c r="J37" i="4"/>
  <c r="K35" i="4"/>
  <c r="L35" i="4" s="1"/>
  <c r="T24" i="4"/>
  <c r="J23" i="4"/>
  <c r="K23" i="4" s="1"/>
  <c r="L23" i="4" s="1"/>
  <c r="M23" i="4" s="1"/>
  <c r="N23" i="4" s="1"/>
  <c r="V19" i="4"/>
  <c r="V17" i="4"/>
  <c r="V16" i="4"/>
  <c r="V14" i="4"/>
  <c r="V8" i="4"/>
  <c r="J1" i="4"/>
  <c r="K1" i="4" s="1"/>
  <c r="L1" i="4" s="1"/>
  <c r="M1" i="4" s="1"/>
  <c r="N1" i="4" s="1"/>
  <c r="H1" i="4"/>
  <c r="G1" i="4" s="1"/>
  <c r="F1" i="4" s="1"/>
  <c r="E1" i="4" s="1"/>
  <c r="D1" i="4" s="1"/>
  <c r="C1" i="4" s="1"/>
  <c r="B1" i="4" s="1"/>
  <c r="T73" i="3"/>
  <c r="T67" i="3"/>
  <c r="T61" i="3"/>
  <c r="T45" i="3"/>
  <c r="U44" i="3"/>
  <c r="T33" i="3"/>
  <c r="T43" i="3" s="1"/>
  <c r="U32" i="3"/>
  <c r="T21" i="3"/>
  <c r="T9" i="3"/>
  <c r="T5" i="3"/>
  <c r="J1" i="3"/>
  <c r="K1" i="3" s="1"/>
  <c r="L1" i="3" s="1"/>
  <c r="M1" i="3" s="1"/>
  <c r="N1" i="3" s="1"/>
  <c r="H1" i="3"/>
  <c r="G1" i="3"/>
  <c r="F1" i="3" s="1"/>
  <c r="E1" i="3" s="1"/>
  <c r="D1" i="3" s="1"/>
  <c r="C1" i="3" s="1"/>
  <c r="B1" i="3" s="1"/>
  <c r="E201" i="1"/>
  <c r="D201" i="1"/>
  <c r="I200" i="1"/>
  <c r="I201" i="1" s="1"/>
  <c r="E200" i="1"/>
  <c r="D200" i="1"/>
  <c r="I197" i="1"/>
  <c r="H197" i="1"/>
  <c r="H200" i="1" s="1"/>
  <c r="H201" i="1" s="1"/>
  <c r="G197" i="1"/>
  <c r="G200" i="1" s="1"/>
  <c r="G201" i="1" s="1"/>
  <c r="F197" i="1"/>
  <c r="F200" i="1" s="1"/>
  <c r="F201" i="1" s="1"/>
  <c r="D197" i="1"/>
  <c r="C197" i="1"/>
  <c r="C200" i="1" s="1"/>
  <c r="C201" i="1" s="1"/>
  <c r="B195" i="1"/>
  <c r="B197" i="1" s="1"/>
  <c r="B200" i="1" s="1"/>
  <c r="B201" i="1" s="1"/>
  <c r="F187" i="1"/>
  <c r="F188" i="1" s="1"/>
  <c r="F189" i="1" s="1"/>
  <c r="E187" i="1"/>
  <c r="E188" i="1" s="1"/>
  <c r="E189" i="1" s="1"/>
  <c r="D187" i="1"/>
  <c r="D188" i="1" s="1"/>
  <c r="D189" i="1" s="1"/>
  <c r="C187" i="1"/>
  <c r="C188" i="1" s="1"/>
  <c r="C189" i="1" s="1"/>
  <c r="B187" i="1"/>
  <c r="B208" i="3" s="1"/>
  <c r="B209" i="3" s="1"/>
  <c r="I185" i="1"/>
  <c r="H185" i="1"/>
  <c r="G185" i="1"/>
  <c r="F185" i="1"/>
  <c r="E185" i="1"/>
  <c r="D185" i="1"/>
  <c r="C185" i="1"/>
  <c r="B183" i="1"/>
  <c r="B185" i="1" s="1"/>
  <c r="D176" i="1"/>
  <c r="D177" i="1" s="1"/>
  <c r="I173" i="1"/>
  <c r="I176" i="1" s="1"/>
  <c r="I177" i="1" s="1"/>
  <c r="H173" i="1"/>
  <c r="H176" i="1" s="1"/>
  <c r="H177" i="1" s="1"/>
  <c r="G173" i="1"/>
  <c r="G176" i="1" s="1"/>
  <c r="G177" i="1" s="1"/>
  <c r="F173" i="1"/>
  <c r="F176" i="1" s="1"/>
  <c r="F177" i="1" s="1"/>
  <c r="E173" i="1"/>
  <c r="E176" i="1" s="1"/>
  <c r="E177" i="1" s="1"/>
  <c r="D173" i="1"/>
  <c r="C171" i="1"/>
  <c r="C175" i="3" s="1"/>
  <c r="B171" i="1"/>
  <c r="B173" i="1" s="1"/>
  <c r="B176" i="1" s="1"/>
  <c r="B177" i="1" s="1"/>
  <c r="F164" i="1"/>
  <c r="I161" i="1"/>
  <c r="I164" i="1" s="1"/>
  <c r="H161" i="1"/>
  <c r="H164" i="1" s="1"/>
  <c r="G161" i="1"/>
  <c r="G164" i="1" s="1"/>
  <c r="F161" i="1"/>
  <c r="E161" i="1"/>
  <c r="E164" i="1" s="1"/>
  <c r="D161" i="1"/>
  <c r="D164" i="1" s="1"/>
  <c r="C161" i="1"/>
  <c r="C164" i="1" s="1"/>
  <c r="B161" i="1"/>
  <c r="B164" i="1" s="1"/>
  <c r="B165" i="1" s="1"/>
  <c r="D137" i="1"/>
  <c r="C137" i="1"/>
  <c r="B137" i="1"/>
  <c r="D133" i="1"/>
  <c r="C133" i="1"/>
  <c r="B133" i="1"/>
  <c r="D129" i="1"/>
  <c r="C129" i="1"/>
  <c r="B129" i="1"/>
  <c r="D125" i="1"/>
  <c r="D170" i="3" s="1"/>
  <c r="C125" i="1"/>
  <c r="C170" i="3" s="1"/>
  <c r="B125" i="1"/>
  <c r="B170" i="3" s="1"/>
  <c r="I121" i="1"/>
  <c r="I118" i="3" s="1"/>
  <c r="H121" i="1"/>
  <c r="H118" i="3" s="1"/>
  <c r="G121" i="1"/>
  <c r="G118" i="3" s="1"/>
  <c r="F121" i="1"/>
  <c r="F118" i="3" s="1"/>
  <c r="E121" i="1"/>
  <c r="E118" i="3" s="1"/>
  <c r="D121" i="1"/>
  <c r="C121" i="1"/>
  <c r="B121" i="1"/>
  <c r="B118" i="3" s="1"/>
  <c r="I117" i="1"/>
  <c r="I85" i="3" s="1"/>
  <c r="H117" i="1"/>
  <c r="H85" i="3" s="1"/>
  <c r="G117" i="1"/>
  <c r="G85" i="3" s="1"/>
  <c r="F117" i="1"/>
  <c r="F85" i="3" s="1"/>
  <c r="E117" i="1"/>
  <c r="D117" i="1"/>
  <c r="D85" i="3" s="1"/>
  <c r="C117" i="1"/>
  <c r="C85" i="3" s="1"/>
  <c r="B117" i="1"/>
  <c r="I113" i="1"/>
  <c r="I52" i="3" s="1"/>
  <c r="H113" i="1"/>
  <c r="H52" i="3" s="1"/>
  <c r="G113" i="1"/>
  <c r="G52" i="3" s="1"/>
  <c r="F113" i="1"/>
  <c r="F52" i="3" s="1"/>
  <c r="E113" i="1"/>
  <c r="E52" i="3" s="1"/>
  <c r="D113" i="1"/>
  <c r="D52" i="3" s="1"/>
  <c r="C113" i="1"/>
  <c r="C52" i="3" s="1"/>
  <c r="C73" i="3" s="1"/>
  <c r="B113" i="1"/>
  <c r="B52" i="3" s="1"/>
  <c r="I109" i="1"/>
  <c r="I21" i="3" s="1"/>
  <c r="H109" i="1"/>
  <c r="H21" i="3" s="1"/>
  <c r="G109" i="1"/>
  <c r="G21" i="3" s="1"/>
  <c r="F109" i="1"/>
  <c r="F21" i="3" s="1"/>
  <c r="E109" i="1"/>
  <c r="E142" i="1" s="1"/>
  <c r="E149" i="1" s="1"/>
  <c r="E150" i="1" s="1"/>
  <c r="D109" i="1"/>
  <c r="D21" i="3" s="1"/>
  <c r="C109" i="1"/>
  <c r="C21" i="3" s="1"/>
  <c r="B109" i="1"/>
  <c r="B21" i="3" s="1"/>
  <c r="J94" i="1"/>
  <c r="I94" i="1"/>
  <c r="H94" i="1"/>
  <c r="G94" i="1"/>
  <c r="F94" i="1"/>
  <c r="E94" i="1"/>
  <c r="D94" i="1"/>
  <c r="D93" i="1"/>
  <c r="C93" i="1"/>
  <c r="C94" i="1" s="1"/>
  <c r="B93" i="1"/>
  <c r="B94" i="1" s="1"/>
  <c r="J85" i="1"/>
  <c r="I85" i="1"/>
  <c r="H85" i="1"/>
  <c r="G85" i="1"/>
  <c r="F85" i="1"/>
  <c r="E85" i="1"/>
  <c r="D85" i="1"/>
  <c r="C85" i="1"/>
  <c r="B85" i="1"/>
  <c r="J76" i="1"/>
  <c r="J96" i="1" s="1"/>
  <c r="J58" i="1"/>
  <c r="I58" i="1"/>
  <c r="H58" i="1"/>
  <c r="H59" i="1" s="1"/>
  <c r="G58" i="1"/>
  <c r="F58" i="1"/>
  <c r="E58" i="1"/>
  <c r="D58" i="1"/>
  <c r="C58" i="1"/>
  <c r="J45" i="1"/>
  <c r="J59" i="1" s="1"/>
  <c r="I45" i="1"/>
  <c r="H45" i="1"/>
  <c r="G45" i="1"/>
  <c r="F45" i="1"/>
  <c r="E45" i="1"/>
  <c r="D45" i="1"/>
  <c r="C45" i="1"/>
  <c r="B45" i="1"/>
  <c r="E36" i="1"/>
  <c r="B36" i="1"/>
  <c r="J30" i="1"/>
  <c r="J36" i="1" s="1"/>
  <c r="I30" i="1"/>
  <c r="I36" i="1" s="1"/>
  <c r="H30" i="1"/>
  <c r="H36" i="1" s="1"/>
  <c r="G30" i="1"/>
  <c r="G36" i="1" s="1"/>
  <c r="F30" i="1"/>
  <c r="F36" i="1" s="1"/>
  <c r="E30" i="1"/>
  <c r="D30" i="1"/>
  <c r="D36" i="1" s="1"/>
  <c r="C30" i="1"/>
  <c r="C36" i="1" s="1"/>
  <c r="B30" i="1"/>
  <c r="F12" i="1"/>
  <c r="J7" i="1"/>
  <c r="J10" i="1" s="1"/>
  <c r="J12" i="1" s="1"/>
  <c r="J20" i="1" s="1"/>
  <c r="I7" i="1"/>
  <c r="I10" i="1" s="1"/>
  <c r="I12" i="1" s="1"/>
  <c r="H7" i="1"/>
  <c r="H10" i="1" s="1"/>
  <c r="G7" i="1"/>
  <c r="G10" i="1" s="1"/>
  <c r="F7" i="1"/>
  <c r="F10" i="1" s="1"/>
  <c r="E7" i="1"/>
  <c r="D7" i="1"/>
  <c r="C7" i="1"/>
  <c r="B7" i="1"/>
  <c r="I4" i="1"/>
  <c r="H4" i="1"/>
  <c r="G4" i="1"/>
  <c r="F4" i="1"/>
  <c r="E4" i="1"/>
  <c r="D4" i="1"/>
  <c r="C4" i="1"/>
  <c r="B4" i="1"/>
  <c r="B10" i="1" s="1"/>
  <c r="B12" i="1" s="1"/>
  <c r="B64" i="1" s="1"/>
  <c r="B76" i="1" s="1"/>
  <c r="H1" i="1"/>
  <c r="G1" i="1"/>
  <c r="F1" i="1"/>
  <c r="E1" i="1"/>
  <c r="D1" i="1"/>
  <c r="C1" i="1"/>
  <c r="B1" i="1" s="1"/>
  <c r="T15" i="5" l="1"/>
  <c r="S26" i="5"/>
  <c r="S28" i="5" s="1"/>
  <c r="D1" i="5"/>
  <c r="D20" i="5" s="1"/>
  <c r="C123" i="3"/>
  <c r="D112" i="3"/>
  <c r="E112" i="3"/>
  <c r="H94" i="3"/>
  <c r="D28" i="3"/>
  <c r="G194" i="3"/>
  <c r="B68" i="3"/>
  <c r="C69" i="3" s="1"/>
  <c r="H194" i="3"/>
  <c r="I74" i="3"/>
  <c r="J62" i="3"/>
  <c r="K62" i="3" s="1"/>
  <c r="B116" i="3"/>
  <c r="I107" i="3"/>
  <c r="C28" i="3"/>
  <c r="C30" i="3" s="1"/>
  <c r="H193" i="3"/>
  <c r="G79" i="3"/>
  <c r="H109" i="3"/>
  <c r="B59" i="3"/>
  <c r="F61" i="3"/>
  <c r="F63" i="3" s="1"/>
  <c r="D152" i="3"/>
  <c r="E152" i="3"/>
  <c r="E46" i="3"/>
  <c r="D24" i="3"/>
  <c r="D26" i="3" s="1"/>
  <c r="C152" i="3"/>
  <c r="D158" i="3"/>
  <c r="C68" i="3"/>
  <c r="D35" i="3"/>
  <c r="D37" i="3" s="1"/>
  <c r="C134" i="3"/>
  <c r="F68" i="3"/>
  <c r="F70" i="3" s="1"/>
  <c r="I83" i="3"/>
  <c r="G152" i="3"/>
  <c r="F47" i="3"/>
  <c r="C165" i="3"/>
  <c r="H96" i="3"/>
  <c r="D188" i="3"/>
  <c r="H39" i="3"/>
  <c r="E105" i="3"/>
  <c r="E123" i="3"/>
  <c r="E125" i="3" s="1"/>
  <c r="I145" i="3"/>
  <c r="E158" i="3"/>
  <c r="E213" i="3"/>
  <c r="H123" i="3"/>
  <c r="H125" i="3" s="1"/>
  <c r="I178" i="3"/>
  <c r="F43" i="3"/>
  <c r="C162" i="3"/>
  <c r="G191" i="3"/>
  <c r="C198" i="3"/>
  <c r="G213" i="3"/>
  <c r="H26" i="3"/>
  <c r="C190" i="3"/>
  <c r="G101" i="3"/>
  <c r="G123" i="3"/>
  <c r="G125" i="3" s="1"/>
  <c r="G138" i="3"/>
  <c r="G157" i="3"/>
  <c r="F49" i="3"/>
  <c r="H138" i="3"/>
  <c r="H157" i="3"/>
  <c r="G49" i="3"/>
  <c r="I138" i="3"/>
  <c r="E168" i="3"/>
  <c r="E212" i="3"/>
  <c r="B198" i="3"/>
  <c r="B199" i="3" s="1"/>
  <c r="J91" i="3"/>
  <c r="J90" i="3" s="1"/>
  <c r="S36" i="3" s="1"/>
  <c r="F168" i="3"/>
  <c r="J124" i="3"/>
  <c r="J123" i="3" s="1"/>
  <c r="J122" i="3" s="1"/>
  <c r="S47" i="3" s="1"/>
  <c r="D162" i="3"/>
  <c r="D198" i="3"/>
  <c r="D200" i="3" s="1"/>
  <c r="E198" i="3"/>
  <c r="E199" i="3" s="1"/>
  <c r="D212" i="3"/>
  <c r="I115" i="3"/>
  <c r="C164" i="3"/>
  <c r="I72" i="3"/>
  <c r="D164" i="3"/>
  <c r="G161" i="3"/>
  <c r="D44" i="3"/>
  <c r="H153" i="3"/>
  <c r="H155" i="3" s="1"/>
  <c r="E149" i="3"/>
  <c r="B129" i="3"/>
  <c r="F158" i="3"/>
  <c r="E43" i="3"/>
  <c r="F139" i="3"/>
  <c r="C112" i="3"/>
  <c r="J58" i="3"/>
  <c r="J57" i="3" s="1"/>
  <c r="S24" i="3" s="1"/>
  <c r="C94" i="3"/>
  <c r="C96" i="3" s="1"/>
  <c r="D73" i="3"/>
  <c r="H139" i="3"/>
  <c r="H183" i="3"/>
  <c r="C24" i="3"/>
  <c r="C26" i="3" s="1"/>
  <c r="B41" i="3"/>
  <c r="F46" i="3"/>
  <c r="I40" i="3"/>
  <c r="J132" i="3"/>
  <c r="K132" i="3" s="1"/>
  <c r="E165" i="3"/>
  <c r="C92" i="3"/>
  <c r="B125" i="3"/>
  <c r="F105" i="3"/>
  <c r="E107" i="3"/>
  <c r="E148" i="3"/>
  <c r="T64" i="3"/>
  <c r="U64" i="3" s="1"/>
  <c r="D30" i="3"/>
  <c r="H178" i="3"/>
  <c r="G139" i="3"/>
  <c r="G188" i="3"/>
  <c r="G80" i="3"/>
  <c r="E35" i="3"/>
  <c r="F57" i="3"/>
  <c r="F59" i="3" s="1"/>
  <c r="F72" i="3"/>
  <c r="I79" i="3"/>
  <c r="G94" i="3"/>
  <c r="G96" i="3" s="1"/>
  <c r="F90" i="3"/>
  <c r="F92" i="3" s="1"/>
  <c r="I123" i="3"/>
  <c r="I125" i="3" s="1"/>
  <c r="F35" i="3"/>
  <c r="B80" i="3"/>
  <c r="B73" i="3"/>
  <c r="H80" i="3"/>
  <c r="H83" i="3"/>
  <c r="H77" i="3"/>
  <c r="B44" i="3"/>
  <c r="B22" i="3"/>
  <c r="G106" i="3"/>
  <c r="G86" i="3"/>
  <c r="G88" i="3" s="1"/>
  <c r="B146" i="3"/>
  <c r="B149" i="3"/>
  <c r="B119" i="3"/>
  <c r="B121" i="3" s="1"/>
  <c r="B143" i="3"/>
  <c r="F207" i="3"/>
  <c r="H165" i="1"/>
  <c r="B142" i="1"/>
  <c r="B149" i="1" s="1"/>
  <c r="C142" i="1"/>
  <c r="C149" i="1" s="1"/>
  <c r="C150" i="1" s="1"/>
  <c r="E59" i="1"/>
  <c r="E60" i="1" s="1"/>
  <c r="E57" i="4"/>
  <c r="G59" i="1"/>
  <c r="G60" i="1" s="1"/>
  <c r="B24" i="3"/>
  <c r="B26" i="3" s="1"/>
  <c r="F101" i="3"/>
  <c r="F103" i="3" s="1"/>
  <c r="C127" i="3"/>
  <c r="C129" i="3" s="1"/>
  <c r="G57" i="4"/>
  <c r="J33" i="3"/>
  <c r="J32" i="3" s="1"/>
  <c r="S16" i="3" s="1"/>
  <c r="G73" i="3"/>
  <c r="H207" i="3"/>
  <c r="G70" i="4"/>
  <c r="H73" i="3"/>
  <c r="E178" i="3"/>
  <c r="H70" i="4"/>
  <c r="E21" i="3"/>
  <c r="E50" i="3" s="1"/>
  <c r="E82" i="3"/>
  <c r="E113" i="3"/>
  <c r="J128" i="3"/>
  <c r="J127" i="3" s="1"/>
  <c r="E162" i="3"/>
  <c r="B31" i="3"/>
  <c r="B32" i="3" s="1"/>
  <c r="B34" i="3" s="1"/>
  <c r="B47" i="3"/>
  <c r="F17" i="3"/>
  <c r="B162" i="3"/>
  <c r="F162" i="3"/>
  <c r="C208" i="3"/>
  <c r="C14" i="3" s="1"/>
  <c r="H60" i="1"/>
  <c r="F59" i="1"/>
  <c r="F60" i="1" s="1"/>
  <c r="E10" i="1"/>
  <c r="E12" i="1" s="1"/>
  <c r="C173" i="1"/>
  <c r="C176" i="1" s="1"/>
  <c r="C177" i="1" s="1"/>
  <c r="E72" i="3"/>
  <c r="F107" i="3"/>
  <c r="F165" i="1"/>
  <c r="D208" i="3"/>
  <c r="D210" i="3" s="1"/>
  <c r="B63" i="4"/>
  <c r="B64" i="4" s="1"/>
  <c r="B65" i="4" s="1"/>
  <c r="H113" i="3"/>
  <c r="E208" i="3"/>
  <c r="C63" i="4"/>
  <c r="C64" i="4" s="1"/>
  <c r="C65" i="4" s="1"/>
  <c r="E28" i="3"/>
  <c r="E30" i="3" s="1"/>
  <c r="E90" i="3"/>
  <c r="E92" i="3" s="1"/>
  <c r="B172" i="3"/>
  <c r="B171" i="3" s="1"/>
  <c r="F208" i="3"/>
  <c r="F14" i="3" s="1"/>
  <c r="E63" i="4"/>
  <c r="E64" i="4" s="1"/>
  <c r="E65" i="4" s="1"/>
  <c r="D184" i="3"/>
  <c r="F63" i="4"/>
  <c r="F64" i="4" s="1"/>
  <c r="F65" i="4" s="1"/>
  <c r="H28" i="3"/>
  <c r="H30" i="3" s="1"/>
  <c r="H68" i="3"/>
  <c r="H70" i="3" s="1"/>
  <c r="H90" i="3"/>
  <c r="H92" i="3" s="1"/>
  <c r="J95" i="3"/>
  <c r="J94" i="3" s="1"/>
  <c r="D127" i="3"/>
  <c r="D129" i="3" s="1"/>
  <c r="D145" i="3"/>
  <c r="G165" i="1"/>
  <c r="B134" i="3"/>
  <c r="B136" i="3" s="1"/>
  <c r="B159" i="3"/>
  <c r="I63" i="4"/>
  <c r="I64" i="4" s="1"/>
  <c r="I65" i="4" s="1"/>
  <c r="G24" i="3"/>
  <c r="G26" i="3" s="1"/>
  <c r="B174" i="3"/>
  <c r="B14" i="3" s="1"/>
  <c r="B15" i="3" s="1"/>
  <c r="G142" i="1"/>
  <c r="G149" i="1" s="1"/>
  <c r="G150" i="1" s="1"/>
  <c r="E116" i="3"/>
  <c r="G12" i="1"/>
  <c r="D142" i="1"/>
  <c r="D149" i="1" s="1"/>
  <c r="D150" i="1" s="1"/>
  <c r="I59" i="1"/>
  <c r="E165" i="1"/>
  <c r="H116" i="3"/>
  <c r="B110" i="3"/>
  <c r="B39" i="3"/>
  <c r="E164" i="3"/>
  <c r="I41" i="3"/>
  <c r="E159" i="3"/>
  <c r="F142" i="1"/>
  <c r="F149" i="1" s="1"/>
  <c r="F150" i="1" s="1"/>
  <c r="I47" i="3"/>
  <c r="H142" i="1"/>
  <c r="H149" i="1" s="1"/>
  <c r="H150" i="1" s="1"/>
  <c r="C72" i="3"/>
  <c r="F123" i="3"/>
  <c r="F125" i="3" s="1"/>
  <c r="F140" i="3"/>
  <c r="F159" i="3"/>
  <c r="B175" i="3"/>
  <c r="B17" i="3" s="1"/>
  <c r="B59" i="1"/>
  <c r="F167" i="3"/>
  <c r="I41" i="4"/>
  <c r="D43" i="3"/>
  <c r="D72" i="3"/>
  <c r="C118" i="3"/>
  <c r="B20" i="1"/>
  <c r="B115" i="3"/>
  <c r="C39" i="3"/>
  <c r="E167" i="3"/>
  <c r="C59" i="1"/>
  <c r="C60" i="1" s="1"/>
  <c r="D59" i="1"/>
  <c r="D60" i="1" s="1"/>
  <c r="D118" i="3"/>
  <c r="D143" i="3" s="1"/>
  <c r="D34" i="4"/>
  <c r="D45" i="4" s="1"/>
  <c r="D78" i="4"/>
  <c r="E78" i="4"/>
  <c r="E34" i="4"/>
  <c r="E45" i="4" s="1"/>
  <c r="C41" i="4"/>
  <c r="F41" i="4"/>
  <c r="G41" i="4"/>
  <c r="B68" i="4"/>
  <c r="B70" i="4" s="1"/>
  <c r="B71" i="4" s="1"/>
  <c r="B72" i="4" s="1"/>
  <c r="I55" i="4"/>
  <c r="H41" i="4"/>
  <c r="H67" i="4"/>
  <c r="J28" i="4"/>
  <c r="K28" i="4" s="1"/>
  <c r="C22" i="3"/>
  <c r="C31" i="3"/>
  <c r="G167" i="3"/>
  <c r="G168" i="3"/>
  <c r="H57" i="3"/>
  <c r="H59" i="3" s="1"/>
  <c r="D82" i="3"/>
  <c r="I206" i="3"/>
  <c r="T72" i="3"/>
  <c r="D113" i="3"/>
  <c r="T18" i="3"/>
  <c r="I44" i="3"/>
  <c r="I148" i="3"/>
  <c r="I140" i="3"/>
  <c r="F194" i="3"/>
  <c r="F178" i="3"/>
  <c r="B191" i="3"/>
  <c r="C44" i="3"/>
  <c r="E194" i="3"/>
  <c r="B90" i="3"/>
  <c r="B92" i="3" s="1"/>
  <c r="B97" i="3"/>
  <c r="B98" i="3" s="1"/>
  <c r="B100" i="3" s="1"/>
  <c r="G17" i="3"/>
  <c r="D90" i="3"/>
  <c r="D92" i="3" s="1"/>
  <c r="C97" i="3"/>
  <c r="F197" i="3"/>
  <c r="D106" i="3"/>
  <c r="G119" i="3"/>
  <c r="G121" i="3" s="1"/>
  <c r="B194" i="3"/>
  <c r="G197" i="3"/>
  <c r="E106" i="3"/>
  <c r="I162" i="3"/>
  <c r="G187" i="3"/>
  <c r="H74" i="3"/>
  <c r="C183" i="3"/>
  <c r="C185" i="3"/>
  <c r="D41" i="3"/>
  <c r="D39" i="3"/>
  <c r="D97" i="3"/>
  <c r="D179" i="3"/>
  <c r="D181" i="3" s="1"/>
  <c r="I28" i="3"/>
  <c r="I30" i="3" s="1"/>
  <c r="T14" i="3"/>
  <c r="E97" i="3"/>
  <c r="E86" i="3"/>
  <c r="E88" i="3" s="1"/>
  <c r="F184" i="3"/>
  <c r="F183" i="3"/>
  <c r="C161" i="3"/>
  <c r="C49" i="3"/>
  <c r="C41" i="3"/>
  <c r="C138" i="3"/>
  <c r="B109" i="3"/>
  <c r="D161" i="3"/>
  <c r="H8" i="3"/>
  <c r="D49" i="3"/>
  <c r="D61" i="3"/>
  <c r="D63" i="3" s="1"/>
  <c r="H97" i="3"/>
  <c r="H145" i="3"/>
  <c r="D50" i="3"/>
  <c r="F82" i="3"/>
  <c r="H146" i="3"/>
  <c r="E161" i="3"/>
  <c r="G149" i="3"/>
  <c r="C125" i="3"/>
  <c r="C202" i="3"/>
  <c r="E127" i="3"/>
  <c r="E129" i="3" s="1"/>
  <c r="G179" i="3"/>
  <c r="G181" i="3" s="1"/>
  <c r="C213" i="3"/>
  <c r="C178" i="3"/>
  <c r="D183" i="3"/>
  <c r="E183" i="3"/>
  <c r="F115" i="3"/>
  <c r="C193" i="3"/>
  <c r="C61" i="3"/>
  <c r="C63" i="3" s="1"/>
  <c r="G146" i="3"/>
  <c r="G39" i="3"/>
  <c r="G83" i="3"/>
  <c r="F161" i="3"/>
  <c r="B185" i="3"/>
  <c r="J99" i="3"/>
  <c r="J98" i="3" s="1"/>
  <c r="S40" i="3" s="1"/>
  <c r="F110" i="3"/>
  <c r="F185" i="3"/>
  <c r="G140" i="3"/>
  <c r="H187" i="3"/>
  <c r="H188" i="3"/>
  <c r="H119" i="3"/>
  <c r="H121" i="3" s="1"/>
  <c r="C200" i="3"/>
  <c r="H198" i="3"/>
  <c r="H200" i="3" s="1"/>
  <c r="D125" i="3"/>
  <c r="B61" i="3"/>
  <c r="B63" i="3" s="1"/>
  <c r="B64" i="3"/>
  <c r="B65" i="3" s="1"/>
  <c r="B67" i="3" s="1"/>
  <c r="F86" i="3"/>
  <c r="F88" i="3" s="1"/>
  <c r="F165" i="3"/>
  <c r="F164" i="3"/>
  <c r="G183" i="3"/>
  <c r="H53" i="3"/>
  <c r="H55" i="3" s="1"/>
  <c r="D110" i="3"/>
  <c r="B130" i="3"/>
  <c r="B131" i="3" s="1"/>
  <c r="B133" i="3" s="1"/>
  <c r="C212" i="3"/>
  <c r="I153" i="3"/>
  <c r="I155" i="3" s="1"/>
  <c r="F157" i="3"/>
  <c r="G178" i="3"/>
  <c r="C43" i="3"/>
  <c r="B74" i="3"/>
  <c r="K36" i="4"/>
  <c r="K34" i="4" s="1"/>
  <c r="J34" i="4"/>
  <c r="U20" i="4"/>
  <c r="V20" i="4" s="1"/>
  <c r="E67" i="4"/>
  <c r="I34" i="4"/>
  <c r="I45" i="4" s="1"/>
  <c r="U12" i="4"/>
  <c r="I57" i="4"/>
  <c r="D70" i="4"/>
  <c r="D71" i="4" s="1"/>
  <c r="D72" i="4" s="1"/>
  <c r="F67" i="4"/>
  <c r="H57" i="4"/>
  <c r="L42" i="4"/>
  <c r="G34" i="4"/>
  <c r="G45" i="4" s="1"/>
  <c r="G78" i="4"/>
  <c r="H64" i="4"/>
  <c r="H65" i="4" s="1"/>
  <c r="H78" i="4"/>
  <c r="H34" i="4"/>
  <c r="U13" i="4"/>
  <c r="K37" i="4"/>
  <c r="M35" i="4"/>
  <c r="K39" i="4"/>
  <c r="L39" i="4" s="1"/>
  <c r="M39" i="4" s="1"/>
  <c r="N39" i="4" s="1"/>
  <c r="B67" i="4"/>
  <c r="I68" i="4"/>
  <c r="I70" i="4" s="1"/>
  <c r="E55" i="4"/>
  <c r="V22" i="4"/>
  <c r="D57" i="4"/>
  <c r="D64" i="4"/>
  <c r="D65" i="4" s="1"/>
  <c r="F68" i="4"/>
  <c r="F70" i="4" s="1"/>
  <c r="F55" i="4"/>
  <c r="V3" i="4"/>
  <c r="C34" i="4"/>
  <c r="C45" i="4" s="1"/>
  <c r="C78" i="4"/>
  <c r="F34" i="4"/>
  <c r="F45" i="4" s="1"/>
  <c r="F78" i="4"/>
  <c r="C68" i="4"/>
  <c r="C70" i="4" s="1"/>
  <c r="G55" i="4"/>
  <c r="G71" i="4"/>
  <c r="G72" i="4" s="1"/>
  <c r="B34" i="4"/>
  <c r="B45" i="4" s="1"/>
  <c r="B78" i="4"/>
  <c r="C57" i="4"/>
  <c r="E68" i="4"/>
  <c r="E70" i="4" s="1"/>
  <c r="D55" i="4"/>
  <c r="C55" i="4"/>
  <c r="H55" i="4"/>
  <c r="H71" i="4"/>
  <c r="H72" i="4" s="1"/>
  <c r="J66" i="4"/>
  <c r="I78" i="4"/>
  <c r="H50" i="3"/>
  <c r="H41" i="3"/>
  <c r="H17" i="3"/>
  <c r="H49" i="3"/>
  <c r="I49" i="3"/>
  <c r="I61" i="3"/>
  <c r="I63" i="3" s="1"/>
  <c r="T26" i="3"/>
  <c r="I165" i="3"/>
  <c r="I164" i="3"/>
  <c r="J196" i="3"/>
  <c r="T70" i="3"/>
  <c r="U70" i="3" s="1"/>
  <c r="I203" i="3"/>
  <c r="H31" i="3"/>
  <c r="H22" i="3"/>
  <c r="H3" i="3"/>
  <c r="H3" i="4" s="1"/>
  <c r="H25" i="4" s="1"/>
  <c r="H47" i="3"/>
  <c r="H40" i="3"/>
  <c r="I22" i="3"/>
  <c r="I76" i="3"/>
  <c r="I77" i="3"/>
  <c r="T30" i="3"/>
  <c r="I68" i="3"/>
  <c r="E188" i="3"/>
  <c r="E179" i="3"/>
  <c r="E187" i="3"/>
  <c r="F187" i="3"/>
  <c r="I197" i="3"/>
  <c r="I207" i="3"/>
  <c r="G31" i="3"/>
  <c r="G22" i="3"/>
  <c r="G3" i="3"/>
  <c r="G47" i="3"/>
  <c r="I183" i="3"/>
  <c r="I184" i="3"/>
  <c r="I179" i="3"/>
  <c r="I185" i="3"/>
  <c r="T31" i="3"/>
  <c r="T22" i="3"/>
  <c r="T36" i="3"/>
  <c r="I90" i="3"/>
  <c r="I92" i="3" s="1"/>
  <c r="T10" i="3"/>
  <c r="T19" i="3"/>
  <c r="U19" i="3" s="1"/>
  <c r="B107" i="3"/>
  <c r="B106" i="3"/>
  <c r="B105" i="3"/>
  <c r="I193" i="3"/>
  <c r="I194" i="3"/>
  <c r="C105" i="3"/>
  <c r="C107" i="3"/>
  <c r="D105" i="3"/>
  <c r="C8" i="3"/>
  <c r="C106" i="3"/>
  <c r="T3" i="3"/>
  <c r="E53" i="3"/>
  <c r="E55" i="3" s="1"/>
  <c r="E64" i="3"/>
  <c r="F198" i="3"/>
  <c r="F203" i="3"/>
  <c r="F204" i="3"/>
  <c r="F202" i="3"/>
  <c r="F64" i="3"/>
  <c r="F80" i="3"/>
  <c r="F77" i="3"/>
  <c r="G53" i="3"/>
  <c r="G55" i="3" s="1"/>
  <c r="F53" i="3"/>
  <c r="F55" i="3" s="1"/>
  <c r="C57" i="3"/>
  <c r="C59" i="3" s="1"/>
  <c r="C64" i="3"/>
  <c r="D57" i="3"/>
  <c r="D59" i="3" s="1"/>
  <c r="H168" i="3"/>
  <c r="H167" i="3"/>
  <c r="H159" i="3"/>
  <c r="H191" i="3"/>
  <c r="H190" i="3"/>
  <c r="G198" i="3"/>
  <c r="G204" i="3"/>
  <c r="G203" i="3"/>
  <c r="G8" i="3"/>
  <c r="H202" i="3"/>
  <c r="G202" i="3"/>
  <c r="I31" i="3"/>
  <c r="I24" i="3"/>
  <c r="I26" i="3" s="1"/>
  <c r="T12" i="3"/>
  <c r="E142" i="3"/>
  <c r="E143" i="3"/>
  <c r="E134" i="3"/>
  <c r="I168" i="3"/>
  <c r="I167" i="3"/>
  <c r="E77" i="3"/>
  <c r="E68" i="3"/>
  <c r="F76" i="3"/>
  <c r="E76" i="3"/>
  <c r="F127" i="3"/>
  <c r="F129" i="3" s="1"/>
  <c r="F143" i="3"/>
  <c r="F142" i="3"/>
  <c r="F134" i="3"/>
  <c r="I64" i="3"/>
  <c r="I53" i="3"/>
  <c r="I55" i="3" s="1"/>
  <c r="I80" i="3"/>
  <c r="I3" i="3"/>
  <c r="I73" i="3"/>
  <c r="G127" i="3"/>
  <c r="G129" i="3" s="1"/>
  <c r="G134" i="3"/>
  <c r="G142" i="3"/>
  <c r="G143" i="3"/>
  <c r="G165" i="3"/>
  <c r="G164" i="3"/>
  <c r="B179" i="3"/>
  <c r="B188" i="3"/>
  <c r="B187" i="3"/>
  <c r="G68" i="3"/>
  <c r="H76" i="3"/>
  <c r="G76" i="3"/>
  <c r="G77" i="3"/>
  <c r="H127" i="3"/>
  <c r="H129" i="3" s="1"/>
  <c r="H134" i="3"/>
  <c r="H142" i="3"/>
  <c r="H143" i="3"/>
  <c r="H165" i="3"/>
  <c r="H164" i="3"/>
  <c r="C179" i="3"/>
  <c r="C187" i="3"/>
  <c r="D187" i="3"/>
  <c r="C188" i="3"/>
  <c r="I191" i="3"/>
  <c r="I190" i="3"/>
  <c r="C157" i="3"/>
  <c r="C153" i="3"/>
  <c r="C158" i="3"/>
  <c r="C159" i="3"/>
  <c r="I130" i="3"/>
  <c r="I149" i="3"/>
  <c r="I146" i="3"/>
  <c r="I139" i="3"/>
  <c r="I119" i="3"/>
  <c r="I121" i="3" s="1"/>
  <c r="B167" i="3"/>
  <c r="B168" i="3"/>
  <c r="C168" i="3"/>
  <c r="D167" i="3"/>
  <c r="C167" i="3"/>
  <c r="D206" i="3"/>
  <c r="D207" i="3"/>
  <c r="D140" i="3"/>
  <c r="D138" i="3"/>
  <c r="D134" i="3"/>
  <c r="E140" i="3"/>
  <c r="I158" i="3"/>
  <c r="I159" i="3"/>
  <c r="I157" i="3"/>
  <c r="E206" i="3"/>
  <c r="E207" i="3"/>
  <c r="F206" i="3"/>
  <c r="I134" i="3"/>
  <c r="I142" i="3"/>
  <c r="I143" i="3"/>
  <c r="T54" i="3"/>
  <c r="E130" i="3"/>
  <c r="H213" i="3"/>
  <c r="H212" i="3"/>
  <c r="H204" i="3"/>
  <c r="C47" i="3"/>
  <c r="D46" i="3"/>
  <c r="C46" i="3"/>
  <c r="B157" i="3"/>
  <c r="B158" i="3"/>
  <c r="B153" i="3"/>
  <c r="B70" i="3"/>
  <c r="B69" i="3"/>
  <c r="C70" i="3"/>
  <c r="C83" i="3"/>
  <c r="C82" i="3"/>
  <c r="D153" i="3"/>
  <c r="E157" i="3"/>
  <c r="D157" i="3"/>
  <c r="D159" i="3"/>
  <c r="F41" i="3"/>
  <c r="F39" i="3"/>
  <c r="F8" i="3"/>
  <c r="F40" i="3"/>
  <c r="G46" i="3"/>
  <c r="B96" i="3"/>
  <c r="I101" i="3"/>
  <c r="I110" i="3"/>
  <c r="T42" i="3"/>
  <c r="I109" i="3"/>
  <c r="D213" i="3"/>
  <c r="E197" i="3"/>
  <c r="D197" i="3"/>
  <c r="C77" i="3"/>
  <c r="C76" i="3"/>
  <c r="G90" i="3"/>
  <c r="G92" i="3" s="1"/>
  <c r="G97" i="3"/>
  <c r="E138" i="3"/>
  <c r="E145" i="3"/>
  <c r="E146" i="3"/>
  <c r="D185" i="3"/>
  <c r="D193" i="3"/>
  <c r="D194" i="3"/>
  <c r="G43" i="3"/>
  <c r="G44" i="3"/>
  <c r="D86" i="3"/>
  <c r="D88" i="3" s="1"/>
  <c r="C110" i="3"/>
  <c r="H43" i="3"/>
  <c r="H44" i="3"/>
  <c r="H35" i="3"/>
  <c r="F28" i="3"/>
  <c r="F30" i="3" s="1"/>
  <c r="G28" i="3"/>
  <c r="G30" i="3" s="1"/>
  <c r="I43" i="3"/>
  <c r="I35" i="3"/>
  <c r="G130" i="3"/>
  <c r="I204" i="3"/>
  <c r="I213" i="3"/>
  <c r="I57" i="3"/>
  <c r="I59" i="3" s="1"/>
  <c r="T24" i="3"/>
  <c r="E73" i="3"/>
  <c r="E8" i="3"/>
  <c r="E74" i="3"/>
  <c r="B83" i="3"/>
  <c r="B82" i="3"/>
  <c r="E139" i="3"/>
  <c r="F73" i="3"/>
  <c r="F74" i="3"/>
  <c r="D83" i="3"/>
  <c r="D74" i="3"/>
  <c r="G35" i="3"/>
  <c r="E59" i="3"/>
  <c r="C80" i="3"/>
  <c r="C79" i="3"/>
  <c r="F112" i="3"/>
  <c r="F113" i="3"/>
  <c r="G115" i="3"/>
  <c r="G116" i="3"/>
  <c r="H152" i="3"/>
  <c r="H162" i="3"/>
  <c r="B197" i="3"/>
  <c r="B210" i="3"/>
  <c r="C197" i="3"/>
  <c r="G40" i="3"/>
  <c r="H46" i="3"/>
  <c r="D80" i="3"/>
  <c r="D79" i="3"/>
  <c r="H110" i="3"/>
  <c r="H101" i="3"/>
  <c r="G113" i="3"/>
  <c r="G112" i="3"/>
  <c r="I152" i="3"/>
  <c r="T58" i="3"/>
  <c r="U58" i="3" s="1"/>
  <c r="I212" i="3"/>
  <c r="D8" i="3"/>
  <c r="C17" i="3"/>
  <c r="E80" i="3"/>
  <c r="E79" i="3"/>
  <c r="F79" i="3"/>
  <c r="C86" i="3"/>
  <c r="C88" i="3" s="1"/>
  <c r="C53" i="3"/>
  <c r="C55" i="3" s="1"/>
  <c r="B53" i="3"/>
  <c r="B55" i="3" s="1"/>
  <c r="B3" i="3"/>
  <c r="I8" i="3"/>
  <c r="F3" i="3"/>
  <c r="F31" i="3"/>
  <c r="F50" i="3"/>
  <c r="D53" i="3"/>
  <c r="D55" i="3" s="1"/>
  <c r="D64" i="3"/>
  <c r="D77" i="3"/>
  <c r="D76" i="3"/>
  <c r="D68" i="3"/>
  <c r="H115" i="3"/>
  <c r="F145" i="3"/>
  <c r="F146" i="3"/>
  <c r="G145" i="3"/>
  <c r="E193" i="3"/>
  <c r="F193" i="3"/>
  <c r="G206" i="3"/>
  <c r="G207" i="3"/>
  <c r="G103" i="3"/>
  <c r="G107" i="3"/>
  <c r="G105" i="3"/>
  <c r="D17" i="3"/>
  <c r="I46" i="3"/>
  <c r="G74" i="3"/>
  <c r="G72" i="3"/>
  <c r="I97" i="3"/>
  <c r="I106" i="3"/>
  <c r="I86" i="3"/>
  <c r="I88" i="3" s="1"/>
  <c r="T34" i="3"/>
  <c r="H107" i="3"/>
  <c r="H105" i="3"/>
  <c r="H106" i="3"/>
  <c r="I105" i="3"/>
  <c r="E153" i="3"/>
  <c r="F191" i="3"/>
  <c r="G190" i="3"/>
  <c r="D94" i="3"/>
  <c r="D96" i="3" s="1"/>
  <c r="F153" i="3"/>
  <c r="H158" i="3"/>
  <c r="B184" i="3"/>
  <c r="T46" i="3"/>
  <c r="B203" i="3"/>
  <c r="B40" i="3"/>
  <c r="E49" i="3"/>
  <c r="E17" i="3"/>
  <c r="E41" i="3"/>
  <c r="B140" i="3"/>
  <c r="B148" i="3"/>
  <c r="C203" i="3"/>
  <c r="C204" i="3"/>
  <c r="C35" i="3"/>
  <c r="D36" i="3" s="1"/>
  <c r="C40" i="3"/>
  <c r="H86" i="3"/>
  <c r="H88" i="3" s="1"/>
  <c r="C115" i="3"/>
  <c r="C116" i="3"/>
  <c r="C148" i="3"/>
  <c r="G162" i="3"/>
  <c r="B165" i="3"/>
  <c r="G185" i="3"/>
  <c r="G184" i="3"/>
  <c r="D203" i="3"/>
  <c r="D204" i="3"/>
  <c r="D202" i="3"/>
  <c r="T55" i="3"/>
  <c r="E101" i="3"/>
  <c r="E109" i="3"/>
  <c r="E110" i="3"/>
  <c r="C113" i="3"/>
  <c r="K124" i="3"/>
  <c r="C194" i="3"/>
  <c r="C184" i="3"/>
  <c r="D31" i="3"/>
  <c r="D22" i="3"/>
  <c r="J25" i="3"/>
  <c r="E39" i="3"/>
  <c r="D40" i="3"/>
  <c r="F44" i="3"/>
  <c r="G50" i="3"/>
  <c r="G61" i="3"/>
  <c r="G63" i="3" s="1"/>
  <c r="B77" i="3"/>
  <c r="B76" i="3"/>
  <c r="C145" i="3"/>
  <c r="D148" i="3"/>
  <c r="H184" i="3"/>
  <c r="H179" i="3"/>
  <c r="F190" i="3"/>
  <c r="E202" i="3"/>
  <c r="E204" i="3"/>
  <c r="E203" i="3"/>
  <c r="E24" i="3"/>
  <c r="E26" i="3" s="1"/>
  <c r="B49" i="3"/>
  <c r="B50" i="3"/>
  <c r="I113" i="3"/>
  <c r="D115" i="3"/>
  <c r="D107" i="3"/>
  <c r="D116" i="3"/>
  <c r="F148" i="3"/>
  <c r="F149" i="3"/>
  <c r="F24" i="3"/>
  <c r="F26" i="3" s="1"/>
  <c r="G41" i="3"/>
  <c r="C50" i="3"/>
  <c r="H64" i="3"/>
  <c r="E61" i="3"/>
  <c r="E63" i="3" s="1"/>
  <c r="J66" i="3"/>
  <c r="D165" i="3"/>
  <c r="D168" i="3"/>
  <c r="G153" i="3"/>
  <c r="G159" i="3"/>
  <c r="G158" i="3"/>
  <c r="F83" i="3"/>
  <c r="E115" i="3"/>
  <c r="C191" i="3"/>
  <c r="B204" i="3"/>
  <c r="B213" i="3"/>
  <c r="J29" i="3"/>
  <c r="D47" i="3"/>
  <c r="I17" i="3"/>
  <c r="B101" i="3"/>
  <c r="C109" i="3"/>
  <c r="I112" i="3"/>
  <c r="F119" i="3"/>
  <c r="F121" i="3" s="1"/>
  <c r="F130" i="3"/>
  <c r="D178" i="3"/>
  <c r="H206" i="3"/>
  <c r="I50" i="3"/>
  <c r="G82" i="3"/>
  <c r="I39" i="3"/>
  <c r="B35" i="3"/>
  <c r="H82" i="3"/>
  <c r="B86" i="3"/>
  <c r="B88" i="3" s="1"/>
  <c r="B113" i="3"/>
  <c r="I94" i="3"/>
  <c r="I96" i="3" s="1"/>
  <c r="D101" i="3"/>
  <c r="D109" i="3"/>
  <c r="H130" i="3"/>
  <c r="I187" i="3"/>
  <c r="I188" i="3"/>
  <c r="H197" i="3"/>
  <c r="G64" i="3"/>
  <c r="C74" i="3"/>
  <c r="E185" i="3"/>
  <c r="E184" i="3"/>
  <c r="G110" i="3"/>
  <c r="F116" i="3"/>
  <c r="H161" i="3"/>
  <c r="E94" i="3"/>
  <c r="E96" i="3" s="1"/>
  <c r="G148" i="3"/>
  <c r="H79" i="3"/>
  <c r="F94" i="3"/>
  <c r="F96" i="3" s="1"/>
  <c r="C142" i="3"/>
  <c r="H148" i="3"/>
  <c r="H140" i="3"/>
  <c r="H149" i="3"/>
  <c r="E190" i="3"/>
  <c r="D190" i="3"/>
  <c r="D191" i="3"/>
  <c r="B207" i="3"/>
  <c r="F212" i="3"/>
  <c r="F213" i="3"/>
  <c r="F106" i="3"/>
  <c r="F97" i="3"/>
  <c r="G57" i="3"/>
  <c r="G59" i="3" s="1"/>
  <c r="I82" i="3"/>
  <c r="F109" i="3"/>
  <c r="D142" i="3"/>
  <c r="E191" i="3"/>
  <c r="G193" i="3"/>
  <c r="C206" i="3"/>
  <c r="C207" i="3"/>
  <c r="G212" i="3"/>
  <c r="I116" i="3"/>
  <c r="I127" i="3"/>
  <c r="I129" i="3" s="1"/>
  <c r="B139" i="3"/>
  <c r="F188" i="3"/>
  <c r="H61" i="3"/>
  <c r="H63" i="3" s="1"/>
  <c r="E83" i="3"/>
  <c r="C101" i="3"/>
  <c r="C140" i="3"/>
  <c r="F152" i="3"/>
  <c r="I161" i="3"/>
  <c r="F179" i="3"/>
  <c r="I202" i="3"/>
  <c r="I198" i="3"/>
  <c r="I64" i="1"/>
  <c r="I76" i="1" s="1"/>
  <c r="I96" i="1" s="1"/>
  <c r="I20" i="1"/>
  <c r="C165" i="1"/>
  <c r="E20" i="1"/>
  <c r="E64" i="1"/>
  <c r="E76" i="1" s="1"/>
  <c r="E96" i="1" s="1"/>
  <c r="E98" i="1" s="1"/>
  <c r="E99" i="1" s="1"/>
  <c r="F20" i="1"/>
  <c r="F64" i="1"/>
  <c r="F76" i="1" s="1"/>
  <c r="F96" i="1" s="1"/>
  <c r="F98" i="1" s="1"/>
  <c r="F99" i="1" s="1"/>
  <c r="B188" i="1"/>
  <c r="B189" i="1" s="1"/>
  <c r="G64" i="1"/>
  <c r="G76" i="1" s="1"/>
  <c r="G96" i="1" s="1"/>
  <c r="G98" i="1" s="1"/>
  <c r="G20" i="1"/>
  <c r="B96" i="1"/>
  <c r="B98" i="1" s="1"/>
  <c r="B99" i="1" s="1"/>
  <c r="H12" i="1"/>
  <c r="I142" i="1"/>
  <c r="I149" i="1" s="1"/>
  <c r="B150" i="1" s="1"/>
  <c r="C10" i="1"/>
  <c r="C12" i="1" s="1"/>
  <c r="D10" i="1"/>
  <c r="D12" i="1" s="1"/>
  <c r="G187" i="1"/>
  <c r="G208" i="3" s="1"/>
  <c r="G209" i="3" s="1"/>
  <c r="G188" i="1"/>
  <c r="G189" i="1" s="1"/>
  <c r="I60" i="1"/>
  <c r="H187" i="1"/>
  <c r="H208" i="3" s="1"/>
  <c r="H210" i="3" s="1"/>
  <c r="H188" i="1"/>
  <c r="H189" i="1" s="1"/>
  <c r="J60" i="1"/>
  <c r="I187" i="1"/>
  <c r="I208" i="3" s="1"/>
  <c r="I210" i="3" s="1"/>
  <c r="I188" i="1"/>
  <c r="I189" i="1" s="1"/>
  <c r="I165" i="1"/>
  <c r="U15" i="5" l="1"/>
  <c r="U26" i="5" s="1"/>
  <c r="U28" i="5" s="1"/>
  <c r="T26" i="5"/>
  <c r="T28" i="5" s="1"/>
  <c r="E1" i="5"/>
  <c r="D3" i="5"/>
  <c r="B3" i="5"/>
  <c r="B60" i="1"/>
  <c r="D32" i="3"/>
  <c r="D34" i="3" s="1"/>
  <c r="C135" i="3"/>
  <c r="C209" i="3"/>
  <c r="J61" i="3"/>
  <c r="S26" i="3" s="1"/>
  <c r="C199" i="3"/>
  <c r="H14" i="3"/>
  <c r="K95" i="3"/>
  <c r="L95" i="3" s="1"/>
  <c r="B200" i="3"/>
  <c r="F210" i="3"/>
  <c r="E36" i="3"/>
  <c r="S48" i="3"/>
  <c r="U48" i="3" s="1"/>
  <c r="U26" i="3"/>
  <c r="E119" i="3"/>
  <c r="E121" i="3" s="1"/>
  <c r="C136" i="3"/>
  <c r="F36" i="3"/>
  <c r="F69" i="3"/>
  <c r="D3" i="3"/>
  <c r="D3" i="4" s="1"/>
  <c r="D51" i="4" s="1"/>
  <c r="D146" i="3"/>
  <c r="G102" i="3"/>
  <c r="C119" i="3"/>
  <c r="C121" i="3" s="1"/>
  <c r="C143" i="3"/>
  <c r="F37" i="3"/>
  <c r="J89" i="3"/>
  <c r="S35" i="3" s="1"/>
  <c r="U35" i="3" s="1"/>
  <c r="J152" i="3"/>
  <c r="K33" i="3"/>
  <c r="L33" i="3" s="1"/>
  <c r="G18" i="3"/>
  <c r="J72" i="3"/>
  <c r="K72" i="3" s="1"/>
  <c r="L72" i="3" s="1"/>
  <c r="M72" i="3" s="1"/>
  <c r="N72" i="3" s="1"/>
  <c r="C139" i="3"/>
  <c r="F131" i="3"/>
  <c r="F133" i="3" s="1"/>
  <c r="E44" i="3"/>
  <c r="D119" i="3"/>
  <c r="D121" i="3" s="1"/>
  <c r="F102" i="3"/>
  <c r="F18" i="3"/>
  <c r="D199" i="3"/>
  <c r="U36" i="3"/>
  <c r="C3" i="3"/>
  <c r="C3" i="4" s="1"/>
  <c r="C30" i="4" s="1"/>
  <c r="E200" i="3"/>
  <c r="G65" i="3"/>
  <c r="G67" i="3" s="1"/>
  <c r="K91" i="3"/>
  <c r="K90" i="3" s="1"/>
  <c r="F22" i="3"/>
  <c r="D98" i="3"/>
  <c r="D100" i="3" s="1"/>
  <c r="E31" i="3"/>
  <c r="E32" i="3" s="1"/>
  <c r="E34" i="3" s="1"/>
  <c r="E40" i="3"/>
  <c r="E37" i="3"/>
  <c r="E3" i="3"/>
  <c r="F4" i="3" s="1"/>
  <c r="F4" i="4" s="1"/>
  <c r="C210" i="3"/>
  <c r="E47" i="3"/>
  <c r="C65" i="3"/>
  <c r="C67" i="3" s="1"/>
  <c r="J131" i="3"/>
  <c r="S52" i="3" s="1"/>
  <c r="E98" i="3"/>
  <c r="E100" i="3" s="1"/>
  <c r="C98" i="3"/>
  <c r="C100" i="3" s="1"/>
  <c r="U24" i="3"/>
  <c r="D139" i="3"/>
  <c r="J60" i="3"/>
  <c r="S25" i="3" s="1"/>
  <c r="U25" i="3" s="1"/>
  <c r="B135" i="3"/>
  <c r="C32" i="3"/>
  <c r="C34" i="3" s="1"/>
  <c r="B8" i="3"/>
  <c r="B9" i="3" s="1"/>
  <c r="D180" i="3"/>
  <c r="H98" i="3"/>
  <c r="H100" i="3" s="1"/>
  <c r="K58" i="3"/>
  <c r="K57" i="3" s="1"/>
  <c r="J39" i="3"/>
  <c r="S18" i="3" s="1"/>
  <c r="U18" i="3" s="1"/>
  <c r="J164" i="3"/>
  <c r="J163" i="3" s="1"/>
  <c r="E22" i="3"/>
  <c r="H9" i="3"/>
  <c r="J183" i="3"/>
  <c r="K183" i="3" s="1"/>
  <c r="L183" i="3" s="1"/>
  <c r="M183" i="3" s="1"/>
  <c r="N183" i="3" s="1"/>
  <c r="E209" i="3"/>
  <c r="D209" i="3"/>
  <c r="J178" i="3"/>
  <c r="G14" i="3"/>
  <c r="H15" i="3" s="1"/>
  <c r="H209" i="3"/>
  <c r="I14" i="3"/>
  <c r="I16" i="3" s="1"/>
  <c r="D149" i="3"/>
  <c r="D130" i="3"/>
  <c r="E131" i="3" s="1"/>
  <c r="E133" i="3" s="1"/>
  <c r="D14" i="3"/>
  <c r="K128" i="3"/>
  <c r="K127" i="3" s="1"/>
  <c r="E14" i="3"/>
  <c r="J112" i="3"/>
  <c r="K112" i="3" s="1"/>
  <c r="L112" i="3" s="1"/>
  <c r="M112" i="3" s="1"/>
  <c r="N112" i="3" s="1"/>
  <c r="H199" i="3"/>
  <c r="I154" i="3"/>
  <c r="G210" i="3"/>
  <c r="C149" i="3"/>
  <c r="C146" i="3"/>
  <c r="C130" i="3"/>
  <c r="C131" i="3" s="1"/>
  <c r="C133" i="3" s="1"/>
  <c r="I209" i="3"/>
  <c r="H45" i="4"/>
  <c r="J43" i="3"/>
  <c r="K43" i="3" s="1"/>
  <c r="L43" i="3" s="1"/>
  <c r="M43" i="3" s="1"/>
  <c r="N43" i="3" s="1"/>
  <c r="E210" i="3"/>
  <c r="F209" i="3"/>
  <c r="L36" i="4"/>
  <c r="M36" i="4" s="1"/>
  <c r="N36" i="4" s="1"/>
  <c r="I4" i="3"/>
  <c r="I4" i="4" s="1"/>
  <c r="I3" i="4"/>
  <c r="H131" i="3"/>
  <c r="H133" i="3" s="1"/>
  <c r="J49" i="3"/>
  <c r="K49" i="3" s="1"/>
  <c r="L49" i="3" s="1"/>
  <c r="M49" i="3" s="1"/>
  <c r="N49" i="3" s="1"/>
  <c r="D49" i="4"/>
  <c r="D6" i="4"/>
  <c r="J202" i="3"/>
  <c r="K202" i="3" s="1"/>
  <c r="L202" i="3" s="1"/>
  <c r="M202" i="3" s="1"/>
  <c r="N202" i="3" s="1"/>
  <c r="J212" i="3"/>
  <c r="C49" i="4"/>
  <c r="C6" i="4"/>
  <c r="G49" i="4"/>
  <c r="G6" i="4"/>
  <c r="J193" i="3"/>
  <c r="J192" i="3" s="1"/>
  <c r="J82" i="3"/>
  <c r="K82" i="3" s="1"/>
  <c r="L82" i="3" s="1"/>
  <c r="M82" i="3" s="1"/>
  <c r="N82" i="3" s="1"/>
  <c r="F3" i="4"/>
  <c r="J79" i="3"/>
  <c r="K79" i="3" s="1"/>
  <c r="L79" i="3" s="1"/>
  <c r="M79" i="3" s="1"/>
  <c r="N79" i="3" s="1"/>
  <c r="J56" i="3"/>
  <c r="J145" i="3"/>
  <c r="K145" i="3" s="1"/>
  <c r="L145" i="3" s="1"/>
  <c r="M145" i="3" s="1"/>
  <c r="N145" i="3" s="1"/>
  <c r="J46" i="3"/>
  <c r="K46" i="3" s="1"/>
  <c r="L46" i="3" s="1"/>
  <c r="M46" i="3" s="1"/>
  <c r="N46" i="3" s="1"/>
  <c r="J138" i="3"/>
  <c r="K138" i="3" s="1"/>
  <c r="L138" i="3" s="1"/>
  <c r="M138" i="3" s="1"/>
  <c r="N138" i="3" s="1"/>
  <c r="G19" i="3"/>
  <c r="G3" i="4"/>
  <c r="E49" i="4"/>
  <c r="E6" i="4"/>
  <c r="J161" i="3"/>
  <c r="K161" i="3" s="1"/>
  <c r="L161" i="3" s="1"/>
  <c r="M161" i="3" s="1"/>
  <c r="N161" i="3" s="1"/>
  <c r="H30" i="4"/>
  <c r="H51" i="4"/>
  <c r="C15" i="3"/>
  <c r="J190" i="3"/>
  <c r="J189" i="3" s="1"/>
  <c r="I6" i="4"/>
  <c r="I49" i="4"/>
  <c r="F49" i="4"/>
  <c r="F6" i="4"/>
  <c r="H6" i="4"/>
  <c r="H49" i="4"/>
  <c r="B4" i="3"/>
  <c r="B4" i="4" s="1"/>
  <c r="B3" i="4"/>
  <c r="G98" i="3"/>
  <c r="G100" i="3" s="1"/>
  <c r="K99" i="3"/>
  <c r="G32" i="3"/>
  <c r="G34" i="3" s="1"/>
  <c r="F98" i="3"/>
  <c r="F100" i="3" s="1"/>
  <c r="L62" i="3"/>
  <c r="K61" i="3"/>
  <c r="K78" i="4"/>
  <c r="L34" i="4"/>
  <c r="C71" i="4"/>
  <c r="C72" i="4" s="1"/>
  <c r="I71" i="4"/>
  <c r="I72" i="4" s="1"/>
  <c r="F71" i="4"/>
  <c r="F72" i="4" s="1"/>
  <c r="L78" i="4"/>
  <c r="N35" i="4"/>
  <c r="M78" i="4"/>
  <c r="M34" i="4"/>
  <c r="L28" i="4"/>
  <c r="K67" i="4"/>
  <c r="J67" i="4"/>
  <c r="E71" i="4"/>
  <c r="E72" i="4" s="1"/>
  <c r="M42" i="4"/>
  <c r="L37" i="4"/>
  <c r="U24" i="4"/>
  <c r="V24" i="4" s="1"/>
  <c r="V13" i="4"/>
  <c r="K152" i="3"/>
  <c r="L152" i="3" s="1"/>
  <c r="M152" i="3" s="1"/>
  <c r="N152" i="3" s="1"/>
  <c r="J151" i="3"/>
  <c r="G135" i="3"/>
  <c r="G136" i="3"/>
  <c r="D102" i="3"/>
  <c r="D103" i="3"/>
  <c r="E102" i="3"/>
  <c r="E103" i="3"/>
  <c r="I10" i="3"/>
  <c r="I9" i="3"/>
  <c r="J187" i="3"/>
  <c r="J28" i="3"/>
  <c r="K29" i="3"/>
  <c r="E135" i="3"/>
  <c r="E136" i="3"/>
  <c r="K94" i="3"/>
  <c r="E18" i="3"/>
  <c r="H16" i="3"/>
  <c r="S23" i="3"/>
  <c r="G37" i="3"/>
  <c r="G5" i="3"/>
  <c r="G5" i="4" s="1"/>
  <c r="G36" i="3"/>
  <c r="I103" i="3"/>
  <c r="I102" i="3"/>
  <c r="I69" i="3"/>
  <c r="I70" i="3"/>
  <c r="C102" i="3"/>
  <c r="C103" i="3"/>
  <c r="B36" i="3"/>
  <c r="B5" i="3"/>
  <c r="B5" i="4" s="1"/>
  <c r="B37" i="3"/>
  <c r="B18" i="3"/>
  <c r="B19" i="3"/>
  <c r="I65" i="3"/>
  <c r="I67" i="3" s="1"/>
  <c r="T28" i="3"/>
  <c r="S50" i="3"/>
  <c r="U50" i="3" s="1"/>
  <c r="J126" i="3"/>
  <c r="G131" i="3"/>
  <c r="G133" i="3" s="1"/>
  <c r="H135" i="3"/>
  <c r="H136" i="3"/>
  <c r="B154" i="3"/>
  <c r="B155" i="3"/>
  <c r="F136" i="3"/>
  <c r="F135" i="3"/>
  <c r="H19" i="3"/>
  <c r="H18" i="3"/>
  <c r="C18" i="3"/>
  <c r="I36" i="3"/>
  <c r="I5" i="3"/>
  <c r="I5" i="4" s="1"/>
  <c r="I37" i="3"/>
  <c r="J142" i="3"/>
  <c r="D9" i="3"/>
  <c r="F10" i="3"/>
  <c r="F9" i="3"/>
  <c r="I131" i="3"/>
  <c r="I133" i="3" s="1"/>
  <c r="T52" i="3"/>
  <c r="J31" i="3"/>
  <c r="T16" i="3"/>
  <c r="U16" i="3" s="1"/>
  <c r="I32" i="3"/>
  <c r="I34" i="3" s="1"/>
  <c r="F65" i="3"/>
  <c r="F67" i="3" s="1"/>
  <c r="F19" i="3"/>
  <c r="E9" i="3"/>
  <c r="D155" i="3"/>
  <c r="D154" i="3"/>
  <c r="J78" i="3"/>
  <c r="I180" i="3"/>
  <c r="I181" i="3"/>
  <c r="I136" i="3"/>
  <c r="I135" i="3"/>
  <c r="E181" i="3"/>
  <c r="E180" i="3"/>
  <c r="E154" i="3"/>
  <c r="E155" i="3"/>
  <c r="D135" i="3"/>
  <c r="D136" i="3"/>
  <c r="G4" i="3"/>
  <c r="G4" i="4" s="1"/>
  <c r="J97" i="3"/>
  <c r="I98" i="3"/>
  <c r="I100" i="3" s="1"/>
  <c r="T40" i="3"/>
  <c r="U40" i="3" s="1"/>
  <c r="E5" i="3"/>
  <c r="E5" i="4" s="1"/>
  <c r="C155" i="3"/>
  <c r="C154" i="3"/>
  <c r="U47" i="3"/>
  <c r="K131" i="3"/>
  <c r="L132" i="3"/>
  <c r="B16" i="3"/>
  <c r="G9" i="3"/>
  <c r="G10" i="3"/>
  <c r="F200" i="3"/>
  <c r="F199" i="3"/>
  <c r="K66" i="3"/>
  <c r="J65" i="3"/>
  <c r="S28" i="3" s="1"/>
  <c r="H32" i="3"/>
  <c r="H34" i="3" s="1"/>
  <c r="B103" i="3"/>
  <c r="B102" i="3"/>
  <c r="F180" i="3"/>
  <c r="F181" i="3"/>
  <c r="G180" i="3"/>
  <c r="I19" i="3"/>
  <c r="I18" i="3"/>
  <c r="C181" i="3"/>
  <c r="C180" i="3"/>
  <c r="K98" i="3"/>
  <c r="L99" i="3"/>
  <c r="J93" i="3"/>
  <c r="S38" i="3"/>
  <c r="U38" i="3" s="1"/>
  <c r="G155" i="3"/>
  <c r="G154" i="3"/>
  <c r="K25" i="3"/>
  <c r="J24" i="3"/>
  <c r="D70" i="3"/>
  <c r="D69" i="3"/>
  <c r="D5" i="3"/>
  <c r="D5" i="4" s="1"/>
  <c r="H69" i="3"/>
  <c r="G70" i="3"/>
  <c r="G69" i="3"/>
  <c r="T7" i="3"/>
  <c r="T4" i="3"/>
  <c r="H37" i="3"/>
  <c r="H5" i="3"/>
  <c r="H5" i="4" s="1"/>
  <c r="H36" i="3"/>
  <c r="H10" i="3"/>
  <c r="H4" i="3"/>
  <c r="H4" i="4" s="1"/>
  <c r="K178" i="3"/>
  <c r="L178" i="3" s="1"/>
  <c r="M178" i="3" s="1"/>
  <c r="N178" i="3" s="1"/>
  <c r="J177" i="3"/>
  <c r="J157" i="3"/>
  <c r="H180" i="3"/>
  <c r="H181" i="3"/>
  <c r="J115" i="3"/>
  <c r="F154" i="3"/>
  <c r="F155" i="3"/>
  <c r="D65" i="3"/>
  <c r="D67" i="3" s="1"/>
  <c r="B180" i="3"/>
  <c r="B181" i="3"/>
  <c r="H154" i="3"/>
  <c r="F5" i="3"/>
  <c r="F5" i="4" s="1"/>
  <c r="J76" i="3"/>
  <c r="H65" i="3"/>
  <c r="H67" i="3" s="1"/>
  <c r="J148" i="3"/>
  <c r="L124" i="3"/>
  <c r="K123" i="3"/>
  <c r="K122" i="3" s="1"/>
  <c r="D18" i="3"/>
  <c r="H103" i="3"/>
  <c r="H102" i="3"/>
  <c r="J167" i="3"/>
  <c r="E70" i="3"/>
  <c r="E69" i="3"/>
  <c r="G200" i="3"/>
  <c r="G199" i="3"/>
  <c r="E65" i="3"/>
  <c r="E67" i="3" s="1"/>
  <c r="F16" i="3"/>
  <c r="I200" i="3"/>
  <c r="I199" i="3"/>
  <c r="J206" i="3"/>
  <c r="J109" i="3"/>
  <c r="C36" i="3"/>
  <c r="C5" i="3"/>
  <c r="C5" i="4" s="1"/>
  <c r="C37" i="3"/>
  <c r="J45" i="3"/>
  <c r="F32" i="3"/>
  <c r="F34" i="3" s="1"/>
  <c r="J105" i="3"/>
  <c r="K196" i="3"/>
  <c r="J197" i="3"/>
  <c r="S69" i="3"/>
  <c r="U69" i="3" s="1"/>
  <c r="D20" i="1"/>
  <c r="D64" i="1"/>
  <c r="D76" i="1" s="1"/>
  <c r="D96" i="1" s="1"/>
  <c r="D98" i="1" s="1"/>
  <c r="D99" i="1" s="1"/>
  <c r="C64" i="1"/>
  <c r="C76" i="1" s="1"/>
  <c r="C96" i="1" s="1"/>
  <c r="C98" i="1" s="1"/>
  <c r="C99" i="1" s="1"/>
  <c r="C20" i="1"/>
  <c r="H64" i="1"/>
  <c r="H76" i="1" s="1"/>
  <c r="H96" i="1" s="1"/>
  <c r="H20" i="1"/>
  <c r="H97" i="1"/>
  <c r="G99" i="1"/>
  <c r="D165" i="1"/>
  <c r="E3" i="5" l="1"/>
  <c r="E6" i="5" s="1"/>
  <c r="E20" i="5"/>
  <c r="E18" i="5" s="1"/>
  <c r="E17" i="5" s="1"/>
  <c r="F1" i="5"/>
  <c r="F20" i="5" s="1"/>
  <c r="F18" i="5" s="1"/>
  <c r="F17" i="5" s="1"/>
  <c r="C18" i="5"/>
  <c r="C17" i="5" s="1"/>
  <c r="D18" i="5"/>
  <c r="D17" i="5" s="1"/>
  <c r="C6" i="5"/>
  <c r="C4" i="5"/>
  <c r="C5" i="5"/>
  <c r="D6" i="5"/>
  <c r="D4" i="5"/>
  <c r="D5" i="5"/>
  <c r="B5" i="5"/>
  <c r="B4" i="5"/>
  <c r="B6" i="5"/>
  <c r="K60" i="3"/>
  <c r="D19" i="3"/>
  <c r="K32" i="3"/>
  <c r="J130" i="3"/>
  <c r="S51" i="3" s="1"/>
  <c r="U51" i="3" s="1"/>
  <c r="D30" i="4"/>
  <c r="K89" i="3"/>
  <c r="D25" i="4"/>
  <c r="J38" i="3"/>
  <c r="K39" i="3"/>
  <c r="L39" i="3" s="1"/>
  <c r="M39" i="3" s="1"/>
  <c r="N39" i="3" s="1"/>
  <c r="L58" i="3"/>
  <c r="D10" i="3"/>
  <c r="J144" i="3"/>
  <c r="K144" i="3" s="1"/>
  <c r="L91" i="3"/>
  <c r="M91" i="3" s="1"/>
  <c r="C19" i="3"/>
  <c r="C4" i="3"/>
  <c r="C4" i="4" s="1"/>
  <c r="C25" i="4"/>
  <c r="K56" i="3"/>
  <c r="U52" i="3"/>
  <c r="J71" i="3"/>
  <c r="K71" i="3" s="1"/>
  <c r="C16" i="3"/>
  <c r="K164" i="3"/>
  <c r="L164" i="3" s="1"/>
  <c r="M164" i="3" s="1"/>
  <c r="N164" i="3" s="1"/>
  <c r="J111" i="3"/>
  <c r="K111" i="3" s="1"/>
  <c r="E4" i="3"/>
  <c r="E4" i="4" s="1"/>
  <c r="E10" i="3"/>
  <c r="E3" i="4"/>
  <c r="E25" i="4" s="1"/>
  <c r="E19" i="3"/>
  <c r="C51" i="4"/>
  <c r="C9" i="3"/>
  <c r="C10" i="3"/>
  <c r="D4" i="3"/>
  <c r="D4" i="4" s="1"/>
  <c r="J209" i="3"/>
  <c r="G16" i="3"/>
  <c r="G15" i="3"/>
  <c r="K209" i="3"/>
  <c r="L209" i="3" s="1"/>
  <c r="M209" i="3" s="1"/>
  <c r="N209" i="3" s="1"/>
  <c r="J208" i="3"/>
  <c r="K208" i="3" s="1"/>
  <c r="B6" i="4"/>
  <c r="L128" i="3"/>
  <c r="M128" i="3" s="1"/>
  <c r="B49" i="4"/>
  <c r="I15" i="3"/>
  <c r="J137" i="3"/>
  <c r="K137" i="3" s="1"/>
  <c r="B10" i="3"/>
  <c r="J182" i="3"/>
  <c r="K182" i="3" s="1"/>
  <c r="J42" i="3"/>
  <c r="K42" i="3" s="1"/>
  <c r="E15" i="3"/>
  <c r="E16" i="3"/>
  <c r="F15" i="3"/>
  <c r="D15" i="3"/>
  <c r="D16" i="3"/>
  <c r="J48" i="3"/>
  <c r="D131" i="3"/>
  <c r="D133" i="3" s="1"/>
  <c r="K212" i="3"/>
  <c r="L212" i="3" s="1"/>
  <c r="M212" i="3" s="1"/>
  <c r="N212" i="3" s="1"/>
  <c r="J211" i="3"/>
  <c r="K190" i="3"/>
  <c r="L190" i="3" s="1"/>
  <c r="M190" i="3" s="1"/>
  <c r="N190" i="3" s="1"/>
  <c r="B30" i="4"/>
  <c r="B25" i="4"/>
  <c r="B51" i="4"/>
  <c r="J81" i="3"/>
  <c r="J160" i="3"/>
  <c r="J162" i="3" s="1"/>
  <c r="S61" i="3" s="1"/>
  <c r="U61" i="3" s="1"/>
  <c r="K193" i="3"/>
  <c r="L193" i="3" s="1"/>
  <c r="M193" i="3" s="1"/>
  <c r="N193" i="3" s="1"/>
  <c r="J201" i="3"/>
  <c r="K201" i="3" s="1"/>
  <c r="M62" i="3"/>
  <c r="L61" i="3"/>
  <c r="L60" i="3" s="1"/>
  <c r="G30" i="4"/>
  <c r="G51" i="4"/>
  <c r="G25" i="4"/>
  <c r="I30" i="4"/>
  <c r="I51" i="4"/>
  <c r="I25" i="4"/>
  <c r="F30" i="4"/>
  <c r="F25" i="4"/>
  <c r="F51" i="4"/>
  <c r="M37" i="4"/>
  <c r="K11" i="4"/>
  <c r="N42" i="4"/>
  <c r="M28" i="4"/>
  <c r="N78" i="4"/>
  <c r="N34" i="4"/>
  <c r="K16" i="4"/>
  <c r="S54" i="3"/>
  <c r="U54" i="3" s="1"/>
  <c r="K142" i="3"/>
  <c r="L142" i="3" s="1"/>
  <c r="M142" i="3" s="1"/>
  <c r="N142" i="3" s="1"/>
  <c r="J141" i="3"/>
  <c r="K115" i="3"/>
  <c r="L115" i="3" s="1"/>
  <c r="M115" i="3" s="1"/>
  <c r="N115" i="3" s="1"/>
  <c r="J114" i="3"/>
  <c r="K167" i="3"/>
  <c r="L167" i="3" s="1"/>
  <c r="M167" i="3" s="1"/>
  <c r="N167" i="3" s="1"/>
  <c r="J166" i="3"/>
  <c r="K28" i="3"/>
  <c r="L29" i="3"/>
  <c r="S14" i="3"/>
  <c r="U14" i="3" s="1"/>
  <c r="J27" i="3"/>
  <c r="K105" i="3"/>
  <c r="L105" i="3" s="1"/>
  <c r="M105" i="3" s="1"/>
  <c r="N105" i="3" s="1"/>
  <c r="J104" i="3"/>
  <c r="K157" i="3"/>
  <c r="L157" i="3" s="1"/>
  <c r="M157" i="3" s="1"/>
  <c r="N157" i="3" s="1"/>
  <c r="J156" i="3"/>
  <c r="K126" i="3"/>
  <c r="S49" i="3"/>
  <c r="J118" i="3"/>
  <c r="J119" i="3" s="1"/>
  <c r="K187" i="3"/>
  <c r="L187" i="3" s="1"/>
  <c r="M187" i="3" s="1"/>
  <c r="N187" i="3" s="1"/>
  <c r="J186" i="3"/>
  <c r="K151" i="3"/>
  <c r="L151" i="3" s="1"/>
  <c r="M151" i="3" s="1"/>
  <c r="N151" i="3" s="1"/>
  <c r="S57" i="3"/>
  <c r="U57" i="3" s="1"/>
  <c r="K177" i="3"/>
  <c r="L177" i="3" s="1"/>
  <c r="M177" i="3" s="1"/>
  <c r="N177" i="3" s="1"/>
  <c r="S63" i="3"/>
  <c r="U63" i="3" s="1"/>
  <c r="K97" i="3"/>
  <c r="S39" i="3"/>
  <c r="U39" i="3" s="1"/>
  <c r="K45" i="3"/>
  <c r="S37" i="3"/>
  <c r="K93" i="3"/>
  <c r="J85" i="3"/>
  <c r="J86" i="3" s="1"/>
  <c r="L66" i="3"/>
  <c r="K65" i="3"/>
  <c r="J64" i="3"/>
  <c r="G7" i="3"/>
  <c r="G11" i="3"/>
  <c r="G6" i="3"/>
  <c r="L98" i="3"/>
  <c r="M99" i="3"/>
  <c r="U28" i="3"/>
  <c r="M95" i="3"/>
  <c r="L94" i="3"/>
  <c r="K78" i="3"/>
  <c r="K197" i="3"/>
  <c r="L196" i="3"/>
  <c r="I6" i="3"/>
  <c r="I7" i="3"/>
  <c r="I11" i="3"/>
  <c r="L25" i="3"/>
  <c r="K24" i="3"/>
  <c r="M124" i="3"/>
  <c r="L123" i="3"/>
  <c r="L122" i="3" s="1"/>
  <c r="J165" i="3"/>
  <c r="L57" i="3"/>
  <c r="M58" i="3"/>
  <c r="S72" i="3"/>
  <c r="U72" i="3" s="1"/>
  <c r="K206" i="3"/>
  <c r="L206" i="3" s="1"/>
  <c r="M206" i="3" s="1"/>
  <c r="N206" i="3" s="1"/>
  <c r="J205" i="3"/>
  <c r="U23" i="3"/>
  <c r="L131" i="3"/>
  <c r="M132" i="3"/>
  <c r="K130" i="3"/>
  <c r="J194" i="3"/>
  <c r="L32" i="3"/>
  <c r="M33" i="3"/>
  <c r="F11" i="3"/>
  <c r="F7" i="3"/>
  <c r="F6" i="3"/>
  <c r="D7" i="3"/>
  <c r="D11" i="3"/>
  <c r="D6" i="3"/>
  <c r="E7" i="3"/>
  <c r="E11" i="3"/>
  <c r="E6" i="3"/>
  <c r="S12" i="3"/>
  <c r="U12" i="3" s="1"/>
  <c r="J23" i="3"/>
  <c r="C7" i="3"/>
  <c r="C11" i="3"/>
  <c r="C6" i="3"/>
  <c r="K148" i="3"/>
  <c r="L148" i="3" s="1"/>
  <c r="M148" i="3" s="1"/>
  <c r="N148" i="3" s="1"/>
  <c r="J147" i="3"/>
  <c r="S42" i="3"/>
  <c r="U42" i="3" s="1"/>
  <c r="K109" i="3"/>
  <c r="L109" i="3" s="1"/>
  <c r="M109" i="3" s="1"/>
  <c r="N109" i="3" s="1"/>
  <c r="J108" i="3"/>
  <c r="H11" i="3"/>
  <c r="H7" i="3"/>
  <c r="H6" i="3"/>
  <c r="S15" i="3"/>
  <c r="U15" i="3" s="1"/>
  <c r="K31" i="3"/>
  <c r="J191" i="3"/>
  <c r="S30" i="3"/>
  <c r="U30" i="3" s="1"/>
  <c r="K76" i="3"/>
  <c r="L76" i="3" s="1"/>
  <c r="M76" i="3" s="1"/>
  <c r="N76" i="3" s="1"/>
  <c r="J75" i="3"/>
  <c r="B11" i="3"/>
  <c r="B7" i="3"/>
  <c r="B6" i="3"/>
  <c r="H98" i="1"/>
  <c r="E5" i="5" l="1"/>
  <c r="E4" i="5"/>
  <c r="E7" i="5" s="1"/>
  <c r="G1" i="5"/>
  <c r="G20" i="5" s="1"/>
  <c r="F3" i="5"/>
  <c r="D7" i="5"/>
  <c r="D8" i="5"/>
  <c r="B7" i="5"/>
  <c r="B8" i="5"/>
  <c r="C7" i="5"/>
  <c r="C8" i="5"/>
  <c r="K38" i="3"/>
  <c r="J203" i="3"/>
  <c r="J74" i="3"/>
  <c r="L56" i="3"/>
  <c r="E51" i="4"/>
  <c r="E30" i="4"/>
  <c r="J184" i="3"/>
  <c r="K192" i="3"/>
  <c r="J140" i="3"/>
  <c r="L90" i="3"/>
  <c r="L89" i="3" s="1"/>
  <c r="K163" i="3"/>
  <c r="K165" i="3" s="1"/>
  <c r="J204" i="3"/>
  <c r="J14" i="3"/>
  <c r="L127" i="3"/>
  <c r="L126" i="3" s="1"/>
  <c r="K189" i="3"/>
  <c r="L189" i="3" s="1"/>
  <c r="J210" i="3"/>
  <c r="J146" i="3"/>
  <c r="J17" i="3"/>
  <c r="K48" i="3"/>
  <c r="L48" i="3" s="1"/>
  <c r="J41" i="3"/>
  <c r="S17" i="3"/>
  <c r="U17" i="3" s="1"/>
  <c r="J35" i="3"/>
  <c r="J36" i="3" s="1"/>
  <c r="J185" i="3"/>
  <c r="K160" i="3"/>
  <c r="L160" i="3" s="1"/>
  <c r="S59" i="3"/>
  <c r="U59" i="3" s="1"/>
  <c r="J153" i="3"/>
  <c r="J154" i="3" s="1"/>
  <c r="E7" i="4"/>
  <c r="E12" i="4" s="1"/>
  <c r="E48" i="4"/>
  <c r="E52" i="4" s="1"/>
  <c r="M61" i="3"/>
  <c r="M60" i="3" s="1"/>
  <c r="N62" i="3"/>
  <c r="N61" i="3" s="1"/>
  <c r="D7" i="4"/>
  <c r="D12" i="4" s="1"/>
  <c r="D48" i="4"/>
  <c r="D52" i="4" s="1"/>
  <c r="J25" i="4"/>
  <c r="K81" i="3"/>
  <c r="L81" i="3" s="1"/>
  <c r="J213" i="3"/>
  <c r="K211" i="3"/>
  <c r="K204" i="3" s="1"/>
  <c r="H48" i="4"/>
  <c r="H52" i="4" s="1"/>
  <c r="H7" i="4"/>
  <c r="H12" i="4" s="1"/>
  <c r="J30" i="4"/>
  <c r="K30" i="4" s="1"/>
  <c r="L30" i="4" s="1"/>
  <c r="M30" i="4" s="1"/>
  <c r="N30" i="4" s="1"/>
  <c r="F7" i="4"/>
  <c r="F12" i="4" s="1"/>
  <c r="F48" i="4"/>
  <c r="F52" i="4" s="1"/>
  <c r="C7" i="4"/>
  <c r="C12" i="4" s="1"/>
  <c r="C48" i="4"/>
  <c r="C52" i="4" s="1"/>
  <c r="G7" i="4"/>
  <c r="G12" i="4" s="1"/>
  <c r="G48" i="4"/>
  <c r="G52" i="4" s="1"/>
  <c r="B7" i="4"/>
  <c r="B12" i="4" s="1"/>
  <c r="B48" i="4"/>
  <c r="I48" i="4"/>
  <c r="I52" i="4" s="1"/>
  <c r="I7" i="4"/>
  <c r="I12" i="4" s="1"/>
  <c r="N28" i="4"/>
  <c r="L16" i="4"/>
  <c r="N37" i="4"/>
  <c r="L11" i="4"/>
  <c r="M196" i="3"/>
  <c r="L197" i="3"/>
  <c r="L182" i="3"/>
  <c r="K184" i="3"/>
  <c r="K185" i="3"/>
  <c r="L78" i="3"/>
  <c r="K166" i="3"/>
  <c r="J168" i="3"/>
  <c r="U49" i="3"/>
  <c r="S45" i="3"/>
  <c r="U45" i="3" s="1"/>
  <c r="J207" i="3"/>
  <c r="S73" i="3" s="1"/>
  <c r="U73" i="3" s="1"/>
  <c r="J198" i="3"/>
  <c r="K205" i="3"/>
  <c r="S71" i="3"/>
  <c r="U71" i="3" s="1"/>
  <c r="J158" i="3"/>
  <c r="J159" i="3"/>
  <c r="K156" i="3"/>
  <c r="S34" i="3"/>
  <c r="U34" i="3" s="1"/>
  <c r="J87" i="3"/>
  <c r="K35" i="3"/>
  <c r="L42" i="3"/>
  <c r="U37" i="3"/>
  <c r="S33" i="3"/>
  <c r="U33" i="3" s="1"/>
  <c r="M90" i="3"/>
  <c r="N91" i="3"/>
  <c r="N90" i="3" s="1"/>
  <c r="L201" i="3"/>
  <c r="K203" i="3"/>
  <c r="S13" i="3"/>
  <c r="U13" i="3" s="1"/>
  <c r="K27" i="3"/>
  <c r="B13" i="3"/>
  <c r="B9" i="4" s="1"/>
  <c r="B12" i="3"/>
  <c r="B8" i="4" s="1"/>
  <c r="J21" i="3"/>
  <c r="S11" i="3"/>
  <c r="K23" i="3"/>
  <c r="J143" i="3"/>
  <c r="S55" i="3" s="1"/>
  <c r="U55" i="3" s="1"/>
  <c r="J134" i="3"/>
  <c r="S53" i="3"/>
  <c r="U53" i="3" s="1"/>
  <c r="K141" i="3"/>
  <c r="L31" i="3"/>
  <c r="I13" i="3"/>
  <c r="I9" i="4" s="1"/>
  <c r="T6" i="3"/>
  <c r="I12" i="3"/>
  <c r="I8" i="4" s="1"/>
  <c r="K210" i="3"/>
  <c r="L208" i="3"/>
  <c r="L130" i="3"/>
  <c r="M29" i="3"/>
  <c r="L28" i="3"/>
  <c r="N132" i="3"/>
  <c r="N131" i="3" s="1"/>
  <c r="M131" i="3"/>
  <c r="H12" i="3"/>
  <c r="H8" i="4" s="1"/>
  <c r="H13" i="3"/>
  <c r="H9" i="4" s="1"/>
  <c r="K186" i="3"/>
  <c r="J188" i="3"/>
  <c r="S67" i="3" s="1"/>
  <c r="U67" i="3" s="1"/>
  <c r="J179" i="3"/>
  <c r="S65" i="3"/>
  <c r="U65" i="3" s="1"/>
  <c r="L71" i="3"/>
  <c r="G12" i="3"/>
  <c r="G8" i="4" s="1"/>
  <c r="G13" i="3"/>
  <c r="G9" i="4" s="1"/>
  <c r="J120" i="3"/>
  <c r="S46" i="3"/>
  <c r="U46" i="3" s="1"/>
  <c r="J149" i="3"/>
  <c r="K147" i="3"/>
  <c r="K140" i="3" s="1"/>
  <c r="M94" i="3"/>
  <c r="N95" i="3"/>
  <c r="N94" i="3" s="1"/>
  <c r="N128" i="3"/>
  <c r="N127" i="3" s="1"/>
  <c r="M127" i="3"/>
  <c r="L137" i="3"/>
  <c r="D13" i="3"/>
  <c r="D9" i="4" s="1"/>
  <c r="D12" i="3"/>
  <c r="D8" i="4" s="1"/>
  <c r="J101" i="3"/>
  <c r="S41" i="3"/>
  <c r="U41" i="3" s="1"/>
  <c r="J110" i="3"/>
  <c r="S43" i="3" s="1"/>
  <c r="U43" i="3" s="1"/>
  <c r="K108" i="3"/>
  <c r="L144" i="3"/>
  <c r="S27" i="3"/>
  <c r="K64" i="3"/>
  <c r="J52" i="3"/>
  <c r="J77" i="3" s="1"/>
  <c r="S31" i="3" s="1"/>
  <c r="U31" i="3" s="1"/>
  <c r="L65" i="3"/>
  <c r="M66" i="3"/>
  <c r="C13" i="3"/>
  <c r="C9" i="4" s="1"/>
  <c r="C12" i="3"/>
  <c r="C8" i="4" s="1"/>
  <c r="L93" i="3"/>
  <c r="K104" i="3"/>
  <c r="J107" i="3"/>
  <c r="J106" i="3"/>
  <c r="J139" i="3"/>
  <c r="N58" i="3"/>
  <c r="N57" i="3" s="1"/>
  <c r="M57" i="3"/>
  <c r="M56" i="3" s="1"/>
  <c r="F12" i="3"/>
  <c r="F8" i="4" s="1"/>
  <c r="F13" i="3"/>
  <c r="F9" i="4" s="1"/>
  <c r="J116" i="3"/>
  <c r="K114" i="3"/>
  <c r="M32" i="3"/>
  <c r="N33" i="3"/>
  <c r="N32" i="3" s="1"/>
  <c r="L45" i="3"/>
  <c r="J68" i="3"/>
  <c r="S29" i="3"/>
  <c r="U29" i="3" s="1"/>
  <c r="K75" i="3"/>
  <c r="K85" i="3"/>
  <c r="K86" i="3" s="1"/>
  <c r="K87" i="3" s="1"/>
  <c r="L192" i="3"/>
  <c r="K194" i="3"/>
  <c r="M123" i="3"/>
  <c r="M122" i="3" s="1"/>
  <c r="N124" i="3"/>
  <c r="N123" i="3" s="1"/>
  <c r="M98" i="3"/>
  <c r="N99" i="3"/>
  <c r="N98" i="3" s="1"/>
  <c r="E13" i="3"/>
  <c r="E9" i="4" s="1"/>
  <c r="E12" i="3"/>
  <c r="E8" i="4" s="1"/>
  <c r="L111" i="3"/>
  <c r="L38" i="3"/>
  <c r="J113" i="3"/>
  <c r="M25" i="3"/>
  <c r="L24" i="3"/>
  <c r="K118" i="3"/>
  <c r="K119" i="3" s="1"/>
  <c r="K120" i="3" s="1"/>
  <c r="L97" i="3"/>
  <c r="J8" i="3"/>
  <c r="J6" i="4" s="1"/>
  <c r="I97" i="1"/>
  <c r="I98" i="1" s="1"/>
  <c r="H99" i="1"/>
  <c r="E8" i="5" l="1"/>
  <c r="F6" i="5"/>
  <c r="F4" i="5"/>
  <c r="F5" i="5"/>
  <c r="G18" i="5"/>
  <c r="G17" i="5" s="1"/>
  <c r="H1" i="5"/>
  <c r="H20" i="5" s="1"/>
  <c r="G3" i="5"/>
  <c r="M93" i="3"/>
  <c r="N93" i="3" s="1"/>
  <c r="J155" i="3"/>
  <c r="J18" i="3"/>
  <c r="K162" i="3"/>
  <c r="J56" i="4"/>
  <c r="J57" i="4" s="1"/>
  <c r="L163" i="3"/>
  <c r="L165" i="3" s="1"/>
  <c r="M89" i="3"/>
  <c r="N89" i="3" s="1"/>
  <c r="J37" i="3"/>
  <c r="J64" i="4"/>
  <c r="K14" i="3"/>
  <c r="K56" i="4" s="1"/>
  <c r="K57" i="4" s="1"/>
  <c r="K191" i="3"/>
  <c r="J15" i="3"/>
  <c r="N60" i="3"/>
  <c r="K41" i="3"/>
  <c r="K17" i="3"/>
  <c r="F59" i="4"/>
  <c r="F60" i="4" s="1"/>
  <c r="F58" i="4"/>
  <c r="M31" i="3"/>
  <c r="N31" i="3" s="1"/>
  <c r="K74" i="3"/>
  <c r="H15" i="4"/>
  <c r="H14" i="4"/>
  <c r="H59" i="4"/>
  <c r="H60" i="4" s="1"/>
  <c r="H58" i="4"/>
  <c r="L211" i="3"/>
  <c r="L204" i="3" s="1"/>
  <c r="K213" i="3"/>
  <c r="I14" i="4"/>
  <c r="I15" i="4"/>
  <c r="D15" i="4"/>
  <c r="D14" i="4"/>
  <c r="J49" i="4"/>
  <c r="F15" i="4"/>
  <c r="F14" i="4"/>
  <c r="K25" i="4"/>
  <c r="D58" i="4"/>
  <c r="D59" i="4"/>
  <c r="D60" i="4" s="1"/>
  <c r="I58" i="4"/>
  <c r="I59" i="4"/>
  <c r="B59" i="4"/>
  <c r="B60" i="4" s="1"/>
  <c r="B58" i="4"/>
  <c r="B15" i="4"/>
  <c r="B14" i="4"/>
  <c r="M126" i="3"/>
  <c r="N126" i="3" s="1"/>
  <c r="G59" i="4"/>
  <c r="G60" i="4" s="1"/>
  <c r="G58" i="4"/>
  <c r="G14" i="4"/>
  <c r="G15" i="4"/>
  <c r="E58" i="4"/>
  <c r="E59" i="4"/>
  <c r="E60" i="4" s="1"/>
  <c r="C14" i="4"/>
  <c r="C15" i="4"/>
  <c r="C59" i="4"/>
  <c r="C60" i="4" s="1"/>
  <c r="C58" i="4"/>
  <c r="E15" i="4"/>
  <c r="E14" i="4"/>
  <c r="M16" i="4"/>
  <c r="M11" i="4"/>
  <c r="N56" i="3"/>
  <c r="K18" i="3"/>
  <c r="M137" i="3"/>
  <c r="J136" i="3"/>
  <c r="J135" i="3"/>
  <c r="L35" i="3"/>
  <c r="M42" i="3"/>
  <c r="L104" i="3"/>
  <c r="K107" i="3"/>
  <c r="K106" i="3"/>
  <c r="K168" i="3"/>
  <c r="L166" i="3"/>
  <c r="M24" i="3"/>
  <c r="N25" i="3"/>
  <c r="N24" i="3" s="1"/>
  <c r="J180" i="3"/>
  <c r="J181" i="3"/>
  <c r="M78" i="3"/>
  <c r="K68" i="3"/>
  <c r="L75" i="3"/>
  <c r="J5" i="3"/>
  <c r="J5" i="4" s="1"/>
  <c r="L186" i="3"/>
  <c r="K179" i="3"/>
  <c r="K188" i="3"/>
  <c r="L23" i="3"/>
  <c r="K21" i="3"/>
  <c r="K37" i="3" s="1"/>
  <c r="M189" i="3"/>
  <c r="L191" i="3"/>
  <c r="J69" i="3"/>
  <c r="J70" i="3"/>
  <c r="N66" i="3"/>
  <c r="N65" i="3" s="1"/>
  <c r="M65" i="3"/>
  <c r="U11" i="3"/>
  <c r="S9" i="3"/>
  <c r="L156" i="3"/>
  <c r="L153" i="3" s="1"/>
  <c r="K159" i="3"/>
  <c r="K158" i="3"/>
  <c r="J3" i="3"/>
  <c r="J3" i="4" s="1"/>
  <c r="J24" i="4" s="1"/>
  <c r="J22" i="3"/>
  <c r="S10" i="3" s="1"/>
  <c r="U10" i="3" s="1"/>
  <c r="J40" i="3"/>
  <c r="J47" i="3"/>
  <c r="J50" i="3"/>
  <c r="J44" i="3"/>
  <c r="L185" i="3"/>
  <c r="L184" i="3"/>
  <c r="M182" i="3"/>
  <c r="K8" i="3"/>
  <c r="M163" i="3"/>
  <c r="M38" i="3"/>
  <c r="L41" i="3"/>
  <c r="M45" i="3"/>
  <c r="L14" i="3"/>
  <c r="L56" i="4" s="1"/>
  <c r="M81" i="3"/>
  <c r="S5" i="3"/>
  <c r="U5" i="3" s="1"/>
  <c r="N196" i="3"/>
  <c r="N197" i="3" s="1"/>
  <c r="M197" i="3"/>
  <c r="J53" i="3"/>
  <c r="J83" i="3"/>
  <c r="J73" i="3"/>
  <c r="J80" i="3"/>
  <c r="K207" i="3"/>
  <c r="K198" i="3"/>
  <c r="L205" i="3"/>
  <c r="K113" i="3"/>
  <c r="L64" i="3"/>
  <c r="K52" i="3"/>
  <c r="K77" i="3" s="1"/>
  <c r="N29" i="3"/>
  <c r="N28" i="3" s="1"/>
  <c r="M28" i="3"/>
  <c r="J200" i="3"/>
  <c r="J199" i="3"/>
  <c r="M111" i="3"/>
  <c r="U27" i="3"/>
  <c r="S21" i="3"/>
  <c r="U21" i="3" s="1"/>
  <c r="M130" i="3"/>
  <c r="N130" i="3" s="1"/>
  <c r="L27" i="3"/>
  <c r="M48" i="3"/>
  <c r="M71" i="3"/>
  <c r="L74" i="3"/>
  <c r="M192" i="3"/>
  <c r="L194" i="3"/>
  <c r="K139" i="3"/>
  <c r="K36" i="3"/>
  <c r="L114" i="3"/>
  <c r="K116" i="3"/>
  <c r="M144" i="3"/>
  <c r="L147" i="3"/>
  <c r="K149" i="3"/>
  <c r="L210" i="3"/>
  <c r="M208" i="3"/>
  <c r="K146" i="3"/>
  <c r="L108" i="3"/>
  <c r="K101" i="3"/>
  <c r="K110" i="3"/>
  <c r="M201" i="3"/>
  <c r="L203" i="3"/>
  <c r="M160" i="3"/>
  <c r="L162" i="3"/>
  <c r="L85" i="3"/>
  <c r="L86" i="3" s="1"/>
  <c r="L87" i="3" s="1"/>
  <c r="L118" i="3"/>
  <c r="L119" i="3" s="1"/>
  <c r="L120" i="3" s="1"/>
  <c r="J102" i="3"/>
  <c r="J103" i="3"/>
  <c r="K153" i="3"/>
  <c r="N122" i="3"/>
  <c r="J9" i="3"/>
  <c r="K143" i="3"/>
  <c r="L141" i="3"/>
  <c r="K134" i="3"/>
  <c r="M97" i="3"/>
  <c r="N97" i="3" s="1"/>
  <c r="J97" i="1"/>
  <c r="J98" i="1" s="1"/>
  <c r="J99" i="1" s="1"/>
  <c r="I99" i="1"/>
  <c r="G5" i="5" l="1"/>
  <c r="G6" i="5"/>
  <c r="G4" i="5"/>
  <c r="H18" i="5"/>
  <c r="H17" i="5" s="1"/>
  <c r="I1" i="5"/>
  <c r="I20" i="5" s="1"/>
  <c r="H3" i="5"/>
  <c r="F8" i="5"/>
  <c r="F7" i="5"/>
  <c r="J10" i="3"/>
  <c r="K15" i="3"/>
  <c r="K64" i="4"/>
  <c r="J14" i="4"/>
  <c r="K14" i="4" s="1"/>
  <c r="L14" i="4" s="1"/>
  <c r="M14" i="4" s="1"/>
  <c r="N14" i="4" s="1"/>
  <c r="J55" i="4"/>
  <c r="K5" i="3"/>
  <c r="K5" i="4" s="1"/>
  <c r="I61" i="4"/>
  <c r="I74" i="4"/>
  <c r="F61" i="4"/>
  <c r="F74" i="4"/>
  <c r="H61" i="4"/>
  <c r="H74" i="4"/>
  <c r="L8" i="3"/>
  <c r="L9" i="3" s="1"/>
  <c r="L17" i="3"/>
  <c r="I20" i="4"/>
  <c r="I17" i="4"/>
  <c r="B20" i="4"/>
  <c r="B17" i="4"/>
  <c r="B19" i="4" s="1"/>
  <c r="K49" i="4"/>
  <c r="K6" i="4"/>
  <c r="L213" i="3"/>
  <c r="M211" i="3"/>
  <c r="M204" i="3" s="1"/>
  <c r="G61" i="4"/>
  <c r="G74" i="4"/>
  <c r="D20" i="4"/>
  <c r="D17" i="4"/>
  <c r="B61" i="4"/>
  <c r="B74" i="4"/>
  <c r="B76" i="4" s="1"/>
  <c r="E20" i="4"/>
  <c r="E17" i="4"/>
  <c r="D61" i="4"/>
  <c r="D74" i="4"/>
  <c r="C20" i="4"/>
  <c r="C17" i="4"/>
  <c r="L57" i="4"/>
  <c r="L64" i="4"/>
  <c r="G20" i="4"/>
  <c r="G17" i="4"/>
  <c r="C61" i="4"/>
  <c r="C74" i="4"/>
  <c r="H20" i="4"/>
  <c r="H17" i="4"/>
  <c r="L25" i="4"/>
  <c r="M27" i="3"/>
  <c r="E61" i="4"/>
  <c r="E74" i="4"/>
  <c r="F20" i="4"/>
  <c r="F17" i="4"/>
  <c r="N11" i="4"/>
  <c r="N16" i="4"/>
  <c r="K6" i="3"/>
  <c r="K11" i="3"/>
  <c r="M64" i="3"/>
  <c r="L52" i="3"/>
  <c r="N163" i="3"/>
  <c r="N165" i="3" s="1"/>
  <c r="M165" i="3"/>
  <c r="N201" i="3"/>
  <c r="M203" i="3"/>
  <c r="K102" i="3"/>
  <c r="K103" i="3"/>
  <c r="M108" i="3"/>
  <c r="L101" i="3"/>
  <c r="L110" i="3"/>
  <c r="M74" i="3"/>
  <c r="N71" i="3"/>
  <c r="K9" i="3"/>
  <c r="M191" i="3"/>
  <c r="N189" i="3"/>
  <c r="N191" i="3" s="1"/>
  <c r="L107" i="3"/>
  <c r="M104" i="3"/>
  <c r="L106" i="3"/>
  <c r="N182" i="3"/>
  <c r="M185" i="3"/>
  <c r="M184" i="3"/>
  <c r="K3" i="3"/>
  <c r="K3" i="4" s="1"/>
  <c r="K24" i="4" s="1"/>
  <c r="K22" i="3"/>
  <c r="K50" i="3"/>
  <c r="K47" i="3"/>
  <c r="K40" i="3"/>
  <c r="K44" i="3"/>
  <c r="N42" i="3"/>
  <c r="M35" i="3"/>
  <c r="M118" i="3"/>
  <c r="M119" i="3" s="1"/>
  <c r="M120" i="3" s="1"/>
  <c r="N48" i="3"/>
  <c r="M23" i="3"/>
  <c r="L21" i="3"/>
  <c r="L37" i="3" s="1"/>
  <c r="L36" i="3"/>
  <c r="N118" i="3"/>
  <c r="J54" i="3"/>
  <c r="S22" i="3"/>
  <c r="U22" i="3" s="1"/>
  <c r="K154" i="3"/>
  <c r="K155" i="3"/>
  <c r="M210" i="3"/>
  <c r="N208" i="3"/>
  <c r="N210" i="3" s="1"/>
  <c r="N27" i="3"/>
  <c r="K181" i="3"/>
  <c r="K180" i="3"/>
  <c r="K135" i="3"/>
  <c r="K136" i="3"/>
  <c r="L207" i="3"/>
  <c r="L198" i="3"/>
  <c r="M205" i="3"/>
  <c r="L143" i="3"/>
  <c r="L134" i="3"/>
  <c r="M141" i="3"/>
  <c r="K200" i="3"/>
  <c r="K199" i="3"/>
  <c r="L179" i="3"/>
  <c r="M186" i="3"/>
  <c r="L188" i="3"/>
  <c r="J6" i="3"/>
  <c r="J7" i="3"/>
  <c r="J11" i="3"/>
  <c r="N137" i="3"/>
  <c r="L149" i="3"/>
  <c r="M147" i="3"/>
  <c r="M140" i="3" s="1"/>
  <c r="M75" i="3"/>
  <c r="L68" i="3"/>
  <c r="L139" i="3"/>
  <c r="N144" i="3"/>
  <c r="L154" i="3"/>
  <c r="L155" i="3"/>
  <c r="N111" i="3"/>
  <c r="J4" i="3"/>
  <c r="J19" i="3"/>
  <c r="J16" i="3"/>
  <c r="N85" i="3"/>
  <c r="S3" i="3"/>
  <c r="U3" i="3" s="1"/>
  <c r="U9" i="3"/>
  <c r="M85" i="3"/>
  <c r="M86" i="3" s="1"/>
  <c r="M87" i="3" s="1"/>
  <c r="K53" i="3"/>
  <c r="K54" i="3" s="1"/>
  <c r="K73" i="3"/>
  <c r="K83" i="3"/>
  <c r="K80" i="3"/>
  <c r="N38" i="3"/>
  <c r="M41" i="3"/>
  <c r="L168" i="3"/>
  <c r="M166" i="3"/>
  <c r="N192" i="3"/>
  <c r="N194" i="3" s="1"/>
  <c r="M194" i="3"/>
  <c r="N81" i="3"/>
  <c r="L113" i="3"/>
  <c r="L140" i="3"/>
  <c r="L146" i="3"/>
  <c r="L15" i="3"/>
  <c r="K70" i="3"/>
  <c r="K69" i="3"/>
  <c r="N45" i="3"/>
  <c r="M14" i="3"/>
  <c r="M56" i="4" s="1"/>
  <c r="N160" i="3"/>
  <c r="M162" i="3"/>
  <c r="M114" i="3"/>
  <c r="L116" i="3"/>
  <c r="N78" i="3"/>
  <c r="M156" i="3"/>
  <c r="M153" i="3" s="1"/>
  <c r="L159" i="3"/>
  <c r="L158" i="3"/>
  <c r="I18" i="5" l="1"/>
  <c r="I17" i="5" s="1"/>
  <c r="I28" i="5" s="1"/>
  <c r="H6" i="5"/>
  <c r="H4" i="5"/>
  <c r="H5" i="5"/>
  <c r="K1" i="5"/>
  <c r="L1" i="5" s="1"/>
  <c r="M1" i="5" s="1"/>
  <c r="N1" i="5" s="1"/>
  <c r="O1" i="5" s="1"/>
  <c r="P1" i="5" s="1"/>
  <c r="Q1" i="5" s="1"/>
  <c r="R1" i="5" s="1"/>
  <c r="S1" i="5" s="1"/>
  <c r="T1" i="5" s="1"/>
  <c r="I3" i="5"/>
  <c r="I4" i="5" s="1"/>
  <c r="G7" i="5"/>
  <c r="G8" i="5"/>
  <c r="L18" i="3"/>
  <c r="M146" i="3"/>
  <c r="H19" i="4"/>
  <c r="C19" i="4"/>
  <c r="F19" i="4"/>
  <c r="G19" i="4"/>
  <c r="E19" i="4"/>
  <c r="M213" i="3"/>
  <c r="N211" i="3"/>
  <c r="N213" i="3" s="1"/>
  <c r="J20" i="4"/>
  <c r="K20" i="4" s="1"/>
  <c r="L20" i="4" s="1"/>
  <c r="M20" i="4" s="1"/>
  <c r="N20" i="4" s="1"/>
  <c r="N119" i="3"/>
  <c r="N120" i="3" s="1"/>
  <c r="B22" i="4"/>
  <c r="B33" i="4" s="1"/>
  <c r="B46" i="4" s="1"/>
  <c r="C75" i="4"/>
  <c r="C76" i="4" s="1"/>
  <c r="J48" i="4"/>
  <c r="J7" i="4"/>
  <c r="J12" i="4" s="1"/>
  <c r="M139" i="3"/>
  <c r="M57" i="4"/>
  <c r="M64" i="4"/>
  <c r="L49" i="4"/>
  <c r="L6" i="4"/>
  <c r="K48" i="4"/>
  <c r="K7" i="4"/>
  <c r="K12" i="4" s="1"/>
  <c r="D19" i="4"/>
  <c r="M25" i="4"/>
  <c r="K55" i="4"/>
  <c r="I19" i="4"/>
  <c r="S4" i="3"/>
  <c r="U4" i="3" s="1"/>
  <c r="J4" i="4"/>
  <c r="M154" i="3"/>
  <c r="M155" i="3"/>
  <c r="N35" i="3"/>
  <c r="N139" i="3"/>
  <c r="K4" i="3"/>
  <c r="K4" i="4" s="1"/>
  <c r="K19" i="3"/>
  <c r="K16" i="3"/>
  <c r="M113" i="3"/>
  <c r="N203" i="3"/>
  <c r="N113" i="3"/>
  <c r="N114" i="3"/>
  <c r="N116" i="3" s="1"/>
  <c r="M116" i="3"/>
  <c r="M8" i="3"/>
  <c r="M143" i="3"/>
  <c r="M134" i="3"/>
  <c r="N141" i="3"/>
  <c r="N146" i="3"/>
  <c r="N64" i="3"/>
  <c r="N52" i="3" s="1"/>
  <c r="N80" i="3" s="1"/>
  <c r="M52" i="3"/>
  <c r="N162" i="3"/>
  <c r="N205" i="3"/>
  <c r="M198" i="3"/>
  <c r="M207" i="3"/>
  <c r="K13" i="3"/>
  <c r="K9" i="4" s="1"/>
  <c r="K12" i="3"/>
  <c r="K8" i="4" s="1"/>
  <c r="L199" i="3"/>
  <c r="L200" i="3"/>
  <c r="M17" i="3"/>
  <c r="M149" i="3"/>
  <c r="N147" i="3"/>
  <c r="N149" i="3" s="1"/>
  <c r="N74" i="3"/>
  <c r="M36" i="3"/>
  <c r="J13" i="3"/>
  <c r="J12" i="3"/>
  <c r="N86" i="3"/>
  <c r="N87" i="3" s="1"/>
  <c r="M188" i="3"/>
  <c r="N186" i="3"/>
  <c r="M179" i="3"/>
  <c r="L181" i="3"/>
  <c r="L180" i="3"/>
  <c r="M168" i="3"/>
  <c r="N166" i="3"/>
  <c r="N168" i="3" s="1"/>
  <c r="N185" i="3"/>
  <c r="N184" i="3"/>
  <c r="L53" i="3"/>
  <c r="L54" i="3" s="1"/>
  <c r="L80" i="3"/>
  <c r="L83" i="3"/>
  <c r="L73" i="3"/>
  <c r="L135" i="3"/>
  <c r="L136" i="3"/>
  <c r="M107" i="3"/>
  <c r="N104" i="3"/>
  <c r="M106" i="3"/>
  <c r="N41" i="3"/>
  <c r="K7" i="3"/>
  <c r="M15" i="3"/>
  <c r="L70" i="3"/>
  <c r="L69" i="3"/>
  <c r="N14" i="3"/>
  <c r="N56" i="4" s="1"/>
  <c r="M68" i="3"/>
  <c r="N75" i="3"/>
  <c r="M77" i="3"/>
  <c r="K10" i="3"/>
  <c r="L102" i="3"/>
  <c r="L103" i="3"/>
  <c r="N108" i="3"/>
  <c r="M101" i="3"/>
  <c r="M110" i="3"/>
  <c r="N156" i="3"/>
  <c r="N153" i="3" s="1"/>
  <c r="M158" i="3"/>
  <c r="M159" i="3"/>
  <c r="L5" i="3"/>
  <c r="L5" i="4" s="1"/>
  <c r="L3" i="3"/>
  <c r="L3" i="4" s="1"/>
  <c r="L24" i="4" s="1"/>
  <c r="L22" i="3"/>
  <c r="L47" i="3"/>
  <c r="L44" i="3"/>
  <c r="L50" i="3"/>
  <c r="L40" i="3"/>
  <c r="M21" i="3"/>
  <c r="M37" i="3" s="1"/>
  <c r="N23" i="3"/>
  <c r="N21" i="3" s="1"/>
  <c r="N44" i="3" s="1"/>
  <c r="L77" i="3"/>
  <c r="I6" i="5" l="1"/>
  <c r="I5" i="5"/>
  <c r="H7" i="5"/>
  <c r="H8" i="5"/>
  <c r="N8" i="3"/>
  <c r="N73" i="3"/>
  <c r="N83" i="3"/>
  <c r="N17" i="3"/>
  <c r="N18" i="3" s="1"/>
  <c r="N50" i="3"/>
  <c r="L55" i="4"/>
  <c r="C22" i="4"/>
  <c r="C33" i="4" s="1"/>
  <c r="C46" i="4" s="1"/>
  <c r="D75" i="4"/>
  <c r="D76" i="4" s="1"/>
  <c r="C77" i="4"/>
  <c r="K13" i="4"/>
  <c r="K50" i="4" s="1"/>
  <c r="K51" i="4" s="1"/>
  <c r="S7" i="3"/>
  <c r="U7" i="3" s="1"/>
  <c r="J9" i="4"/>
  <c r="M49" i="4"/>
  <c r="M6" i="4"/>
  <c r="N204" i="3"/>
  <c r="B77" i="4"/>
  <c r="N57" i="4"/>
  <c r="N64" i="4"/>
  <c r="J13" i="4"/>
  <c r="J50" i="4" s="1"/>
  <c r="J51" i="4" s="1"/>
  <c r="N25" i="4"/>
  <c r="S6" i="3"/>
  <c r="U6" i="3" s="1"/>
  <c r="J8" i="4"/>
  <c r="M102" i="3"/>
  <c r="M103" i="3"/>
  <c r="M9" i="3"/>
  <c r="M69" i="3"/>
  <c r="M70" i="3"/>
  <c r="N15" i="3"/>
  <c r="N47" i="3"/>
  <c r="N140" i="3"/>
  <c r="N36" i="3"/>
  <c r="N37" i="3"/>
  <c r="N106" i="3"/>
  <c r="N107" i="3"/>
  <c r="N134" i="3"/>
  <c r="N143" i="3"/>
  <c r="M136" i="3"/>
  <c r="M135" i="3"/>
  <c r="M5" i="3"/>
  <c r="M5" i="4" s="1"/>
  <c r="N22" i="3"/>
  <c r="N3" i="3"/>
  <c r="N3" i="4" s="1"/>
  <c r="M22" i="3"/>
  <c r="M3" i="3"/>
  <c r="M19" i="3" s="1"/>
  <c r="M47" i="3"/>
  <c r="M50" i="3"/>
  <c r="M44" i="3"/>
  <c r="M40" i="3"/>
  <c r="M18" i="3"/>
  <c r="L4" i="3"/>
  <c r="L4" i="4" s="1"/>
  <c r="L19" i="3"/>
  <c r="L10" i="3"/>
  <c r="L16" i="3"/>
  <c r="M200" i="3"/>
  <c r="M199" i="3"/>
  <c r="L11" i="3"/>
  <c r="L7" i="3"/>
  <c r="L6" i="3"/>
  <c r="N207" i="3"/>
  <c r="N198" i="3"/>
  <c r="N101" i="3"/>
  <c r="N110" i="3"/>
  <c r="N77" i="3"/>
  <c r="N68" i="3"/>
  <c r="M181" i="3"/>
  <c r="M180" i="3"/>
  <c r="N188" i="3"/>
  <c r="N179" i="3"/>
  <c r="N154" i="3"/>
  <c r="N155" i="3"/>
  <c r="M53" i="3"/>
  <c r="M54" i="3" s="1"/>
  <c r="M83" i="3"/>
  <c r="M73" i="3"/>
  <c r="M80" i="3"/>
  <c r="N158" i="3"/>
  <c r="N159" i="3"/>
  <c r="N40" i="3"/>
  <c r="N53" i="3"/>
  <c r="N54" i="3" s="1"/>
  <c r="I7" i="5" l="1"/>
  <c r="I8" i="5"/>
  <c r="N6" i="4"/>
  <c r="N9" i="3"/>
  <c r="N49" i="4"/>
  <c r="K52" i="4"/>
  <c r="K60" i="4" s="1"/>
  <c r="J52" i="4"/>
  <c r="K15" i="4"/>
  <c r="E75" i="4"/>
  <c r="E76" i="4" s="1"/>
  <c r="D22" i="4"/>
  <c r="D33" i="4" s="1"/>
  <c r="D46" i="4" s="1"/>
  <c r="D77" i="4"/>
  <c r="J15" i="4"/>
  <c r="L48" i="4"/>
  <c r="L7" i="4"/>
  <c r="L12" i="4" s="1"/>
  <c r="N10" i="3"/>
  <c r="N16" i="3"/>
  <c r="N19" i="3"/>
  <c r="M10" i="3"/>
  <c r="M3" i="4"/>
  <c r="M24" i="4" s="1"/>
  <c r="N24" i="4"/>
  <c r="L13" i="3"/>
  <c r="L9" i="4" s="1"/>
  <c r="L12" i="3"/>
  <c r="L8" i="4" s="1"/>
  <c r="N135" i="3"/>
  <c r="N136" i="3"/>
  <c r="N5" i="3"/>
  <c r="N5" i="4" s="1"/>
  <c r="N70" i="3"/>
  <c r="N69" i="3"/>
  <c r="M11" i="3"/>
  <c r="M6" i="3"/>
  <c r="M7" i="3"/>
  <c r="N181" i="3"/>
  <c r="N180" i="3"/>
  <c r="M4" i="3"/>
  <c r="M4" i="4" s="1"/>
  <c r="M16" i="3"/>
  <c r="N103" i="3"/>
  <c r="N102" i="3"/>
  <c r="N4" i="3"/>
  <c r="N4" i="4" s="1"/>
  <c r="N199" i="3"/>
  <c r="N200" i="3"/>
  <c r="K58" i="4" l="1"/>
  <c r="J60" i="4"/>
  <c r="J58" i="4"/>
  <c r="M7" i="4"/>
  <c r="M12" i="4" s="1"/>
  <c r="M48" i="4"/>
  <c r="N55" i="4"/>
  <c r="M55" i="4"/>
  <c r="L13" i="4"/>
  <c r="L50" i="4" s="1"/>
  <c r="L51" i="4" s="1"/>
  <c r="J17" i="4"/>
  <c r="J19" i="4" s="1"/>
  <c r="J18" i="4"/>
  <c r="F75" i="4"/>
  <c r="F76" i="4" s="1"/>
  <c r="E22" i="4"/>
  <c r="E33" i="4" s="1"/>
  <c r="E46" i="4" s="1"/>
  <c r="E77" i="4"/>
  <c r="K17" i="4"/>
  <c r="K18" i="4"/>
  <c r="K68" i="4" s="1"/>
  <c r="K71" i="4" s="1"/>
  <c r="K74" i="4" s="1"/>
  <c r="M13" i="3"/>
  <c r="M9" i="4" s="1"/>
  <c r="M12" i="3"/>
  <c r="M8" i="4" s="1"/>
  <c r="N11" i="3"/>
  <c r="N7" i="3"/>
  <c r="N6" i="3"/>
  <c r="J68" i="4" l="1"/>
  <c r="J43" i="4" s="1"/>
  <c r="L52" i="4"/>
  <c r="L60" i="4" s="1"/>
  <c r="K19" i="4"/>
  <c r="L15" i="4"/>
  <c r="L18" i="4" s="1"/>
  <c r="L68" i="4" s="1"/>
  <c r="L71" i="4" s="1"/>
  <c r="G75" i="4"/>
  <c r="G76" i="4" s="1"/>
  <c r="F22" i="4"/>
  <c r="F33" i="4" s="1"/>
  <c r="F46" i="4" s="1"/>
  <c r="F77" i="4"/>
  <c r="N7" i="4"/>
  <c r="N12" i="4" s="1"/>
  <c r="M13" i="4"/>
  <c r="M50" i="4" s="1"/>
  <c r="M51" i="4" s="1"/>
  <c r="N12" i="3"/>
  <c r="N8" i="4" s="1"/>
  <c r="N13" i="3"/>
  <c r="N9" i="4" s="1"/>
  <c r="J71" i="4" l="1"/>
  <c r="J74" i="4" s="1"/>
  <c r="K43" i="4"/>
  <c r="K41" i="4" s="1"/>
  <c r="K45" i="4" s="1"/>
  <c r="L58" i="4"/>
  <c r="J45" i="4"/>
  <c r="M15" i="4"/>
  <c r="M17" i="4" s="1"/>
  <c r="L17" i="4"/>
  <c r="L19" i="4" s="1"/>
  <c r="L74" i="4"/>
  <c r="H75" i="4"/>
  <c r="H76" i="4" s="1"/>
  <c r="G22" i="4"/>
  <c r="G33" i="4" s="1"/>
  <c r="G46" i="4" s="1"/>
  <c r="M52" i="4"/>
  <c r="N13" i="4"/>
  <c r="N51" i="4" l="1"/>
  <c r="L43" i="4"/>
  <c r="L41" i="4" s="1"/>
  <c r="L45" i="4" s="1"/>
  <c r="M18" i="4"/>
  <c r="M68" i="4" s="1"/>
  <c r="M71" i="4" s="1"/>
  <c r="M19" i="4"/>
  <c r="G77" i="4"/>
  <c r="N15" i="4"/>
  <c r="N18" i="4" s="1"/>
  <c r="N68" i="4" s="1"/>
  <c r="N71" i="4" s="1"/>
  <c r="M58" i="4"/>
  <c r="M60" i="4"/>
  <c r="H22" i="4"/>
  <c r="H33" i="4" s="1"/>
  <c r="H46" i="4" s="1"/>
  <c r="I75" i="4"/>
  <c r="I76" i="4" s="1"/>
  <c r="H77" i="4" l="1"/>
  <c r="N58" i="4"/>
  <c r="M74" i="4"/>
  <c r="M43" i="4"/>
  <c r="N43" i="4" s="1"/>
  <c r="N41" i="4" s="1"/>
  <c r="N45" i="4" s="1"/>
  <c r="N17" i="4"/>
  <c r="N19" i="4" s="1"/>
  <c r="I22" i="4"/>
  <c r="J75" i="4"/>
  <c r="J76" i="4" s="1"/>
  <c r="N60" i="4" l="1"/>
  <c r="N74" i="4" s="1"/>
  <c r="M41" i="4"/>
  <c r="M45" i="4" s="1"/>
  <c r="I33" i="4"/>
  <c r="I46" i="4" s="1"/>
  <c r="I77" i="4"/>
  <c r="J22" i="4"/>
  <c r="J33" i="4" s="1"/>
  <c r="K75" i="4"/>
  <c r="K76" i="4" s="1"/>
  <c r="J77" i="4" l="1"/>
  <c r="L75" i="4"/>
  <c r="L76" i="4" s="1"/>
  <c r="K22" i="4"/>
  <c r="T12" i="4"/>
  <c r="V12" i="4" s="1"/>
  <c r="J46" i="4"/>
  <c r="K33" i="4" l="1"/>
  <c r="K46" i="4" s="1"/>
  <c r="M75" i="4"/>
  <c r="M76" i="4" s="1"/>
  <c r="L22" i="4"/>
  <c r="L33" i="4" s="1"/>
  <c r="L46" i="4" s="1"/>
  <c r="K77" i="4"/>
  <c r="M22" i="4" l="1"/>
  <c r="M33" i="4" s="1"/>
  <c r="M46" i="4" s="1"/>
  <c r="N75" i="4"/>
  <c r="N76" i="4" s="1"/>
  <c r="L77" i="4"/>
  <c r="M77" i="4" l="1"/>
  <c r="N22" i="4"/>
  <c r="N33" i="4" s="1"/>
  <c r="N46" i="4" s="1"/>
  <c r="N7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<sst xmlns="http://schemas.openxmlformats.org/spreadsheetml/2006/main" count="830" uniqueCount="316">
  <si>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</si>
  <si>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</si>
  <si>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</si>
  <si>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</si>
  <si>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</si>
  <si>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</si>
  <si>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</si>
  <si>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</si>
  <si>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</si>
  <si>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</si>
  <si>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</si>
  <si>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</si>
  <si>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</si>
  <si>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</si>
  <si>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</si>
  <si>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</si>
  <si>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</si>
  <si>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</si>
  <si>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</si>
  <si>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</si>
  <si>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</si>
  <si>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</si>
  <si>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</si>
  <si>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</si>
  <si>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</si>
  <si>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</si>
  <si>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</si>
  <si>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</si>
  <si>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</si>
  <si>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</si>
  <si>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</si>
  <si>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</si>
  <si>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</si>
  <si>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</si>
  <si>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</si>
  <si>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</si>
  <si>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</si>
  <si>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</si>
  <si>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</si>
  <si>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</si>
  <si>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</si>
  <si>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</si>
  <si>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</si>
  <si>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</si>
  <si>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</si>
  <si>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</si>
  <si>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</si>
  <si>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</si>
  <si>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</si>
  <si>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</si>
  <si>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</si>
  <si>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</si>
  <si>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</si>
  <si>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</si>
  <si>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</si>
  <si>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</si>
  <si>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</si>
  <si>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</si>
  <si>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</si>
  <si>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</si>
  <si>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</si>
  <si>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</si>
  <si>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</si>
  <si>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</si>
  <si>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</si>
  <si>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</si>
  <si>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</si>
  <si>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</si>
  <si>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</si>
  <si>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</si>
  <si>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</si>
  <si>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</si>
  <si>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</si>
  <si>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</si>
  <si>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</si>
  <si>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</si>
  <si>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</si>
  <si>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</si>
  <si>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</si>
  <si>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</si>
  <si>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</si>
  <si>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</si>
  <si>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</si>
  <si>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</si>
  <si>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</si>
  <si>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</si>
  <si>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</si>
  <si>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</si>
  <si>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</si>
  <si>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</si>
  <si>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</si>
  <si>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</si>
  <si>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</si>
  <si>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</si>
  <si>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</si>
  <si>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</si>
  <si>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</si>
  <si>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</si>
  <si>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</si>
  <si>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</si>
  <si>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</si>
  <si>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</si>
  <si>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</si>
  <si>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</si>
  <si>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</si>
  <si>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</si>
  <si>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</si>
  <si>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</si>
  <si>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</si>
  <si>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</si>
  <si>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</si>
  <si>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</si>
  <si>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</si>
  <si>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</si>
  <si>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</si>
  <si>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</si>
  <si>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</si>
  <si>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</si>
  <si>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</si>
  <si>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</si>
  <si>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</si>
  <si>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</si>
  <si>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</si>
  <si>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</si>
  <si>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</si>
  <si>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</si>
  <si>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</si>
  <si>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</si>
  <si>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</si>
  <si>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</si>
  <si>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</si>
  <si>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</si>
  <si>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</si>
  <si>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</si>
  <si>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</si>
  <si>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</si>
  <si>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</si>
  <si>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</si>
  <si>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</si>
  <si>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</si>
  <si>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</si>
  <si>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</si>
  <si>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</si>
  <si>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</si>
  <si>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</si>
  <si>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</si>
  <si>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</si>
  <si>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</si>
  <si>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</si>
  <si>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</si>
  <si>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</si>
  <si>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</si>
  <si>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</si>
  <si>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</si>
  <si>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</si>
  <si>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</si>
  <si>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</si>
  <si>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</si>
  <si>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</si>
  <si>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</si>
  <si>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</si>
  <si>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</si>
  <si>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</si>
  <si>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</si>
  <si>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</si>
  <si>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</si>
  <si>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</si>
  <si>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</si>
  <si>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</si>
  <si>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</si>
  <si>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</si>
  <si>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</si>
  <si>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</si>
  <si>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</si>
  <si>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</si>
  <si>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</si>
  <si>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</si>
  <si>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</si>
  <si>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</si>
  <si>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</si>
  <si>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</si>
  <si>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</si>
  <si>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</si>
  <si>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</si>
  <si>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</si>
  <si>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</si>
  <si>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</si>
  <si>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</si>
  <si>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</si>
  <si>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</si>
  <si>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</si>
  <si>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</si>
  <si>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</si>
  <si>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</si>
  <si>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</si>
  <si>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</si>
  <si>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</si>
  <si>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</si>
  <si>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</si>
  <si>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</si>
  <si>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</si>
  <si>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</si>
  <si>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</si>
  <si>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</si>
  <si>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</si>
  <si>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</si>
  <si>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</si>
  <si>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</si>
  <si>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</si>
  <si>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</si>
  <si>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</si>
  <si>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</si>
  <si>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</si>
  <si>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</si>
  <si>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</si>
  <si>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</si>
  <si>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</si>
  <si>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</si>
  <si>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</si>
  <si>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</si>
  <si>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</si>
  <si>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Discontinued Segments</t>
  </si>
  <si>
    <t>Forecast based on 2016-2019 and 2022 average growth</t>
  </si>
  <si>
    <t>Value NOT forecasted due to high unpredictability and misleading outcomes</t>
  </si>
  <si>
    <t>BALANCE SHEET</t>
  </si>
  <si>
    <t>from segmental forecast</t>
  </si>
  <si>
    <t>Forecast based on 2015-2022 average (excluding highest and lowest value)</t>
  </si>
  <si>
    <t>Forecast Based on $18B buyback program and current price of $105 per share</t>
  </si>
  <si>
    <t>Forecasted Dividend Paid / Diluted Number of Shares</t>
  </si>
  <si>
    <t>Forecast based on 2015-2022 average (excluding 2018 and 2020 unusual payout ratios)</t>
  </si>
  <si>
    <t>not forecasted</t>
  </si>
  <si>
    <t>Forecasted Revenue x Forecasted % of revenue</t>
  </si>
  <si>
    <t>Forecast based on 2015-2022 average</t>
  </si>
  <si>
    <t>Previous year PPE + Forecasted Capex - Forecasted D&amp;A</t>
  </si>
  <si>
    <t>No forward-looking statement in the most recent reports suggests changes to the historical trend. Forecast based on previous years average</t>
  </si>
  <si>
    <t>% of revenue</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</si>
  <si>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</si>
  <si>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Cashflow</t>
  </si>
  <si>
    <t>As forecasted Income Tax Expense in Income Statement</t>
  </si>
  <si>
    <t>Forecast based on average 2016 - 2022 % growth (exluding highest and lowest value)</t>
  </si>
  <si>
    <t>Forecast kept as 0</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</si>
  <si>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</si>
  <si>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</si>
  <si>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Forecasted Net Income * Forecasted Payout Ratio</t>
  </si>
  <si>
    <t>Opening Balance + Net Income - Dividends - Shares Buyback</t>
  </si>
  <si>
    <t>Should be forecasted as % of term debt and the opening term debt (i.e. 2022 term debt for year 2023 and so on) we forecast based on opening debt because there maybe repayments for current year</t>
  </si>
  <si>
    <t>Link changes in intangible assets, row 28 above</t>
  </si>
  <si>
    <t>Should be linked to income statement interest  - check comment on row 11</t>
  </si>
  <si>
    <t>% of previous year long term debt</t>
  </si>
  <si>
    <t>Linked to Change in Intangible Assets</t>
  </si>
  <si>
    <t>Forecast based on 2016-2022 average</t>
  </si>
  <si>
    <t>As forecasted Interest expense (income), net</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</si>
  <si>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</si>
  <si>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</si>
  <si>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</si>
  <si>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</si>
  <si>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</si>
  <si>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</si>
  <si>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</si>
  <si>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</si>
  <si>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</si>
  <si>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</si>
  <si>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</si>
  <si>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</si>
  <si>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</si>
  <si>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</si>
  <si>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</si>
  <si>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</si>
  <si>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</si>
  <si>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</si>
  <si>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</si>
  <si>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</si>
  <si>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</si>
  <si>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</si>
  <si>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</si>
  <si>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</si>
  <si>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CAPM</t>
  </si>
  <si>
    <t>Rf</t>
  </si>
  <si>
    <t>https://www.treasury.gov/resource-center/data-chart-center/interest-rates/Pages/TextView.aspx?data=longtermrate</t>
  </si>
  <si>
    <t>Rm</t>
  </si>
  <si>
    <t>Debt Ratio</t>
  </si>
  <si>
    <t>Present Values</t>
  </si>
  <si>
    <t>Calculate for periods from 2022 onwards</t>
  </si>
  <si>
    <t xml:space="preserve">Present Value of FCFF in high growth phase </t>
  </si>
  <si>
    <t>Calculate</t>
  </si>
  <si>
    <t xml:space="preserve">Present Value of Terminal Value of Firm </t>
  </si>
  <si>
    <t xml:space="preserve">Value of the firm </t>
  </si>
  <si>
    <t>Addtion of the above</t>
  </si>
  <si>
    <t xml:space="preserve">Book Value of Debt </t>
  </si>
  <si>
    <t xml:space="preserve">Value of Equity </t>
  </si>
  <si>
    <t xml:space="preserve">Value of Equity per Share </t>
  </si>
  <si>
    <t>S&amp;P 500 index 1 year return (Source from a financial website) ---&gt; https://www.macrotrends.net/2526/sp-500-historical-annual-returns</t>
  </si>
  <si>
    <t>Date</t>
  </si>
  <si>
    <t>LT Real Average (10&gt; Yrs)</t>
  </si>
  <si>
    <t>Source from a financial website ---&gt; https://www.gurufocus.com/term/beta/NKE/Beta/Nike</t>
  </si>
  <si>
    <t>n/a</t>
  </si>
  <si>
    <t>Cost of Equity (Re)</t>
  </si>
  <si>
    <t>Cost of Debt (Rd)</t>
  </si>
  <si>
    <t>Calculate from Income statement sheet (Interest Expense / Debt)</t>
  </si>
  <si>
    <t>Calculate from Income statement sheet (Total Liabilities / Total Assets)</t>
  </si>
  <si>
    <t>Open</t>
  </si>
  <si>
    <t>High</t>
  </si>
  <si>
    <t>Low</t>
  </si>
  <si>
    <t>Close*</t>
  </si>
  <si>
    <t>Adj. close**</t>
  </si>
  <si>
    <t>Volume</t>
  </si>
  <si>
    <r>
      <t>0.34</t>
    </r>
    <r>
      <rPr>
        <sz val="7"/>
        <color rgb="FF232A31"/>
        <rFont val="Arial"/>
        <family val="2"/>
      </rPr>
      <t> Dividend</t>
    </r>
  </si>
  <si>
    <r>
      <t>0.305</t>
    </r>
    <r>
      <rPr>
        <sz val="7"/>
        <color rgb="FF232A31"/>
        <rFont val="Arial"/>
        <family val="2"/>
      </rPr>
      <t> Dividend</t>
    </r>
  </si>
  <si>
    <r>
      <t>0.275</t>
    </r>
    <r>
      <rPr>
        <sz val="7"/>
        <color rgb="FF232A31"/>
        <rFont val="Arial"/>
        <family val="2"/>
      </rPr>
      <t> Dividend</t>
    </r>
  </si>
  <si>
    <r>
      <t>0.245</t>
    </r>
    <r>
      <rPr>
        <sz val="7"/>
        <color rgb="FF232A31"/>
        <rFont val="Arial"/>
        <family val="2"/>
      </rPr>
      <t> Dividend</t>
    </r>
  </si>
  <si>
    <r>
      <t>0.22</t>
    </r>
    <r>
      <rPr>
        <sz val="7"/>
        <color rgb="FF232A31"/>
        <rFont val="Arial"/>
        <family val="2"/>
      </rPr>
      <t> Dividend</t>
    </r>
  </si>
  <si>
    <r>
      <t>0.2</t>
    </r>
    <r>
      <rPr>
        <sz val="7"/>
        <color rgb="FF232A31"/>
        <rFont val="Arial"/>
        <family val="2"/>
      </rPr>
      <t> Dividend</t>
    </r>
  </si>
  <si>
    <r>
      <t>0.18</t>
    </r>
    <r>
      <rPr>
        <sz val="7"/>
        <color rgb="FF232A31"/>
        <rFont val="Arial"/>
        <family val="2"/>
      </rPr>
      <t> Dividend</t>
    </r>
  </si>
  <si>
    <r>
      <t>0.16</t>
    </r>
    <r>
      <rPr>
        <sz val="7"/>
        <color rgb="FF232A31"/>
        <rFont val="Arial"/>
        <family val="2"/>
      </rPr>
      <t> Dividend</t>
    </r>
  </si>
  <si>
    <r>
      <t>2:1</t>
    </r>
    <r>
      <rPr>
        <sz val="7"/>
        <color rgb="FF232A31"/>
        <rFont val="Arial"/>
        <family val="2"/>
      </rPr>
      <t> Stock split</t>
    </r>
  </si>
  <si>
    <r>
      <t>0.14</t>
    </r>
    <r>
      <rPr>
        <sz val="7"/>
        <color rgb="FF232A31"/>
        <rFont val="Arial"/>
        <family val="2"/>
      </rPr>
      <t> Dividend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</si>
</sst>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_(* #,##0_);_(* \(#,##0\);_(* &quot;-&quot;??_);_(@_)"/>
    <numFmt numFmtId="166" formatCode="0.0%"/>
    <numFmt numFmtId="167" formatCode="_([$$-409]* #,##0.00_);_([$$-409]* \(#,##0.00\);_([$$-409]* &quot;-&quot;??_);_(@_)"/>
    <numFmt numFmtId="168" formatCode="_-[$$-409]* #,##0.00_ ;_-[$$-409]* \-#,##0.00\ ;_-[$$-409]* &quot;-&quot;??_ ;_-@_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
      <u/>
      <sz val="11"/>
      <color theme="10"/>
      <name val="Calibri"/>
      <family val="2"/>
      <scheme val="minor"/>
    </font>
    <font>
      <b/>
      <sz val="11"/>
      <color theme="4" tint="-0.499984740745262"/>
      <name val="Calibri"/>
      <family val="2"/>
      <scheme val="minor"/>
    </font>
    <font>
      <sz val="9"/>
      <color theme="1"/>
      <name val="Calibri"/>
      <family val="2"/>
      <scheme val="minor"/>
    </font>
    <font>
      <sz val="9"/>
      <color rgb="FF57595D"/>
      <name val="Segoe UI"/>
      <family val="2"/>
    </font>
    <font>
      <b/>
      <sz val="9"/>
      <color rgb="FF57595D"/>
      <name val="Segoe UI"/>
      <family val="2"/>
    </font>
    <font>
      <sz val="10"/>
      <color theme="1"/>
      <name val="Calibri"/>
      <family val="2"/>
      <scheme val="minor"/>
    </font>
    <font>
      <sz val="10"/>
      <color rgb="FF393B3E"/>
      <name val="Calibri"/>
      <family val="2"/>
      <scheme val="minor"/>
    </font>
    <font>
      <sz val="11"/>
      <name val="Calibri"/>
      <family val="2"/>
      <scheme val="minor"/>
    </font>
    <font>
      <sz val="7"/>
      <color rgb="FF232A31"/>
      <name val="Arial"/>
      <family val="2"/>
    </font>
    <font>
      <b/>
      <sz val="7"/>
      <color rgb="FF232A31"/>
      <name val="Arial"/>
      <family val="2"/>
    </font>
  </fonts>
  <fills count="1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9"/>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FF"/>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E3E3E3"/>
      </top>
      <bottom style="medium">
        <color rgb="FFE3E3E3"/>
      </bottom>
      <diagonal/>
    </border>
    <border>
      <left/>
      <right/>
      <top style="medium">
        <color rgb="FF000000"/>
      </top>
      <bottom/>
      <diagonal/>
    </border>
    <border>
      <left/>
      <right/>
      <top style="medium">
        <color rgb="FF000000"/>
      </top>
      <bottom style="medium">
        <color rgb="FF00000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1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0" fillId="9" borderId="0" xfId="1" applyNumberFormat="1" applyFont="1" applyFill="1"/>
    <xf numFmtId="0" fontId="0" fillId="0" borderId="0" xfId="0" applyAlignment="1">
      <alignment vertical="center"/>
    </xf>
    <xf numFmtId="0" fontId="2" fillId="0" borderId="0" xfId="0" applyFont="1" applyAlignment="1">
      <alignment vertical="center"/>
    </xf>
    <xf numFmtId="165" fontId="2" fillId="9" borderId="0" xfId="1" applyNumberFormat="1" applyFont="1" applyFill="1"/>
    <xf numFmtId="0" fontId="15" fillId="9" borderId="0" xfId="0" applyFont="1" applyFill="1" applyAlignment="1">
      <alignment horizontal="center" vertical="center"/>
    </xf>
    <xf numFmtId="165" fontId="11" fillId="0" borderId="0" xfId="1" applyNumberFormat="1" applyFont="1" applyFill="1" applyAlignment="1">
      <alignment horizontal="left"/>
    </xf>
    <xf numFmtId="166" fontId="11" fillId="0" borderId="0" xfId="2" applyNumberFormat="1" applyFont="1" applyFill="1" applyAlignment="1">
      <alignment horizontal="right"/>
    </xf>
    <xf numFmtId="0" fontId="15" fillId="0" borderId="0" xfId="0" applyFont="1" applyAlignment="1">
      <alignment vertical="center"/>
    </xf>
    <xf numFmtId="164" fontId="14" fillId="0" borderId="0" xfId="1" applyFont="1" applyBorder="1"/>
    <xf numFmtId="165" fontId="5" fillId="0" borderId="0" xfId="1" applyNumberFormat="1" applyFont="1" applyFill="1" applyBorder="1"/>
    <xf numFmtId="165" fontId="0" fillId="10" borderId="0" xfId="1" applyNumberFormat="1" applyFont="1" applyFill="1"/>
    <xf numFmtId="165" fontId="2" fillId="0" borderId="0" xfId="1" applyNumberFormat="1" applyFont="1" applyFill="1" applyBorder="1"/>
    <xf numFmtId="166" fontId="13" fillId="0" borderId="0" xfId="2" applyNumberFormat="1" applyFont="1" applyFill="1"/>
    <xf numFmtId="0" fontId="0" fillId="10" borderId="0" xfId="0" applyFill="1" applyAlignment="1">
      <alignment vertical="center"/>
    </xf>
    <xf numFmtId="0" fontId="15" fillId="0" borderId="0" xfId="0" applyFont="1" applyAlignment="1">
      <alignment horizontal="center" vertical="center"/>
    </xf>
    <xf numFmtId="0" fontId="20"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19" fillId="0" borderId="0" xfId="6" applyAlignment="1">
      <alignment horizontal="left" wrapText="1"/>
    </xf>
    <xf numFmtId="0" fontId="6" fillId="2" borderId="0" xfId="0" applyFont="1" applyFill="1" applyAlignment="1">
      <alignment vertical="center" wrapText="1"/>
    </xf>
    <xf numFmtId="0" fontId="6" fillId="2" borderId="0" xfId="0" applyFont="1" applyFill="1" applyAlignment="1">
      <alignment wrapText="1"/>
    </xf>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166" fontId="0" fillId="0" borderId="0" xfId="2" applyNumberFormat="1" applyFont="1"/>
    <xf numFmtId="10" fontId="11" fillId="0" borderId="0" xfId="2" applyNumberFormat="1" applyFont="1" applyBorder="1" applyAlignment="1">
      <alignment horizontal="left"/>
    </xf>
    <xf numFmtId="10" fontId="21" fillId="0" borderId="0" xfId="1" applyNumberFormat="1" applyFont="1" applyBorder="1" applyAlignment="1">
      <alignment horizontal="right"/>
    </xf>
    <xf numFmtId="0" fontId="21" fillId="0" borderId="0" xfId="0" applyFont="1"/>
    <xf numFmtId="166" fontId="0" fillId="0" borderId="0" xfId="2" applyNumberFormat="1" applyFont="1"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3" fillId="0" borderId="0" xfId="0" applyFont="1" applyAlignment="1">
      <alignment horizontal="left" vertical="center" wrapText="1" indent="2"/>
    </xf>
    <xf numFmtId="0" fontId="22" fillId="0" borderId="0" xfId="0" applyFont="1" applyAlignment="1">
      <alignment horizontal="left" vertical="center" wrapText="1" indent="2"/>
    </xf>
    <xf numFmtId="0" fontId="24" fillId="0" borderId="0" xfId="0" applyFont="1"/>
    <xf numFmtId="14" fontId="24" fillId="0" borderId="0" xfId="0" applyNumberFormat="1" applyFont="1"/>
    <xf numFmtId="167" fontId="24" fillId="0" borderId="0" xfId="0" applyNumberFormat="1" applyFont="1"/>
    <xf numFmtId="14" fontId="25" fillId="0" borderId="0" xfId="0" applyNumberFormat="1" applyFont="1" applyAlignment="1">
      <alignment horizontal="center" vertical="center"/>
    </xf>
    <xf numFmtId="49" fontId="25"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0" fontId="25" fillId="0" borderId="10" xfId="0" applyFont="1" applyBorder="1" applyAlignment="1">
      <alignment horizontal="center" vertical="center"/>
    </xf>
    <xf numFmtId="10" fontId="0" fillId="14" borderId="0" xfId="0" applyNumberFormat="1" applyFill="1"/>
    <xf numFmtId="166" fontId="0" fillId="14" borderId="0" xfId="2" applyNumberFormat="1" applyFont="1" applyFill="1"/>
    <xf numFmtId="2" fontId="0" fillId="14" borderId="0" xfId="0" applyNumberFormat="1" applyFill="1"/>
    <xf numFmtId="2" fontId="26" fillId="15" borderId="0" xfId="0" applyNumberFormat="1" applyFont="1" applyFill="1"/>
    <xf numFmtId="168" fontId="0" fillId="0" borderId="0" xfId="7" applyNumberFormat="1" applyFont="1"/>
    <xf numFmtId="10" fontId="21" fillId="13" borderId="0" xfId="0" applyNumberFormat="1" applyFont="1" applyFill="1"/>
    <xf numFmtId="0" fontId="0" fillId="10" borderId="0" xfId="0" applyFill="1"/>
    <xf numFmtId="0" fontId="0" fillId="16" borderId="0" xfId="0" applyFill="1" applyAlignment="1">
      <alignment horizontal="left" indent="1"/>
    </xf>
    <xf numFmtId="0" fontId="19" fillId="16" borderId="0" xfId="6" applyFill="1" applyAlignment="1">
      <alignment horizontal="left" indent="1"/>
    </xf>
    <xf numFmtId="0" fontId="0" fillId="10" borderId="0" xfId="0" applyFill="1" applyAlignment="1">
      <alignment horizontal="left" indent="1"/>
    </xf>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0" xfId="0" applyFont="1" applyAlignment="1">
      <alignment horizontal="left" vertical="center"/>
    </xf>
    <xf numFmtId="0" fontId="15" fillId="9" borderId="0" xfId="0" applyFont="1" applyFill="1" applyAlignment="1">
      <alignment horizontal="center" vertical="center"/>
    </xf>
    <xf numFmtId="0" fontId="27" fillId="17" borderId="0" xfId="0" applyFont="1" applyFill="1" applyAlignment="1">
      <alignment horizontal="left" vertical="center" wrapText="1"/>
    </xf>
    <xf numFmtId="0" fontId="27" fillId="17" borderId="0" xfId="0" applyFont="1" applyFill="1" applyAlignment="1">
      <alignment horizontal="center" vertical="center" wrapText="1"/>
    </xf>
    <xf numFmtId="0" fontId="27" fillId="17" borderId="0" xfId="0" applyFont="1" applyFill="1" applyAlignment="1">
      <alignment horizontal="center" vertical="center"/>
    </xf>
    <xf numFmtId="15" fontId="27" fillId="17" borderId="11" xfId="0" applyNumberFormat="1" applyFont="1" applyFill="1" applyBorder="1" applyAlignment="1">
      <alignment horizontal="left" vertical="center"/>
    </xf>
    <xf numFmtId="0" fontId="27" fillId="17" borderId="11" xfId="0" applyFont="1" applyFill="1" applyBorder="1" applyAlignment="1">
      <alignment horizontal="right" vertical="center"/>
    </xf>
    <xf numFmtId="3" fontId="27" fillId="17" borderId="11" xfId="0" applyNumberFormat="1" applyFont="1" applyFill="1" applyBorder="1" applyAlignment="1">
      <alignment horizontal="right" vertical="center"/>
    </xf>
    <xf numFmtId="0" fontId="28" fillId="17" borderId="12" xfId="0" applyFont="1" applyFill="1" applyBorder="1" applyAlignment="1">
      <alignment horizontal="left" vertical="center"/>
    </xf>
    <xf numFmtId="9" fontId="21" fillId="0" borderId="0" xfId="0" applyNumberFormat="1" applyFont="1"/>
  </cellXfs>
  <cellStyles count="8">
    <cellStyle name="60% - Accent1" xfId="5" builtinId="32"/>
    <cellStyle name="Accent1" xfId="4" builtinId="29"/>
    <cellStyle name="Comma" xfId="1" builtinId="3"/>
    <cellStyle name="Comma 2" xfId="3" xr:uid="{00000000-0005-0000-0000-000003000000}"/>
    <cellStyle name="Currency" xfId="7" builtinId="4"/>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ColWidth="9.08984375" defaultRowHeight="14.5" x14ac:dyDescent="0.35"/>
  <cols>
    <col min="1" max="1" width="176.08984375" style="19" customWidth="1"/>
  </cols>
  <sheetData>
    <row r="1" spans="1:1" ht="23.5" x14ac:dyDescent="0.55000000000000004">
      <c r="A1" s="18" t="s">
        <v>252</v>
      </c>
    </row>
    <row r="2" spans="1:1" x14ac:dyDescent="0.35">
      <c r="A2" s="91" t="s">
        <v>253</v>
      </c>
    </row>
    <row r="3" spans="1:1" x14ac:dyDescent="0.35">
      <c r="A3" s="92"/>
    </row>
    <row r="4" spans="1:1" ht="23.5" x14ac:dyDescent="0.55000000000000004">
      <c r="A4" s="18" t="s">
        <v>20</v>
      </c>
    </row>
    <row r="5" spans="1:1" x14ac:dyDescent="0.35">
      <c r="A5" s="93" t="s">
        <v>254</v>
      </c>
    </row>
    <row r="6" spans="1:1" x14ac:dyDescent="0.35">
      <c r="A6" s="93" t="s">
        <v>255</v>
      </c>
    </row>
    <row r="7" spans="1:1" x14ac:dyDescent="0.35">
      <c r="A7" s="94" t="s">
        <v>256</v>
      </c>
    </row>
    <row r="8" spans="1:1" x14ac:dyDescent="0.35">
      <c r="A8" s="93" t="s">
        <v>257</v>
      </c>
    </row>
    <row r="9" spans="1:1" x14ac:dyDescent="0.35">
      <c r="A9" s="19" t="s">
        <v>258</v>
      </c>
    </row>
    <row r="10" spans="1:1" x14ac:dyDescent="0.35">
      <c r="A10" s="92"/>
    </row>
    <row r="11" spans="1:1" x14ac:dyDescent="0.35">
      <c r="A11" s="92"/>
    </row>
    <row r="12" spans="1:1" x14ac:dyDescent="0.35">
      <c r="A12" s="92"/>
    </row>
  </sheetData>
  <hyperlinks>
    <hyperlink ref="A7" r:id="rId1" xr:uid="{8C312917-722C-4667-8D40-19AF058BDC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5"/>
  <sheetViews>
    <sheetView workbookViewId="0">
      <pane ySplit="1" topLeftCell="A2" activePane="bottomLeft" state="frozen"/>
      <selection pane="bottomLeft" activeCell="B58" sqref="B58"/>
    </sheetView>
  </sheetViews>
  <sheetFormatPr defaultRowHeight="14.5" x14ac:dyDescent="0.35"/>
  <cols>
    <col min="1" max="1" width="78.1796875" customWidth="1"/>
    <col min="2" max="7" width="9" bestFit="1" customWidth="1"/>
    <col min="8" max="8" width="10.453125" bestFit="1" customWidth="1"/>
    <col min="9" max="10" width="10.6328125" bestFit="1" customWidth="1"/>
  </cols>
  <sheetData>
    <row r="1" spans="1:10"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5">
      <c r="A2" t="s">
        <v>27</v>
      </c>
      <c r="B2" s="3">
        <v>30601</v>
      </c>
      <c r="C2" s="3">
        <v>32376</v>
      </c>
      <c r="D2" s="3">
        <v>34350</v>
      </c>
      <c r="E2" s="3">
        <v>36397</v>
      </c>
      <c r="F2" s="3">
        <v>39117</v>
      </c>
      <c r="G2" s="3">
        <v>37403</v>
      </c>
      <c r="H2" s="3">
        <v>44538</v>
      </c>
      <c r="I2" s="3">
        <v>46710</v>
      </c>
      <c r="J2" s="3">
        <v>51217</v>
      </c>
    </row>
    <row r="3" spans="1:10" x14ac:dyDescent="0.35">
      <c r="A3" s="22" t="s">
        <v>28</v>
      </c>
      <c r="B3" s="23">
        <v>16534</v>
      </c>
      <c r="C3" s="23">
        <v>17405</v>
      </c>
      <c r="D3" s="23">
        <v>19038</v>
      </c>
      <c r="E3" s="23">
        <v>20441</v>
      </c>
      <c r="F3" s="23">
        <v>21643</v>
      </c>
      <c r="G3" s="23">
        <v>21162</v>
      </c>
      <c r="H3" s="23">
        <v>24576</v>
      </c>
      <c r="I3" s="23">
        <v>25231</v>
      </c>
      <c r="J3" s="23">
        <v>28925</v>
      </c>
    </row>
    <row r="4" spans="1:10"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5">
      <c r="A5" s="11" t="s">
        <v>21</v>
      </c>
      <c r="B5" s="8">
        <v>3213</v>
      </c>
      <c r="C5" s="8">
        <v>3278</v>
      </c>
      <c r="D5" s="8">
        <v>3341</v>
      </c>
      <c r="E5" s="8">
        <v>3577</v>
      </c>
      <c r="F5" s="8">
        <v>3753</v>
      </c>
      <c r="G5" s="8">
        <v>3592</v>
      </c>
      <c r="H5" s="3">
        <v>3114</v>
      </c>
      <c r="I5" s="3">
        <v>3850</v>
      </c>
      <c r="J5" s="3">
        <v>4060</v>
      </c>
    </row>
    <row r="6" spans="1:10" x14ac:dyDescent="0.35">
      <c r="A6" s="11" t="s">
        <v>22</v>
      </c>
      <c r="B6" s="8">
        <v>6679</v>
      </c>
      <c r="C6" s="8">
        <v>7191</v>
      </c>
      <c r="D6" s="3">
        <v>7222</v>
      </c>
      <c r="E6" s="8">
        <v>7934</v>
      </c>
      <c r="F6" s="8">
        <v>8949</v>
      </c>
      <c r="G6" s="3">
        <v>9534</v>
      </c>
      <c r="H6" s="3">
        <v>9911</v>
      </c>
      <c r="I6" s="3">
        <v>10954</v>
      </c>
      <c r="J6" s="3">
        <v>12317</v>
      </c>
    </row>
    <row r="7" spans="1:10"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5">
      <c r="A8" s="2" t="s">
        <v>24</v>
      </c>
      <c r="B8" s="3">
        <v>28</v>
      </c>
      <c r="C8">
        <v>19</v>
      </c>
      <c r="D8">
        <v>59</v>
      </c>
      <c r="E8">
        <v>54</v>
      </c>
      <c r="F8">
        <v>49</v>
      </c>
      <c r="G8" s="3">
        <v>89</v>
      </c>
      <c r="H8" s="3">
        <v>262</v>
      </c>
      <c r="I8" s="3">
        <v>205</v>
      </c>
      <c r="J8" s="3">
        <v>-6</v>
      </c>
    </row>
    <row r="9" spans="1:10" x14ac:dyDescent="0.35">
      <c r="A9" s="2" t="s">
        <v>5</v>
      </c>
      <c r="B9" s="3">
        <v>-58</v>
      </c>
      <c r="C9" s="3">
        <v>-140</v>
      </c>
      <c r="D9" s="3">
        <v>-196</v>
      </c>
      <c r="E9" s="3">
        <v>66</v>
      </c>
      <c r="F9" s="3">
        <v>-78</v>
      </c>
      <c r="G9" s="3">
        <v>139</v>
      </c>
      <c r="H9" s="3">
        <v>14</v>
      </c>
      <c r="I9" s="3">
        <v>-181</v>
      </c>
      <c r="J9" s="3">
        <v>-280</v>
      </c>
    </row>
    <row r="10" spans="1:10"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5">
      <c r="A11" s="2" t="s">
        <v>26</v>
      </c>
      <c r="B11" s="3">
        <v>932</v>
      </c>
      <c r="C11" s="3">
        <v>863</v>
      </c>
      <c r="D11" s="3">
        <v>646</v>
      </c>
      <c r="E11" s="3">
        <v>2392</v>
      </c>
      <c r="F11" s="3">
        <v>772</v>
      </c>
      <c r="G11" s="3">
        <v>348</v>
      </c>
      <c r="H11" s="3">
        <v>934</v>
      </c>
      <c r="I11" s="3">
        <v>605</v>
      </c>
      <c r="J11" s="3">
        <v>1131</v>
      </c>
    </row>
    <row r="12" spans="1:10"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5">
      <c r="A13" s="1" t="s">
        <v>8</v>
      </c>
    </row>
    <row r="14" spans="1:10" x14ac:dyDescent="0.35">
      <c r="A14" s="2" t="s">
        <v>6</v>
      </c>
      <c r="B14" s="54">
        <v>1.9</v>
      </c>
      <c r="C14">
        <v>2.21</v>
      </c>
      <c r="D14">
        <v>2.56</v>
      </c>
      <c r="E14">
        <v>1.19</v>
      </c>
      <c r="F14">
        <v>2.5499999999999998</v>
      </c>
      <c r="G14">
        <v>1.63</v>
      </c>
      <c r="H14">
        <v>3.64</v>
      </c>
      <c r="I14">
        <v>3.83</v>
      </c>
      <c r="J14">
        <v>3.27</v>
      </c>
    </row>
    <row r="15" spans="1:10" x14ac:dyDescent="0.35">
      <c r="A15" s="2" t="s">
        <v>7</v>
      </c>
      <c r="B15">
        <v>1.85</v>
      </c>
      <c r="C15">
        <v>2.16</v>
      </c>
      <c r="D15">
        <v>2.5099999999999998</v>
      </c>
      <c r="E15">
        <v>1.17</v>
      </c>
      <c r="F15">
        <v>2.4900000000000002</v>
      </c>
      <c r="G15" s="54">
        <v>1.6</v>
      </c>
      <c r="H15">
        <v>3.56</v>
      </c>
      <c r="I15">
        <v>3.75</v>
      </c>
      <c r="J15">
        <v>3.23</v>
      </c>
    </row>
    <row r="16" spans="1:10" x14ac:dyDescent="0.35">
      <c r="A16" s="1" t="s">
        <v>9</v>
      </c>
    </row>
    <row r="17" spans="1:10" x14ac:dyDescent="0.35">
      <c r="A17" s="2" t="s">
        <v>6</v>
      </c>
      <c r="B17" s="8">
        <v>1723.5</v>
      </c>
      <c r="C17" s="8">
        <v>1697.9</v>
      </c>
      <c r="D17" s="8">
        <v>1657.8</v>
      </c>
      <c r="E17" s="8">
        <v>1623.8</v>
      </c>
      <c r="F17" s="8">
        <v>1579.7</v>
      </c>
      <c r="G17" s="8">
        <v>1558.8</v>
      </c>
      <c r="H17" s="8">
        <v>1573</v>
      </c>
      <c r="I17" s="8">
        <v>1578.8</v>
      </c>
      <c r="J17" s="8">
        <v>1551.6</v>
      </c>
    </row>
    <row r="18" spans="1:10" x14ac:dyDescent="0.35">
      <c r="A18" s="2" t="s">
        <v>7</v>
      </c>
      <c r="B18" s="8">
        <v>1768.8</v>
      </c>
      <c r="C18" s="8">
        <v>1742.5</v>
      </c>
      <c r="D18" s="8">
        <v>1692</v>
      </c>
      <c r="E18" s="8">
        <v>1659.1</v>
      </c>
      <c r="F18" s="8">
        <v>1618.4</v>
      </c>
      <c r="G18" s="8">
        <v>1591.6</v>
      </c>
      <c r="H18" s="8">
        <v>1609.4</v>
      </c>
      <c r="I18" s="8">
        <v>1610.8</v>
      </c>
      <c r="J18" s="8">
        <v>1569.8</v>
      </c>
    </row>
    <row r="20" spans="1:10"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5">
      <c r="A22" s="14" t="s">
        <v>0</v>
      </c>
      <c r="B22" s="14"/>
      <c r="C22" s="14"/>
      <c r="D22" s="14"/>
      <c r="E22" s="14"/>
      <c r="F22" s="14"/>
      <c r="G22" s="14"/>
      <c r="H22" s="14"/>
      <c r="I22" s="14"/>
      <c r="J22" s="14"/>
    </row>
    <row r="23" spans="1:10" x14ac:dyDescent="0.35">
      <c r="A23" s="1" t="s">
        <v>30</v>
      </c>
    </row>
    <row r="24" spans="1:10" x14ac:dyDescent="0.35">
      <c r="A24" s="10" t="s">
        <v>31</v>
      </c>
      <c r="B24" s="3"/>
      <c r="C24" s="3"/>
      <c r="D24" s="3"/>
      <c r="E24" s="3"/>
      <c r="F24" s="3"/>
      <c r="G24" s="3"/>
      <c r="H24" s="3"/>
      <c r="I24" s="3"/>
      <c r="J24" s="3"/>
    </row>
    <row r="25" spans="1:10" x14ac:dyDescent="0.35">
      <c r="A25" s="11" t="s">
        <v>32</v>
      </c>
      <c r="B25" s="3">
        <v>3852</v>
      </c>
      <c r="C25" s="3">
        <v>3138</v>
      </c>
      <c r="D25" s="3">
        <v>3808</v>
      </c>
      <c r="E25" s="8">
        <v>4249</v>
      </c>
      <c r="F25" s="8">
        <v>4466</v>
      </c>
      <c r="G25" s="8">
        <v>8348</v>
      </c>
      <c r="H25" s="3">
        <v>9889</v>
      </c>
      <c r="I25" s="3">
        <v>8574</v>
      </c>
      <c r="J25" s="3">
        <v>7441</v>
      </c>
    </row>
    <row r="26" spans="1:10" x14ac:dyDescent="0.35">
      <c r="A26" s="11" t="s">
        <v>33</v>
      </c>
      <c r="B26" s="3">
        <v>2072</v>
      </c>
      <c r="C26" s="3">
        <v>2319</v>
      </c>
      <c r="D26" s="3">
        <v>2371</v>
      </c>
      <c r="E26">
        <v>996</v>
      </c>
      <c r="F26">
        <v>197</v>
      </c>
      <c r="G26" s="3">
        <v>439</v>
      </c>
      <c r="H26" s="3">
        <v>3587</v>
      </c>
      <c r="I26" s="3">
        <v>4423</v>
      </c>
      <c r="J26" s="3">
        <v>3234</v>
      </c>
    </row>
    <row r="27" spans="1:10" x14ac:dyDescent="0.35">
      <c r="A27" s="11" t="s">
        <v>34</v>
      </c>
      <c r="B27" s="3">
        <v>3358</v>
      </c>
      <c r="C27" s="3">
        <v>3241</v>
      </c>
      <c r="D27" s="3">
        <v>3677</v>
      </c>
      <c r="E27" s="8">
        <v>3498</v>
      </c>
      <c r="F27" s="8">
        <v>4272</v>
      </c>
      <c r="G27" s="8">
        <v>2749</v>
      </c>
      <c r="H27" s="3">
        <v>4463</v>
      </c>
      <c r="I27" s="3">
        <v>4667</v>
      </c>
      <c r="J27" s="3">
        <v>4131</v>
      </c>
    </row>
    <row r="28" spans="1:10" x14ac:dyDescent="0.35">
      <c r="A28" s="11" t="s">
        <v>35</v>
      </c>
      <c r="B28" s="3">
        <v>4337</v>
      </c>
      <c r="C28" s="3">
        <v>4838</v>
      </c>
      <c r="D28" s="3">
        <v>5055</v>
      </c>
      <c r="E28" s="8">
        <v>5261</v>
      </c>
      <c r="F28" s="8">
        <v>5622</v>
      </c>
      <c r="G28" s="8">
        <v>7367</v>
      </c>
      <c r="H28" s="3">
        <v>6854</v>
      </c>
      <c r="I28" s="3">
        <v>8420</v>
      </c>
      <c r="J28" s="3">
        <v>8454</v>
      </c>
    </row>
    <row r="29" spans="1:10" x14ac:dyDescent="0.35">
      <c r="A29" s="11" t="s">
        <v>36</v>
      </c>
      <c r="B29" s="3">
        <v>1968</v>
      </c>
      <c r="C29" s="3">
        <v>1489</v>
      </c>
      <c r="D29" s="3">
        <v>1150</v>
      </c>
      <c r="E29" s="8">
        <v>1130</v>
      </c>
      <c r="F29" s="8">
        <v>1968</v>
      </c>
      <c r="G29" s="8">
        <v>1653</v>
      </c>
      <c r="H29" s="3">
        <v>1498</v>
      </c>
      <c r="I29" s="3">
        <v>2129</v>
      </c>
      <c r="J29" s="3">
        <v>1942</v>
      </c>
    </row>
    <row r="30" spans="1:10"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5">
      <c r="A31" s="2" t="s">
        <v>37</v>
      </c>
      <c r="B31" s="3">
        <v>3011</v>
      </c>
      <c r="C31" s="3">
        <v>3520</v>
      </c>
      <c r="D31" s="3">
        <v>3989</v>
      </c>
      <c r="E31" s="8">
        <v>4454</v>
      </c>
      <c r="F31" s="8">
        <v>4744</v>
      </c>
      <c r="G31" s="8">
        <v>4866</v>
      </c>
      <c r="H31" s="3">
        <v>4904</v>
      </c>
      <c r="I31" s="3">
        <v>4791</v>
      </c>
      <c r="J31" s="3">
        <v>5081</v>
      </c>
    </row>
    <row r="32" spans="1:10" x14ac:dyDescent="0.35">
      <c r="A32" s="2" t="s">
        <v>38</v>
      </c>
      <c r="B32" s="3">
        <v>0</v>
      </c>
      <c r="C32" s="3">
        <v>0</v>
      </c>
      <c r="D32" s="3">
        <v>0</v>
      </c>
      <c r="E32" s="3">
        <v>0</v>
      </c>
      <c r="F32" s="3">
        <v>0</v>
      </c>
      <c r="G32" s="8">
        <v>3097</v>
      </c>
      <c r="H32" s="3">
        <v>3113</v>
      </c>
      <c r="I32" s="3">
        <v>2926</v>
      </c>
      <c r="J32" s="3">
        <v>2923</v>
      </c>
    </row>
    <row r="33" spans="1:10" x14ac:dyDescent="0.35">
      <c r="A33" s="2" t="s">
        <v>39</v>
      </c>
      <c r="B33" s="3">
        <v>281</v>
      </c>
      <c r="C33" s="3">
        <v>281</v>
      </c>
      <c r="D33" s="3">
        <v>283</v>
      </c>
      <c r="E33">
        <v>285</v>
      </c>
      <c r="F33" s="3">
        <v>283</v>
      </c>
      <c r="G33" s="3">
        <v>274</v>
      </c>
      <c r="H33" s="3">
        <v>269</v>
      </c>
      <c r="I33" s="3">
        <v>286</v>
      </c>
      <c r="J33" s="3">
        <v>274</v>
      </c>
    </row>
    <row r="34" spans="1:10" x14ac:dyDescent="0.35">
      <c r="A34" s="2" t="s">
        <v>40</v>
      </c>
      <c r="B34" s="3">
        <v>131</v>
      </c>
      <c r="C34" s="3">
        <v>131</v>
      </c>
      <c r="D34" s="3">
        <v>139</v>
      </c>
      <c r="E34">
        <v>154</v>
      </c>
      <c r="F34" s="3">
        <v>154</v>
      </c>
      <c r="G34" s="3">
        <v>223</v>
      </c>
      <c r="H34" s="3">
        <v>242</v>
      </c>
      <c r="I34" s="3">
        <v>284</v>
      </c>
      <c r="J34" s="3">
        <v>281</v>
      </c>
    </row>
    <row r="35" spans="1:10" x14ac:dyDescent="0.35">
      <c r="A35" s="2" t="s">
        <v>41</v>
      </c>
      <c r="B35" s="3">
        <v>2587</v>
      </c>
      <c r="C35" s="3">
        <v>2439</v>
      </c>
      <c r="D35" s="3">
        <v>2787</v>
      </c>
      <c r="E35" s="8">
        <v>2509</v>
      </c>
      <c r="F35" s="3">
        <v>2011</v>
      </c>
      <c r="G35" s="3">
        <v>2326</v>
      </c>
      <c r="H35" s="3">
        <v>2921</v>
      </c>
      <c r="I35" s="3">
        <v>3821</v>
      </c>
      <c r="J35" s="3">
        <v>3770</v>
      </c>
    </row>
    <row r="36" spans="1:10"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5">
      <c r="A37" s="1" t="s">
        <v>43</v>
      </c>
      <c r="B37" s="3"/>
      <c r="C37" s="3"/>
      <c r="D37" s="3"/>
      <c r="E37" s="3"/>
      <c r="F37" s="3"/>
      <c r="G37" s="3"/>
      <c r="H37" s="3"/>
      <c r="I37" s="3"/>
      <c r="J37" s="3"/>
    </row>
    <row r="38" spans="1:10" x14ac:dyDescent="0.35">
      <c r="A38" s="2" t="s">
        <v>44</v>
      </c>
      <c r="B38" s="3"/>
      <c r="C38" s="3"/>
      <c r="D38" s="3"/>
      <c r="E38" s="3"/>
      <c r="F38" s="3"/>
      <c r="G38" s="3"/>
      <c r="H38" s="3"/>
      <c r="I38" s="3"/>
      <c r="J38" s="3"/>
    </row>
    <row r="39" spans="1:10" x14ac:dyDescent="0.35">
      <c r="A39" s="11" t="s">
        <v>45</v>
      </c>
      <c r="B39" s="3">
        <v>107</v>
      </c>
      <c r="C39" s="3">
        <v>44</v>
      </c>
      <c r="D39" s="3">
        <v>6</v>
      </c>
      <c r="E39" s="3">
        <v>6</v>
      </c>
      <c r="F39" s="3">
        <v>6</v>
      </c>
      <c r="G39" s="3">
        <v>3</v>
      </c>
      <c r="H39" s="3">
        <v>0</v>
      </c>
      <c r="I39" s="3">
        <v>500</v>
      </c>
      <c r="J39" s="3">
        <v>0</v>
      </c>
    </row>
    <row r="40" spans="1:10" x14ac:dyDescent="0.35">
      <c r="A40" s="11" t="s">
        <v>46</v>
      </c>
      <c r="B40" s="3">
        <v>74</v>
      </c>
      <c r="C40" s="3">
        <v>1</v>
      </c>
      <c r="D40" s="3">
        <v>325</v>
      </c>
      <c r="E40" s="3">
        <v>336</v>
      </c>
      <c r="F40" s="3">
        <v>9</v>
      </c>
      <c r="G40" s="3">
        <v>248</v>
      </c>
      <c r="H40" s="3">
        <v>2</v>
      </c>
      <c r="I40" s="3">
        <v>10</v>
      </c>
      <c r="J40" s="3">
        <v>6</v>
      </c>
    </row>
    <row r="41" spans="1:10" x14ac:dyDescent="0.35">
      <c r="A41" s="11" t="s">
        <v>11</v>
      </c>
      <c r="B41" s="3">
        <v>2131</v>
      </c>
      <c r="C41" s="3">
        <v>2191</v>
      </c>
      <c r="D41" s="3">
        <v>2048</v>
      </c>
      <c r="E41" s="3">
        <v>2279</v>
      </c>
      <c r="F41" s="3">
        <v>2612</v>
      </c>
      <c r="G41" s="3">
        <v>2248</v>
      </c>
      <c r="H41" s="3">
        <v>2836</v>
      </c>
      <c r="I41" s="3">
        <v>3358</v>
      </c>
      <c r="J41" s="3">
        <v>2862</v>
      </c>
    </row>
    <row r="42" spans="1:10" x14ac:dyDescent="0.35">
      <c r="A42" s="11" t="s">
        <v>47</v>
      </c>
      <c r="B42" s="3">
        <v>0</v>
      </c>
      <c r="C42" s="3">
        <v>0</v>
      </c>
      <c r="D42" s="3">
        <v>0</v>
      </c>
      <c r="E42" s="3">
        <v>0</v>
      </c>
      <c r="F42" s="3">
        <v>0</v>
      </c>
      <c r="G42" s="3">
        <v>445</v>
      </c>
      <c r="H42" s="3">
        <v>467</v>
      </c>
      <c r="I42" s="3">
        <v>420</v>
      </c>
      <c r="J42" s="3">
        <v>425</v>
      </c>
    </row>
    <row r="43" spans="1:10" x14ac:dyDescent="0.35">
      <c r="A43" s="11" t="s">
        <v>12</v>
      </c>
      <c r="B43" s="3">
        <v>3949</v>
      </c>
      <c r="C43" s="3">
        <v>3037</v>
      </c>
      <c r="D43" s="3">
        <v>3011</v>
      </c>
      <c r="E43" s="3">
        <v>3269</v>
      </c>
      <c r="F43" s="3">
        <v>5010</v>
      </c>
      <c r="G43" s="3">
        <v>5184</v>
      </c>
      <c r="H43" s="3">
        <v>6063</v>
      </c>
      <c r="I43" s="3">
        <v>6220</v>
      </c>
      <c r="J43" s="3">
        <v>5723</v>
      </c>
    </row>
    <row r="44" spans="1:10" x14ac:dyDescent="0.35">
      <c r="A44" s="11" t="s">
        <v>48</v>
      </c>
      <c r="B44" s="3">
        <v>71</v>
      </c>
      <c r="C44" s="3">
        <v>85</v>
      </c>
      <c r="D44" s="3">
        <v>84</v>
      </c>
      <c r="E44" s="3">
        <v>150</v>
      </c>
      <c r="F44" s="3">
        <v>229</v>
      </c>
      <c r="G44" s="3">
        <v>156</v>
      </c>
      <c r="H44" s="3">
        <v>306</v>
      </c>
      <c r="I44" s="3">
        <v>222</v>
      </c>
      <c r="J44" s="3">
        <v>240</v>
      </c>
    </row>
    <row r="45" spans="1:10"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5">
      <c r="A46" s="2" t="s">
        <v>49</v>
      </c>
      <c r="B46" s="3">
        <v>1079</v>
      </c>
      <c r="C46" s="3">
        <v>2010</v>
      </c>
      <c r="D46" s="3">
        <v>3471</v>
      </c>
      <c r="E46" s="3">
        <v>3468</v>
      </c>
      <c r="F46" s="3">
        <v>3464</v>
      </c>
      <c r="G46" s="3">
        <v>9406</v>
      </c>
      <c r="H46" s="3">
        <v>9413</v>
      </c>
      <c r="I46" s="3">
        <v>8920</v>
      </c>
      <c r="J46" s="3">
        <v>8927</v>
      </c>
    </row>
    <row r="47" spans="1:10" x14ac:dyDescent="0.35">
      <c r="A47" s="2" t="s">
        <v>50</v>
      </c>
      <c r="B47" s="3">
        <v>0</v>
      </c>
      <c r="C47" s="3">
        <v>0</v>
      </c>
      <c r="D47" s="3">
        <v>0</v>
      </c>
      <c r="E47" s="3">
        <v>0</v>
      </c>
      <c r="F47" s="3">
        <v>0</v>
      </c>
      <c r="G47" s="3">
        <v>2913</v>
      </c>
      <c r="H47" s="3">
        <v>2931</v>
      </c>
      <c r="I47" s="3">
        <v>2777</v>
      </c>
      <c r="J47" s="3">
        <v>2786</v>
      </c>
    </row>
    <row r="48" spans="1:10" x14ac:dyDescent="0.35">
      <c r="A48" s="2" t="s">
        <v>51</v>
      </c>
      <c r="B48" s="3">
        <v>1479</v>
      </c>
      <c r="C48" s="3">
        <v>1770</v>
      </c>
      <c r="D48" s="3">
        <v>1907</v>
      </c>
      <c r="E48" s="3">
        <v>3216</v>
      </c>
      <c r="F48" s="3">
        <v>3347</v>
      </c>
      <c r="G48" s="3">
        <v>2684</v>
      </c>
      <c r="H48" s="3">
        <v>2955</v>
      </c>
      <c r="I48" s="3">
        <v>2613</v>
      </c>
      <c r="J48" s="3">
        <v>2558</v>
      </c>
    </row>
    <row r="49" spans="1:10" x14ac:dyDescent="0.35">
      <c r="A49" s="2" t="s">
        <v>52</v>
      </c>
      <c r="B49" s="3"/>
      <c r="C49" s="3"/>
      <c r="D49" s="3"/>
      <c r="E49" s="3"/>
      <c r="F49" s="3"/>
      <c r="G49" s="3"/>
      <c r="H49" s="3"/>
      <c r="I49" s="3"/>
      <c r="J49" s="3"/>
    </row>
    <row r="50" spans="1:10" x14ac:dyDescent="0.35">
      <c r="A50" s="11" t="s">
        <v>53</v>
      </c>
      <c r="B50" s="3">
        <v>0</v>
      </c>
      <c r="C50" s="3">
        <v>0</v>
      </c>
      <c r="D50" s="3">
        <v>0</v>
      </c>
      <c r="E50" s="3">
        <v>0</v>
      </c>
      <c r="F50" s="3">
        <v>0</v>
      </c>
      <c r="G50" s="3">
        <v>0</v>
      </c>
      <c r="H50" s="3">
        <v>0</v>
      </c>
      <c r="I50" s="3">
        <v>0</v>
      </c>
      <c r="J50" s="3">
        <v>0</v>
      </c>
    </row>
    <row r="51" spans="1:10" x14ac:dyDescent="0.35">
      <c r="A51" s="2" t="s">
        <v>54</v>
      </c>
      <c r="B51" s="3"/>
      <c r="C51" s="3"/>
      <c r="D51" s="3"/>
      <c r="E51" s="3"/>
      <c r="F51" s="3"/>
      <c r="G51" s="3"/>
      <c r="H51" s="3"/>
      <c r="I51" s="3"/>
      <c r="J51" s="3"/>
    </row>
    <row r="52" spans="1:10" x14ac:dyDescent="0.35">
      <c r="A52" s="11" t="s">
        <v>55</v>
      </c>
      <c r="B52" s="3"/>
      <c r="C52" s="3"/>
      <c r="D52" s="3"/>
      <c r="E52" s="3"/>
      <c r="F52" s="3"/>
      <c r="G52" s="3"/>
      <c r="H52" s="3"/>
      <c r="I52" s="3"/>
      <c r="J52" s="3"/>
    </row>
    <row r="53" spans="1:10" x14ac:dyDescent="0.35">
      <c r="A53" s="17" t="s">
        <v>56</v>
      </c>
      <c r="B53" s="3"/>
      <c r="C53" s="3"/>
      <c r="D53" s="3"/>
      <c r="E53" s="3"/>
      <c r="F53" s="3"/>
      <c r="G53" s="3"/>
      <c r="H53" s="3"/>
      <c r="I53" s="3"/>
      <c r="J53" s="3"/>
    </row>
    <row r="54" spans="1:10" x14ac:dyDescent="0.35">
      <c r="A54" s="17" t="s">
        <v>57</v>
      </c>
      <c r="B54" s="3">
        <v>3</v>
      </c>
      <c r="C54" s="3">
        <v>3</v>
      </c>
      <c r="D54" s="3">
        <v>3</v>
      </c>
      <c r="E54" s="3">
        <v>3</v>
      </c>
      <c r="F54" s="3">
        <v>3</v>
      </c>
      <c r="G54" s="3">
        <v>3</v>
      </c>
      <c r="H54" s="3">
        <v>3</v>
      </c>
      <c r="I54" s="3">
        <v>3</v>
      </c>
      <c r="J54" s="3">
        <v>3</v>
      </c>
    </row>
    <row r="55" spans="1:10" x14ac:dyDescent="0.35">
      <c r="A55" s="17" t="s">
        <v>58</v>
      </c>
      <c r="B55" s="3">
        <v>6773</v>
      </c>
      <c r="C55" s="3">
        <v>7786</v>
      </c>
      <c r="D55" s="3">
        <v>5710</v>
      </c>
      <c r="E55" s="3">
        <v>6384</v>
      </c>
      <c r="F55" s="3">
        <v>7163</v>
      </c>
      <c r="G55" s="3">
        <v>8299</v>
      </c>
      <c r="H55" s="3">
        <v>9965</v>
      </c>
      <c r="I55" s="3">
        <v>11484</v>
      </c>
      <c r="J55" s="3">
        <v>12412</v>
      </c>
    </row>
    <row r="56" spans="1:10" x14ac:dyDescent="0.35">
      <c r="A56" s="17" t="s">
        <v>59</v>
      </c>
      <c r="B56" s="3">
        <v>1246</v>
      </c>
      <c r="C56" s="3">
        <v>318</v>
      </c>
      <c r="D56" s="3">
        <v>-213</v>
      </c>
      <c r="E56" s="3">
        <v>-92</v>
      </c>
      <c r="F56" s="3">
        <v>231</v>
      </c>
      <c r="G56" s="3">
        <v>-56</v>
      </c>
      <c r="H56" s="3">
        <v>-380</v>
      </c>
      <c r="I56" s="3">
        <v>318</v>
      </c>
      <c r="J56" s="3">
        <v>231</v>
      </c>
    </row>
    <row r="57" spans="1:10" x14ac:dyDescent="0.35">
      <c r="A57" s="17" t="s">
        <v>60</v>
      </c>
      <c r="B57" s="3">
        <v>4685</v>
      </c>
      <c r="C57" s="3">
        <v>4151</v>
      </c>
      <c r="D57" s="3">
        <v>6907</v>
      </c>
      <c r="E57" s="3">
        <v>3517</v>
      </c>
      <c r="F57" s="3">
        <v>1643</v>
      </c>
      <c r="G57" s="3">
        <v>-191</v>
      </c>
      <c r="H57" s="3">
        <v>3179</v>
      </c>
      <c r="I57" s="3">
        <v>3476</v>
      </c>
      <c r="J57" s="3">
        <v>1358</v>
      </c>
    </row>
    <row r="58" spans="1:10" x14ac:dyDescent="0.35">
      <c r="A58" s="4" t="s">
        <v>61</v>
      </c>
      <c r="B58" s="5">
        <f>+SUM(B53:B57)</f>
        <v>12707</v>
      </c>
      <c r="C58" s="5">
        <f t="shared" ref="C58:H58" si="9">+SUM(C53:C57)</f>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5">
      <c r="A61" s="14" t="s">
        <v>1</v>
      </c>
      <c r="B61" s="14"/>
      <c r="C61" s="14"/>
      <c r="D61" s="14"/>
      <c r="E61" s="14"/>
      <c r="F61" s="14"/>
      <c r="G61" s="14"/>
      <c r="H61" s="14"/>
      <c r="I61" s="14"/>
      <c r="J61" s="14"/>
    </row>
    <row r="62" spans="1:10" x14ac:dyDescent="0.35">
      <c r="A62" t="s">
        <v>15</v>
      </c>
    </row>
    <row r="63" spans="1:10" x14ac:dyDescent="0.35">
      <c r="A63" s="1" t="s">
        <v>63</v>
      </c>
    </row>
    <row r="64" spans="1:10"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5">
      <c r="A65" s="2" t="s">
        <v>65</v>
      </c>
      <c r="B65" s="56"/>
      <c r="C65" s="56"/>
      <c r="D65" s="56"/>
      <c r="E65" s="56"/>
      <c r="F65" s="56"/>
      <c r="G65" s="56"/>
      <c r="H65" s="56"/>
      <c r="I65" s="56"/>
      <c r="J65" s="56"/>
    </row>
    <row r="66" spans="1:10" x14ac:dyDescent="0.35">
      <c r="A66" s="11" t="s">
        <v>66</v>
      </c>
      <c r="B66" s="56">
        <v>606</v>
      </c>
      <c r="C66" s="56">
        <v>649</v>
      </c>
      <c r="D66" s="56">
        <v>706</v>
      </c>
      <c r="E66" s="56">
        <v>747</v>
      </c>
      <c r="F66" s="56">
        <v>705</v>
      </c>
      <c r="G66" s="56">
        <v>721</v>
      </c>
      <c r="H66" s="56">
        <v>744</v>
      </c>
      <c r="I66" s="56">
        <v>717</v>
      </c>
      <c r="J66" s="56">
        <v>703</v>
      </c>
    </row>
    <row r="67" spans="1:10" x14ac:dyDescent="0.35">
      <c r="A67" s="11" t="s">
        <v>67</v>
      </c>
      <c r="B67" s="56">
        <v>-113</v>
      </c>
      <c r="C67" s="56">
        <v>-80</v>
      </c>
      <c r="D67" s="56">
        <v>-273</v>
      </c>
      <c r="E67" s="56">
        <v>647</v>
      </c>
      <c r="F67" s="56">
        <v>34</v>
      </c>
      <c r="G67" s="56">
        <v>-380</v>
      </c>
      <c r="H67" s="56">
        <v>-385</v>
      </c>
      <c r="I67" s="56">
        <v>-650</v>
      </c>
      <c r="J67" s="56">
        <v>-117</v>
      </c>
    </row>
    <row r="68" spans="1:10" x14ac:dyDescent="0.35">
      <c r="A68" s="11" t="s">
        <v>68</v>
      </c>
      <c r="B68" s="56">
        <v>191</v>
      </c>
      <c r="C68" s="56">
        <v>236</v>
      </c>
      <c r="D68" s="56">
        <v>215</v>
      </c>
      <c r="E68" s="56">
        <v>218</v>
      </c>
      <c r="F68" s="56">
        <v>325</v>
      </c>
      <c r="G68" s="56">
        <v>429</v>
      </c>
      <c r="H68" s="56">
        <v>611</v>
      </c>
      <c r="I68" s="56">
        <v>638</v>
      </c>
      <c r="J68" s="56">
        <v>755</v>
      </c>
    </row>
    <row r="69" spans="1:10" x14ac:dyDescent="0.35">
      <c r="A69" s="11" t="s">
        <v>69</v>
      </c>
      <c r="B69" s="56">
        <v>43</v>
      </c>
      <c r="C69" s="56">
        <v>13</v>
      </c>
      <c r="D69" s="56">
        <v>10</v>
      </c>
      <c r="E69" s="56">
        <v>27</v>
      </c>
      <c r="F69" s="56">
        <v>15</v>
      </c>
      <c r="G69" s="56">
        <v>398</v>
      </c>
      <c r="H69" s="56">
        <v>53</v>
      </c>
      <c r="I69" s="56">
        <v>123</v>
      </c>
      <c r="J69" s="56">
        <v>156</v>
      </c>
    </row>
    <row r="70" spans="1:10" x14ac:dyDescent="0.35">
      <c r="A70" s="11" t="s">
        <v>70</v>
      </c>
      <c r="B70" s="56">
        <v>424</v>
      </c>
      <c r="C70" s="56">
        <v>98</v>
      </c>
      <c r="D70" s="56">
        <v>-117</v>
      </c>
      <c r="E70" s="56">
        <v>-99</v>
      </c>
      <c r="F70" s="56">
        <v>233</v>
      </c>
      <c r="G70" s="56">
        <v>23</v>
      </c>
      <c r="H70" s="56">
        <v>-138</v>
      </c>
      <c r="I70" s="56">
        <v>-26</v>
      </c>
      <c r="J70" s="56">
        <v>-213</v>
      </c>
    </row>
    <row r="71" spans="1:10" x14ac:dyDescent="0.35">
      <c r="A71" s="2" t="s">
        <v>71</v>
      </c>
      <c r="B71" s="56"/>
      <c r="C71" s="56"/>
      <c r="D71" s="56"/>
      <c r="E71" s="56"/>
      <c r="F71" s="56"/>
      <c r="G71" s="56"/>
      <c r="H71" s="56"/>
      <c r="I71" s="56"/>
      <c r="J71" s="56"/>
    </row>
    <row r="72" spans="1:10" x14ac:dyDescent="0.35">
      <c r="A72" s="11" t="s">
        <v>72</v>
      </c>
      <c r="B72" s="56">
        <v>-216</v>
      </c>
      <c r="C72" s="56">
        <v>60</v>
      </c>
      <c r="D72" s="56">
        <v>-426</v>
      </c>
      <c r="E72" s="56">
        <v>187</v>
      </c>
      <c r="F72" s="56">
        <v>-270</v>
      </c>
      <c r="G72" s="56">
        <v>1239</v>
      </c>
      <c r="H72" s="56">
        <v>-1606</v>
      </c>
      <c r="I72" s="56">
        <v>-504</v>
      </c>
      <c r="J72" s="56">
        <v>489</v>
      </c>
    </row>
    <row r="73" spans="1:10" x14ac:dyDescent="0.35">
      <c r="A73" s="11" t="s">
        <v>73</v>
      </c>
      <c r="B73" s="56">
        <v>-621</v>
      </c>
      <c r="C73" s="56">
        <v>-590</v>
      </c>
      <c r="D73" s="56">
        <v>-231</v>
      </c>
      <c r="E73" s="56">
        <v>-255</v>
      </c>
      <c r="F73" s="56">
        <v>-490</v>
      </c>
      <c r="G73" s="56">
        <v>-1854</v>
      </c>
      <c r="H73" s="56">
        <v>507</v>
      </c>
      <c r="I73" s="56">
        <v>-1676</v>
      </c>
      <c r="J73" s="56">
        <v>-133</v>
      </c>
    </row>
    <row r="74" spans="1:10" x14ac:dyDescent="0.35">
      <c r="A74" s="11" t="s">
        <v>97</v>
      </c>
      <c r="B74" s="56">
        <v>-144</v>
      </c>
      <c r="C74" s="56">
        <v>-161</v>
      </c>
      <c r="D74" s="56">
        <v>-120</v>
      </c>
      <c r="E74" s="56">
        <v>35</v>
      </c>
      <c r="F74" s="56">
        <v>-203</v>
      </c>
      <c r="G74" s="56">
        <v>-654</v>
      </c>
      <c r="H74" s="56">
        <v>-182</v>
      </c>
      <c r="I74" s="56">
        <v>-845</v>
      </c>
      <c r="J74" s="56">
        <v>-644</v>
      </c>
    </row>
    <row r="75" spans="1:10" x14ac:dyDescent="0.35">
      <c r="A75" s="11" t="s">
        <v>96</v>
      </c>
      <c r="B75" s="56">
        <v>1237</v>
      </c>
      <c r="C75" s="56">
        <v>-586</v>
      </c>
      <c r="D75" s="56">
        <v>-158</v>
      </c>
      <c r="E75" s="56">
        <v>1515</v>
      </c>
      <c r="F75" s="56">
        <v>1525</v>
      </c>
      <c r="G75" s="56">
        <v>24</v>
      </c>
      <c r="H75" s="56">
        <v>1326</v>
      </c>
      <c r="I75" s="56">
        <v>1365</v>
      </c>
      <c r="J75" s="56">
        <v>-225</v>
      </c>
    </row>
    <row r="76" spans="1:10"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5">
      <c r="A77" s="1" t="s">
        <v>75</v>
      </c>
      <c r="B77" s="56"/>
      <c r="C77" s="56"/>
      <c r="D77" s="56"/>
      <c r="E77" s="56"/>
      <c r="F77" s="56"/>
      <c r="G77" s="56"/>
      <c r="H77" s="56"/>
      <c r="I77" s="56"/>
      <c r="J77" s="56"/>
    </row>
    <row r="78" spans="1:10" x14ac:dyDescent="0.35">
      <c r="A78" s="2" t="s">
        <v>76</v>
      </c>
      <c r="B78" s="56">
        <v>-4936</v>
      </c>
      <c r="C78" s="56">
        <v>-5367</v>
      </c>
      <c r="D78" s="56">
        <v>-5928</v>
      </c>
      <c r="E78" s="56">
        <v>-4783</v>
      </c>
      <c r="F78" s="56">
        <v>-2937</v>
      </c>
      <c r="G78" s="56">
        <v>-2426</v>
      </c>
      <c r="H78" s="56">
        <v>-9961</v>
      </c>
      <c r="I78" s="56">
        <v>-12913</v>
      </c>
      <c r="J78" s="56">
        <v>-6059</v>
      </c>
    </row>
    <row r="79" spans="1:10" x14ac:dyDescent="0.35">
      <c r="A79" s="2" t="s">
        <v>77</v>
      </c>
      <c r="B79" s="56">
        <v>3655</v>
      </c>
      <c r="C79" s="56">
        <v>2924</v>
      </c>
      <c r="D79" s="56">
        <v>3623</v>
      </c>
      <c r="E79" s="56">
        <v>3613</v>
      </c>
      <c r="F79" s="56">
        <v>1715</v>
      </c>
      <c r="G79" s="56">
        <v>74</v>
      </c>
      <c r="H79" s="56">
        <v>4236</v>
      </c>
      <c r="I79" s="56">
        <v>8199</v>
      </c>
      <c r="J79" s="56">
        <v>3356</v>
      </c>
    </row>
    <row r="80" spans="1:10" x14ac:dyDescent="0.35">
      <c r="A80" s="2" t="s">
        <v>78</v>
      </c>
      <c r="B80" s="56">
        <v>2216</v>
      </c>
      <c r="C80" s="56">
        <v>2386</v>
      </c>
      <c r="D80" s="56">
        <v>2423</v>
      </c>
      <c r="E80" s="56">
        <v>2496</v>
      </c>
      <c r="F80" s="56">
        <v>2072</v>
      </c>
      <c r="G80" s="56">
        <v>2379</v>
      </c>
      <c r="H80" s="56">
        <v>2449</v>
      </c>
      <c r="I80" s="56">
        <v>3967</v>
      </c>
      <c r="J80" s="56">
        <v>4184</v>
      </c>
    </row>
    <row r="81" spans="1:10" x14ac:dyDescent="0.35">
      <c r="A81" s="2" t="s">
        <v>189</v>
      </c>
      <c r="B81" s="56">
        <v>-150</v>
      </c>
      <c r="C81" s="56">
        <v>150</v>
      </c>
      <c r="D81" s="56">
        <v>0</v>
      </c>
      <c r="E81" s="56">
        <v>0</v>
      </c>
      <c r="F81" s="56">
        <v>0</v>
      </c>
      <c r="G81" s="56">
        <v>0</v>
      </c>
      <c r="H81" s="56">
        <v>0</v>
      </c>
      <c r="I81" s="56">
        <v>0</v>
      </c>
      <c r="J81" s="56"/>
    </row>
    <row r="82" spans="1:10" x14ac:dyDescent="0.35">
      <c r="A82" s="2" t="s">
        <v>14</v>
      </c>
      <c r="B82" s="56">
        <v>-963</v>
      </c>
      <c r="C82" s="56">
        <v>-1143</v>
      </c>
      <c r="D82" s="56">
        <v>-1105</v>
      </c>
      <c r="E82" s="56">
        <v>-1028</v>
      </c>
      <c r="F82" s="56">
        <v>-1119</v>
      </c>
      <c r="G82" s="56">
        <v>-1086</v>
      </c>
      <c r="H82" s="56">
        <v>-695</v>
      </c>
      <c r="I82" s="56">
        <v>-758</v>
      </c>
      <c r="J82" s="56">
        <v>-969</v>
      </c>
    </row>
    <row r="83" spans="1:10" x14ac:dyDescent="0.35">
      <c r="A83" s="2" t="s">
        <v>190</v>
      </c>
      <c r="B83" s="56">
        <v>3</v>
      </c>
      <c r="C83" s="56">
        <v>10</v>
      </c>
      <c r="D83" s="56">
        <v>13</v>
      </c>
      <c r="E83" s="56">
        <v>3</v>
      </c>
      <c r="F83" s="56">
        <v>0</v>
      </c>
      <c r="G83" s="56">
        <v>0</v>
      </c>
      <c r="H83" s="56">
        <v>0</v>
      </c>
      <c r="I83" s="56">
        <v>0</v>
      </c>
      <c r="J83" s="56"/>
    </row>
    <row r="84" spans="1:10" x14ac:dyDescent="0.35">
      <c r="A84" s="2" t="s">
        <v>79</v>
      </c>
      <c r="B84" s="56">
        <v>0</v>
      </c>
      <c r="C84" s="56">
        <v>6</v>
      </c>
      <c r="D84" s="56">
        <v>-34</v>
      </c>
      <c r="E84" s="56">
        <v>-25</v>
      </c>
      <c r="F84" s="56">
        <v>5</v>
      </c>
      <c r="G84" s="56">
        <v>31</v>
      </c>
      <c r="H84" s="56">
        <v>171</v>
      </c>
      <c r="I84" s="56">
        <v>-19</v>
      </c>
      <c r="J84" s="56">
        <v>52</v>
      </c>
    </row>
    <row r="85" spans="1:10"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5">
      <c r="A86" s="1" t="s">
        <v>81</v>
      </c>
      <c r="B86" s="56"/>
      <c r="C86" s="56"/>
      <c r="D86" s="56"/>
      <c r="E86" s="56"/>
      <c r="F86" s="56"/>
      <c r="G86" s="56"/>
      <c r="H86" s="56"/>
      <c r="I86" s="56"/>
      <c r="J86" s="56"/>
    </row>
    <row r="87" spans="1:10" x14ac:dyDescent="0.35">
      <c r="A87" s="2" t="s">
        <v>82</v>
      </c>
      <c r="B87" s="56">
        <v>0</v>
      </c>
      <c r="C87" s="56">
        <v>981</v>
      </c>
      <c r="D87" s="56">
        <v>1482</v>
      </c>
      <c r="E87" s="56">
        <v>0</v>
      </c>
      <c r="F87" s="56">
        <v>0</v>
      </c>
      <c r="G87" s="56">
        <v>6134</v>
      </c>
      <c r="H87" s="56">
        <v>0</v>
      </c>
      <c r="I87" s="56">
        <v>0</v>
      </c>
      <c r="J87" s="56"/>
    </row>
    <row r="88" spans="1:10" x14ac:dyDescent="0.35">
      <c r="A88" s="2" t="s">
        <v>83</v>
      </c>
      <c r="B88" s="56">
        <v>-63</v>
      </c>
      <c r="C88" s="56">
        <v>-67</v>
      </c>
      <c r="D88" s="56">
        <v>327</v>
      </c>
      <c r="E88" s="56">
        <v>13</v>
      </c>
      <c r="F88" s="56">
        <v>-325</v>
      </c>
      <c r="G88" s="56">
        <v>49</v>
      </c>
      <c r="H88" s="56">
        <v>-52</v>
      </c>
      <c r="I88" s="56">
        <v>15</v>
      </c>
      <c r="J88" s="56">
        <v>-4</v>
      </c>
    </row>
    <row r="89" spans="1:10" x14ac:dyDescent="0.35">
      <c r="A89" s="2" t="s">
        <v>84</v>
      </c>
      <c r="B89" s="56">
        <v>0</v>
      </c>
      <c r="C89" s="56">
        <v>0</v>
      </c>
      <c r="D89" s="56">
        <v>0</v>
      </c>
      <c r="E89" s="56">
        <v>0</v>
      </c>
      <c r="F89" s="56">
        <v>0</v>
      </c>
      <c r="G89" s="56">
        <v>0</v>
      </c>
      <c r="H89" s="56">
        <v>-197</v>
      </c>
      <c r="I89" s="56">
        <v>0</v>
      </c>
      <c r="J89" s="56">
        <v>-500</v>
      </c>
    </row>
    <row r="90" spans="1:10" x14ac:dyDescent="0.35">
      <c r="A90" s="2" t="s">
        <v>85</v>
      </c>
      <c r="B90" s="56">
        <v>514</v>
      </c>
      <c r="C90" s="56">
        <v>507</v>
      </c>
      <c r="D90" s="56">
        <v>489</v>
      </c>
      <c r="E90" s="56">
        <v>733</v>
      </c>
      <c r="F90" s="56">
        <v>700</v>
      </c>
      <c r="G90" s="56">
        <v>885</v>
      </c>
      <c r="H90" s="56">
        <v>1172</v>
      </c>
      <c r="I90" s="56">
        <v>1151</v>
      </c>
      <c r="J90" s="56">
        <v>651</v>
      </c>
    </row>
    <row r="91" spans="1:10" x14ac:dyDescent="0.35">
      <c r="A91" s="2" t="s">
        <v>16</v>
      </c>
      <c r="B91" s="56">
        <v>-2534</v>
      </c>
      <c r="C91" s="56">
        <v>-3238</v>
      </c>
      <c r="D91" s="56">
        <v>-3223</v>
      </c>
      <c r="E91" s="56">
        <v>-4254</v>
      </c>
      <c r="F91" s="56">
        <v>-4286</v>
      </c>
      <c r="G91" s="56">
        <v>-3067</v>
      </c>
      <c r="H91" s="56">
        <v>-608</v>
      </c>
      <c r="I91" s="56">
        <v>-4014</v>
      </c>
      <c r="J91" s="56">
        <v>-5480</v>
      </c>
    </row>
    <row r="92" spans="1:10" x14ac:dyDescent="0.35">
      <c r="A92" s="2" t="s">
        <v>86</v>
      </c>
      <c r="B92" s="56">
        <v>-899</v>
      </c>
      <c r="C92" s="56">
        <v>-1022</v>
      </c>
      <c r="D92" s="56">
        <v>-1133</v>
      </c>
      <c r="E92" s="56">
        <v>-1243</v>
      </c>
      <c r="F92" s="56">
        <v>-1332</v>
      </c>
      <c r="G92" s="56">
        <v>-1452</v>
      </c>
      <c r="H92" s="56">
        <v>-1638</v>
      </c>
      <c r="I92" s="56">
        <v>-1837</v>
      </c>
      <c r="J92" s="56">
        <v>-2012</v>
      </c>
    </row>
    <row r="93" spans="1:10" x14ac:dyDescent="0.35">
      <c r="A93" s="2" t="s">
        <v>191</v>
      </c>
      <c r="B93" s="56">
        <f>-7-19+218</f>
        <v>192</v>
      </c>
      <c r="C93" s="56">
        <f>-106-7-22</f>
        <v>-135</v>
      </c>
      <c r="D93" s="56">
        <f>-44-17-29</f>
        <v>-90</v>
      </c>
      <c r="E93" s="56">
        <v>-84</v>
      </c>
      <c r="F93" s="56">
        <v>-50</v>
      </c>
      <c r="G93" s="56">
        <v>-58</v>
      </c>
      <c r="H93" s="56">
        <v>-136</v>
      </c>
      <c r="I93" s="56">
        <v>-151</v>
      </c>
      <c r="J93" s="56">
        <v>-102</v>
      </c>
    </row>
    <row r="94" spans="1:10"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5">
      <c r="A95" s="2" t="s">
        <v>88</v>
      </c>
      <c r="B95" s="56">
        <v>-83</v>
      </c>
      <c r="C95" s="56">
        <v>-105</v>
      </c>
      <c r="D95" s="56">
        <v>-20</v>
      </c>
      <c r="E95" s="56">
        <v>45</v>
      </c>
      <c r="F95" s="56">
        <v>-129</v>
      </c>
      <c r="G95" s="56">
        <v>-66</v>
      </c>
      <c r="H95" s="56">
        <v>143</v>
      </c>
      <c r="I95" s="56">
        <v>-143</v>
      </c>
      <c r="J95" s="56">
        <v>-91</v>
      </c>
    </row>
    <row r="96" spans="1:10"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5">
      <c r="A97" t="s">
        <v>90</v>
      </c>
      <c r="B97" s="56">
        <v>2220</v>
      </c>
      <c r="C97" s="56">
        <v>3852</v>
      </c>
      <c r="D97" s="56">
        <v>3138</v>
      </c>
      <c r="E97" s="56">
        <v>3808</v>
      </c>
      <c r="F97" s="56">
        <v>4249</v>
      </c>
      <c r="G97" s="56">
        <v>4466</v>
      </c>
      <c r="H97" s="56">
        <f>+G98</f>
        <v>8348</v>
      </c>
      <c r="I97" s="56">
        <f>+H98</f>
        <v>9889</v>
      </c>
      <c r="J97" s="56">
        <f>+I98</f>
        <v>8574</v>
      </c>
    </row>
    <row r="98" spans="1:10"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5">
      <c r="A100" t="s">
        <v>92</v>
      </c>
      <c r="B100" s="3"/>
      <c r="C100" s="3"/>
      <c r="D100" s="3"/>
      <c r="E100" s="3"/>
      <c r="F100" s="3"/>
      <c r="G100" s="3"/>
      <c r="H100" s="3"/>
      <c r="I100" s="3"/>
      <c r="J100" s="3"/>
    </row>
    <row r="101" spans="1:10" x14ac:dyDescent="0.35">
      <c r="A101" s="2" t="s">
        <v>17</v>
      </c>
      <c r="B101" s="3"/>
      <c r="C101" s="3"/>
      <c r="D101" s="3"/>
      <c r="E101" s="3"/>
      <c r="F101" s="3"/>
      <c r="G101" s="3"/>
      <c r="H101" s="3"/>
      <c r="I101" s="3"/>
      <c r="J101" s="3"/>
    </row>
    <row r="102" spans="1:10" x14ac:dyDescent="0.35">
      <c r="A102" s="11" t="s">
        <v>93</v>
      </c>
      <c r="B102" s="3">
        <v>53</v>
      </c>
      <c r="C102" s="3">
        <v>70</v>
      </c>
      <c r="D102" s="3">
        <v>98</v>
      </c>
      <c r="E102" s="3">
        <v>125</v>
      </c>
      <c r="F102" s="3">
        <v>153</v>
      </c>
      <c r="G102" s="3">
        <v>140</v>
      </c>
      <c r="H102" s="3">
        <v>293</v>
      </c>
      <c r="I102" s="3">
        <v>290</v>
      </c>
      <c r="J102" s="3">
        <v>374</v>
      </c>
    </row>
    <row r="103" spans="1:10" x14ac:dyDescent="0.35">
      <c r="A103" s="11" t="s">
        <v>18</v>
      </c>
      <c r="B103" s="3">
        <v>703</v>
      </c>
      <c r="C103" s="3">
        <v>748</v>
      </c>
      <c r="D103" s="3">
        <v>1262</v>
      </c>
      <c r="E103" s="3">
        <v>529</v>
      </c>
      <c r="F103" s="3">
        <v>757</v>
      </c>
      <c r="G103" s="3">
        <v>1028</v>
      </c>
      <c r="H103" s="3">
        <v>1177</v>
      </c>
      <c r="I103" s="3">
        <v>1231</v>
      </c>
      <c r="J103" s="3">
        <v>1517</v>
      </c>
    </row>
    <row r="104" spans="1:10" x14ac:dyDescent="0.35">
      <c r="A104" s="11" t="s">
        <v>94</v>
      </c>
      <c r="B104" s="3">
        <v>206</v>
      </c>
      <c r="C104" s="3">
        <v>252</v>
      </c>
      <c r="D104" s="3">
        <v>266</v>
      </c>
      <c r="E104" s="3">
        <v>294</v>
      </c>
      <c r="F104" s="3">
        <v>160</v>
      </c>
      <c r="G104" s="3">
        <v>121</v>
      </c>
      <c r="H104" s="3">
        <v>179</v>
      </c>
      <c r="I104" s="3">
        <v>160</v>
      </c>
      <c r="J104" s="3">
        <v>211</v>
      </c>
    </row>
    <row r="105" spans="1:10" x14ac:dyDescent="0.35">
      <c r="A105" s="11" t="s">
        <v>95</v>
      </c>
      <c r="B105" s="3">
        <v>240</v>
      </c>
      <c r="C105" s="3">
        <v>271</v>
      </c>
      <c r="D105" s="3">
        <v>300</v>
      </c>
      <c r="E105" s="3">
        <v>320</v>
      </c>
      <c r="F105" s="3">
        <v>347</v>
      </c>
      <c r="G105" s="3">
        <v>385</v>
      </c>
      <c r="H105" s="3">
        <v>438</v>
      </c>
      <c r="I105" s="3">
        <v>480</v>
      </c>
      <c r="J105" s="3">
        <v>524</v>
      </c>
    </row>
    <row r="107" spans="1:10" x14ac:dyDescent="0.35">
      <c r="A107" s="14" t="s">
        <v>98</v>
      </c>
      <c r="B107" s="14"/>
      <c r="C107" s="14"/>
      <c r="D107" s="14"/>
      <c r="E107" s="14"/>
      <c r="F107" s="14"/>
      <c r="G107" s="14"/>
      <c r="H107" s="14"/>
      <c r="I107" s="14"/>
      <c r="J107" s="14"/>
    </row>
    <row r="108" spans="1:10" x14ac:dyDescent="0.35">
      <c r="A108" s="26" t="s">
        <v>108</v>
      </c>
      <c r="B108" s="3"/>
      <c r="C108" s="3"/>
      <c r="D108" s="3"/>
      <c r="E108" s="3"/>
      <c r="F108" s="3"/>
      <c r="G108" s="3"/>
      <c r="H108" s="3"/>
      <c r="I108" s="3"/>
      <c r="J108" s="3"/>
    </row>
    <row r="109" spans="1:10"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5">
      <c r="A110" s="11" t="s">
        <v>112</v>
      </c>
      <c r="B110" s="8">
        <v>8506</v>
      </c>
      <c r="C110" s="8">
        <v>9299</v>
      </c>
      <c r="D110" s="8">
        <v>9684</v>
      </c>
      <c r="E110" s="8">
        <v>9322</v>
      </c>
      <c r="F110" s="8">
        <v>10045</v>
      </c>
      <c r="G110" s="8">
        <v>9329</v>
      </c>
      <c r="H110" s="8">
        <v>11644</v>
      </c>
      <c r="I110" s="8">
        <v>12228</v>
      </c>
      <c r="J110" s="8"/>
    </row>
    <row r="111" spans="1:10" x14ac:dyDescent="0.35">
      <c r="A111" s="11" t="s">
        <v>113</v>
      </c>
      <c r="B111" s="8">
        <v>4410</v>
      </c>
      <c r="C111" s="8">
        <v>4746</v>
      </c>
      <c r="D111" s="8">
        <v>4886</v>
      </c>
      <c r="E111" s="8">
        <v>4938</v>
      </c>
      <c r="F111" s="8">
        <v>5260</v>
      </c>
      <c r="G111" s="8">
        <v>4639</v>
      </c>
      <c r="H111" s="8">
        <v>5028</v>
      </c>
      <c r="I111" s="8">
        <v>5492</v>
      </c>
      <c r="J111" s="8"/>
    </row>
    <row r="112" spans="1:10" x14ac:dyDescent="0.35">
      <c r="A112" s="11" t="s">
        <v>114</v>
      </c>
      <c r="B112" s="8">
        <v>824</v>
      </c>
      <c r="C112" s="8">
        <v>719</v>
      </c>
      <c r="D112" s="8">
        <v>646</v>
      </c>
      <c r="E112">
        <v>595</v>
      </c>
      <c r="F112" s="8">
        <v>597</v>
      </c>
      <c r="G112" s="8">
        <v>516</v>
      </c>
      <c r="H112">
        <v>507</v>
      </c>
      <c r="I112">
        <v>633</v>
      </c>
    </row>
    <row r="113" spans="1:10"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5">
      <c r="A114" s="11" t="s">
        <v>112</v>
      </c>
      <c r="B114" s="8"/>
      <c r="C114" s="8"/>
      <c r="D114" s="8"/>
      <c r="E114" s="8">
        <v>5875</v>
      </c>
      <c r="F114" s="8">
        <v>6293</v>
      </c>
      <c r="G114" s="8">
        <v>5892</v>
      </c>
      <c r="H114" s="8">
        <v>6970</v>
      </c>
      <c r="I114" s="8">
        <v>7388</v>
      </c>
      <c r="J114" s="8"/>
    </row>
    <row r="115" spans="1:10" x14ac:dyDescent="0.35">
      <c r="A115" s="11" t="s">
        <v>113</v>
      </c>
      <c r="B115" s="8"/>
      <c r="C115" s="8"/>
      <c r="D115" s="8"/>
      <c r="E115" s="8">
        <v>2940</v>
      </c>
      <c r="F115" s="8">
        <v>3087</v>
      </c>
      <c r="G115" s="8">
        <v>3053</v>
      </c>
      <c r="H115" s="8">
        <v>3996</v>
      </c>
      <c r="I115" s="8">
        <v>4527</v>
      </c>
      <c r="J115" s="8"/>
    </row>
    <row r="116" spans="1:10" x14ac:dyDescent="0.35">
      <c r="A116" s="11" t="s">
        <v>114</v>
      </c>
      <c r="B116" s="8"/>
      <c r="C116" s="8"/>
      <c r="D116" s="8"/>
      <c r="E116" s="8">
        <v>427</v>
      </c>
      <c r="F116">
        <v>432</v>
      </c>
      <c r="G116">
        <v>402</v>
      </c>
      <c r="H116">
        <v>490</v>
      </c>
      <c r="I116">
        <v>564</v>
      </c>
    </row>
    <row r="117" spans="1:10"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5">
      <c r="A118" s="11" t="s">
        <v>112</v>
      </c>
      <c r="B118" s="8">
        <v>2016</v>
      </c>
      <c r="C118" s="8">
        <v>2599</v>
      </c>
      <c r="D118" s="8">
        <v>2920</v>
      </c>
      <c r="E118" s="8">
        <v>3496</v>
      </c>
      <c r="F118" s="8">
        <v>4262</v>
      </c>
      <c r="G118" s="8">
        <v>4635</v>
      </c>
      <c r="H118" s="8">
        <v>5748</v>
      </c>
      <c r="I118" s="8">
        <v>5416</v>
      </c>
      <c r="J118" s="8"/>
    </row>
    <row r="119" spans="1:10" x14ac:dyDescent="0.35">
      <c r="A119" s="11" t="s">
        <v>113</v>
      </c>
      <c r="B119" s="8">
        <v>925</v>
      </c>
      <c r="C119" s="8">
        <v>1055</v>
      </c>
      <c r="D119" s="8">
        <v>1188</v>
      </c>
      <c r="E119" s="8">
        <v>1508</v>
      </c>
      <c r="F119" s="8">
        <v>1808</v>
      </c>
      <c r="G119" s="8">
        <v>1896</v>
      </c>
      <c r="H119" s="8">
        <v>2347</v>
      </c>
      <c r="I119" s="8">
        <v>1938</v>
      </c>
      <c r="J119" s="8"/>
    </row>
    <row r="120" spans="1:10" x14ac:dyDescent="0.35">
      <c r="A120" s="11" t="s">
        <v>114</v>
      </c>
      <c r="B120" s="8">
        <v>126</v>
      </c>
      <c r="C120" s="8">
        <v>131</v>
      </c>
      <c r="D120" s="8">
        <v>129</v>
      </c>
      <c r="E120">
        <v>130</v>
      </c>
      <c r="F120">
        <v>138</v>
      </c>
      <c r="G120" s="8">
        <v>148</v>
      </c>
      <c r="H120">
        <v>195</v>
      </c>
      <c r="I120">
        <v>193</v>
      </c>
    </row>
    <row r="121" spans="1:10"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5">
      <c r="A122" s="11" t="s">
        <v>112</v>
      </c>
      <c r="E122" s="8">
        <v>3575</v>
      </c>
      <c r="F122" s="8">
        <v>3622</v>
      </c>
      <c r="G122" s="8">
        <v>3449</v>
      </c>
      <c r="H122" s="8">
        <v>3659</v>
      </c>
      <c r="I122" s="8">
        <v>4111</v>
      </c>
      <c r="J122" s="8"/>
    </row>
    <row r="123" spans="1:10" x14ac:dyDescent="0.35">
      <c r="A123" s="11" t="s">
        <v>113</v>
      </c>
      <c r="E123" s="8">
        <v>1347</v>
      </c>
      <c r="F123" s="8">
        <v>1395</v>
      </c>
      <c r="G123" s="8">
        <v>1365</v>
      </c>
      <c r="H123" s="8">
        <v>1494</v>
      </c>
      <c r="I123" s="8">
        <v>1610</v>
      </c>
      <c r="J123" s="8"/>
    </row>
    <row r="124" spans="1:10" x14ac:dyDescent="0.35">
      <c r="A124" s="11" t="s">
        <v>114</v>
      </c>
      <c r="E124" s="8">
        <v>244</v>
      </c>
      <c r="F124">
        <v>237</v>
      </c>
      <c r="G124">
        <v>214</v>
      </c>
      <c r="H124">
        <v>190</v>
      </c>
      <c r="I124">
        <v>234</v>
      </c>
    </row>
    <row r="125" spans="1:10" x14ac:dyDescent="0.35">
      <c r="A125" s="2" t="s">
        <v>192</v>
      </c>
      <c r="B125" s="3">
        <f t="shared" ref="B125:D125" si="23">+SUM(B126:B128)</f>
        <v>5705</v>
      </c>
      <c r="C125" s="3">
        <f t="shared" si="23"/>
        <v>5884</v>
      </c>
      <c r="D125" s="3">
        <f t="shared" si="23"/>
        <v>6211</v>
      </c>
      <c r="E125" s="3"/>
      <c r="F125" s="3"/>
      <c r="G125" s="3"/>
      <c r="H125" s="3"/>
      <c r="I125" s="3"/>
      <c r="J125" s="3"/>
    </row>
    <row r="126" spans="1:10" x14ac:dyDescent="0.35">
      <c r="A126" s="11" t="s">
        <v>112</v>
      </c>
      <c r="B126" s="8">
        <v>3876</v>
      </c>
      <c r="C126" s="8">
        <v>3985</v>
      </c>
      <c r="D126" s="8">
        <v>4068</v>
      </c>
      <c r="E126" s="8"/>
      <c r="F126" s="8"/>
      <c r="G126" s="8"/>
      <c r="H126" s="8"/>
      <c r="I126" s="8"/>
      <c r="J126" s="8"/>
    </row>
    <row r="127" spans="1:10" x14ac:dyDescent="0.35">
      <c r="A127" s="11" t="s">
        <v>113</v>
      </c>
      <c r="B127" s="8">
        <v>1552</v>
      </c>
      <c r="C127" s="8">
        <v>1628</v>
      </c>
      <c r="D127" s="8">
        <v>1868</v>
      </c>
      <c r="E127" s="8"/>
      <c r="F127" s="8"/>
      <c r="G127" s="8"/>
      <c r="H127" s="8"/>
      <c r="I127" s="8"/>
      <c r="J127" s="8"/>
    </row>
    <row r="128" spans="1:10" x14ac:dyDescent="0.35">
      <c r="A128" s="11" t="s">
        <v>114</v>
      </c>
      <c r="B128" s="8">
        <v>277</v>
      </c>
      <c r="C128" s="8">
        <v>271</v>
      </c>
      <c r="D128" s="8">
        <v>275</v>
      </c>
      <c r="E128" s="8"/>
    </row>
    <row r="129" spans="1:10" x14ac:dyDescent="0.35">
      <c r="A129" s="2" t="s">
        <v>193</v>
      </c>
      <c r="B129" s="3">
        <f t="shared" ref="B129:D129" si="24">+SUM(B130:B132)</f>
        <v>1421</v>
      </c>
      <c r="C129" s="3">
        <f t="shared" si="24"/>
        <v>1431</v>
      </c>
      <c r="D129" s="3">
        <f t="shared" si="24"/>
        <v>1487</v>
      </c>
      <c r="E129" s="3"/>
      <c r="F129" s="3"/>
      <c r="G129" s="3"/>
      <c r="H129" s="3"/>
      <c r="I129" s="3"/>
      <c r="J129" s="3"/>
    </row>
    <row r="130" spans="1:10" x14ac:dyDescent="0.35">
      <c r="A130" s="11" t="s">
        <v>112</v>
      </c>
      <c r="B130" s="8">
        <v>827</v>
      </c>
      <c r="C130" s="8">
        <v>882</v>
      </c>
      <c r="D130" s="8">
        <v>927</v>
      </c>
      <c r="E130" s="8"/>
      <c r="F130" s="8"/>
      <c r="G130" s="8"/>
      <c r="H130" s="8"/>
      <c r="I130" s="8"/>
      <c r="J130" s="8"/>
    </row>
    <row r="131" spans="1:10" x14ac:dyDescent="0.35">
      <c r="A131" s="11" t="s">
        <v>113</v>
      </c>
      <c r="B131" s="8">
        <v>499</v>
      </c>
      <c r="C131" s="8">
        <v>463</v>
      </c>
      <c r="D131" s="8">
        <v>471</v>
      </c>
      <c r="E131" s="8"/>
      <c r="F131" s="8"/>
      <c r="G131" s="8"/>
      <c r="H131" s="8"/>
      <c r="I131" s="8"/>
      <c r="J131" s="8"/>
    </row>
    <row r="132" spans="1:10" s="12" customFormat="1" x14ac:dyDescent="0.35">
      <c r="A132" s="11" t="s">
        <v>114</v>
      </c>
      <c r="B132" s="8">
        <v>95</v>
      </c>
      <c r="C132" s="8">
        <v>86</v>
      </c>
      <c r="D132" s="8">
        <v>89</v>
      </c>
      <c r="E132" s="8"/>
      <c r="F132"/>
      <c r="G132"/>
      <c r="H132"/>
      <c r="I132"/>
      <c r="J132"/>
    </row>
    <row r="133" spans="1:10" x14ac:dyDescent="0.35">
      <c r="A133" s="2" t="s">
        <v>194</v>
      </c>
      <c r="B133" s="3">
        <f t="shared" ref="B133:D133" si="25">+SUM(B134:B136)</f>
        <v>755</v>
      </c>
      <c r="C133" s="3">
        <f t="shared" si="25"/>
        <v>869</v>
      </c>
      <c r="D133" s="3">
        <f t="shared" si="25"/>
        <v>1014</v>
      </c>
      <c r="E133" s="3"/>
      <c r="F133" s="3"/>
      <c r="G133" s="3"/>
      <c r="H133" s="3"/>
      <c r="I133" s="3"/>
      <c r="J133" s="3"/>
    </row>
    <row r="134" spans="1:10" x14ac:dyDescent="0.35">
      <c r="A134" s="11" t="s">
        <v>112</v>
      </c>
      <c r="B134" s="8">
        <v>452</v>
      </c>
      <c r="C134" s="8">
        <v>570</v>
      </c>
      <c r="D134" s="8">
        <v>666</v>
      </c>
      <c r="E134" s="8"/>
      <c r="F134" s="8"/>
      <c r="G134" s="8"/>
      <c r="H134" s="8"/>
      <c r="I134" s="8"/>
      <c r="J134" s="8"/>
    </row>
    <row r="135" spans="1:10" x14ac:dyDescent="0.35">
      <c r="A135" s="11" t="s">
        <v>113</v>
      </c>
      <c r="B135" s="8">
        <v>230</v>
      </c>
      <c r="C135" s="8">
        <v>228</v>
      </c>
      <c r="D135" s="8">
        <v>275</v>
      </c>
      <c r="E135" s="8"/>
      <c r="F135" s="8"/>
      <c r="G135" s="8"/>
      <c r="H135" s="8"/>
      <c r="I135" s="8"/>
      <c r="J135" s="8"/>
    </row>
    <row r="136" spans="1:10" x14ac:dyDescent="0.35">
      <c r="A136" s="11" t="s">
        <v>114</v>
      </c>
      <c r="B136" s="8">
        <v>73</v>
      </c>
      <c r="C136" s="8">
        <v>71</v>
      </c>
      <c r="D136" s="8">
        <v>73</v>
      </c>
      <c r="E136" s="8"/>
    </row>
    <row r="137" spans="1:10" x14ac:dyDescent="0.35">
      <c r="A137" s="2" t="s">
        <v>195</v>
      </c>
      <c r="B137" s="3">
        <f t="shared" ref="B137:D137" si="26">+SUM(B138:B140)</f>
        <v>3898</v>
      </c>
      <c r="C137" s="3">
        <f t="shared" si="26"/>
        <v>3701</v>
      </c>
      <c r="D137" s="3">
        <f t="shared" si="26"/>
        <v>3995</v>
      </c>
      <c r="E137" s="3"/>
      <c r="F137" s="3"/>
      <c r="G137" s="3"/>
      <c r="H137" s="3"/>
      <c r="I137" s="3"/>
      <c r="J137" s="3"/>
    </row>
    <row r="138" spans="1:10" x14ac:dyDescent="0.35">
      <c r="A138" s="11" t="s">
        <v>112</v>
      </c>
      <c r="B138" s="8">
        <v>2641</v>
      </c>
      <c r="C138" s="8">
        <v>2536</v>
      </c>
      <c r="D138" s="8">
        <v>2816</v>
      </c>
      <c r="E138" s="8"/>
      <c r="F138" s="8"/>
      <c r="G138" s="8"/>
      <c r="H138" s="8"/>
      <c r="I138" s="8"/>
      <c r="J138" s="8"/>
    </row>
    <row r="139" spans="1:10" x14ac:dyDescent="0.35">
      <c r="A139" s="11" t="s">
        <v>113</v>
      </c>
      <c r="B139" s="8">
        <v>1021</v>
      </c>
      <c r="C139" s="8">
        <v>947</v>
      </c>
      <c r="D139" s="8">
        <v>966</v>
      </c>
      <c r="E139" s="8"/>
      <c r="F139" s="8"/>
      <c r="G139" s="8"/>
      <c r="H139" s="8"/>
      <c r="I139" s="8"/>
      <c r="J139" s="8"/>
    </row>
    <row r="140" spans="1:10" x14ac:dyDescent="0.35">
      <c r="A140" s="11" t="s">
        <v>114</v>
      </c>
      <c r="B140" s="8">
        <v>236</v>
      </c>
      <c r="C140" s="8">
        <v>218</v>
      </c>
      <c r="D140" s="8">
        <v>213</v>
      </c>
      <c r="E140" s="8"/>
    </row>
    <row r="141" spans="1:10" x14ac:dyDescent="0.35">
      <c r="A141" s="2" t="s">
        <v>106</v>
      </c>
      <c r="B141" s="3">
        <v>115</v>
      </c>
      <c r="C141" s="3">
        <v>73</v>
      </c>
      <c r="D141" s="3">
        <v>73</v>
      </c>
      <c r="E141" s="3">
        <v>88</v>
      </c>
      <c r="F141" s="3">
        <v>42</v>
      </c>
      <c r="G141" s="3">
        <v>30</v>
      </c>
      <c r="H141" s="3">
        <v>25</v>
      </c>
      <c r="I141" s="3">
        <v>102</v>
      </c>
      <c r="J141" s="3"/>
    </row>
    <row r="142" spans="1:10"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5">
      <c r="A143" s="2" t="s">
        <v>103</v>
      </c>
      <c r="B143" s="3">
        <v>1982</v>
      </c>
      <c r="C143" s="3">
        <v>1955</v>
      </c>
      <c r="D143" s="3">
        <v>2042</v>
      </c>
      <c r="E143" s="8">
        <v>1886</v>
      </c>
      <c r="F143" s="3">
        <v>1906</v>
      </c>
      <c r="G143" s="3">
        <v>1846</v>
      </c>
      <c r="H143" s="3">
        <v>2205</v>
      </c>
      <c r="I143" s="3">
        <v>2346</v>
      </c>
      <c r="J143" s="3"/>
    </row>
    <row r="144" spans="1:10" x14ac:dyDescent="0.35">
      <c r="A144" s="11" t="s">
        <v>112</v>
      </c>
      <c r="B144" s="3"/>
      <c r="C144" s="3"/>
      <c r="D144" s="3"/>
      <c r="E144" s="3"/>
      <c r="F144" s="3"/>
      <c r="G144" s="3"/>
      <c r="H144" s="3">
        <v>1986</v>
      </c>
      <c r="I144" s="3">
        <v>2094</v>
      </c>
      <c r="J144" s="3"/>
    </row>
    <row r="145" spans="1:10" x14ac:dyDescent="0.35">
      <c r="A145" s="11" t="s">
        <v>113</v>
      </c>
      <c r="B145" s="3"/>
      <c r="C145" s="3"/>
      <c r="D145" s="3"/>
      <c r="E145" s="3"/>
      <c r="F145" s="3"/>
      <c r="G145" s="3"/>
      <c r="H145" s="3">
        <v>104</v>
      </c>
      <c r="I145" s="3">
        <v>103</v>
      </c>
      <c r="J145" s="3"/>
    </row>
    <row r="146" spans="1:10" x14ac:dyDescent="0.35">
      <c r="A146" s="11" t="s">
        <v>114</v>
      </c>
      <c r="B146" s="3"/>
      <c r="C146" s="3"/>
      <c r="D146" s="3"/>
      <c r="E146" s="3"/>
      <c r="F146" s="3"/>
      <c r="G146" s="3"/>
      <c r="H146" s="3">
        <v>29</v>
      </c>
      <c r="I146" s="3">
        <v>26</v>
      </c>
      <c r="J146" s="3"/>
    </row>
    <row r="147" spans="1:10" x14ac:dyDescent="0.35">
      <c r="A147" s="11" t="s">
        <v>120</v>
      </c>
      <c r="B147" s="3"/>
      <c r="C147" s="3"/>
      <c r="D147" s="3"/>
      <c r="E147" s="3"/>
      <c r="F147" s="3"/>
      <c r="G147" s="3"/>
      <c r="H147" s="3">
        <v>86</v>
      </c>
      <c r="I147" s="3">
        <v>123</v>
      </c>
      <c r="J147" s="3"/>
    </row>
    <row r="148" spans="1:10" x14ac:dyDescent="0.35">
      <c r="A148" s="2" t="s">
        <v>107</v>
      </c>
      <c r="B148" s="3">
        <v>-82</v>
      </c>
      <c r="C148" s="3">
        <v>-86</v>
      </c>
      <c r="D148" s="3">
        <v>75</v>
      </c>
      <c r="E148" s="3">
        <v>26</v>
      </c>
      <c r="F148" s="3">
        <v>-7</v>
      </c>
      <c r="G148" s="3">
        <v>-11</v>
      </c>
      <c r="H148" s="3">
        <v>40</v>
      </c>
      <c r="I148" s="3">
        <v>-72</v>
      </c>
      <c r="J148" s="3"/>
    </row>
    <row r="149" spans="1:10"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5">
      <c r="A151" s="1" t="s">
        <v>109</v>
      </c>
    </row>
    <row r="152" spans="1:10" x14ac:dyDescent="0.35">
      <c r="A152" s="2" t="s">
        <v>99</v>
      </c>
      <c r="B152" s="3">
        <v>3645</v>
      </c>
      <c r="C152" s="3">
        <v>3763</v>
      </c>
      <c r="D152" s="3">
        <v>3875</v>
      </c>
      <c r="E152" s="8">
        <v>3600</v>
      </c>
      <c r="F152" s="8">
        <v>3925</v>
      </c>
      <c r="G152" s="8">
        <v>2899</v>
      </c>
      <c r="H152" s="3">
        <v>5089</v>
      </c>
      <c r="I152" s="3">
        <v>5114</v>
      </c>
      <c r="J152" s="3"/>
    </row>
    <row r="153" spans="1:10" x14ac:dyDescent="0.35">
      <c r="A153" s="2" t="s">
        <v>100</v>
      </c>
      <c r="B153" s="3">
        <v>0</v>
      </c>
      <c r="C153" s="3">
        <v>0</v>
      </c>
      <c r="D153" s="3">
        <v>0</v>
      </c>
      <c r="E153" s="8">
        <v>1587</v>
      </c>
      <c r="F153" s="8">
        <v>1995</v>
      </c>
      <c r="G153" s="8">
        <v>1541</v>
      </c>
      <c r="H153" s="3">
        <v>2435</v>
      </c>
      <c r="I153" s="3">
        <v>3293</v>
      </c>
      <c r="J153" s="3"/>
    </row>
    <row r="154" spans="1:10" x14ac:dyDescent="0.35">
      <c r="A154" s="2" t="s">
        <v>101</v>
      </c>
      <c r="B154" s="3">
        <v>993</v>
      </c>
      <c r="C154" s="3">
        <v>1372</v>
      </c>
      <c r="D154" s="3">
        <v>1507</v>
      </c>
      <c r="E154" s="8">
        <v>1807</v>
      </c>
      <c r="F154" s="8">
        <v>2376</v>
      </c>
      <c r="G154" s="8">
        <v>2490</v>
      </c>
      <c r="H154" s="3">
        <v>3243</v>
      </c>
      <c r="I154" s="3">
        <v>2365</v>
      </c>
      <c r="J154" s="3"/>
    </row>
    <row r="155" spans="1:10" x14ac:dyDescent="0.35">
      <c r="A155" s="2" t="s">
        <v>105</v>
      </c>
      <c r="B155" s="3">
        <v>0</v>
      </c>
      <c r="C155" s="3">
        <v>0</v>
      </c>
      <c r="D155" s="3">
        <v>0</v>
      </c>
      <c r="E155" s="3">
        <v>1189</v>
      </c>
      <c r="F155" s="8">
        <v>1323</v>
      </c>
      <c r="G155" s="8">
        <v>1184</v>
      </c>
      <c r="H155" s="3">
        <v>1530</v>
      </c>
      <c r="I155" s="3">
        <v>1896</v>
      </c>
      <c r="J155" s="3"/>
    </row>
    <row r="156" spans="1:10" x14ac:dyDescent="0.35">
      <c r="A156" s="59" t="s">
        <v>192</v>
      </c>
      <c r="B156" s="3">
        <v>1275</v>
      </c>
      <c r="C156" s="3">
        <v>1434</v>
      </c>
      <c r="D156" s="3">
        <v>1203</v>
      </c>
      <c r="E156" s="3">
        <v>0</v>
      </c>
      <c r="F156" s="3">
        <v>0</v>
      </c>
      <c r="G156" s="3">
        <v>0</v>
      </c>
      <c r="H156" s="3">
        <v>0</v>
      </c>
      <c r="I156" s="3">
        <v>0</v>
      </c>
      <c r="J156" s="3"/>
    </row>
    <row r="157" spans="1:10" x14ac:dyDescent="0.35">
      <c r="A157" s="59" t="s">
        <v>193</v>
      </c>
      <c r="B157" s="3">
        <v>249</v>
      </c>
      <c r="C157" s="3">
        <v>289</v>
      </c>
      <c r="D157" s="3">
        <v>244</v>
      </c>
      <c r="E157" s="3">
        <v>0</v>
      </c>
      <c r="F157" s="3">
        <v>0</v>
      </c>
      <c r="G157" s="3">
        <v>0</v>
      </c>
      <c r="H157" s="3">
        <v>0</v>
      </c>
      <c r="I157" s="3">
        <v>0</v>
      </c>
      <c r="J157" s="3"/>
    </row>
    <row r="158" spans="1:10" x14ac:dyDescent="0.35">
      <c r="A158" s="59" t="s">
        <v>194</v>
      </c>
      <c r="B158" s="3">
        <v>100</v>
      </c>
      <c r="C158" s="3">
        <v>174</v>
      </c>
      <c r="D158" s="3">
        <v>224</v>
      </c>
      <c r="E158" s="3">
        <v>0</v>
      </c>
      <c r="F158" s="3">
        <v>0</v>
      </c>
      <c r="G158" s="3">
        <v>0</v>
      </c>
      <c r="H158" s="3">
        <v>0</v>
      </c>
      <c r="I158" s="3">
        <v>0</v>
      </c>
      <c r="J158" s="3"/>
    </row>
    <row r="159" spans="1:10" x14ac:dyDescent="0.35">
      <c r="A159" s="59" t="s">
        <v>195</v>
      </c>
      <c r="B159" s="3">
        <v>818</v>
      </c>
      <c r="C159" s="3">
        <v>892</v>
      </c>
      <c r="D159" s="3">
        <v>816</v>
      </c>
      <c r="E159" s="3">
        <v>0</v>
      </c>
      <c r="F159" s="3">
        <v>0</v>
      </c>
      <c r="G159" s="3">
        <v>0</v>
      </c>
      <c r="H159" s="3">
        <v>0</v>
      </c>
      <c r="I159" s="3">
        <v>0</v>
      </c>
      <c r="J159" s="3"/>
    </row>
    <row r="160" spans="1:10" x14ac:dyDescent="0.35">
      <c r="A160" s="2" t="s">
        <v>106</v>
      </c>
      <c r="B160" s="3">
        <v>-2267</v>
      </c>
      <c r="C160" s="3">
        <v>-2596</v>
      </c>
      <c r="D160" s="3">
        <v>-2677</v>
      </c>
      <c r="E160" s="3">
        <v>-2658</v>
      </c>
      <c r="F160" s="3">
        <v>-3262</v>
      </c>
      <c r="G160" s="3">
        <v>-3468</v>
      </c>
      <c r="H160" s="3">
        <v>-3656</v>
      </c>
      <c r="I160" s="3">
        <v>-4262</v>
      </c>
      <c r="J160" s="3"/>
    </row>
    <row r="161" spans="1:10"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5">
      <c r="A162" s="2" t="s">
        <v>103</v>
      </c>
      <c r="B162" s="3">
        <v>517</v>
      </c>
      <c r="C162" s="3">
        <v>487</v>
      </c>
      <c r="D162" s="3">
        <v>477</v>
      </c>
      <c r="E162" s="3">
        <v>310</v>
      </c>
      <c r="F162" s="3">
        <v>303</v>
      </c>
      <c r="G162" s="3">
        <v>297</v>
      </c>
      <c r="H162" s="3">
        <v>543</v>
      </c>
      <c r="I162" s="3">
        <v>669</v>
      </c>
      <c r="J162" s="3"/>
    </row>
    <row r="163" spans="1:10" x14ac:dyDescent="0.35">
      <c r="A163" s="2" t="s">
        <v>107</v>
      </c>
      <c r="B163" s="3">
        <v>-1097</v>
      </c>
      <c r="C163" s="3">
        <v>-1173</v>
      </c>
      <c r="D163" s="3">
        <v>-724</v>
      </c>
      <c r="E163" s="3">
        <v>-1456</v>
      </c>
      <c r="F163" s="3">
        <v>-1810</v>
      </c>
      <c r="G163" s="3">
        <v>-1967</v>
      </c>
      <c r="H163" s="3">
        <v>-2261</v>
      </c>
      <c r="I163" s="3">
        <v>-2219</v>
      </c>
      <c r="J163" s="3"/>
    </row>
    <row r="164" spans="1:10"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5">
      <c r="A166" s="1" t="s">
        <v>116</v>
      </c>
    </row>
    <row r="167" spans="1:10" x14ac:dyDescent="0.35">
      <c r="A167" s="2" t="s">
        <v>99</v>
      </c>
      <c r="B167" s="3">
        <v>632</v>
      </c>
      <c r="C167" s="3">
        <v>742</v>
      </c>
      <c r="D167" s="3">
        <v>819</v>
      </c>
      <c r="E167" s="3">
        <v>848</v>
      </c>
      <c r="F167" s="3">
        <v>814</v>
      </c>
      <c r="G167" s="3">
        <v>645</v>
      </c>
      <c r="H167" s="3">
        <v>617</v>
      </c>
      <c r="I167" s="3">
        <v>639</v>
      </c>
      <c r="J167" s="3"/>
    </row>
    <row r="168" spans="1:10" x14ac:dyDescent="0.35">
      <c r="A168" s="2" t="s">
        <v>100</v>
      </c>
      <c r="B168" s="3">
        <v>0</v>
      </c>
      <c r="C168" s="3">
        <v>0</v>
      </c>
      <c r="D168" s="3">
        <v>709</v>
      </c>
      <c r="E168" s="3">
        <v>849</v>
      </c>
      <c r="F168" s="3">
        <v>929</v>
      </c>
      <c r="G168" s="3">
        <v>885</v>
      </c>
      <c r="H168" s="3">
        <v>982</v>
      </c>
      <c r="I168" s="3">
        <v>920</v>
      </c>
      <c r="J168" s="3"/>
    </row>
    <row r="169" spans="1:10" x14ac:dyDescent="0.35">
      <c r="A169" s="2" t="s">
        <v>101</v>
      </c>
      <c r="B169" s="3">
        <v>254</v>
      </c>
      <c r="C169" s="3">
        <v>234</v>
      </c>
      <c r="D169" s="3">
        <v>225</v>
      </c>
      <c r="E169" s="3">
        <v>256</v>
      </c>
      <c r="F169" s="3">
        <v>237</v>
      </c>
      <c r="G169" s="3">
        <v>214</v>
      </c>
      <c r="H169" s="3">
        <v>288</v>
      </c>
      <c r="I169" s="3">
        <v>303</v>
      </c>
      <c r="J169" s="3"/>
    </row>
    <row r="170" spans="1:10" x14ac:dyDescent="0.35">
      <c r="A170" s="2" t="s">
        <v>117</v>
      </c>
      <c r="B170" s="3">
        <v>0</v>
      </c>
      <c r="C170" s="3">
        <v>0</v>
      </c>
      <c r="D170" s="3">
        <v>340</v>
      </c>
      <c r="E170" s="3">
        <v>339</v>
      </c>
      <c r="F170" s="3">
        <v>326</v>
      </c>
      <c r="G170" s="3">
        <v>296</v>
      </c>
      <c r="H170" s="3">
        <v>304</v>
      </c>
      <c r="I170" s="3">
        <v>274</v>
      </c>
      <c r="J170" s="3"/>
    </row>
    <row r="171" spans="1:10" x14ac:dyDescent="0.35">
      <c r="A171" s="59" t="s">
        <v>196</v>
      </c>
      <c r="B171" s="3">
        <f>451+47+205+103</f>
        <v>806</v>
      </c>
      <c r="C171" s="3">
        <f>589+50+223+109</f>
        <v>971</v>
      </c>
      <c r="D171" s="3">
        <v>0</v>
      </c>
      <c r="E171" s="3">
        <v>0</v>
      </c>
      <c r="F171" s="3">
        <v>0</v>
      </c>
      <c r="G171" s="3">
        <v>0</v>
      </c>
      <c r="H171" s="3">
        <v>0</v>
      </c>
      <c r="I171" s="3">
        <v>0</v>
      </c>
      <c r="J171" s="3"/>
    </row>
    <row r="172" spans="1:10" x14ac:dyDescent="0.35">
      <c r="A172" s="2" t="s">
        <v>106</v>
      </c>
      <c r="B172" s="3">
        <v>484</v>
      </c>
      <c r="C172" s="3">
        <v>511</v>
      </c>
      <c r="D172" s="3">
        <v>533</v>
      </c>
      <c r="E172" s="3">
        <v>597</v>
      </c>
      <c r="F172" s="3">
        <v>665</v>
      </c>
      <c r="G172" s="3">
        <v>830</v>
      </c>
      <c r="H172" s="3">
        <v>780</v>
      </c>
      <c r="I172" s="3">
        <v>789</v>
      </c>
      <c r="J172" s="3"/>
    </row>
    <row r="173" spans="1:10"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5">
      <c r="A174" s="2" t="s">
        <v>103</v>
      </c>
      <c r="B174" s="3">
        <v>122</v>
      </c>
      <c r="C174" s="3">
        <v>125</v>
      </c>
      <c r="D174" s="3">
        <v>125</v>
      </c>
      <c r="E174" s="3">
        <v>115</v>
      </c>
      <c r="F174" s="3">
        <v>100</v>
      </c>
      <c r="G174" s="3">
        <v>80</v>
      </c>
      <c r="H174" s="3">
        <v>63</v>
      </c>
      <c r="I174" s="3">
        <v>49</v>
      </c>
      <c r="J174" s="3"/>
    </row>
    <row r="175" spans="1:10" x14ac:dyDescent="0.35">
      <c r="A175" s="2" t="s">
        <v>107</v>
      </c>
      <c r="B175" s="3">
        <v>713</v>
      </c>
      <c r="C175" s="3">
        <v>937</v>
      </c>
      <c r="D175" s="3">
        <v>1238</v>
      </c>
      <c r="E175" s="3">
        <v>1450</v>
      </c>
      <c r="F175" s="3">
        <v>1673</v>
      </c>
      <c r="G175" s="3">
        <v>1916</v>
      </c>
      <c r="H175" s="3">
        <v>1870</v>
      </c>
      <c r="I175" s="3">
        <v>1817</v>
      </c>
      <c r="J175" s="3"/>
    </row>
    <row r="176" spans="1:10"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5">
      <c r="A178" s="1" t="s">
        <v>121</v>
      </c>
    </row>
    <row r="179" spans="1:10" x14ac:dyDescent="0.35">
      <c r="A179" s="2" t="s">
        <v>99</v>
      </c>
      <c r="B179" s="3">
        <v>208</v>
      </c>
      <c r="C179" s="3">
        <v>242</v>
      </c>
      <c r="D179" s="3">
        <v>223</v>
      </c>
      <c r="E179" s="3">
        <v>196</v>
      </c>
      <c r="F179" s="3">
        <v>117</v>
      </c>
      <c r="G179" s="3">
        <v>110</v>
      </c>
      <c r="H179" s="3">
        <v>98</v>
      </c>
      <c r="I179" s="3">
        <v>146</v>
      </c>
      <c r="J179" s="3"/>
    </row>
    <row r="180" spans="1:10" x14ac:dyDescent="0.35">
      <c r="A180" s="2" t="s">
        <v>100</v>
      </c>
      <c r="B180" s="3">
        <v>0</v>
      </c>
      <c r="C180" s="3">
        <v>234</v>
      </c>
      <c r="D180" s="3">
        <v>173</v>
      </c>
      <c r="E180" s="3">
        <v>240</v>
      </c>
      <c r="F180" s="3">
        <v>233</v>
      </c>
      <c r="G180" s="3">
        <v>139</v>
      </c>
      <c r="H180" s="3">
        <v>153</v>
      </c>
      <c r="I180" s="3">
        <v>197</v>
      </c>
      <c r="J180" s="3"/>
    </row>
    <row r="181" spans="1:10" x14ac:dyDescent="0.35">
      <c r="A181" s="2" t="s">
        <v>101</v>
      </c>
      <c r="B181" s="3">
        <v>69</v>
      </c>
      <c r="C181" s="3">
        <v>44</v>
      </c>
      <c r="D181" s="3">
        <v>51</v>
      </c>
      <c r="E181" s="3">
        <v>76</v>
      </c>
      <c r="F181" s="3">
        <v>49</v>
      </c>
      <c r="G181" s="3">
        <v>28</v>
      </c>
      <c r="H181" s="3">
        <v>94</v>
      </c>
      <c r="I181" s="3">
        <v>78</v>
      </c>
      <c r="J181" s="3"/>
    </row>
    <row r="182" spans="1:10" x14ac:dyDescent="0.35">
      <c r="A182" s="2" t="s">
        <v>117</v>
      </c>
      <c r="B182" s="3">
        <v>0</v>
      </c>
      <c r="C182" s="3">
        <v>62</v>
      </c>
      <c r="D182" s="3">
        <v>59</v>
      </c>
      <c r="E182" s="3">
        <v>49</v>
      </c>
      <c r="F182" s="3">
        <v>47</v>
      </c>
      <c r="G182" s="3">
        <v>41</v>
      </c>
      <c r="H182" s="3">
        <v>54</v>
      </c>
      <c r="I182" s="3">
        <v>56</v>
      </c>
      <c r="J182" s="3"/>
    </row>
    <row r="183" spans="1:10" x14ac:dyDescent="0.35">
      <c r="A183" s="59" t="s">
        <v>196</v>
      </c>
      <c r="B183" s="3">
        <f>216+20+15+37</f>
        <v>288</v>
      </c>
      <c r="C183" s="3">
        <v>0</v>
      </c>
      <c r="D183" s="3">
        <v>0</v>
      </c>
      <c r="E183" s="3">
        <v>0</v>
      </c>
      <c r="F183" s="3">
        <v>0</v>
      </c>
      <c r="G183" s="3">
        <v>0</v>
      </c>
      <c r="H183" s="3">
        <v>0</v>
      </c>
      <c r="I183" s="3">
        <v>0</v>
      </c>
      <c r="J183" s="3"/>
    </row>
    <row r="184" spans="1:10" x14ac:dyDescent="0.35">
      <c r="A184" s="2" t="s">
        <v>106</v>
      </c>
      <c r="B184" s="3">
        <v>225</v>
      </c>
      <c r="C184" s="3">
        <v>258</v>
      </c>
      <c r="D184" s="3">
        <v>278</v>
      </c>
      <c r="E184" s="3">
        <v>286</v>
      </c>
      <c r="F184" s="3">
        <v>278</v>
      </c>
      <c r="G184" s="3">
        <v>438</v>
      </c>
      <c r="H184" s="3">
        <v>278</v>
      </c>
      <c r="I184" s="3">
        <v>222</v>
      </c>
      <c r="J184" s="3"/>
    </row>
    <row r="185" spans="1:10"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5">
      <c r="A186" s="2" t="s">
        <v>103</v>
      </c>
      <c r="B186" s="3">
        <v>69</v>
      </c>
      <c r="C186" s="3">
        <v>39</v>
      </c>
      <c r="D186" s="3">
        <v>30</v>
      </c>
      <c r="E186" s="3">
        <v>22</v>
      </c>
      <c r="F186" s="3">
        <v>18</v>
      </c>
      <c r="G186" s="3">
        <v>12</v>
      </c>
      <c r="H186" s="3">
        <v>7</v>
      </c>
      <c r="I186" s="3">
        <v>9</v>
      </c>
      <c r="J186" s="3"/>
    </row>
    <row r="187" spans="1:10"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5">
      <c r="A190" s="1" t="s">
        <v>123</v>
      </c>
    </row>
    <row r="191" spans="1:10" x14ac:dyDescent="0.35">
      <c r="A191" s="2" t="s">
        <v>99</v>
      </c>
      <c r="B191" s="3">
        <v>121</v>
      </c>
      <c r="C191" s="3">
        <v>133</v>
      </c>
      <c r="D191" s="3">
        <v>140</v>
      </c>
      <c r="E191" s="3">
        <v>160</v>
      </c>
      <c r="F191" s="3">
        <v>149</v>
      </c>
      <c r="G191" s="3">
        <v>148</v>
      </c>
      <c r="H191" s="3">
        <v>130</v>
      </c>
      <c r="I191" s="3">
        <v>124</v>
      </c>
      <c r="J191" s="3"/>
    </row>
    <row r="192" spans="1:10" x14ac:dyDescent="0.35">
      <c r="A192" s="2" t="s">
        <v>100</v>
      </c>
      <c r="B192" s="3">
        <v>0</v>
      </c>
      <c r="C192" s="3">
        <v>85</v>
      </c>
      <c r="D192" s="3">
        <v>106</v>
      </c>
      <c r="E192" s="3">
        <v>116</v>
      </c>
      <c r="F192" s="3">
        <v>111</v>
      </c>
      <c r="G192" s="3">
        <v>132</v>
      </c>
      <c r="H192" s="3">
        <v>136</v>
      </c>
      <c r="I192" s="3">
        <v>134</v>
      </c>
      <c r="J192" s="3"/>
    </row>
    <row r="193" spans="1:10" x14ac:dyDescent="0.35">
      <c r="A193" s="2" t="s">
        <v>101</v>
      </c>
      <c r="B193" s="3">
        <v>46</v>
      </c>
      <c r="C193" s="3">
        <v>48</v>
      </c>
      <c r="D193" s="3">
        <v>54</v>
      </c>
      <c r="E193" s="3">
        <v>56</v>
      </c>
      <c r="F193" s="3">
        <v>50</v>
      </c>
      <c r="G193" s="3">
        <v>44</v>
      </c>
      <c r="H193" s="3">
        <v>46</v>
      </c>
      <c r="I193" s="3">
        <v>41</v>
      </c>
      <c r="J193" s="3"/>
    </row>
    <row r="194" spans="1:10" x14ac:dyDescent="0.35">
      <c r="A194" s="2" t="s">
        <v>105</v>
      </c>
      <c r="B194" s="3">
        <v>0</v>
      </c>
      <c r="C194" s="3">
        <v>42</v>
      </c>
      <c r="D194" s="3">
        <v>54</v>
      </c>
      <c r="E194" s="3">
        <v>55</v>
      </c>
      <c r="F194" s="3">
        <v>53</v>
      </c>
      <c r="G194" s="3">
        <v>46</v>
      </c>
      <c r="H194" s="3">
        <v>43</v>
      </c>
      <c r="I194" s="3">
        <v>42</v>
      </c>
      <c r="J194" s="3"/>
    </row>
    <row r="195" spans="1:10" x14ac:dyDescent="0.35">
      <c r="A195" s="59" t="s">
        <v>196</v>
      </c>
      <c r="B195" s="3">
        <f>75+12+22+27</f>
        <v>136</v>
      </c>
      <c r="C195" s="3">
        <v>0</v>
      </c>
      <c r="D195" s="3">
        <v>0</v>
      </c>
      <c r="E195" s="3">
        <v>0</v>
      </c>
      <c r="F195" s="3">
        <v>0</v>
      </c>
      <c r="G195" s="3">
        <v>0</v>
      </c>
      <c r="H195" s="3">
        <v>0</v>
      </c>
      <c r="I195" s="3">
        <v>0</v>
      </c>
      <c r="J195" s="3"/>
    </row>
    <row r="196" spans="1:10" x14ac:dyDescent="0.35">
      <c r="A196" s="2" t="s">
        <v>106</v>
      </c>
      <c r="B196" s="3">
        <v>210</v>
      </c>
      <c r="C196" s="3">
        <v>230</v>
      </c>
      <c r="D196" s="3">
        <v>233</v>
      </c>
      <c r="E196" s="3">
        <v>217</v>
      </c>
      <c r="F196" s="3">
        <v>195</v>
      </c>
      <c r="G196" s="3">
        <v>214</v>
      </c>
      <c r="H196" s="3">
        <v>222</v>
      </c>
      <c r="I196" s="3">
        <v>220</v>
      </c>
      <c r="J196" s="3"/>
    </row>
    <row r="197" spans="1:10"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5">
      <c r="A198" s="2" t="s">
        <v>103</v>
      </c>
      <c r="B198" s="3">
        <v>18</v>
      </c>
      <c r="C198" s="3">
        <v>27</v>
      </c>
      <c r="D198" s="3">
        <v>28</v>
      </c>
      <c r="E198" s="3">
        <v>33</v>
      </c>
      <c r="F198" s="3">
        <v>31</v>
      </c>
      <c r="G198" s="3">
        <v>25</v>
      </c>
      <c r="H198" s="3">
        <v>26</v>
      </c>
      <c r="I198" s="3">
        <v>22</v>
      </c>
      <c r="J198" s="3"/>
    </row>
    <row r="199" spans="1:10" x14ac:dyDescent="0.35">
      <c r="A199" s="2" t="s">
        <v>107</v>
      </c>
      <c r="B199" s="3">
        <v>75</v>
      </c>
      <c r="C199" s="3">
        <v>84</v>
      </c>
      <c r="D199" s="3">
        <v>91</v>
      </c>
      <c r="E199" s="3">
        <v>110</v>
      </c>
      <c r="F199" s="3">
        <v>116</v>
      </c>
      <c r="G199" s="3">
        <v>112</v>
      </c>
      <c r="H199" s="3">
        <v>141</v>
      </c>
      <c r="I199" s="3">
        <v>134</v>
      </c>
      <c r="J199" s="3"/>
    </row>
    <row r="200" spans="1:10"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5">
      <c r="A202" s="14" t="s">
        <v>125</v>
      </c>
      <c r="B202" s="14"/>
      <c r="C202" s="14"/>
      <c r="D202" s="14"/>
      <c r="E202" s="14"/>
      <c r="F202" s="14"/>
      <c r="G202" s="14"/>
      <c r="H202" s="14"/>
      <c r="I202" s="14"/>
      <c r="J202" s="14"/>
    </row>
    <row r="203" spans="1:10" x14ac:dyDescent="0.35">
      <c r="A203" s="26" t="s">
        <v>126</v>
      </c>
    </row>
    <row r="204" spans="1:10" x14ac:dyDescent="0.35">
      <c r="A204" s="30" t="s">
        <v>99</v>
      </c>
      <c r="B204" s="60">
        <v>0.12</v>
      </c>
      <c r="C204" s="60">
        <v>0.08</v>
      </c>
      <c r="D204" s="60">
        <v>0.03</v>
      </c>
      <c r="E204" s="60">
        <v>-0.02</v>
      </c>
      <c r="F204" s="60">
        <v>7.0000000000000007E-2</v>
      </c>
      <c r="G204" s="60">
        <v>-0.09</v>
      </c>
      <c r="H204" s="60">
        <v>0.19</v>
      </c>
      <c r="I204" s="60">
        <v>7.0000000000000007E-2</v>
      </c>
      <c r="J204" s="60"/>
    </row>
    <row r="205" spans="1:10" x14ac:dyDescent="0.35">
      <c r="A205" s="28" t="s">
        <v>112</v>
      </c>
      <c r="B205" s="61">
        <v>0.14000000000000001</v>
      </c>
      <c r="C205" s="61">
        <v>0.1</v>
      </c>
      <c r="D205" s="61">
        <v>0.04</v>
      </c>
      <c r="E205" s="61">
        <v>-0.04</v>
      </c>
      <c r="F205" s="61">
        <v>0.08</v>
      </c>
      <c r="G205" s="61">
        <v>-7.0000000000000007E-2</v>
      </c>
      <c r="H205" s="61">
        <v>0.25</v>
      </c>
      <c r="I205" s="61">
        <v>0.05</v>
      </c>
      <c r="J205" s="61"/>
    </row>
    <row r="206" spans="1:10" x14ac:dyDescent="0.35">
      <c r="A206" s="28" t="s">
        <v>113</v>
      </c>
      <c r="B206" s="61">
        <v>0.12</v>
      </c>
      <c r="C206" s="61">
        <v>0.08</v>
      </c>
      <c r="D206" s="61">
        <v>0.03</v>
      </c>
      <c r="E206" s="61">
        <v>0.01</v>
      </c>
      <c r="F206" s="61">
        <v>7.0000000000000007E-2</v>
      </c>
      <c r="G206" s="61">
        <v>-0.12</v>
      </c>
      <c r="H206" s="61">
        <v>0.08</v>
      </c>
      <c r="I206" s="61">
        <v>0.09</v>
      </c>
      <c r="J206" s="61"/>
    </row>
    <row r="207" spans="1:10" x14ac:dyDescent="0.35">
      <c r="A207" s="28" t="s">
        <v>114</v>
      </c>
      <c r="B207" s="61">
        <v>-0.05</v>
      </c>
      <c r="C207" s="61">
        <v>-0.13</v>
      </c>
      <c r="D207" s="61">
        <v>-0.1</v>
      </c>
      <c r="E207" s="61">
        <v>-0.08</v>
      </c>
      <c r="F207" s="61">
        <v>0</v>
      </c>
      <c r="G207" s="61">
        <v>-0.14000000000000001</v>
      </c>
      <c r="H207" s="61">
        <v>-0.02</v>
      </c>
      <c r="I207" s="61">
        <v>0.25</v>
      </c>
      <c r="J207" s="61"/>
    </row>
    <row r="208" spans="1:10" x14ac:dyDescent="0.35">
      <c r="A208" s="30" t="s">
        <v>100</v>
      </c>
      <c r="B208" s="34"/>
      <c r="C208" s="34"/>
      <c r="D208" s="60">
        <v>0.1</v>
      </c>
      <c r="E208" s="60">
        <v>0.09</v>
      </c>
      <c r="F208" s="60">
        <v>0.11</v>
      </c>
      <c r="G208" s="60">
        <v>-0.01</v>
      </c>
      <c r="H208" s="60">
        <v>0.17</v>
      </c>
      <c r="I208" s="60">
        <v>0.12</v>
      </c>
      <c r="J208" s="60"/>
    </row>
    <row r="209" spans="1:10" x14ac:dyDescent="0.35">
      <c r="A209" s="28" t="s">
        <v>112</v>
      </c>
      <c r="B209" s="62"/>
      <c r="C209" s="62"/>
      <c r="D209" s="61">
        <v>0.08</v>
      </c>
      <c r="E209" s="61">
        <v>0.06</v>
      </c>
      <c r="F209" s="61">
        <v>0.12</v>
      </c>
      <c r="G209" s="61">
        <v>-0.03</v>
      </c>
      <c r="H209" s="61">
        <v>0.13</v>
      </c>
      <c r="I209" s="61">
        <v>0.09</v>
      </c>
      <c r="J209" s="61"/>
    </row>
    <row r="210" spans="1:10" x14ac:dyDescent="0.35">
      <c r="A210" s="28" t="s">
        <v>113</v>
      </c>
      <c r="B210" s="62"/>
      <c r="C210" s="62"/>
      <c r="D210" s="61">
        <v>0.17</v>
      </c>
      <c r="E210" s="61">
        <v>0.16</v>
      </c>
      <c r="F210" s="61">
        <v>0.09</v>
      </c>
      <c r="G210" s="61">
        <v>0.02</v>
      </c>
      <c r="H210" s="61">
        <v>0.25</v>
      </c>
      <c r="I210" s="61">
        <v>0.16</v>
      </c>
      <c r="J210" s="61"/>
    </row>
    <row r="211" spans="1:10" x14ac:dyDescent="0.35">
      <c r="A211" s="28" t="s">
        <v>114</v>
      </c>
      <c r="B211" s="62"/>
      <c r="C211" s="62"/>
      <c r="D211" s="61">
        <v>7.0000000000000007E-2</v>
      </c>
      <c r="E211" s="61">
        <v>0.06</v>
      </c>
      <c r="F211" s="61">
        <v>0.05</v>
      </c>
      <c r="G211" s="61">
        <v>-0.03</v>
      </c>
      <c r="H211" s="61">
        <v>0.19</v>
      </c>
      <c r="I211" s="61">
        <v>0.17</v>
      </c>
      <c r="J211" s="61"/>
    </row>
    <row r="212" spans="1:10" x14ac:dyDescent="0.35">
      <c r="A212" s="30" t="s">
        <v>101</v>
      </c>
      <c r="B212" s="60">
        <v>0.19</v>
      </c>
      <c r="C212" s="60">
        <v>0.27</v>
      </c>
      <c r="D212" s="60">
        <v>0.17</v>
      </c>
      <c r="E212" s="60">
        <v>0.18</v>
      </c>
      <c r="F212" s="60">
        <v>0.24</v>
      </c>
      <c r="G212" s="60">
        <v>0.11</v>
      </c>
      <c r="H212" s="60">
        <v>0.19</v>
      </c>
      <c r="I212" s="60">
        <v>-0.13</v>
      </c>
      <c r="J212" s="60"/>
    </row>
    <row r="213" spans="1:10" x14ac:dyDescent="0.35">
      <c r="A213" s="28" t="s">
        <v>112</v>
      </c>
      <c r="B213" s="61">
        <v>0.28000000000000003</v>
      </c>
      <c r="C213" s="61">
        <v>0.33</v>
      </c>
      <c r="D213" s="61">
        <v>0.18</v>
      </c>
      <c r="E213" s="61">
        <v>0.16</v>
      </c>
      <c r="F213" s="61">
        <v>0.25</v>
      </c>
      <c r="G213" s="61">
        <v>0.12</v>
      </c>
      <c r="H213" s="61">
        <v>0.19</v>
      </c>
      <c r="I213" s="61">
        <v>-0.1</v>
      </c>
      <c r="J213" s="61"/>
    </row>
    <row r="214" spans="1:10" x14ac:dyDescent="0.35">
      <c r="A214" s="28" t="s">
        <v>113</v>
      </c>
      <c r="B214" s="61">
        <v>7.0000000000000007E-2</v>
      </c>
      <c r="C214" s="61">
        <v>0.17</v>
      </c>
      <c r="D214" s="61">
        <v>0.18</v>
      </c>
      <c r="E214" s="61">
        <v>0.23</v>
      </c>
      <c r="F214" s="61">
        <v>0.23</v>
      </c>
      <c r="G214" s="61">
        <v>0.08</v>
      </c>
      <c r="H214" s="61">
        <v>0.19</v>
      </c>
      <c r="I214" s="61">
        <v>-0.21</v>
      </c>
      <c r="J214" s="61"/>
    </row>
    <row r="215" spans="1:10" x14ac:dyDescent="0.35">
      <c r="A215" s="28" t="s">
        <v>114</v>
      </c>
      <c r="B215" s="61">
        <v>0.01</v>
      </c>
      <c r="C215" s="61">
        <v>7.0000000000000007E-2</v>
      </c>
      <c r="D215" s="61">
        <v>0.03</v>
      </c>
      <c r="E215" s="61">
        <v>-0.01</v>
      </c>
      <c r="F215" s="61">
        <v>0.08</v>
      </c>
      <c r="G215" s="61">
        <v>0.11</v>
      </c>
      <c r="H215" s="61">
        <v>0.26</v>
      </c>
      <c r="I215" s="61">
        <v>-0.06</v>
      </c>
      <c r="J215" s="61"/>
    </row>
    <row r="216" spans="1:10" x14ac:dyDescent="0.35">
      <c r="A216" s="30" t="s">
        <v>105</v>
      </c>
      <c r="B216" s="34"/>
      <c r="C216" s="34"/>
      <c r="D216" s="60">
        <v>0.13</v>
      </c>
      <c r="E216" s="60">
        <v>0.1</v>
      </c>
      <c r="F216" s="60">
        <v>0.13</v>
      </c>
      <c r="G216" s="60">
        <v>0.01</v>
      </c>
      <c r="H216" s="60">
        <v>0.08</v>
      </c>
      <c r="I216" s="60">
        <v>0.16</v>
      </c>
      <c r="J216" s="60"/>
    </row>
    <row r="217" spans="1:10" x14ac:dyDescent="0.35">
      <c r="A217" s="28" t="s">
        <v>112</v>
      </c>
      <c r="B217" s="62"/>
      <c r="C217" s="62"/>
      <c r="D217" s="61">
        <v>0.16</v>
      </c>
      <c r="E217" s="61">
        <v>0.09</v>
      </c>
      <c r="F217" s="61">
        <v>0.12</v>
      </c>
      <c r="G217" s="61">
        <v>0</v>
      </c>
      <c r="H217" s="61">
        <v>0.08</v>
      </c>
      <c r="I217" s="61">
        <v>0.17</v>
      </c>
      <c r="J217" s="61"/>
    </row>
    <row r="218" spans="1:10" x14ac:dyDescent="0.35">
      <c r="A218" s="28" t="s">
        <v>113</v>
      </c>
      <c r="B218" s="62"/>
      <c r="C218" s="62"/>
      <c r="D218" s="61">
        <v>0.09</v>
      </c>
      <c r="E218" s="61">
        <v>0.15</v>
      </c>
      <c r="F218" s="61">
        <v>0.15</v>
      </c>
      <c r="G218" s="61">
        <v>0.03</v>
      </c>
      <c r="H218" s="61">
        <v>0.19</v>
      </c>
      <c r="I218" s="61">
        <v>0.12</v>
      </c>
      <c r="J218" s="61"/>
    </row>
    <row r="219" spans="1:10" x14ac:dyDescent="0.35">
      <c r="A219" s="28" t="s">
        <v>114</v>
      </c>
      <c r="B219" s="62"/>
      <c r="C219" s="62"/>
      <c r="D219" s="61">
        <v>-0.01</v>
      </c>
      <c r="E219" s="61">
        <v>-0.08</v>
      </c>
      <c r="F219" s="61">
        <v>0.08</v>
      </c>
      <c r="G219" s="61">
        <v>-0.04</v>
      </c>
      <c r="H219" s="61">
        <v>-0.09</v>
      </c>
      <c r="I219" s="61">
        <v>0.28000000000000003</v>
      </c>
      <c r="J219" s="61"/>
    </row>
    <row r="220" spans="1:10" x14ac:dyDescent="0.35">
      <c r="A220" s="30" t="s">
        <v>192</v>
      </c>
      <c r="B220" s="60">
        <v>0.21</v>
      </c>
      <c r="C220" s="60">
        <v>0.14000000000000001</v>
      </c>
      <c r="D220" s="60"/>
      <c r="E220" s="60"/>
      <c r="F220" s="60"/>
      <c r="G220" s="60"/>
      <c r="H220" s="60"/>
      <c r="I220" s="60"/>
      <c r="J220" s="60"/>
    </row>
    <row r="221" spans="1:10" x14ac:dyDescent="0.35">
      <c r="A221" s="28" t="s">
        <v>112</v>
      </c>
      <c r="B221" s="61">
        <v>0.25</v>
      </c>
      <c r="C221" s="61">
        <v>0.14000000000000001</v>
      </c>
      <c r="D221" s="61"/>
      <c r="E221" s="61"/>
      <c r="F221" s="61"/>
      <c r="G221" s="61"/>
      <c r="H221" s="61"/>
      <c r="I221" s="61"/>
      <c r="J221" s="61"/>
    </row>
    <row r="222" spans="1:10" x14ac:dyDescent="0.35">
      <c r="A222" s="28" t="s">
        <v>113</v>
      </c>
      <c r="B222" s="61">
        <v>0.14000000000000001</v>
      </c>
      <c r="C222" s="61">
        <v>0.18</v>
      </c>
      <c r="D222" s="61"/>
      <c r="E222" s="61"/>
      <c r="F222" s="61"/>
      <c r="G222" s="61"/>
      <c r="H222" s="61"/>
      <c r="I222" s="61"/>
      <c r="J222" s="61"/>
    </row>
    <row r="223" spans="1:10" x14ac:dyDescent="0.35">
      <c r="A223" s="28" t="s">
        <v>114</v>
      </c>
      <c r="B223" s="61">
        <v>0.15</v>
      </c>
      <c r="C223" s="61">
        <v>0.08</v>
      </c>
      <c r="D223" s="61"/>
      <c r="E223" s="61"/>
      <c r="F223" s="61"/>
      <c r="G223" s="61"/>
      <c r="H223" s="61"/>
      <c r="I223" s="61"/>
      <c r="J223" s="61"/>
    </row>
    <row r="224" spans="1:10" x14ac:dyDescent="0.35">
      <c r="A224" s="30" t="s">
        <v>193</v>
      </c>
      <c r="B224" s="60">
        <v>0.15</v>
      </c>
      <c r="C224" s="60">
        <v>0.17</v>
      </c>
      <c r="D224" s="60"/>
      <c r="E224" s="60"/>
      <c r="F224" s="60"/>
      <c r="G224" s="60"/>
      <c r="H224" s="60"/>
      <c r="I224" s="60"/>
      <c r="J224" s="60"/>
    </row>
    <row r="225" spans="1:10" x14ac:dyDescent="0.35">
      <c r="A225" s="28" t="s">
        <v>112</v>
      </c>
      <c r="B225" s="61">
        <v>0.22</v>
      </c>
      <c r="C225" s="61">
        <v>0.23</v>
      </c>
      <c r="D225" s="60"/>
      <c r="E225" s="60"/>
      <c r="F225" s="61"/>
      <c r="G225" s="61"/>
      <c r="H225" s="61"/>
      <c r="I225" s="61"/>
      <c r="J225" s="61"/>
    </row>
    <row r="226" spans="1:10" x14ac:dyDescent="0.35">
      <c r="A226" s="28" t="s">
        <v>113</v>
      </c>
      <c r="B226" s="61">
        <v>0.05</v>
      </c>
      <c r="C226" s="61">
        <v>0.09</v>
      </c>
      <c r="D226" s="60"/>
      <c r="E226" s="60"/>
      <c r="F226" s="61"/>
      <c r="G226" s="61"/>
      <c r="H226" s="61"/>
      <c r="I226" s="61"/>
      <c r="J226" s="61"/>
    </row>
    <row r="227" spans="1:10" x14ac:dyDescent="0.35">
      <c r="A227" s="28" t="s">
        <v>114</v>
      </c>
      <c r="B227" s="61">
        <v>0.14000000000000001</v>
      </c>
      <c r="C227" s="61">
        <v>7.0000000000000007E-2</v>
      </c>
      <c r="D227" s="60"/>
      <c r="E227" s="60"/>
      <c r="F227" s="61"/>
      <c r="G227" s="61"/>
      <c r="H227" s="61"/>
      <c r="I227" s="61"/>
      <c r="J227" s="61"/>
    </row>
    <row r="228" spans="1:10" x14ac:dyDescent="0.35">
      <c r="A228" s="30" t="s">
        <v>194</v>
      </c>
      <c r="B228" s="60">
        <v>0.09</v>
      </c>
      <c r="C228" s="60">
        <v>0.22</v>
      </c>
      <c r="D228" s="60"/>
      <c r="E228" s="60"/>
      <c r="F228" s="60"/>
      <c r="G228" s="60"/>
      <c r="H228" s="60"/>
      <c r="I228" s="60"/>
      <c r="J228" s="60"/>
    </row>
    <row r="229" spans="1:10" x14ac:dyDescent="0.35">
      <c r="A229" s="28" t="s">
        <v>112</v>
      </c>
      <c r="B229" s="61">
        <v>0.23</v>
      </c>
      <c r="C229" s="61">
        <v>0.34</v>
      </c>
      <c r="D229" s="60"/>
      <c r="E229" s="60"/>
      <c r="F229" s="61"/>
      <c r="G229" s="61"/>
      <c r="H229" s="61"/>
      <c r="I229" s="61"/>
      <c r="J229" s="61"/>
    </row>
    <row r="230" spans="1:10" x14ac:dyDescent="0.35">
      <c r="A230" s="28" t="s">
        <v>113</v>
      </c>
      <c r="B230" s="61">
        <v>-0.08</v>
      </c>
      <c r="C230" s="61">
        <v>0.05</v>
      </c>
      <c r="D230" s="60"/>
      <c r="E230" s="60"/>
      <c r="F230" s="61"/>
      <c r="G230" s="61"/>
      <c r="H230" s="61"/>
      <c r="I230" s="61"/>
      <c r="J230" s="61"/>
    </row>
    <row r="231" spans="1:10" x14ac:dyDescent="0.35">
      <c r="A231" s="28" t="s">
        <v>114</v>
      </c>
      <c r="B231" s="61">
        <v>-0.06</v>
      </c>
      <c r="C231" s="61">
        <v>0.03</v>
      </c>
      <c r="D231" s="60"/>
      <c r="E231" s="60"/>
      <c r="F231" s="61"/>
      <c r="G231" s="61"/>
      <c r="H231" s="61"/>
      <c r="I231" s="61"/>
      <c r="J231" s="61"/>
    </row>
    <row r="232" spans="1:10" x14ac:dyDescent="0.35">
      <c r="A232" s="30" t="s">
        <v>195</v>
      </c>
      <c r="B232" s="60">
        <v>0.08</v>
      </c>
      <c r="C232" s="60">
        <v>0.13</v>
      </c>
      <c r="D232" s="60"/>
      <c r="E232" s="60"/>
      <c r="F232" s="60"/>
      <c r="G232" s="60"/>
      <c r="H232" s="60"/>
      <c r="I232" s="60"/>
      <c r="J232" s="60"/>
    </row>
    <row r="233" spans="1:10" x14ac:dyDescent="0.35">
      <c r="A233" s="28" t="s">
        <v>112</v>
      </c>
      <c r="B233" s="61">
        <v>0.09</v>
      </c>
      <c r="C233" s="61">
        <v>0.14000000000000001</v>
      </c>
      <c r="D233" s="60"/>
      <c r="E233" s="60"/>
      <c r="F233" s="61"/>
      <c r="G233" s="61"/>
      <c r="H233" s="61"/>
      <c r="I233" s="61"/>
      <c r="J233" s="61"/>
    </row>
    <row r="234" spans="1:10" x14ac:dyDescent="0.35">
      <c r="A234" s="28" t="s">
        <v>113</v>
      </c>
      <c r="B234" s="61">
        <v>0.05</v>
      </c>
      <c r="C234" s="61">
        <v>0.11</v>
      </c>
      <c r="D234" s="60"/>
      <c r="E234" s="60"/>
      <c r="F234" s="61"/>
      <c r="G234" s="61"/>
      <c r="H234" s="61"/>
      <c r="I234" s="61"/>
      <c r="J234" s="61"/>
    </row>
    <row r="235" spans="1:10" x14ac:dyDescent="0.35">
      <c r="A235" s="28" t="s">
        <v>114</v>
      </c>
      <c r="B235" s="61">
        <v>0.05</v>
      </c>
      <c r="C235" s="61">
        <v>0.11</v>
      </c>
      <c r="D235" s="60"/>
      <c r="E235" s="60"/>
      <c r="F235" s="61"/>
      <c r="G235" s="61"/>
      <c r="H235" s="61"/>
      <c r="I235" s="61"/>
      <c r="J235" s="61"/>
    </row>
    <row r="236" spans="1:10" x14ac:dyDescent="0.35">
      <c r="A236" s="30" t="s">
        <v>106</v>
      </c>
      <c r="B236" s="60">
        <v>-0.02</v>
      </c>
      <c r="C236" s="60">
        <v>-0.3</v>
      </c>
      <c r="D236" s="60">
        <v>0.02</v>
      </c>
      <c r="E236" s="60">
        <v>0.12</v>
      </c>
      <c r="F236" s="60">
        <v>-0.53</v>
      </c>
      <c r="G236" s="60">
        <v>-0.26</v>
      </c>
      <c r="H236" s="60">
        <v>-0.17</v>
      </c>
      <c r="I236" s="60">
        <v>3.02</v>
      </c>
      <c r="J236" s="60"/>
    </row>
    <row r="237" spans="1:10" x14ac:dyDescent="0.35">
      <c r="A237" s="31" t="s">
        <v>102</v>
      </c>
      <c r="B237" s="63">
        <v>0.14000000000000001</v>
      </c>
      <c r="C237" s="63">
        <v>0.13</v>
      </c>
      <c r="D237" s="63">
        <v>0.08</v>
      </c>
      <c r="E237" s="63">
        <v>0.05</v>
      </c>
      <c r="F237" s="63">
        <v>0.11</v>
      </c>
      <c r="G237" s="63">
        <v>-0.02</v>
      </c>
      <c r="H237" s="63">
        <v>0.17</v>
      </c>
      <c r="I237" s="63">
        <v>0.06</v>
      </c>
      <c r="J237" s="63"/>
    </row>
    <row r="238" spans="1:10" x14ac:dyDescent="0.35">
      <c r="A238" s="30" t="s">
        <v>103</v>
      </c>
      <c r="B238" s="60">
        <v>0.21</v>
      </c>
      <c r="C238" s="60">
        <v>0.02</v>
      </c>
      <c r="D238" s="60">
        <v>0.06</v>
      </c>
      <c r="E238" s="60">
        <v>-0.11</v>
      </c>
      <c r="F238" s="60">
        <v>0.03</v>
      </c>
      <c r="G238" s="60">
        <v>-0.01</v>
      </c>
      <c r="H238" s="60">
        <v>0.16</v>
      </c>
      <c r="I238" s="60">
        <v>7.0000000000000007E-2</v>
      </c>
      <c r="J238" s="60"/>
    </row>
    <row r="239" spans="1:10" x14ac:dyDescent="0.35">
      <c r="A239" s="28" t="s">
        <v>112</v>
      </c>
      <c r="B239" s="62">
        <v>0</v>
      </c>
      <c r="C239" s="62">
        <v>0</v>
      </c>
      <c r="D239" s="62">
        <v>0</v>
      </c>
      <c r="E239" s="62">
        <v>0</v>
      </c>
      <c r="F239" s="61">
        <v>0.05</v>
      </c>
      <c r="G239" s="61">
        <v>0.01</v>
      </c>
      <c r="H239" s="61">
        <v>0.17</v>
      </c>
      <c r="I239" s="61">
        <v>0.06</v>
      </c>
      <c r="J239" s="61"/>
    </row>
    <row r="240" spans="1:10" x14ac:dyDescent="0.35">
      <c r="A240" s="28" t="s">
        <v>113</v>
      </c>
      <c r="B240" s="62">
        <v>0</v>
      </c>
      <c r="C240" s="62">
        <v>0</v>
      </c>
      <c r="D240" s="62">
        <v>0</v>
      </c>
      <c r="E240" s="62">
        <v>0</v>
      </c>
      <c r="F240" s="61">
        <v>-0.17</v>
      </c>
      <c r="G240" s="61">
        <v>-0.22</v>
      </c>
      <c r="H240" s="61">
        <v>0.13</v>
      </c>
      <c r="I240" s="61">
        <v>-0.03</v>
      </c>
      <c r="J240" s="61"/>
    </row>
    <row r="241" spans="1:10" x14ac:dyDescent="0.35">
      <c r="A241" s="28" t="s">
        <v>114</v>
      </c>
      <c r="B241" s="62">
        <v>0</v>
      </c>
      <c r="C241" s="62">
        <v>0</v>
      </c>
      <c r="D241" s="62">
        <v>0</v>
      </c>
      <c r="E241" s="62">
        <v>0</v>
      </c>
      <c r="F241" s="61">
        <v>-0.13</v>
      </c>
      <c r="G241" s="61">
        <v>0.08</v>
      </c>
      <c r="H241" s="61">
        <v>0.14000000000000001</v>
      </c>
      <c r="I241" s="61">
        <v>-0.16</v>
      </c>
      <c r="J241" s="61"/>
    </row>
    <row r="242" spans="1:10" x14ac:dyDescent="0.35">
      <c r="A242" s="28" t="s">
        <v>120</v>
      </c>
      <c r="B242" s="62">
        <v>0</v>
      </c>
      <c r="C242" s="62">
        <v>0</v>
      </c>
      <c r="D242" s="62">
        <v>0</v>
      </c>
      <c r="E242" s="62">
        <v>0</v>
      </c>
      <c r="F242" s="61">
        <v>0.04</v>
      </c>
      <c r="G242" s="61">
        <v>-0.14000000000000001</v>
      </c>
      <c r="H242" s="61">
        <v>-0.01</v>
      </c>
      <c r="I242" s="61">
        <v>0.42</v>
      </c>
      <c r="J242" s="61"/>
    </row>
    <row r="243" spans="1:10" x14ac:dyDescent="0.35">
      <c r="A243" s="27" t="s">
        <v>107</v>
      </c>
      <c r="B243" s="61">
        <v>0</v>
      </c>
      <c r="C243" s="61">
        <v>0</v>
      </c>
      <c r="D243" s="61">
        <v>0</v>
      </c>
      <c r="E243" s="61">
        <v>0</v>
      </c>
      <c r="F243" s="61">
        <v>0</v>
      </c>
      <c r="G243" s="61">
        <v>0</v>
      </c>
      <c r="H243" s="61">
        <v>0</v>
      </c>
      <c r="I243" s="61">
        <v>0</v>
      </c>
      <c r="J243" s="61"/>
    </row>
    <row r="244" spans="1:10" ht="15" thickBot="1" x14ac:dyDescent="0.4">
      <c r="A244" s="29" t="s">
        <v>104</v>
      </c>
      <c r="B244" s="64">
        <v>0.14000000000000001</v>
      </c>
      <c r="C244" s="64">
        <v>0.12</v>
      </c>
      <c r="D244" s="64">
        <v>0.08</v>
      </c>
      <c r="E244" s="64">
        <v>0.04</v>
      </c>
      <c r="F244" s="64">
        <v>0.11</v>
      </c>
      <c r="G244" s="64">
        <v>-0.02</v>
      </c>
      <c r="H244" s="64">
        <v>0.17</v>
      </c>
      <c r="I244" s="64">
        <v>0.06</v>
      </c>
      <c r="J244" s="64"/>
    </row>
    <row r="245" spans="1:10"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83" workbookViewId="0">
      <selection activeCell="A26" sqref="A26"/>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197</v>
      </c>
      <c r="S1" s="67"/>
      <c r="T1" s="67"/>
      <c r="U1" s="67"/>
    </row>
    <row r="2" spans="1:21" x14ac:dyDescent="0.35">
      <c r="A2" s="33" t="s">
        <v>127</v>
      </c>
      <c r="B2" s="33"/>
      <c r="C2" s="33"/>
      <c r="D2" s="33"/>
      <c r="E2" s="33"/>
      <c r="F2" s="33"/>
      <c r="G2" s="33"/>
      <c r="H2" s="33"/>
      <c r="I2" s="33"/>
      <c r="J2" s="32"/>
      <c r="K2" s="32"/>
      <c r="L2" s="32"/>
      <c r="M2" s="32"/>
      <c r="N2" s="32"/>
      <c r="P2" s="65"/>
      <c r="R2" s="33" t="s">
        <v>127</v>
      </c>
      <c r="S2" s="67" t="s">
        <v>198</v>
      </c>
      <c r="T2" s="67" t="s">
        <v>199</v>
      </c>
      <c r="U2" s="67" t="s">
        <v>200</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130" t="s">
        <v>201</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130"/>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130"/>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130"/>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130"/>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130"/>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130"/>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130"/>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130"/>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202</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203</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204</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205</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206</v>
      </c>
      <c r="R17" s="9" t="s">
        <v>133</v>
      </c>
      <c r="S17" s="9">
        <f>J42</f>
        <v>5202.3281823663274</v>
      </c>
      <c r="T17" s="9">
        <v>5454</v>
      </c>
      <c r="U17" s="9">
        <f t="shared" si="13"/>
        <v>251.67181763367262</v>
      </c>
    </row>
    <row r="18" spans="1:21" x14ac:dyDescent="0.35">
      <c r="A18" s="35" t="s">
        <v>128</v>
      </c>
      <c r="B18" s="40" t="str">
        <f t="shared" ref="B18:N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 t="shared" si="24"/>
        <v>-2.3042414355628038E-2</v>
      </c>
      <c r="J18" s="40">
        <f t="shared" si="24"/>
        <v>6.1177890864535955E-2</v>
      </c>
      <c r="K18" s="40">
        <f t="shared" si="24"/>
        <v>6.2231318433714655E-2</v>
      </c>
      <c r="L18" s="40">
        <f t="shared" si="24"/>
        <v>6.3195495996183793E-2</v>
      </c>
      <c r="M18" s="40">
        <f t="shared" si="24"/>
        <v>6.4078167172376022E-2</v>
      </c>
      <c r="N18" s="40">
        <f t="shared" si="24"/>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5">+IFERROR(B17/B$3,"nm")</f>
        <v>9.8395477271984569E-2</v>
      </c>
      <c r="C19" s="40">
        <f t="shared" si="25"/>
        <v>0.10872251050160613</v>
      </c>
      <c r="D19" s="40">
        <f t="shared" si="25"/>
        <v>0.11612809315866085</v>
      </c>
      <c r="E19" s="40">
        <f t="shared" si="25"/>
        <v>0.12237272302662307</v>
      </c>
      <c r="F19" s="40">
        <f t="shared" si="25"/>
        <v>0.1212771940588491</v>
      </c>
      <c r="G19" s="40">
        <f t="shared" si="25"/>
        <v>0.13009651632222013</v>
      </c>
      <c r="H19" s="40">
        <f t="shared" si="25"/>
        <v>0.11010822219228523</v>
      </c>
      <c r="I19" s="40">
        <f t="shared" si="25"/>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130" t="s">
        <v>207</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6">+SUM(L23+L27+L31)</f>
        <v>21896.621922967599</v>
      </c>
      <c r="M21" s="9">
        <f t="shared" si="26"/>
        <v>23232.334327892451</v>
      </c>
      <c r="N21" s="9">
        <f t="shared" si="26"/>
        <v>24653.515684178816</v>
      </c>
      <c r="P21" s="130"/>
      <c r="R21" s="9" t="s">
        <v>135</v>
      </c>
      <c r="S21" s="9">
        <f>S23+S25+S27</f>
        <v>13831.214999999998</v>
      </c>
      <c r="T21" s="9">
        <f>T23+T25+T27</f>
        <v>13418</v>
      </c>
      <c r="U21" s="9">
        <f t="shared" ref="U21:U55" si="27">T21-S21</f>
        <v>-413.21499999999833</v>
      </c>
    </row>
    <row r="22" spans="1:21" x14ac:dyDescent="0.35">
      <c r="A22" s="37" t="s">
        <v>128</v>
      </c>
      <c r="B22" s="40" t="str">
        <f t="shared" ref="B22:N22" si="28">+IFERROR(B21/A21-1,"nm")</f>
        <v>nm</v>
      </c>
      <c r="C22" s="40">
        <f t="shared" si="28"/>
        <v>7.4526928675400228E-2</v>
      </c>
      <c r="D22" s="40">
        <f t="shared" si="28"/>
        <v>3.0615009482525046E-2</v>
      </c>
      <c r="E22" s="40">
        <f t="shared" si="28"/>
        <v>-2.372502628811779E-2</v>
      </c>
      <c r="F22" s="40">
        <f t="shared" si="28"/>
        <v>7.0481319421070276E-2</v>
      </c>
      <c r="G22" s="40">
        <f t="shared" si="28"/>
        <v>-8.9171173437303519E-2</v>
      </c>
      <c r="H22" s="40">
        <f t="shared" si="28"/>
        <v>0.18606738470035911</v>
      </c>
      <c r="I22" s="40">
        <f t="shared" si="28"/>
        <v>6.8339251411607238E-2</v>
      </c>
      <c r="J22" s="40">
        <f t="shared" si="28"/>
        <v>6.0403657894259055E-2</v>
      </c>
      <c r="K22" s="40">
        <f t="shared" si="28"/>
        <v>6.0617372385872725E-2</v>
      </c>
      <c r="L22" s="40">
        <f t="shared" si="28"/>
        <v>6.0816097951945869E-2</v>
      </c>
      <c r="M22" s="40">
        <f t="shared" si="28"/>
        <v>6.1000843400589089E-2</v>
      </c>
      <c r="N22" s="40">
        <f t="shared" si="28"/>
        <v>6.1172559598546838E-2</v>
      </c>
      <c r="P22" s="130"/>
      <c r="R22" s="37" t="s">
        <v>128</v>
      </c>
      <c r="S22" s="40">
        <f>J53</f>
        <v>0.10835924352912873</v>
      </c>
      <c r="T22" s="40">
        <f>+IFERROR(T21/I52-1,"nm")</f>
        <v>7.524641397547871E-2</v>
      </c>
      <c r="U22" s="40">
        <f t="shared" si="27"/>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9">+K23*(1+L24)</f>
        <v>14632.548622611115</v>
      </c>
      <c r="M23" s="3">
        <f t="shared" si="29"/>
        <v>15534.889121005468</v>
      </c>
      <c r="N23" s="3">
        <f t="shared" si="29"/>
        <v>16492.873950134141</v>
      </c>
      <c r="O23" s="1" t="s">
        <v>208</v>
      </c>
      <c r="P23" s="130"/>
      <c r="R23" s="38" t="s">
        <v>112</v>
      </c>
      <c r="S23" s="3">
        <f>J56</f>
        <v>8034.4499999999989</v>
      </c>
      <c r="T23" s="3">
        <v>8260</v>
      </c>
      <c r="U23" s="3">
        <f t="shared" si="27"/>
        <v>225.55000000000109</v>
      </c>
    </row>
    <row r="24" spans="1:21" x14ac:dyDescent="0.35">
      <c r="A24" s="37" t="s">
        <v>128</v>
      </c>
      <c r="B24" s="40" t="str">
        <f t="shared" ref="B24:H24" si="30">+IFERROR(B23/A23-1,"nm")</f>
        <v>nm</v>
      </c>
      <c r="C24" s="40">
        <f t="shared" si="30"/>
        <v>9.3228309428638578E-2</v>
      </c>
      <c r="D24" s="40">
        <f t="shared" si="30"/>
        <v>4.1402301322722934E-2</v>
      </c>
      <c r="E24" s="40">
        <f t="shared" si="30"/>
        <v>-3.7381247418422192E-2</v>
      </c>
      <c r="F24" s="40">
        <f t="shared" si="30"/>
        <v>7.755846384895948E-2</v>
      </c>
      <c r="G24" s="40">
        <f t="shared" si="30"/>
        <v>-7.1279243404678949E-2</v>
      </c>
      <c r="H24" s="40">
        <f t="shared" si="30"/>
        <v>0.24815092721620746</v>
      </c>
      <c r="I24" s="40">
        <f>+IFERROR(I23/H23-1,"nm")</f>
        <v>5.0154586052902683E-2</v>
      </c>
      <c r="J24" s="40">
        <f>+J25+J26</f>
        <v>6.1666666666666668E-2</v>
      </c>
      <c r="K24" s="40">
        <f t="shared" ref="K24:N24" si="31">+K25+K26</f>
        <v>6.1666666666666668E-2</v>
      </c>
      <c r="L24" s="40">
        <f t="shared" si="31"/>
        <v>6.1666666666666668E-2</v>
      </c>
      <c r="M24" s="40">
        <f t="shared" si="31"/>
        <v>6.1666666666666668E-2</v>
      </c>
      <c r="N24" s="40">
        <f t="shared" si="31"/>
        <v>6.1666666666666668E-2</v>
      </c>
      <c r="P24" s="130"/>
      <c r="R24" s="37" t="s">
        <v>128</v>
      </c>
      <c r="S24" s="40">
        <f>J57</f>
        <v>8.7499999999999994E-2</v>
      </c>
      <c r="T24" s="40">
        <f>+IFERROR(T23/I56-1,"nm")</f>
        <v>0.11802923659989162</v>
      </c>
      <c r="U24" s="40">
        <f t="shared" si="27"/>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2">+K25</f>
        <v>6.1666666666666668E-2</v>
      </c>
      <c r="M25" s="42">
        <f t="shared" si="32"/>
        <v>6.1666666666666668E-2</v>
      </c>
      <c r="N25" s="42">
        <f t="shared" si="32"/>
        <v>6.1666666666666668E-2</v>
      </c>
      <c r="P25" s="130"/>
      <c r="R25" s="38" t="s">
        <v>113</v>
      </c>
      <c r="S25" s="3">
        <f>J60</f>
        <v>5183.415</v>
      </c>
      <c r="T25" s="3">
        <v>4566</v>
      </c>
      <c r="U25" s="3">
        <f t="shared" si="27"/>
        <v>-617.41499999999996</v>
      </c>
    </row>
    <row r="26" spans="1:21" x14ac:dyDescent="0.35">
      <c r="A26" s="37" t="s">
        <v>137</v>
      </c>
      <c r="B26" s="40" t="str">
        <f t="shared" ref="B26:H26" si="33">+IFERROR(B24-B25,"nm")</f>
        <v>nm</v>
      </c>
      <c r="C26" s="40">
        <f t="shared" si="33"/>
        <v>-6.7716905713614273E-3</v>
      </c>
      <c r="D26" s="40">
        <f t="shared" si="33"/>
        <v>1.4023013227229333E-3</v>
      </c>
      <c r="E26" s="40">
        <f t="shared" si="33"/>
        <v>2.6187525815778087E-3</v>
      </c>
      <c r="F26" s="40">
        <f t="shared" si="33"/>
        <v>-2.4415361510405215E-3</v>
      </c>
      <c r="G26" s="40">
        <f t="shared" si="33"/>
        <v>-1.2792434046789425E-3</v>
      </c>
      <c r="H26" s="40">
        <f t="shared" si="33"/>
        <v>-1.849072783792538E-3</v>
      </c>
      <c r="I26" s="40">
        <f>+IFERROR(I24-I25,"nm")</f>
        <v>1.5458605290268046E-4</v>
      </c>
      <c r="J26" s="42">
        <v>0</v>
      </c>
      <c r="K26" s="42">
        <v>0</v>
      </c>
      <c r="L26" s="42">
        <v>0</v>
      </c>
      <c r="M26" s="42">
        <v>0</v>
      </c>
      <c r="N26" s="42">
        <v>0</v>
      </c>
      <c r="P26" s="130"/>
      <c r="R26" s="37" t="s">
        <v>128</v>
      </c>
      <c r="S26" s="40">
        <f>J61</f>
        <v>0.14500000000000002</v>
      </c>
      <c r="T26" s="40">
        <f>+IFERROR(T25/I60-1,"nm")</f>
        <v>8.6149768058316756E-3</v>
      </c>
      <c r="U26" s="40">
        <f t="shared" si="27"/>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4">+K27*(1+L28)</f>
        <v>6665.2539259259256</v>
      </c>
      <c r="M27" s="3">
        <f t="shared" si="34"/>
        <v>7109.6041876543204</v>
      </c>
      <c r="N27" s="3">
        <f t="shared" si="34"/>
        <v>7583.5778001646086</v>
      </c>
      <c r="O27" s="1" t="s">
        <v>208</v>
      </c>
      <c r="P27" s="130"/>
      <c r="R27" s="38" t="s">
        <v>114</v>
      </c>
      <c r="S27" s="3">
        <f>J64</f>
        <v>613.34999999999991</v>
      </c>
      <c r="T27" s="3">
        <v>592</v>
      </c>
      <c r="U27" s="3">
        <f t="shared" si="27"/>
        <v>-21.349999999999909</v>
      </c>
    </row>
    <row r="28" spans="1:21" x14ac:dyDescent="0.35">
      <c r="A28" s="37" t="s">
        <v>128</v>
      </c>
      <c r="B28" s="40" t="str">
        <f t="shared" ref="B28:H28" si="35">+IFERROR(B27/A27-1,"nm")</f>
        <v>nm</v>
      </c>
      <c r="C28" s="40">
        <f t="shared" si="35"/>
        <v>7.6190476190476142E-2</v>
      </c>
      <c r="D28" s="40">
        <f t="shared" si="35"/>
        <v>2.9498525073746285E-2</v>
      </c>
      <c r="E28" s="40">
        <f t="shared" si="35"/>
        <v>1.0642652476463343E-2</v>
      </c>
      <c r="F28" s="40">
        <f t="shared" si="35"/>
        <v>6.5208586472256025E-2</v>
      </c>
      <c r="G28" s="40">
        <f t="shared" si="35"/>
        <v>-0.11806083650190113</v>
      </c>
      <c r="H28" s="40">
        <f t="shared" si="35"/>
        <v>8.3854278939426541E-2</v>
      </c>
      <c r="I28" s="40">
        <f>+IFERROR(I27/H27-1,"nm")</f>
        <v>9.2283214001591007E-2</v>
      </c>
      <c r="J28" s="40">
        <f>+J29+J30</f>
        <v>6.6666666666666666E-2</v>
      </c>
      <c r="K28" s="40">
        <f t="shared" ref="K28:N28" si="36">+K29+K30</f>
        <v>6.6666666666666666E-2</v>
      </c>
      <c r="L28" s="40">
        <f t="shared" si="36"/>
        <v>6.6666666666666666E-2</v>
      </c>
      <c r="M28" s="40">
        <f t="shared" si="36"/>
        <v>6.6666666666666666E-2</v>
      </c>
      <c r="N28" s="40">
        <f t="shared" si="36"/>
        <v>6.6666666666666666E-2</v>
      </c>
      <c r="P28" s="130"/>
      <c r="R28" s="37" t="s">
        <v>128</v>
      </c>
      <c r="S28" s="40">
        <f>J65</f>
        <v>8.7499999999999994E-2</v>
      </c>
      <c r="T28" s="40">
        <f>+IFERROR(T27/I64-1,"nm")</f>
        <v>4.9645390070921946E-2</v>
      </c>
      <c r="U28" s="40">
        <f t="shared" si="27"/>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7">+K29</f>
        <v>6.6666666666666666E-2</v>
      </c>
      <c r="M29" s="42">
        <f t="shared" si="37"/>
        <v>6.6666666666666666E-2</v>
      </c>
      <c r="N29" s="42">
        <f t="shared" si="37"/>
        <v>6.6666666666666666E-2</v>
      </c>
      <c r="P29" s="130"/>
      <c r="R29" s="9" t="s">
        <v>133</v>
      </c>
      <c r="S29" s="9">
        <f>J75</f>
        <v>4084.9863282378137</v>
      </c>
      <c r="T29" s="9">
        <v>3531</v>
      </c>
      <c r="U29" s="9">
        <f t="shared" si="27"/>
        <v>-553.98632823781372</v>
      </c>
    </row>
    <row r="30" spans="1:21" x14ac:dyDescent="0.35">
      <c r="A30" s="37" t="s">
        <v>137</v>
      </c>
      <c r="B30" s="40" t="str">
        <f t="shared" ref="B30:H30" si="38">+IFERROR(B28-B29,"nm")</f>
        <v>nm</v>
      </c>
      <c r="C30" s="40">
        <f t="shared" si="38"/>
        <v>-3.8095238095238598E-3</v>
      </c>
      <c r="D30" s="40">
        <f t="shared" si="38"/>
        <v>-5.0147492625371437E-4</v>
      </c>
      <c r="E30" s="40">
        <f t="shared" si="38"/>
        <v>6.4265247646334324E-4</v>
      </c>
      <c r="F30" s="40">
        <f t="shared" si="38"/>
        <v>-4.7914135277439818E-3</v>
      </c>
      <c r="G30" s="40">
        <f t="shared" si="38"/>
        <v>1.9391634980988615E-3</v>
      </c>
      <c r="H30" s="40">
        <f t="shared" si="38"/>
        <v>3.8542789394265392E-3</v>
      </c>
      <c r="I30" s="40">
        <f>+IFERROR(I28-I29,"nm")</f>
        <v>2.2832140015910107E-3</v>
      </c>
      <c r="J30" s="42">
        <v>0</v>
      </c>
      <c r="K30" s="42">
        <v>0</v>
      </c>
      <c r="L30" s="42">
        <v>0</v>
      </c>
      <c r="M30" s="42">
        <v>0</v>
      </c>
      <c r="N30" s="42">
        <v>0</v>
      </c>
      <c r="P30" s="130"/>
      <c r="R30" s="39" t="s">
        <v>128</v>
      </c>
      <c r="S30" s="40">
        <f t="shared" ref="S30:S31" si="39">J76</f>
        <v>0.24050602132943016</v>
      </c>
      <c r="T30" s="40">
        <f>+IFERROR(T29/I75-1,"nm")</f>
        <v>7.227452171272386E-2</v>
      </c>
      <c r="U30" s="40">
        <f t="shared" si="27"/>
        <v>-0.1682314996167063</v>
      </c>
    </row>
    <row r="31" spans="1:21" x14ac:dyDescent="0.35">
      <c r="A31" s="38"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621.39499999999998</v>
      </c>
      <c r="K31" s="3">
        <f>+J31*(1+K32)</f>
        <v>610.0027583333333</v>
      </c>
      <c r="L31" s="3">
        <f t="shared" ref="L31:N31" si="41">+K31*(1+L32)</f>
        <v>598.81937443055551</v>
      </c>
      <c r="M31" s="3">
        <f t="shared" si="41"/>
        <v>587.84101923266201</v>
      </c>
      <c r="N31" s="3">
        <f t="shared" si="41"/>
        <v>577.06393388006325</v>
      </c>
      <c r="O31" s="1" t="s">
        <v>208</v>
      </c>
      <c r="P31" s="130"/>
      <c r="R31" s="39" t="s">
        <v>130</v>
      </c>
      <c r="S31" s="40">
        <f t="shared" si="39"/>
        <v>0.29534544349414094</v>
      </c>
      <c r="T31" s="40">
        <f>+IFERROR(T29/T$21,"nm")</f>
        <v>0.26315397227604709</v>
      </c>
      <c r="U31" s="40">
        <f t="shared" si="27"/>
        <v>-3.2191471218093848E-2</v>
      </c>
    </row>
    <row r="32" spans="1:21" x14ac:dyDescent="0.35">
      <c r="A32" s="37" t="s">
        <v>128</v>
      </c>
      <c r="B32" s="40" t="str">
        <f t="shared" ref="B32:H32" si="42">+IFERROR(B31/A31-1,"nm")</f>
        <v>nm</v>
      </c>
      <c r="C32" s="40">
        <f t="shared" si="42"/>
        <v>-0.12742718446601942</v>
      </c>
      <c r="D32" s="40">
        <f t="shared" si="42"/>
        <v>-0.10152990264255912</v>
      </c>
      <c r="E32" s="40">
        <f t="shared" si="42"/>
        <v>-7.8947368421052655E-2</v>
      </c>
      <c r="F32" s="40">
        <f t="shared" si="42"/>
        <v>3.3613445378151141E-3</v>
      </c>
      <c r="G32" s="40">
        <f t="shared" si="42"/>
        <v>-0.13567839195979903</v>
      </c>
      <c r="H32" s="40">
        <f t="shared" si="42"/>
        <v>-1.744186046511631E-2</v>
      </c>
      <c r="I32" s="40">
        <f>+IFERROR(I31/H31-1,"nm")</f>
        <v>0.24852071005917153</v>
      </c>
      <c r="J32" s="40">
        <f>+J33+J34</f>
        <v>-1.833333333333334E-2</v>
      </c>
      <c r="K32" s="40">
        <f t="shared" ref="K32:N32" si="43">+K33+K34</f>
        <v>-1.833333333333334E-2</v>
      </c>
      <c r="L32" s="40">
        <f t="shared" si="43"/>
        <v>-1.833333333333334E-2</v>
      </c>
      <c r="M32" s="40">
        <f t="shared" si="43"/>
        <v>-1.833333333333334E-2</v>
      </c>
      <c r="N32" s="40">
        <f t="shared" si="43"/>
        <v>-1.833333333333334E-2</v>
      </c>
      <c r="P32" s="130"/>
      <c r="R32" s="36" t="s">
        <v>101</v>
      </c>
      <c r="S32" s="36"/>
      <c r="T32" s="36"/>
      <c r="U32" s="36">
        <f t="shared" si="27"/>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4">+K33</f>
        <v>-1.833333333333334E-2</v>
      </c>
      <c r="M33" s="42">
        <f t="shared" si="44"/>
        <v>-1.833333333333334E-2</v>
      </c>
      <c r="N33" s="42">
        <f t="shared" si="44"/>
        <v>-1.833333333333334E-2</v>
      </c>
      <c r="P33" s="130"/>
      <c r="R33" s="9" t="s">
        <v>135</v>
      </c>
      <c r="S33" s="9">
        <f>S35+S37+S39</f>
        <v>8760.2033333333347</v>
      </c>
      <c r="T33" s="9">
        <f>T35+T37+T39</f>
        <v>7248</v>
      </c>
      <c r="U33" s="9">
        <f t="shared" si="27"/>
        <v>-1512.2033333333347</v>
      </c>
    </row>
    <row r="34" spans="1:21" x14ac:dyDescent="0.35">
      <c r="A34" s="37" t="s">
        <v>137</v>
      </c>
      <c r="B34" s="40" t="str">
        <f t="shared" ref="B34:H34" si="45">+IFERROR(B32-B33,"nm")</f>
        <v>nm</v>
      </c>
      <c r="C34" s="40">
        <f t="shared" si="45"/>
        <v>2.572815533980588E-3</v>
      </c>
      <c r="D34" s="40">
        <f t="shared" si="45"/>
        <v>-1.5299026425591167E-3</v>
      </c>
      <c r="E34" s="40">
        <f t="shared" si="45"/>
        <v>1.0526315789473467E-3</v>
      </c>
      <c r="F34" s="40">
        <f t="shared" si="45"/>
        <v>3.3613445378151141E-3</v>
      </c>
      <c r="G34" s="40">
        <f t="shared" si="45"/>
        <v>4.321608040200986E-3</v>
      </c>
      <c r="H34" s="40">
        <f t="shared" si="45"/>
        <v>2.5581395348836904E-3</v>
      </c>
      <c r="I34" s="40">
        <f>+IFERROR(I32-I33,"nm")</f>
        <v>-1.4792899408284654E-3</v>
      </c>
      <c r="J34" s="42">
        <v>0</v>
      </c>
      <c r="K34" s="42">
        <v>0</v>
      </c>
      <c r="L34" s="42">
        <v>0</v>
      </c>
      <c r="M34" s="42">
        <v>0</v>
      </c>
      <c r="N34" s="42">
        <v>0</v>
      </c>
      <c r="P34" s="130"/>
      <c r="R34" s="37" t="s">
        <v>128</v>
      </c>
      <c r="S34" s="40">
        <f>J86</f>
        <v>0.1607530586104855</v>
      </c>
      <c r="T34" s="40">
        <f>+IFERROR(T33/I85-1,"nm")</f>
        <v>-3.9618391413806853E-2</v>
      </c>
      <c r="U34" s="40">
        <f t="shared" si="27"/>
        <v>-0.20037145002429235</v>
      </c>
    </row>
    <row r="35" spans="1:21" x14ac:dyDescent="0.35">
      <c r="A35" s="9" t="s">
        <v>129</v>
      </c>
      <c r="B35" s="41">
        <f t="shared" ref="B35:H35" si="46">+B42+B38</f>
        <v>3766</v>
      </c>
      <c r="C35" s="41">
        <f t="shared" si="46"/>
        <v>3896</v>
      </c>
      <c r="D35" s="41">
        <f t="shared" si="46"/>
        <v>4015</v>
      </c>
      <c r="E35" s="41">
        <f t="shared" si="46"/>
        <v>3760</v>
      </c>
      <c r="F35" s="41">
        <f t="shared" si="46"/>
        <v>4074</v>
      </c>
      <c r="G35" s="41">
        <f t="shared" si="46"/>
        <v>3047</v>
      </c>
      <c r="H35" s="41">
        <f t="shared" si="46"/>
        <v>5219</v>
      </c>
      <c r="I35" s="41">
        <f>+I42+I38</f>
        <v>5238</v>
      </c>
      <c r="J35" s="41">
        <f>+J42+J38</f>
        <v>5330.7861914146952</v>
      </c>
      <c r="K35" s="41">
        <f t="shared" ref="K35:N35" si="47">+K42+K38</f>
        <v>5425.2582458759407</v>
      </c>
      <c r="L35" s="41">
        <f t="shared" si="47"/>
        <v>5521.4482752121658</v>
      </c>
      <c r="M35" s="41">
        <f t="shared" si="47"/>
        <v>5619.3890535169385</v>
      </c>
      <c r="N35" s="41">
        <f t="shared" si="47"/>
        <v>5719.1140324571516</v>
      </c>
      <c r="O35" s="1" t="s">
        <v>209</v>
      </c>
      <c r="P35" s="130"/>
      <c r="R35" s="38" t="s">
        <v>112</v>
      </c>
      <c r="S35" s="3">
        <f>J89</f>
        <v>6408.9333333333334</v>
      </c>
      <c r="T35" s="3">
        <v>5435</v>
      </c>
      <c r="U35" s="3">
        <f t="shared" si="27"/>
        <v>-973.93333333333339</v>
      </c>
    </row>
    <row r="36" spans="1:21" x14ac:dyDescent="0.35">
      <c r="A36" s="39" t="s">
        <v>128</v>
      </c>
      <c r="B36" s="40" t="str">
        <f t="shared" ref="B36:H36" si="48">+IFERROR(B35/A35-1,"nm")</f>
        <v>nm</v>
      </c>
      <c r="C36" s="40">
        <f t="shared" si="48"/>
        <v>3.4519383961763239E-2</v>
      </c>
      <c r="D36" s="40">
        <f t="shared" si="48"/>
        <v>3.0544147843942548E-2</v>
      </c>
      <c r="E36" s="40">
        <f t="shared" si="48"/>
        <v>-6.3511830635118338E-2</v>
      </c>
      <c r="F36" s="40">
        <f t="shared" si="48"/>
        <v>8.3510638297872308E-2</v>
      </c>
      <c r="G36" s="40">
        <f t="shared" si="48"/>
        <v>-0.25208640157093765</v>
      </c>
      <c r="H36" s="40">
        <f t="shared" si="48"/>
        <v>0.71283229405973092</v>
      </c>
      <c r="I36" s="40">
        <f>+IFERROR(I35/H35-1,"nm")</f>
        <v>3.6405441655489312E-3</v>
      </c>
      <c r="J36" s="40">
        <f>+IFERROR(J35/I35-1,"nm")</f>
        <v>1.7714049525524134E-2</v>
      </c>
      <c r="K36" s="40">
        <f>+IFERROR(K35/J35-1,"nm")</f>
        <v>1.7721974033285015E-2</v>
      </c>
      <c r="L36" s="40">
        <f t="shared" ref="L36:N36" si="49">+IFERROR(L35/K35-1,"nm")</f>
        <v>1.7730036981989716E-2</v>
      </c>
      <c r="M36" s="40">
        <f t="shared" si="49"/>
        <v>1.7738240661325344E-2</v>
      </c>
      <c r="N36" s="40">
        <f t="shared" si="49"/>
        <v>1.7746587394193547E-2</v>
      </c>
      <c r="P36" s="130"/>
      <c r="R36" s="37" t="s">
        <v>128</v>
      </c>
      <c r="S36" s="40">
        <f>J90</f>
        <v>0.18333333333333335</v>
      </c>
      <c r="T36" s="40">
        <f>+IFERROR(T35/I89-1,"nm")</f>
        <v>3.5081240768095601E-3</v>
      </c>
      <c r="U36" s="40">
        <f t="shared" si="27"/>
        <v>-0.17982520925652379</v>
      </c>
    </row>
    <row r="37" spans="1:21" x14ac:dyDescent="0.35">
      <c r="A37" s="39" t="s">
        <v>130</v>
      </c>
      <c r="B37" s="40">
        <f t="shared" ref="B37:H37" si="50">+IFERROR(B35/B$21,"nm")</f>
        <v>0.27409024745269289</v>
      </c>
      <c r="C37" s="40">
        <f t="shared" si="50"/>
        <v>0.26388512598211866</v>
      </c>
      <c r="D37" s="40">
        <f t="shared" si="50"/>
        <v>0.26386698212407994</v>
      </c>
      <c r="E37" s="40">
        <f t="shared" si="50"/>
        <v>0.25311342982160889</v>
      </c>
      <c r="F37" s="40">
        <f t="shared" si="50"/>
        <v>0.25619418941013711</v>
      </c>
      <c r="G37" s="40">
        <f t="shared" si="50"/>
        <v>0.2103700635183651</v>
      </c>
      <c r="H37" s="40">
        <f t="shared" si="50"/>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130"/>
      <c r="R37" s="38" t="s">
        <v>113</v>
      </c>
      <c r="S37" s="3">
        <f>J93</f>
        <v>2154.41</v>
      </c>
      <c r="T37" s="3">
        <v>1666</v>
      </c>
      <c r="U37" s="3">
        <f t="shared" si="27"/>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1">J38+J38*K39</f>
        <v>133.07629103766587</v>
      </c>
      <c r="L38" s="9">
        <f t="shared" si="51"/>
        <v>137.86060805032034</v>
      </c>
      <c r="M38" s="9">
        <f t="shared" si="51"/>
        <v>142.81692932533508</v>
      </c>
      <c r="N38" s="9">
        <f t="shared" si="51"/>
        <v>147.95143870591946</v>
      </c>
      <c r="O38" s="1" t="s">
        <v>210</v>
      </c>
      <c r="P38" s="130"/>
      <c r="R38" s="37" t="s">
        <v>128</v>
      </c>
      <c r="S38" s="40">
        <f>J94</f>
        <v>0.11166666666666668</v>
      </c>
      <c r="T38" s="40">
        <f>+IFERROR(T37/I93-1,"nm")</f>
        <v>-0.14035087719298245</v>
      </c>
      <c r="U38" s="40">
        <f t="shared" si="27"/>
        <v>-0.25201754385964914</v>
      </c>
    </row>
    <row r="39" spans="1:21" x14ac:dyDescent="0.35">
      <c r="A39" s="39" t="s">
        <v>128</v>
      </c>
      <c r="B39" s="40" t="str">
        <f t="shared" ref="B39:H39" si="52">+IFERROR(B38/A38-1,"nm")</f>
        <v>nm</v>
      </c>
      <c r="C39" s="40">
        <f t="shared" si="52"/>
        <v>9.9173553719008156E-2</v>
      </c>
      <c r="D39" s="40">
        <f t="shared" si="52"/>
        <v>5.2631578947368363E-2</v>
      </c>
      <c r="E39" s="40">
        <f t="shared" si="52"/>
        <v>0.14285714285714279</v>
      </c>
      <c r="F39" s="40">
        <f t="shared" si="52"/>
        <v>-6.8749999999999978E-2</v>
      </c>
      <c r="G39" s="40">
        <f t="shared" si="52"/>
        <v>-6.7114093959731447E-3</v>
      </c>
      <c r="H39" s="40">
        <f t="shared" si="52"/>
        <v>-0.1216216216216216</v>
      </c>
      <c r="I39" s="40">
        <f>+IFERROR(I38/H38-1,"nm")</f>
        <v>-4.6153846153846101E-2</v>
      </c>
      <c r="J39" s="40">
        <f>AVERAGE(C39,D39,E39,F39,I39)</f>
        <v>3.5951685873934644E-2</v>
      </c>
      <c r="K39" s="40">
        <f>J39</f>
        <v>3.5951685873934644E-2</v>
      </c>
      <c r="L39" s="40">
        <f t="shared" ref="L39:N39" si="53">K39</f>
        <v>3.5951685873934644E-2</v>
      </c>
      <c r="M39" s="40">
        <f t="shared" si="53"/>
        <v>3.5951685873934644E-2</v>
      </c>
      <c r="N39" s="40">
        <f t="shared" si="53"/>
        <v>3.5951685873934644E-2</v>
      </c>
      <c r="P39" s="130"/>
      <c r="R39" s="38" t="s">
        <v>114</v>
      </c>
      <c r="S39" s="3">
        <f>J97</f>
        <v>196.86</v>
      </c>
      <c r="T39" s="3">
        <v>147</v>
      </c>
      <c r="U39" s="3">
        <f t="shared" si="27"/>
        <v>-49.860000000000014</v>
      </c>
    </row>
    <row r="40" spans="1:21" x14ac:dyDescent="0.35">
      <c r="A40" s="39" t="s">
        <v>132</v>
      </c>
      <c r="B40" s="40">
        <f t="shared" ref="B40:I40" si="54">+IFERROR(B38/B$21,"nm")</f>
        <v>8.8064046579330417E-3</v>
      </c>
      <c r="C40" s="40">
        <f t="shared" si="54"/>
        <v>9.0083988079111346E-3</v>
      </c>
      <c r="D40" s="40">
        <f t="shared" si="54"/>
        <v>9.2008412197686646E-3</v>
      </c>
      <c r="E40" s="40">
        <f t="shared" si="54"/>
        <v>1.0770784247728038E-2</v>
      </c>
      <c r="F40" s="40">
        <f t="shared" si="54"/>
        <v>9.3698905798012821E-3</v>
      </c>
      <c r="G40" s="40">
        <f t="shared" si="54"/>
        <v>1.0218171775752554E-2</v>
      </c>
      <c r="H40" s="40">
        <f t="shared" si="54"/>
        <v>7.5673787764130628E-3</v>
      </c>
      <c r="I40" s="40">
        <f t="shared" si="54"/>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130"/>
      <c r="R40" s="37" t="s">
        <v>128</v>
      </c>
      <c r="S40" s="40">
        <f>J98</f>
        <v>0.02</v>
      </c>
      <c r="T40" s="40">
        <f>+IFERROR(T39/I97-1,"nm")</f>
        <v>-0.23834196891191706</v>
      </c>
      <c r="U40" s="40">
        <f t="shared" si="27"/>
        <v>-0.25834196891191707</v>
      </c>
    </row>
    <row r="41" spans="1:21" x14ac:dyDescent="0.35">
      <c r="A41" s="39" t="s">
        <v>139</v>
      </c>
      <c r="B41" s="40">
        <f t="shared" ref="B41:H41" si="55">+IFERROR(B38/B48,"nm")</f>
        <v>0.19145569620253164</v>
      </c>
      <c r="C41" s="40">
        <f t="shared" si="55"/>
        <v>0.17924528301886791</v>
      </c>
      <c r="D41" s="40">
        <f t="shared" si="55"/>
        <v>0.17094017094017094</v>
      </c>
      <c r="E41" s="40">
        <f t="shared" si="55"/>
        <v>0.18867924528301888</v>
      </c>
      <c r="F41" s="40">
        <f t="shared" si="55"/>
        <v>0.18304668304668303</v>
      </c>
      <c r="G41" s="40">
        <f t="shared" si="55"/>
        <v>0.22945736434108527</v>
      </c>
      <c r="H41" s="40">
        <f t="shared" si="55"/>
        <v>0.21069692058346839</v>
      </c>
      <c r="I41" s="40">
        <f>+IFERROR(I38/I48,"nm")</f>
        <v>0.19405320813771518</v>
      </c>
      <c r="J41" s="42">
        <f>+IFERROR(J38/J48,"nm")</f>
        <v>0.18933650307701436</v>
      </c>
      <c r="K41" s="42">
        <f t="shared" ref="K41:N41" si="56">+IFERROR(K38/K48,"nm")</f>
        <v>0.1847344434109614</v>
      </c>
      <c r="L41" s="42">
        <f t="shared" si="56"/>
        <v>0.18024424254036375</v>
      </c>
      <c r="M41" s="42">
        <f t="shared" si="56"/>
        <v>0.17586318159779496</v>
      </c>
      <c r="N41" s="42">
        <f t="shared" si="56"/>
        <v>0.17158860780128962</v>
      </c>
      <c r="P41" s="130"/>
      <c r="R41" s="9" t="s">
        <v>133</v>
      </c>
      <c r="S41" s="9">
        <f>J108</f>
        <v>2707.1155956450357</v>
      </c>
      <c r="T41" s="9">
        <v>2283</v>
      </c>
      <c r="U41" s="9">
        <f t="shared" si="27"/>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7">J42+J42*K43</f>
        <v>5292.1819548382746</v>
      </c>
      <c r="L42" s="9">
        <f t="shared" si="57"/>
        <v>5383.5876671618453</v>
      </c>
      <c r="M42" s="9">
        <f t="shared" si="57"/>
        <v>5476.5721241916035</v>
      </c>
      <c r="N42" s="9">
        <f t="shared" si="57"/>
        <v>5571.1625937512317</v>
      </c>
      <c r="O42" s="1" t="s">
        <v>210</v>
      </c>
      <c r="P42" s="130"/>
      <c r="R42" s="39" t="s">
        <v>128</v>
      </c>
      <c r="S42" s="40">
        <f t="shared" ref="S42:S43" si="58">J109</f>
        <v>0.14465775714377835</v>
      </c>
      <c r="T42" s="40">
        <f>+IFERROR(T41/I108-1,"nm")</f>
        <v>-3.4672304439746338E-2</v>
      </c>
      <c r="U42" s="40">
        <f t="shared" si="27"/>
        <v>-0.17933006158352469</v>
      </c>
    </row>
    <row r="43" spans="1:21" x14ac:dyDescent="0.35">
      <c r="A43" s="39" t="s">
        <v>128</v>
      </c>
      <c r="B43" s="40" t="str">
        <f t="shared" ref="B43:H43" si="59">+IFERROR(B42/A42-1,"nm")</f>
        <v>nm</v>
      </c>
      <c r="C43" s="40">
        <f t="shared" si="59"/>
        <v>3.2373113854595292E-2</v>
      </c>
      <c r="D43" s="40">
        <f t="shared" si="59"/>
        <v>2.9763486579856391E-2</v>
      </c>
      <c r="E43" s="40">
        <f t="shared" si="59"/>
        <v>-7.096774193548383E-2</v>
      </c>
      <c r="F43" s="40">
        <f t="shared" si="59"/>
        <v>9.0277777777777679E-2</v>
      </c>
      <c r="G43" s="40">
        <f t="shared" si="59"/>
        <v>-0.26140127388535028</v>
      </c>
      <c r="H43" s="40">
        <f t="shared" si="59"/>
        <v>0.75543290789927564</v>
      </c>
      <c r="I43" s="40">
        <f>+IFERROR(I42/H42-1,"nm")</f>
        <v>4.9125564943997002E-3</v>
      </c>
      <c r="J43" s="40">
        <f>AVERAGE(C43,D43,E43,F43,I43)</f>
        <v>1.7271838554229046E-2</v>
      </c>
      <c r="K43" s="40">
        <f>J43</f>
        <v>1.7271838554229046E-2</v>
      </c>
      <c r="L43" s="40">
        <f t="shared" ref="L43:N43" si="60">K43</f>
        <v>1.7271838554229046E-2</v>
      </c>
      <c r="M43" s="40">
        <f t="shared" si="60"/>
        <v>1.7271838554229046E-2</v>
      </c>
      <c r="N43" s="40">
        <f t="shared" si="60"/>
        <v>1.7271838554229046E-2</v>
      </c>
      <c r="P43" s="130"/>
      <c r="R43" s="39" t="s">
        <v>130</v>
      </c>
      <c r="S43" s="40">
        <f t="shared" si="58"/>
        <v>0.30902428775188651</v>
      </c>
      <c r="T43" s="40">
        <f>+IFERROR(T41/T33,"nm")</f>
        <v>0.31498344370860926</v>
      </c>
      <c r="U43" s="40">
        <f t="shared" si="27"/>
        <v>5.9591559567227503E-3</v>
      </c>
    </row>
    <row r="44" spans="1:21" x14ac:dyDescent="0.35">
      <c r="A44" s="39" t="s">
        <v>130</v>
      </c>
      <c r="B44" s="40">
        <f t="shared" ref="B44:H44" si="61">+IFERROR(B42/B$21,"nm")</f>
        <v>0.26528384279475981</v>
      </c>
      <c r="C44" s="40">
        <f t="shared" si="61"/>
        <v>0.25487672717420751</v>
      </c>
      <c r="D44" s="40">
        <f t="shared" si="61"/>
        <v>0.25466614090431128</v>
      </c>
      <c r="E44" s="40">
        <f t="shared" si="61"/>
        <v>0.24234264557388085</v>
      </c>
      <c r="F44" s="40">
        <f t="shared" si="61"/>
        <v>0.2468242988303358</v>
      </c>
      <c r="G44" s="40">
        <f t="shared" si="61"/>
        <v>0.20015189174261253</v>
      </c>
      <c r="H44" s="40">
        <f t="shared" si="61"/>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130"/>
      <c r="R44" s="36" t="s">
        <v>105</v>
      </c>
      <c r="S44" s="36"/>
      <c r="T44" s="36"/>
      <c r="U44" s="36">
        <f t="shared" si="27"/>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2">J45+J45*K46</f>
        <v>148.9704409795763</v>
      </c>
      <c r="L45" s="9">
        <f t="shared" si="62"/>
        <v>150.47824835068369</v>
      </c>
      <c r="M45" s="9">
        <f t="shared" si="62"/>
        <v>152.00131702499604</v>
      </c>
      <c r="N45" s="9">
        <f t="shared" si="62"/>
        <v>153.53980147010648</v>
      </c>
      <c r="O45" s="1" t="s">
        <v>210</v>
      </c>
      <c r="P45" s="130"/>
      <c r="R45" s="9" t="s">
        <v>135</v>
      </c>
      <c r="S45" s="9">
        <f>S47+S49+S51</f>
        <v>6731.0549999999994</v>
      </c>
      <c r="T45" s="9">
        <f>T47+T49+T51</f>
        <v>6431</v>
      </c>
      <c r="U45" s="9">
        <f t="shared" si="27"/>
        <v>-300.05499999999938</v>
      </c>
    </row>
    <row r="46" spans="1:21" x14ac:dyDescent="0.35">
      <c r="A46" s="39" t="s">
        <v>128</v>
      </c>
      <c r="B46" s="40" t="str">
        <f t="shared" ref="B46:H46" si="63">+IFERROR(B45/A45-1,"nm")</f>
        <v>nm</v>
      </c>
      <c r="C46" s="40">
        <f t="shared" si="63"/>
        <v>0.16346153846153855</v>
      </c>
      <c r="D46" s="40">
        <f t="shared" si="63"/>
        <v>-7.8512396694214837E-2</v>
      </c>
      <c r="E46" s="40">
        <f t="shared" si="63"/>
        <v>-0.12107623318385652</v>
      </c>
      <c r="F46" s="40">
        <f t="shared" si="63"/>
        <v>-0.40306122448979587</v>
      </c>
      <c r="G46" s="40">
        <f t="shared" si="63"/>
        <v>-5.9829059829059839E-2</v>
      </c>
      <c r="H46" s="40">
        <f t="shared" si="63"/>
        <v>-0.10909090909090913</v>
      </c>
      <c r="I46" s="40">
        <f>+IFERROR(I45/H45-1,"nm")</f>
        <v>0.48979591836734704</v>
      </c>
      <c r="J46" s="40">
        <f>AVERAGE(C46,D46,E46,F46,I46)</f>
        <v>1.0121520492203672E-2</v>
      </c>
      <c r="K46" s="40">
        <f>J46</f>
        <v>1.0121520492203672E-2</v>
      </c>
      <c r="L46" s="40">
        <f t="shared" ref="L46:N46" si="64">K46</f>
        <v>1.0121520492203672E-2</v>
      </c>
      <c r="M46" s="40">
        <f t="shared" si="64"/>
        <v>1.0121520492203672E-2</v>
      </c>
      <c r="N46" s="40">
        <f t="shared" si="64"/>
        <v>1.0121520492203672E-2</v>
      </c>
      <c r="P46" s="130"/>
      <c r="R46" s="37" t="s">
        <v>128</v>
      </c>
      <c r="S46" s="40">
        <f>J119</f>
        <v>0.1303198992443324</v>
      </c>
      <c r="T46" s="40">
        <f>+IFERROR(T45/I118-1,"nm")</f>
        <v>7.9932829554995699E-2</v>
      </c>
      <c r="U46" s="40">
        <f t="shared" si="27"/>
        <v>-5.0387069689336705E-2</v>
      </c>
    </row>
    <row r="47" spans="1:21" x14ac:dyDescent="0.35">
      <c r="A47" s="39" t="s">
        <v>132</v>
      </c>
      <c r="B47" s="40">
        <f t="shared" ref="B47:H47" si="65">+IFERROR(B45/B$21,"nm")</f>
        <v>1.5138282387190683E-2</v>
      </c>
      <c r="C47" s="40">
        <f t="shared" si="65"/>
        <v>1.6391221891086428E-2</v>
      </c>
      <c r="D47" s="40">
        <f t="shared" si="65"/>
        <v>1.4655625657202945E-2</v>
      </c>
      <c r="E47" s="40">
        <f t="shared" si="65"/>
        <v>1.3194210703466847E-2</v>
      </c>
      <c r="F47" s="40">
        <f t="shared" si="65"/>
        <v>7.3575650861526856E-3</v>
      </c>
      <c r="G47" s="40">
        <f t="shared" si="65"/>
        <v>7.5945871306268989E-3</v>
      </c>
      <c r="H47" s="40">
        <f t="shared" si="65"/>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130"/>
      <c r="R47" s="38" t="s">
        <v>112</v>
      </c>
      <c r="S47" s="3">
        <f>J122</f>
        <v>4665.9849999999997</v>
      </c>
      <c r="T47" s="3">
        <v>4543</v>
      </c>
      <c r="U47" s="3">
        <f t="shared" si="27"/>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6">J48+J48*K49</f>
        <v>720.36534487303766</v>
      </c>
      <c r="L48" s="9">
        <f t="shared" si="66"/>
        <v>764.85443366906952</v>
      </c>
      <c r="M48" s="9">
        <f t="shared" si="66"/>
        <v>812.09112690774714</v>
      </c>
      <c r="N48" s="9">
        <f t="shared" si="66"/>
        <v>862.24511406524437</v>
      </c>
      <c r="O48" s="1" t="s">
        <v>210</v>
      </c>
      <c r="P48" s="130"/>
      <c r="R48" s="37" t="s">
        <v>128</v>
      </c>
      <c r="S48" s="40">
        <f>J123</f>
        <v>0.13500000000000001</v>
      </c>
      <c r="T48" s="40">
        <f>+IFERROR(T47/I122-1,"nm")</f>
        <v>0.10508392118705911</v>
      </c>
      <c r="U48" s="40">
        <f t="shared" si="27"/>
        <v>-2.9916078812940894E-2</v>
      </c>
    </row>
    <row r="49" spans="1:21" x14ac:dyDescent="0.35">
      <c r="A49" s="39" t="s">
        <v>128</v>
      </c>
      <c r="B49" s="40" t="str">
        <f t="shared" ref="B49:H49" si="67">+IFERROR(B48/A48-1,"nm")</f>
        <v>nm</v>
      </c>
      <c r="C49" s="40">
        <f t="shared" si="67"/>
        <v>0.17405063291139244</v>
      </c>
      <c r="D49" s="40">
        <f t="shared" si="67"/>
        <v>0.10377358490566047</v>
      </c>
      <c r="E49" s="40">
        <f t="shared" si="67"/>
        <v>3.5409035409035505E-2</v>
      </c>
      <c r="F49" s="40">
        <f t="shared" si="67"/>
        <v>-4.0094339622641528E-2</v>
      </c>
      <c r="G49" s="40">
        <f t="shared" si="67"/>
        <v>-0.20761670761670759</v>
      </c>
      <c r="H49" s="40">
        <f t="shared" si="67"/>
        <v>-4.3410852713178349E-2</v>
      </c>
      <c r="I49" s="40">
        <f>+IFERROR(I48/H48-1,"nm")</f>
        <v>3.5656401944894611E-2</v>
      </c>
      <c r="J49" s="40">
        <f>AVERAGE(C49,D49,E49,F49,I49)</f>
        <v>6.1759063109668298E-2</v>
      </c>
      <c r="K49" s="40">
        <f>J49</f>
        <v>6.1759063109668298E-2</v>
      </c>
      <c r="L49" s="40">
        <f t="shared" ref="L49:N49" si="68">K49</f>
        <v>6.1759063109668298E-2</v>
      </c>
      <c r="M49" s="40">
        <f t="shared" si="68"/>
        <v>6.1759063109668298E-2</v>
      </c>
      <c r="N49" s="40">
        <f t="shared" si="68"/>
        <v>6.1759063109668298E-2</v>
      </c>
      <c r="P49" s="130"/>
      <c r="R49" s="38" t="s">
        <v>113</v>
      </c>
      <c r="S49" s="3">
        <f>J126</f>
        <v>1815.2749999999999</v>
      </c>
      <c r="T49" s="3">
        <v>1664</v>
      </c>
      <c r="U49" s="3">
        <f t="shared" si="27"/>
        <v>-151.27499999999986</v>
      </c>
    </row>
    <row r="50" spans="1:21" x14ac:dyDescent="0.35">
      <c r="A50" s="39" t="s">
        <v>132</v>
      </c>
      <c r="B50" s="40">
        <f t="shared" ref="B50:H50" si="69">+IFERROR(B48/B$21,"nm")</f>
        <v>4.599708879184862E-2</v>
      </c>
      <c r="C50" s="40">
        <f t="shared" si="69"/>
        <v>5.0257382823083174E-2</v>
      </c>
      <c r="D50" s="40">
        <f t="shared" si="69"/>
        <v>5.3824921135646686E-2</v>
      </c>
      <c r="E50" s="40">
        <f t="shared" si="69"/>
        <v>5.7085156512958597E-2</v>
      </c>
      <c r="F50" s="40">
        <f t="shared" si="69"/>
        <v>5.1188529744686205E-2</v>
      </c>
      <c r="G50" s="40">
        <f t="shared" si="69"/>
        <v>4.4531897265948632E-2</v>
      </c>
      <c r="H50" s="40">
        <f t="shared" si="69"/>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130"/>
      <c r="R50" s="37" t="s">
        <v>128</v>
      </c>
      <c r="S50" s="40">
        <f>J127</f>
        <v>0.1275</v>
      </c>
      <c r="T50" s="40">
        <f>+IFERROR(T49/I126-1,"nm")</f>
        <v>3.354037267080745E-2</v>
      </c>
      <c r="U50" s="40">
        <f t="shared" si="27"/>
        <v>-9.3959627329192552E-2</v>
      </c>
    </row>
    <row r="51" spans="1:21" x14ac:dyDescent="0.35">
      <c r="A51" s="36" t="s">
        <v>100</v>
      </c>
      <c r="B51" s="36"/>
      <c r="C51" s="36"/>
      <c r="D51" s="36"/>
      <c r="E51" s="36"/>
      <c r="F51" s="36"/>
      <c r="G51" s="36"/>
      <c r="H51" s="36"/>
      <c r="I51" s="36"/>
      <c r="J51" s="32"/>
      <c r="K51" s="32"/>
      <c r="L51" s="32"/>
      <c r="M51" s="32"/>
      <c r="N51" s="32"/>
      <c r="P51" s="130" t="s">
        <v>211</v>
      </c>
      <c r="R51" s="38" t="s">
        <v>114</v>
      </c>
      <c r="S51" s="3">
        <f>J130</f>
        <v>249.79499999999999</v>
      </c>
      <c r="T51" s="3">
        <v>224</v>
      </c>
      <c r="U51" s="3">
        <f t="shared" si="27"/>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0">+SUM(K56+K60+K64)</f>
        <v>15339.492675</v>
      </c>
      <c r="L52" s="9">
        <f t="shared" si="70"/>
        <v>17022.961369124998</v>
      </c>
      <c r="M52" s="9">
        <f t="shared" si="70"/>
        <v>18903.216721319997</v>
      </c>
      <c r="N52" s="9">
        <f t="shared" si="70"/>
        <v>21004.652620529559</v>
      </c>
      <c r="P52" s="130"/>
      <c r="R52" s="37" t="s">
        <v>128</v>
      </c>
      <c r="S52" s="40">
        <f>J131</f>
        <v>6.7500000000000004E-2</v>
      </c>
      <c r="T52" s="40">
        <f>+IFERROR(T51/I130-1,"nm")</f>
        <v>-4.2735042735042694E-2</v>
      </c>
      <c r="U52" s="40">
        <f t="shared" si="27"/>
        <v>-0.1102350427350427</v>
      </c>
    </row>
    <row r="53" spans="1:21" x14ac:dyDescent="0.35">
      <c r="A53" s="37" t="s">
        <v>128</v>
      </c>
      <c r="B53" s="40" t="str">
        <f t="shared" ref="B53:J53" si="71">+IFERROR(B52/A52-1,"nm")</f>
        <v>nm</v>
      </c>
      <c r="C53" s="40" t="str">
        <f t="shared" si="71"/>
        <v>nm</v>
      </c>
      <c r="D53" s="40" t="str">
        <f t="shared" si="71"/>
        <v>nm</v>
      </c>
      <c r="E53" s="40" t="str">
        <f t="shared" si="71"/>
        <v>nm</v>
      </c>
      <c r="F53" s="40">
        <f t="shared" si="71"/>
        <v>6.1674962129409261E-2</v>
      </c>
      <c r="G53" s="40">
        <f t="shared" si="71"/>
        <v>-4.7390949857317621E-2</v>
      </c>
      <c r="H53" s="40">
        <f t="shared" si="71"/>
        <v>0.22563389322777372</v>
      </c>
      <c r="I53" s="40">
        <f t="shared" si="71"/>
        <v>8.9298184357541999E-2</v>
      </c>
      <c r="J53" s="40">
        <f t="shared" si="71"/>
        <v>0.10835924352912873</v>
      </c>
      <c r="K53" s="40">
        <f>+IFERROR(K52/J52-1,"nm")</f>
        <v>0.10904882000605154</v>
      </c>
      <c r="L53" s="40">
        <f t="shared" ref="L53:N53" si="72">+IFERROR(L52/K52-1,"nm")</f>
        <v>0.10974735147979708</v>
      </c>
      <c r="M53" s="40">
        <f t="shared" si="72"/>
        <v>0.11045406914952349</v>
      </c>
      <c r="N53" s="40">
        <f t="shared" si="72"/>
        <v>0.111168164137877</v>
      </c>
      <c r="P53" s="130"/>
      <c r="R53" s="9" t="s">
        <v>133</v>
      </c>
      <c r="S53" s="9">
        <f>J141</f>
        <v>2151.5243540749711</v>
      </c>
      <c r="T53" s="9">
        <v>1932</v>
      </c>
      <c r="U53" s="9">
        <f t="shared" si="27"/>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3">K53-K55</f>
        <v>0.10904882000605154</v>
      </c>
      <c r="L54" s="42">
        <f t="shared" si="73"/>
        <v>0.10974735147979708</v>
      </c>
      <c r="M54" s="42">
        <f t="shared" si="73"/>
        <v>0.11045406914952349</v>
      </c>
      <c r="N54" s="42">
        <f t="shared" si="73"/>
        <v>0.111168164137877</v>
      </c>
      <c r="P54" s="130"/>
      <c r="R54" s="39" t="s">
        <v>128</v>
      </c>
      <c r="S54" s="40">
        <f t="shared" ref="S54:S55" si="74">J142</f>
        <v>0.13477022894249524</v>
      </c>
      <c r="T54" s="40">
        <f>+IFERROR(T53/I141-1,"nm")</f>
        <v>1.8987341772152E-2</v>
      </c>
      <c r="U54" s="40">
        <f t="shared" si="27"/>
        <v>-0.11578288717034324</v>
      </c>
    </row>
    <row r="55" spans="1:21" x14ac:dyDescent="0.35">
      <c r="A55" s="37" t="s">
        <v>137</v>
      </c>
      <c r="B55" s="40" t="str">
        <f t="shared" ref="B55:H55" si="75">+IFERROR(B53-B54,"nm")</f>
        <v>nm</v>
      </c>
      <c r="C55" s="40" t="str">
        <f t="shared" si="75"/>
        <v>nm</v>
      </c>
      <c r="D55" s="40" t="str">
        <f t="shared" si="75"/>
        <v>nm</v>
      </c>
      <c r="E55" s="40" t="str">
        <f t="shared" si="75"/>
        <v>nm</v>
      </c>
      <c r="F55" s="40">
        <f t="shared" si="75"/>
        <v>-4.832503787059074E-2</v>
      </c>
      <c r="G55" s="40">
        <f t="shared" si="75"/>
        <v>-3.7390949857317619E-2</v>
      </c>
      <c r="H55" s="40">
        <f t="shared" si="75"/>
        <v>5.5633893227773706E-2</v>
      </c>
      <c r="I55" s="40">
        <f>+IFERROR(I53-I54,"nm")</f>
        <v>-3.0701815642457997E-2</v>
      </c>
      <c r="J55" s="42">
        <v>0</v>
      </c>
      <c r="K55" s="42">
        <v>0</v>
      </c>
      <c r="L55" s="42">
        <v>0</v>
      </c>
      <c r="M55" s="42">
        <v>0</v>
      </c>
      <c r="N55" s="42">
        <v>0</v>
      </c>
      <c r="P55" s="130"/>
      <c r="R55" s="39" t="s">
        <v>130</v>
      </c>
      <c r="S55" s="40">
        <f t="shared" si="74"/>
        <v>0.31964147582733632</v>
      </c>
      <c r="T55" s="40">
        <f>+IFERROR(T53/T45,"nm")</f>
        <v>0.30041984139325145</v>
      </c>
      <c r="U55" s="40">
        <f t="shared" si="27"/>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6">+K56*(1+L57)</f>
        <v>9501.9925078124961</v>
      </c>
      <c r="M56" s="3">
        <f t="shared" si="76"/>
        <v>10333.41685224609</v>
      </c>
      <c r="N56" s="3">
        <f t="shared" si="76"/>
        <v>11237.590826817621</v>
      </c>
      <c r="O56" s="1" t="s">
        <v>212</v>
      </c>
      <c r="P56" s="130"/>
      <c r="R56" s="36" t="s">
        <v>106</v>
      </c>
      <c r="S56" s="32"/>
      <c r="T56" s="32"/>
      <c r="U56" s="32"/>
    </row>
    <row r="57" spans="1:21" x14ac:dyDescent="0.35">
      <c r="A57" s="37" t="s">
        <v>128</v>
      </c>
      <c r="B57" s="40" t="str">
        <f t="shared" ref="B57:H57" si="77">+IFERROR(B56/A56-1,"nm")</f>
        <v>nm</v>
      </c>
      <c r="C57" s="40" t="str">
        <f t="shared" si="77"/>
        <v>nm</v>
      </c>
      <c r="D57" s="40" t="str">
        <f t="shared" si="77"/>
        <v>nm</v>
      </c>
      <c r="E57" s="40" t="str">
        <f t="shared" si="77"/>
        <v>nm</v>
      </c>
      <c r="F57" s="40">
        <f t="shared" si="77"/>
        <v>7.1148936170212673E-2</v>
      </c>
      <c r="G57" s="40">
        <f t="shared" si="77"/>
        <v>-6.3721595423486432E-2</v>
      </c>
      <c r="H57" s="40">
        <f t="shared" si="77"/>
        <v>0.18295994568907004</v>
      </c>
      <c r="I57" s="40">
        <f>+IFERROR(I56/H56-1,"nm")</f>
        <v>5.9971305595408975E-2</v>
      </c>
      <c r="J57" s="40">
        <f>+J58+J59</f>
        <v>8.7499999999999994E-2</v>
      </c>
      <c r="K57" s="40">
        <f t="shared" ref="K57:N57" si="78">+K58+K59</f>
        <v>8.7499999999999994E-2</v>
      </c>
      <c r="L57" s="40">
        <f t="shared" si="78"/>
        <v>8.7499999999999994E-2</v>
      </c>
      <c r="M57" s="40">
        <f t="shared" si="78"/>
        <v>8.7499999999999994E-2</v>
      </c>
      <c r="N57" s="40">
        <f t="shared" si="78"/>
        <v>8.7499999999999994E-2</v>
      </c>
      <c r="P57" s="130"/>
      <c r="R57" s="9" t="s">
        <v>135</v>
      </c>
      <c r="S57" s="9">
        <f>J151</f>
        <v>89.512774610737679</v>
      </c>
      <c r="T57" s="9">
        <v>58</v>
      </c>
      <c r="U57" s="9">
        <f t="shared" ref="U57:U73" si="79">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0">+K58</f>
        <v>8.7499999999999994E-2</v>
      </c>
      <c r="M58" s="42">
        <f t="shared" si="80"/>
        <v>8.7499999999999994E-2</v>
      </c>
      <c r="N58" s="42">
        <f t="shared" si="80"/>
        <v>8.7499999999999994E-2</v>
      </c>
      <c r="P58" s="130"/>
      <c r="R58" s="37" t="s">
        <v>128</v>
      </c>
      <c r="S58" s="40">
        <v>0</v>
      </c>
      <c r="T58" s="40">
        <f>+IFERROR(T57/I151-1,"nm")</f>
        <v>-0.43137254901960786</v>
      </c>
      <c r="U58" s="40">
        <f t="shared" si="79"/>
        <v>-0.43137254901960786</v>
      </c>
    </row>
    <row r="59" spans="1:21" x14ac:dyDescent="0.35">
      <c r="A59" s="37" t="s">
        <v>137</v>
      </c>
      <c r="B59" s="40" t="str">
        <f t="shared" ref="B59:H59" si="81">+IFERROR(B57-B58,"nm")</f>
        <v>nm</v>
      </c>
      <c r="C59" s="40" t="str">
        <f t="shared" si="81"/>
        <v>nm</v>
      </c>
      <c r="D59" s="40" t="str">
        <f t="shared" si="81"/>
        <v>nm</v>
      </c>
      <c r="E59" s="40" t="str">
        <f t="shared" si="81"/>
        <v>nm</v>
      </c>
      <c r="F59" s="40">
        <f t="shared" si="81"/>
        <v>-4.8851063829787322E-2</v>
      </c>
      <c r="G59" s="40">
        <f t="shared" si="81"/>
        <v>-3.3721595423486433E-2</v>
      </c>
      <c r="H59" s="40">
        <f t="shared" si="81"/>
        <v>5.2959945689070032E-2</v>
      </c>
      <c r="I59" s="40">
        <f>+IFERROR(I57-I58,"nm")</f>
        <v>-3.0028694404591022E-2</v>
      </c>
      <c r="J59" s="42">
        <v>0</v>
      </c>
      <c r="K59" s="42">
        <v>0</v>
      </c>
      <c r="L59" s="42">
        <v>0</v>
      </c>
      <c r="M59" s="42">
        <v>0</v>
      </c>
      <c r="N59" s="42">
        <v>0</v>
      </c>
      <c r="P59" s="130"/>
      <c r="R59" s="9" t="s">
        <v>133</v>
      </c>
      <c r="S59" s="3">
        <f>J160</f>
        <v>-4741.2393260842473</v>
      </c>
      <c r="T59" s="3">
        <v>-4841</v>
      </c>
      <c r="U59" s="3">
        <f t="shared" si="79"/>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2">+K60*(1+L61)</f>
        <v>6795.5866503750003</v>
      </c>
      <c r="M60" s="3">
        <f t="shared" si="82"/>
        <v>7780.9467146793759</v>
      </c>
      <c r="N60" s="3">
        <f t="shared" si="82"/>
        <v>8909.1839883078846</v>
      </c>
      <c r="O60" s="1" t="s">
        <v>212</v>
      </c>
      <c r="P60" s="130"/>
      <c r="R60" s="39" t="s">
        <v>128</v>
      </c>
      <c r="S60" s="40">
        <v>0</v>
      </c>
      <c r="T60" s="40">
        <f>+IFERROR(T59/I160-1,"nm")</f>
        <v>0.13585171281088693</v>
      </c>
      <c r="U60" s="40">
        <f t="shared" si="79"/>
        <v>0.13585171281088693</v>
      </c>
    </row>
    <row r="61" spans="1:21" x14ac:dyDescent="0.35">
      <c r="A61" s="37" t="s">
        <v>128</v>
      </c>
      <c r="B61" s="40" t="str">
        <f t="shared" ref="B61:H61" si="83">+IFERROR(B60/A60-1,"nm")</f>
        <v>nm</v>
      </c>
      <c r="C61" s="40" t="str">
        <f t="shared" si="83"/>
        <v>nm</v>
      </c>
      <c r="D61" s="40" t="str">
        <f t="shared" si="83"/>
        <v>nm</v>
      </c>
      <c r="E61" s="40" t="str">
        <f t="shared" si="83"/>
        <v>nm</v>
      </c>
      <c r="F61" s="40">
        <f t="shared" si="83"/>
        <v>5.0000000000000044E-2</v>
      </c>
      <c r="G61" s="40">
        <f t="shared" si="83"/>
        <v>-1.1013929381276322E-2</v>
      </c>
      <c r="H61" s="40">
        <f t="shared" si="83"/>
        <v>0.30887651490337364</v>
      </c>
      <c r="I61" s="40">
        <f>+IFERROR(I60/H60-1,"nm")</f>
        <v>0.13288288288288297</v>
      </c>
      <c r="J61" s="40">
        <f>+J62+J63</f>
        <v>0.14500000000000002</v>
      </c>
      <c r="K61" s="40">
        <f t="shared" ref="K61:N61" si="84">+K62+K63</f>
        <v>0.14500000000000002</v>
      </c>
      <c r="L61" s="40">
        <f t="shared" si="84"/>
        <v>0.14500000000000002</v>
      </c>
      <c r="M61" s="40">
        <f t="shared" si="84"/>
        <v>0.14500000000000002</v>
      </c>
      <c r="N61" s="40">
        <f t="shared" si="84"/>
        <v>0.14500000000000002</v>
      </c>
      <c r="P61" s="130"/>
      <c r="R61" s="39" t="s">
        <v>130</v>
      </c>
      <c r="S61" s="40">
        <f>J162</f>
        <v>-52.967180904651599</v>
      </c>
      <c r="T61" s="40">
        <f>+IFERROR(T59/T57,"nm")</f>
        <v>-83.465517241379317</v>
      </c>
      <c r="U61" s="40">
        <f t="shared" si="79"/>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5">+K62</f>
        <v>0.14500000000000002</v>
      </c>
      <c r="M62" s="42">
        <f t="shared" si="85"/>
        <v>0.14500000000000002</v>
      </c>
      <c r="N62" s="42">
        <f t="shared" si="85"/>
        <v>0.14500000000000002</v>
      </c>
      <c r="P62" s="130"/>
      <c r="R62" s="70" t="s">
        <v>103</v>
      </c>
      <c r="S62" s="32"/>
      <c r="T62" s="32"/>
      <c r="U62" s="32"/>
    </row>
    <row r="63" spans="1:21" x14ac:dyDescent="0.35">
      <c r="A63" s="37" t="s">
        <v>137</v>
      </c>
      <c r="B63" s="40" t="str">
        <f t="shared" ref="B63:H63" si="86">+IFERROR(B61-B62,"nm")</f>
        <v>nm</v>
      </c>
      <c r="C63" s="40" t="str">
        <f t="shared" si="86"/>
        <v>nm</v>
      </c>
      <c r="D63" s="40" t="str">
        <f t="shared" si="86"/>
        <v>nm</v>
      </c>
      <c r="E63" s="40" t="str">
        <f t="shared" si="86"/>
        <v>nm</v>
      </c>
      <c r="F63" s="40">
        <f t="shared" si="86"/>
        <v>-3.9999999999999952E-2</v>
      </c>
      <c r="G63" s="40">
        <f t="shared" si="86"/>
        <v>-3.1013929381276322E-2</v>
      </c>
      <c r="H63" s="40">
        <f t="shared" si="86"/>
        <v>5.8876514903373645E-2</v>
      </c>
      <c r="I63" s="40">
        <f>+IFERROR(I61-I62,"nm")</f>
        <v>-2.7117117117117034E-2</v>
      </c>
      <c r="J63" s="42">
        <v>0</v>
      </c>
      <c r="K63" s="42">
        <v>0</v>
      </c>
      <c r="L63" s="42">
        <v>0</v>
      </c>
      <c r="M63" s="42">
        <v>0</v>
      </c>
      <c r="N63" s="42">
        <v>0</v>
      </c>
      <c r="P63" s="130"/>
      <c r="R63" s="9" t="s">
        <v>135</v>
      </c>
      <c r="S63" s="9">
        <f>J177</f>
        <v>2359.6222915500816</v>
      </c>
      <c r="T63" s="9">
        <v>2427</v>
      </c>
      <c r="U63" s="9">
        <f t="shared" si="79"/>
        <v>67.377708449918373</v>
      </c>
    </row>
    <row r="64" spans="1:21" x14ac:dyDescent="0.35">
      <c r="A64" s="38" t="s">
        <v>114</v>
      </c>
      <c r="B64" s="3">
        <f t="shared" ref="B64:I64" si="87">B52-B56-B60</f>
        <v>0</v>
      </c>
      <c r="C64" s="3">
        <f t="shared" si="87"/>
        <v>0</v>
      </c>
      <c r="D64" s="3">
        <f t="shared" si="87"/>
        <v>0</v>
      </c>
      <c r="E64" s="3">
        <f t="shared" si="87"/>
        <v>427</v>
      </c>
      <c r="F64" s="3">
        <f t="shared" si="87"/>
        <v>432</v>
      </c>
      <c r="G64" s="3">
        <f t="shared" si="87"/>
        <v>402</v>
      </c>
      <c r="H64" s="3">
        <f t="shared" si="87"/>
        <v>490</v>
      </c>
      <c r="I64" s="3">
        <f t="shared" si="87"/>
        <v>564</v>
      </c>
      <c r="J64" s="3">
        <f>+I64*(1+J65)</f>
        <v>613.34999999999991</v>
      </c>
      <c r="K64" s="3">
        <f>+J64*(1+K65)</f>
        <v>667.01812499999983</v>
      </c>
      <c r="L64" s="3">
        <f t="shared" ref="L64:N64" si="88">+K64*(1+L65)</f>
        <v>725.38221093749974</v>
      </c>
      <c r="M64" s="3">
        <f t="shared" si="88"/>
        <v>788.85315439453086</v>
      </c>
      <c r="N64" s="3">
        <f t="shared" si="88"/>
        <v>857.8778054040522</v>
      </c>
      <c r="O64" s="1" t="s">
        <v>212</v>
      </c>
      <c r="P64" s="130"/>
      <c r="R64" s="37" t="s">
        <v>128</v>
      </c>
      <c r="S64" s="40">
        <v>0</v>
      </c>
      <c r="T64" s="40">
        <f>+IFERROR(T63/I177-1,"nm")</f>
        <v>3.4526854219948833E-2</v>
      </c>
      <c r="U64" s="40">
        <f t="shared" si="79"/>
        <v>3.4526854219948833E-2</v>
      </c>
    </row>
    <row r="65" spans="1:21" x14ac:dyDescent="0.35">
      <c r="A65" s="37" t="s">
        <v>128</v>
      </c>
      <c r="B65" s="40" t="str">
        <f t="shared" ref="B65:H65" si="89">+IFERROR(B64/A64-1,"nm")</f>
        <v>nm</v>
      </c>
      <c r="C65" s="40" t="str">
        <f t="shared" si="89"/>
        <v>nm</v>
      </c>
      <c r="D65" s="40" t="str">
        <f t="shared" si="89"/>
        <v>nm</v>
      </c>
      <c r="E65" s="40" t="str">
        <f t="shared" si="89"/>
        <v>nm</v>
      </c>
      <c r="F65" s="40">
        <f t="shared" si="89"/>
        <v>1.1709601873536313E-2</v>
      </c>
      <c r="G65" s="40">
        <f t="shared" si="89"/>
        <v>-6.944444444444442E-2</v>
      </c>
      <c r="H65" s="40">
        <f t="shared" si="89"/>
        <v>0.21890547263681581</v>
      </c>
      <c r="I65" s="40">
        <f>+IFERROR(I64/H64-1,"nm")</f>
        <v>0.15102040816326534</v>
      </c>
      <c r="J65" s="40">
        <f>+J66+J67</f>
        <v>8.7499999999999994E-2</v>
      </c>
      <c r="K65" s="40">
        <f t="shared" ref="K65:N65" si="90">+K66+K67</f>
        <v>8.7499999999999994E-2</v>
      </c>
      <c r="L65" s="40">
        <f t="shared" si="90"/>
        <v>8.7499999999999994E-2</v>
      </c>
      <c r="M65" s="40">
        <f t="shared" si="90"/>
        <v>8.7499999999999994E-2</v>
      </c>
      <c r="N65" s="40">
        <f t="shared" si="90"/>
        <v>8.7499999999999994E-2</v>
      </c>
      <c r="P65" s="130"/>
      <c r="R65" s="9" t="s">
        <v>133</v>
      </c>
      <c r="S65" s="3">
        <f>J186</f>
        <v>639.67074185662261</v>
      </c>
      <c r="T65" s="3">
        <v>676</v>
      </c>
      <c r="U65" s="3">
        <f t="shared" si="79"/>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1">+K66</f>
        <v>8.7499999999999994E-2</v>
      </c>
      <c r="M66" s="42">
        <f t="shared" si="91"/>
        <v>8.7499999999999994E-2</v>
      </c>
      <c r="N66" s="42">
        <f t="shared" si="91"/>
        <v>8.7499999999999994E-2</v>
      </c>
      <c r="P66" s="130"/>
      <c r="R66" s="39" t="s">
        <v>128</v>
      </c>
      <c r="S66" s="40">
        <v>0</v>
      </c>
      <c r="T66" s="40">
        <f>+IFERROR(T65/I186-1,"nm")</f>
        <v>1.0463378176382765E-2</v>
      </c>
      <c r="U66" s="40">
        <f t="shared" si="79"/>
        <v>1.0463378176382765E-2</v>
      </c>
    </row>
    <row r="67" spans="1:21" x14ac:dyDescent="0.35">
      <c r="A67" s="37" t="s">
        <v>137</v>
      </c>
      <c r="B67" s="40" t="str">
        <f t="shared" ref="B67:H67" si="92">+IFERROR(B65-B66,"nm")</f>
        <v>nm</v>
      </c>
      <c r="C67" s="40" t="str">
        <f t="shared" si="92"/>
        <v>nm</v>
      </c>
      <c r="D67" s="40" t="str">
        <f t="shared" si="92"/>
        <v>nm</v>
      </c>
      <c r="E67" s="40" t="str">
        <f t="shared" si="92"/>
        <v>nm</v>
      </c>
      <c r="F67" s="40">
        <f t="shared" si="92"/>
        <v>-3.829039812646369E-2</v>
      </c>
      <c r="G67" s="40">
        <f t="shared" si="92"/>
        <v>-3.9444444444444421E-2</v>
      </c>
      <c r="H67" s="40">
        <f t="shared" si="92"/>
        <v>2.890547263681581E-2</v>
      </c>
      <c r="I67" s="40">
        <f>+IFERROR(I65-I66,"nm")</f>
        <v>-1.8979591836734672E-2</v>
      </c>
      <c r="J67" s="42">
        <v>0</v>
      </c>
      <c r="K67" s="42">
        <v>0</v>
      </c>
      <c r="L67" s="42">
        <v>0</v>
      </c>
      <c r="M67" s="42">
        <v>0</v>
      </c>
      <c r="N67" s="42">
        <v>0</v>
      </c>
      <c r="P67" s="130"/>
      <c r="R67" s="39" t="s">
        <v>130</v>
      </c>
      <c r="S67" s="40">
        <f>J188</f>
        <v>0.27109031142285511</v>
      </c>
      <c r="T67" s="40">
        <f>+IFERROR(T65/T63,"nm")</f>
        <v>0.27853316852080756</v>
      </c>
      <c r="U67" s="40">
        <f t="shared" si="79"/>
        <v>7.4428570979524489E-3</v>
      </c>
    </row>
    <row r="68" spans="1:21" x14ac:dyDescent="0.35">
      <c r="A68" s="9" t="s">
        <v>129</v>
      </c>
      <c r="B68" s="41">
        <f t="shared" ref="B68:I68" si="93">+B75+B71</f>
        <v>0</v>
      </c>
      <c r="C68" s="41">
        <f t="shared" si="93"/>
        <v>85</v>
      </c>
      <c r="D68" s="41">
        <f t="shared" si="93"/>
        <v>106</v>
      </c>
      <c r="E68" s="41">
        <f t="shared" si="93"/>
        <v>1703</v>
      </c>
      <c r="F68" s="41">
        <f t="shared" si="93"/>
        <v>2106</v>
      </c>
      <c r="G68" s="41">
        <f t="shared" si="93"/>
        <v>1673</v>
      </c>
      <c r="H68" s="41">
        <f t="shared" si="93"/>
        <v>2571</v>
      </c>
      <c r="I68" s="41">
        <f t="shared" si="93"/>
        <v>3427</v>
      </c>
      <c r="J68" s="41">
        <f>+J75+J71</f>
        <v>4228.4865636084751</v>
      </c>
      <c r="K68" s="41">
        <f t="shared" ref="K68:N68" si="94">+K75+K71</f>
        <v>5221.1241488052819</v>
      </c>
      <c r="L68" s="41">
        <f t="shared" si="94"/>
        <v>6450.7714888514156</v>
      </c>
      <c r="M68" s="41">
        <f t="shared" si="94"/>
        <v>7974.308519294962</v>
      </c>
      <c r="N68" s="41">
        <f t="shared" si="94"/>
        <v>9862.2864692727126</v>
      </c>
      <c r="O68" s="1" t="s">
        <v>209</v>
      </c>
      <c r="P68" s="130"/>
      <c r="R68" s="70" t="s">
        <v>107</v>
      </c>
      <c r="S68" s="32"/>
      <c r="T68" s="32"/>
      <c r="U68" s="32"/>
    </row>
    <row r="69" spans="1:21" x14ac:dyDescent="0.35">
      <c r="A69" s="39" t="s">
        <v>128</v>
      </c>
      <c r="B69" s="40" t="str">
        <f t="shared" ref="B69:I69" si="95">+IFERROR(B68/A68-1,"nm")</f>
        <v>nm</v>
      </c>
      <c r="C69" s="40" t="str">
        <f t="shared" si="95"/>
        <v>nm</v>
      </c>
      <c r="D69" s="40">
        <f t="shared" si="95"/>
        <v>0.24705882352941178</v>
      </c>
      <c r="E69" s="40">
        <f t="shared" si="95"/>
        <v>15.066037735849058</v>
      </c>
      <c r="F69" s="40">
        <f t="shared" si="95"/>
        <v>0.23664122137404586</v>
      </c>
      <c r="G69" s="40">
        <f t="shared" si="95"/>
        <v>-0.20560303893637222</v>
      </c>
      <c r="H69" s="40">
        <f t="shared" si="95"/>
        <v>0.53676031081888831</v>
      </c>
      <c r="I69" s="40">
        <f t="shared" si="95"/>
        <v>0.33294437961882539</v>
      </c>
      <c r="J69" s="40">
        <f>+IFERROR(J68/I68-1,"nm")</f>
        <v>0.23387410668470232</v>
      </c>
      <c r="K69" s="40">
        <f>+IFERROR(K68/J68-1,"nm")</f>
        <v>0.23475008617497339</v>
      </c>
      <c r="L69" s="40">
        <f t="shared" ref="L69:N69" si="96">+IFERROR(L68/K68-1,"nm")</f>
        <v>0.23551390562653185</v>
      </c>
      <c r="M69" s="40">
        <f t="shared" si="96"/>
        <v>0.23617904200708528</v>
      </c>
      <c r="N69" s="40">
        <f t="shared" si="96"/>
        <v>0.23675757533202058</v>
      </c>
      <c r="P69" s="130"/>
      <c r="R69" s="9" t="s">
        <v>135</v>
      </c>
      <c r="S69" s="9">
        <f>J196</f>
        <v>-72</v>
      </c>
      <c r="T69" s="9">
        <v>27</v>
      </c>
      <c r="U69" s="9">
        <f t="shared" si="79"/>
        <v>99</v>
      </c>
    </row>
    <row r="70" spans="1:21" x14ac:dyDescent="0.35">
      <c r="A70" s="39" t="s">
        <v>130</v>
      </c>
      <c r="B70" s="40" t="str">
        <f t="shared" ref="B70:H70" si="97">+IFERROR(B68/B$52,"nm")</f>
        <v>nm</v>
      </c>
      <c r="C70" s="40" t="str">
        <f t="shared" si="97"/>
        <v>nm</v>
      </c>
      <c r="D70" s="40" t="str">
        <f t="shared" si="97"/>
        <v>nm</v>
      </c>
      <c r="E70" s="40">
        <f t="shared" si="97"/>
        <v>0.18426747457260334</v>
      </c>
      <c r="F70" s="40">
        <f t="shared" si="97"/>
        <v>0.21463514064410924</v>
      </c>
      <c r="G70" s="40">
        <f t="shared" si="97"/>
        <v>0.17898791055953783</v>
      </c>
      <c r="H70" s="40">
        <f t="shared" si="97"/>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130"/>
      <c r="R70" s="37" t="s">
        <v>128</v>
      </c>
      <c r="S70" s="40">
        <v>0</v>
      </c>
      <c r="T70" s="40">
        <f>+IFERROR(T69/I196-1,"nm")</f>
        <v>-1.375</v>
      </c>
      <c r="U70" s="40">
        <f t="shared" si="79"/>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8">J71+J71*K72</f>
        <v>153.67401157787384</v>
      </c>
      <c r="L71" s="9">
        <f t="shared" si="98"/>
        <v>164.56908083416846</v>
      </c>
      <c r="M71" s="9">
        <f t="shared" si="98"/>
        <v>176.23658085400376</v>
      </c>
      <c r="N71" s="9">
        <f>M71+M71*N72</f>
        <v>188.73127487664223</v>
      </c>
      <c r="O71" s="1" t="s">
        <v>213</v>
      </c>
      <c r="P71" s="130"/>
      <c r="R71" s="9" t="s">
        <v>133</v>
      </c>
      <c r="S71" s="3">
        <f>J205</f>
        <v>-2454.2328147007956</v>
      </c>
      <c r="T71" s="3">
        <v>-2840</v>
      </c>
      <c r="U71" s="3">
        <f t="shared" si="79"/>
        <v>-385.76718529920436</v>
      </c>
    </row>
    <row r="72" spans="1:21" x14ac:dyDescent="0.35">
      <c r="A72" s="39" t="s">
        <v>128</v>
      </c>
      <c r="B72" s="40" t="str">
        <f t="shared" ref="B72:I72" si="99">+IFERROR(B71/A71-1,"nm")</f>
        <v>nm</v>
      </c>
      <c r="C72" s="40" t="str">
        <f t="shared" si="99"/>
        <v>nm</v>
      </c>
      <c r="D72" s="40">
        <f t="shared" si="99"/>
        <v>0.24705882352941178</v>
      </c>
      <c r="E72" s="40">
        <f t="shared" si="99"/>
        <v>9.4339622641509413E-2</v>
      </c>
      <c r="F72" s="40">
        <f t="shared" si="99"/>
        <v>-4.31034482758621E-2</v>
      </c>
      <c r="G72" s="40">
        <f t="shared" si="99"/>
        <v>0.18918918918918926</v>
      </c>
      <c r="H72" s="40">
        <f t="shared" si="99"/>
        <v>3.0303030303030276E-2</v>
      </c>
      <c r="I72" s="40">
        <f t="shared" si="99"/>
        <v>-1.4705882352941124E-2</v>
      </c>
      <c r="J72" s="40">
        <f>AVERAGE(D72,E72,F72,I72)</f>
        <v>7.0897278885529491E-2</v>
      </c>
      <c r="K72" s="40">
        <f>J72</f>
        <v>7.0897278885529491E-2</v>
      </c>
      <c r="L72" s="40">
        <f t="shared" ref="L72:N72" si="100">K72</f>
        <v>7.0897278885529491E-2</v>
      </c>
      <c r="M72" s="40">
        <f t="shared" si="100"/>
        <v>7.0897278885529491E-2</v>
      </c>
      <c r="N72" s="40">
        <f t="shared" si="100"/>
        <v>7.0897278885529491E-2</v>
      </c>
      <c r="P72" s="130"/>
      <c r="R72" s="39" t="s">
        <v>128</v>
      </c>
      <c r="S72" s="40">
        <f>J206</f>
        <v>0.10600847890977723</v>
      </c>
      <c r="T72" s="40">
        <f>+IFERROR(T71/I205-1,"nm")</f>
        <v>0.27985579089680046</v>
      </c>
      <c r="U72" s="40">
        <f t="shared" si="79"/>
        <v>0.17384731198702325</v>
      </c>
    </row>
    <row r="73" spans="1:21" x14ac:dyDescent="0.35">
      <c r="A73" s="39" t="s">
        <v>132</v>
      </c>
      <c r="B73" s="40" t="str">
        <f t="shared" ref="B73:H73" si="101">+IFERROR(B71/B$52,"nm")</f>
        <v>nm</v>
      </c>
      <c r="C73" s="40" t="str">
        <f t="shared" si="101"/>
        <v>nm</v>
      </c>
      <c r="D73" s="40" t="str">
        <f t="shared" si="101"/>
        <v>nm</v>
      </c>
      <c r="E73" s="40">
        <f t="shared" si="101"/>
        <v>1.2551395801774508E-2</v>
      </c>
      <c r="F73" s="40">
        <f t="shared" si="101"/>
        <v>1.1312678353037097E-2</v>
      </c>
      <c r="G73" s="40">
        <f t="shared" si="101"/>
        <v>1.4122178239007167E-2</v>
      </c>
      <c r="H73" s="40">
        <f t="shared" si="101"/>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130"/>
      <c r="R73" s="39" t="s">
        <v>130</v>
      </c>
      <c r="S73" s="40">
        <f t="shared" ref="S73" si="102">J207</f>
        <v>34.086566870844386</v>
      </c>
      <c r="T73" s="40">
        <f>+IFERROR(T71/T69,"nm")</f>
        <v>-105.18518518518519</v>
      </c>
      <c r="U73" s="40">
        <f t="shared" si="79"/>
        <v>-139.27175205602958</v>
      </c>
    </row>
    <row r="74" spans="1:21" x14ac:dyDescent="0.35">
      <c r="A74" s="39" t="s">
        <v>139</v>
      </c>
      <c r="B74" s="40" t="str">
        <f t="shared" ref="B74:I74" si="103">+IFERROR(B71/B81,"nm")</f>
        <v>nm</v>
      </c>
      <c r="C74" s="40" t="str">
        <f t="shared" si="103"/>
        <v>nm</v>
      </c>
      <c r="D74" s="40">
        <f t="shared" si="103"/>
        <v>0.14950634696755993</v>
      </c>
      <c r="E74" s="40">
        <f t="shared" si="103"/>
        <v>0.13663133097762073</v>
      </c>
      <c r="F74" s="40">
        <f t="shared" si="103"/>
        <v>0.11948331539289558</v>
      </c>
      <c r="G74" s="40">
        <f t="shared" si="103"/>
        <v>0.14915254237288136</v>
      </c>
      <c r="H74" s="40">
        <f t="shared" si="103"/>
        <v>0.1384928716904277</v>
      </c>
      <c r="I74" s="40">
        <f t="shared" si="103"/>
        <v>0.14565217391304347</v>
      </c>
      <c r="J74" s="42">
        <f>+IFERROR(J71/J81,"nm")</f>
        <v>0.14740555622541876</v>
      </c>
      <c r="K74" s="42">
        <f t="shared" ref="K74:N74" si="104">+IFERROR(K71/K81,"nm")</f>
        <v>0.14918004601220214</v>
      </c>
      <c r="L74" s="42">
        <f t="shared" si="104"/>
        <v>0.15097589736827793</v>
      </c>
      <c r="M74" s="42">
        <f t="shared" si="104"/>
        <v>0.15279336744736216</v>
      </c>
      <c r="N74" s="42">
        <f t="shared" si="104"/>
        <v>0.15463271649882504</v>
      </c>
      <c r="P74" s="130"/>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5">J75+J75*K76</f>
        <v>5067.450137227408</v>
      </c>
      <c r="L75" s="9">
        <f t="shared" si="105"/>
        <v>6286.2024080172469</v>
      </c>
      <c r="M75" s="9">
        <f t="shared" si="105"/>
        <v>7798.0719384409585</v>
      </c>
      <c r="N75" s="9">
        <f t="shared" si="105"/>
        <v>9673.5551943960709</v>
      </c>
      <c r="O75" s="1" t="s">
        <v>214</v>
      </c>
      <c r="P75" s="130"/>
    </row>
    <row r="76" spans="1:21" x14ac:dyDescent="0.35">
      <c r="A76" s="39" t="s">
        <v>128</v>
      </c>
      <c r="B76" s="40" t="str">
        <f t="shared" ref="B76:I76" si="106">+IFERROR(B75/A75-1,"nm")</f>
        <v>nm</v>
      </c>
      <c r="C76" s="40" t="str">
        <f t="shared" si="106"/>
        <v>nm</v>
      </c>
      <c r="D76" s="40" t="str">
        <f t="shared" si="106"/>
        <v>nm</v>
      </c>
      <c r="E76" s="40" t="str">
        <f t="shared" si="106"/>
        <v>nm</v>
      </c>
      <c r="F76" s="40">
        <f t="shared" si="106"/>
        <v>0.25708884688090738</v>
      </c>
      <c r="G76" s="40">
        <f t="shared" si="106"/>
        <v>-0.22756892230576442</v>
      </c>
      <c r="H76" s="40">
        <f t="shared" si="106"/>
        <v>0.58014276443867629</v>
      </c>
      <c r="I76" s="40">
        <f t="shared" si="106"/>
        <v>0.3523613963039014</v>
      </c>
      <c r="J76" s="40">
        <f>AVERAGE(F76,G76,H76,I76)</f>
        <v>0.24050602132943016</v>
      </c>
      <c r="K76" s="40">
        <f>J76</f>
        <v>0.24050602132943016</v>
      </c>
      <c r="L76" s="40">
        <f t="shared" ref="L76:N76" si="107">K76</f>
        <v>0.24050602132943016</v>
      </c>
      <c r="M76" s="40">
        <f t="shared" si="107"/>
        <v>0.24050602132943016</v>
      </c>
      <c r="N76" s="40">
        <f t="shared" si="107"/>
        <v>0.24050602132943016</v>
      </c>
      <c r="P76" s="130"/>
    </row>
    <row r="77" spans="1:21" x14ac:dyDescent="0.35">
      <c r="A77" s="39" t="s">
        <v>130</v>
      </c>
      <c r="B77" s="40" t="str">
        <f t="shared" ref="B77:H77" si="108">+IFERROR(B75/B$52,"nm")</f>
        <v>nm</v>
      </c>
      <c r="C77" s="40" t="str">
        <f t="shared" si="108"/>
        <v>nm</v>
      </c>
      <c r="D77" s="40" t="str">
        <f t="shared" si="108"/>
        <v>nm</v>
      </c>
      <c r="E77" s="40">
        <f t="shared" si="108"/>
        <v>0.17171607877082881</v>
      </c>
      <c r="F77" s="40">
        <f t="shared" si="108"/>
        <v>0.20332246229107215</v>
      </c>
      <c r="G77" s="40">
        <f t="shared" si="108"/>
        <v>0.16486573232053064</v>
      </c>
      <c r="H77" s="40">
        <f t="shared" si="108"/>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130"/>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09">J78+J78*K79</f>
        <v>236.74908700492159</v>
      </c>
      <c r="L78" s="9">
        <f t="shared" si="109"/>
        <v>259.53704537669097</v>
      </c>
      <c r="M78" s="9">
        <f t="shared" si="109"/>
        <v>284.5184273993093</v>
      </c>
      <c r="N78" s="9">
        <f t="shared" si="109"/>
        <v>311.90435805526135</v>
      </c>
      <c r="O78" s="1" t="s">
        <v>213</v>
      </c>
      <c r="P78" s="130"/>
    </row>
    <row r="79" spans="1:21" x14ac:dyDescent="0.35">
      <c r="A79" s="39" t="s">
        <v>128</v>
      </c>
      <c r="B79" s="40" t="str">
        <f t="shared" ref="B79:I79" si="110">+IFERROR(B78/A78-1,"nm")</f>
        <v>nm</v>
      </c>
      <c r="C79" s="40" t="str">
        <f t="shared" si="110"/>
        <v>nm</v>
      </c>
      <c r="D79" s="40">
        <f t="shared" si="110"/>
        <v>-0.26068376068376065</v>
      </c>
      <c r="E79" s="40">
        <f t="shared" si="110"/>
        <v>0.38728323699421963</v>
      </c>
      <c r="F79" s="40">
        <f t="shared" si="110"/>
        <v>-2.9166666666666674E-2</v>
      </c>
      <c r="G79" s="40">
        <f t="shared" si="110"/>
        <v>-0.40343347639484983</v>
      </c>
      <c r="H79" s="40">
        <f t="shared" si="110"/>
        <v>0.10071942446043169</v>
      </c>
      <c r="I79" s="40">
        <f t="shared" si="110"/>
        <v>0.28758169934640532</v>
      </c>
      <c r="J79" s="40">
        <f>AVERAGE(D79,E79,F79,I79)</f>
        <v>9.6253627247549406E-2</v>
      </c>
      <c r="K79" s="40">
        <f>J79</f>
        <v>9.6253627247549406E-2</v>
      </c>
      <c r="L79" s="40">
        <f t="shared" ref="L79:N79" si="111">K79</f>
        <v>9.6253627247549406E-2</v>
      </c>
      <c r="M79" s="40">
        <f t="shared" si="111"/>
        <v>9.6253627247549406E-2</v>
      </c>
      <c r="N79" s="40">
        <f t="shared" si="111"/>
        <v>9.6253627247549406E-2</v>
      </c>
      <c r="P79" s="130"/>
    </row>
    <row r="80" spans="1:21" x14ac:dyDescent="0.35">
      <c r="A80" s="39" t="s">
        <v>132</v>
      </c>
      <c r="B80" s="40" t="str">
        <f t="shared" ref="B80:H80" si="112">+IFERROR(B78/B$52,"nm")</f>
        <v>nm</v>
      </c>
      <c r="C80" s="40" t="str">
        <f t="shared" si="112"/>
        <v>nm</v>
      </c>
      <c r="D80" s="40" t="str">
        <f t="shared" si="112"/>
        <v>nm</v>
      </c>
      <c r="E80" s="40">
        <f t="shared" si="112"/>
        <v>2.5968405107119671E-2</v>
      </c>
      <c r="F80" s="40">
        <f t="shared" si="112"/>
        <v>2.3746432939258051E-2</v>
      </c>
      <c r="G80" s="40">
        <f t="shared" si="112"/>
        <v>1.4871081630469669E-2</v>
      </c>
      <c r="H80" s="40">
        <f t="shared" si="112"/>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130"/>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3">J81+J81*K82</f>
        <v>1030.1244414772746</v>
      </c>
      <c r="L81" s="9">
        <f t="shared" si="113"/>
        <v>1090.0354540217268</v>
      </c>
      <c r="M81" s="9">
        <f t="shared" si="113"/>
        <v>1153.4308314444204</v>
      </c>
      <c r="N81" s="9">
        <f t="shared" si="113"/>
        <v>1220.5132209397375</v>
      </c>
      <c r="O81" s="1" t="s">
        <v>215</v>
      </c>
      <c r="P81" s="130"/>
    </row>
    <row r="82" spans="1:16" x14ac:dyDescent="0.35">
      <c r="A82" s="39" t="s">
        <v>128</v>
      </c>
      <c r="B82" s="40" t="str">
        <f t="shared" ref="B82:H82" si="114">+IFERROR(B81/A81-1,"nm")</f>
        <v>nm</v>
      </c>
      <c r="C82" s="40" t="str">
        <f t="shared" si="114"/>
        <v>nm</v>
      </c>
      <c r="D82" s="40" t="str">
        <f t="shared" si="114"/>
        <v>nm</v>
      </c>
      <c r="E82" s="40">
        <f t="shared" si="114"/>
        <v>0.19746121297602248</v>
      </c>
      <c r="F82" s="40">
        <f t="shared" si="114"/>
        <v>9.4228504122497059E-2</v>
      </c>
      <c r="G82" s="40">
        <f t="shared" si="114"/>
        <v>-4.7362755651237931E-2</v>
      </c>
      <c r="H82" s="40">
        <f t="shared" si="114"/>
        <v>0.1096045197740112</v>
      </c>
      <c r="I82" s="40">
        <f>+IFERROR(I81/H81-1,"nm")</f>
        <v>-6.313645621181263E-2</v>
      </c>
      <c r="J82" s="40">
        <f>AVERAGE(E82:I82)</f>
        <v>5.8159005001896039E-2</v>
      </c>
      <c r="K82" s="40">
        <f>J82</f>
        <v>5.8159005001896039E-2</v>
      </c>
      <c r="L82" s="40">
        <f t="shared" ref="L82:N82" si="115">K82</f>
        <v>5.8159005001896039E-2</v>
      </c>
      <c r="M82" s="40">
        <f t="shared" si="115"/>
        <v>5.8159005001896039E-2</v>
      </c>
      <c r="N82" s="40">
        <f t="shared" si="115"/>
        <v>5.8159005001896039E-2</v>
      </c>
      <c r="P82" s="130"/>
    </row>
    <row r="83" spans="1:16" x14ac:dyDescent="0.35">
      <c r="A83" s="39" t="s">
        <v>132</v>
      </c>
      <c r="B83" s="40" t="str">
        <f t="shared" ref="B83:I83" si="116">+IFERROR(B81/B$52,"nm")</f>
        <v>nm</v>
      </c>
      <c r="C83" s="40" t="str">
        <f t="shared" si="116"/>
        <v>nm</v>
      </c>
      <c r="D83" s="40" t="str">
        <f t="shared" si="116"/>
        <v>nm</v>
      </c>
      <c r="E83" s="40">
        <f t="shared" si="116"/>
        <v>9.1863233066435832E-2</v>
      </c>
      <c r="F83" s="40">
        <f t="shared" si="116"/>
        <v>9.4679983693436609E-2</v>
      </c>
      <c r="G83" s="40">
        <f t="shared" si="116"/>
        <v>9.4682785920616241E-2</v>
      </c>
      <c r="H83" s="40">
        <f t="shared" si="116"/>
        <v>8.5719273743016758E-2</v>
      </c>
      <c r="I83" s="40">
        <f t="shared" si="116"/>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130"/>
    </row>
    <row r="84" spans="1:16" x14ac:dyDescent="0.35">
      <c r="A84" s="36" t="s">
        <v>101</v>
      </c>
      <c r="B84" s="36"/>
      <c r="C84" s="36"/>
      <c r="D84" s="36"/>
      <c r="E84" s="36"/>
      <c r="F84" s="36"/>
      <c r="G84" s="36"/>
      <c r="H84" s="36"/>
      <c r="I84" s="36"/>
      <c r="J84" s="36"/>
      <c r="K84" s="36"/>
      <c r="L84" s="36"/>
      <c r="M84" s="36"/>
      <c r="N84" s="36"/>
      <c r="P84" s="130" t="s">
        <v>216</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7">+SUM(K89+K93+K97)</f>
        <v>10179.687427777779</v>
      </c>
      <c r="L85" s="9">
        <f t="shared" si="117"/>
        <v>11841.525932398148</v>
      </c>
      <c r="M85" s="9">
        <f t="shared" si="117"/>
        <v>13788.2123530073</v>
      </c>
      <c r="N85" s="9">
        <f t="shared" si="117"/>
        <v>16069.815425263887</v>
      </c>
      <c r="P85" s="130"/>
    </row>
    <row r="86" spans="1:16" x14ac:dyDescent="0.35">
      <c r="A86" s="37" t="s">
        <v>128</v>
      </c>
      <c r="B86" s="40" t="str">
        <f t="shared" ref="B86:H86" si="118">+IFERROR(B85/A85-1,"nm")</f>
        <v>nm</v>
      </c>
      <c r="C86" s="40">
        <f t="shared" si="118"/>
        <v>0.23410498858819695</v>
      </c>
      <c r="D86" s="40">
        <f t="shared" si="118"/>
        <v>0.11941875825627468</v>
      </c>
      <c r="E86" s="40">
        <f t="shared" si="118"/>
        <v>0.21170639603493036</v>
      </c>
      <c r="F86" s="40">
        <f t="shared" si="118"/>
        <v>0.20919361121932223</v>
      </c>
      <c r="G86" s="40">
        <f t="shared" si="118"/>
        <v>7.5869845360824639E-2</v>
      </c>
      <c r="H86" s="40">
        <f t="shared" si="118"/>
        <v>0.24120377301991325</v>
      </c>
      <c r="I86" s="40">
        <f>+IFERROR(I85/H85-1,"nm")</f>
        <v>-8.9626055488540413E-2</v>
      </c>
      <c r="J86" s="40">
        <f t="shared" ref="J86" si="119">+IFERROR(J85/I85-1,"nm")</f>
        <v>0.1607530586104855</v>
      </c>
      <c r="K86" s="40">
        <f>+IFERROR(K85/J85-1,"nm")</f>
        <v>0.16203780214132513</v>
      </c>
      <c r="L86" s="40">
        <f t="shared" ref="L86:N86" si="120">+IFERROR(L85/K85-1,"nm")</f>
        <v>0.16325044520381193</v>
      </c>
      <c r="M86" s="40">
        <f t="shared" si="120"/>
        <v>0.1643948957020025</v>
      </c>
      <c r="N86" s="40">
        <f t="shared" si="120"/>
        <v>0.16547490086769323</v>
      </c>
      <c r="P86" s="130"/>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1">K86-K88</f>
        <v>0.16203780214132513</v>
      </c>
      <c r="L87" s="42">
        <f t="shared" si="121"/>
        <v>0.16325044520381193</v>
      </c>
      <c r="M87" s="42">
        <f t="shared" si="121"/>
        <v>0.1643948957020025</v>
      </c>
      <c r="N87" s="42">
        <f t="shared" si="121"/>
        <v>0.16547490086769323</v>
      </c>
      <c r="P87" s="130"/>
    </row>
    <row r="88" spans="1:16" x14ac:dyDescent="0.35">
      <c r="A88" s="37" t="s">
        <v>137</v>
      </c>
      <c r="B88" s="40" t="str">
        <f t="shared" ref="B88:I88" si="122">+IFERROR(B86-B87,"nm")</f>
        <v>nm</v>
      </c>
      <c r="C88" s="40">
        <f t="shared" si="122"/>
        <v>-3.5895011411803068E-2</v>
      </c>
      <c r="D88" s="40">
        <f t="shared" si="122"/>
        <v>-5.058124174372533E-2</v>
      </c>
      <c r="E88" s="40">
        <f t="shared" si="122"/>
        <v>3.1706396034930362E-2</v>
      </c>
      <c r="F88" s="40">
        <f t="shared" si="122"/>
        <v>-3.0806388780677763E-2</v>
      </c>
      <c r="G88" s="40">
        <f t="shared" si="122"/>
        <v>-3.4130154639175361E-2</v>
      </c>
      <c r="H88" s="40">
        <f t="shared" si="122"/>
        <v>5.1203773019913246E-2</v>
      </c>
      <c r="I88" s="40">
        <f t="shared" si="122"/>
        <v>4.0373944511459592E-2</v>
      </c>
      <c r="J88" s="42">
        <v>0</v>
      </c>
      <c r="K88" s="42">
        <v>0</v>
      </c>
      <c r="L88" s="42">
        <v>0</v>
      </c>
      <c r="M88" s="42">
        <v>0</v>
      </c>
      <c r="N88" s="42">
        <v>0</v>
      </c>
      <c r="P88" s="130"/>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3">+K89*(1+L90)</f>
        <v>8974.286925925926</v>
      </c>
      <c r="M89" s="3">
        <f t="shared" si="123"/>
        <v>10619.57286234568</v>
      </c>
      <c r="N89" s="3">
        <f t="shared" si="123"/>
        <v>12566.494553775721</v>
      </c>
      <c r="O89" s="1" t="s">
        <v>208</v>
      </c>
      <c r="P89" s="130"/>
    </row>
    <row r="90" spans="1:16" x14ac:dyDescent="0.35">
      <c r="A90" s="37" t="s">
        <v>128</v>
      </c>
      <c r="B90" s="40" t="str">
        <f t="shared" ref="B90:I98" si="124">+IFERROR(B89/A89-1,"nm")</f>
        <v>nm</v>
      </c>
      <c r="C90" s="40">
        <f t="shared" si="124"/>
        <v>0.28918650793650791</v>
      </c>
      <c r="D90" s="40">
        <f t="shared" si="124"/>
        <v>0.12350904193920731</v>
      </c>
      <c r="E90" s="40">
        <f t="shared" si="124"/>
        <v>0.19726027397260282</v>
      </c>
      <c r="F90" s="40">
        <f t="shared" si="124"/>
        <v>0.21910755148741412</v>
      </c>
      <c r="G90" s="40">
        <f t="shared" si="124"/>
        <v>8.7517597372125833E-2</v>
      </c>
      <c r="H90" s="40">
        <f t="shared" si="124"/>
        <v>0.24012944983818763</v>
      </c>
      <c r="I90" s="40">
        <f t="shared" si="124"/>
        <v>-5.7759220598469052E-2</v>
      </c>
      <c r="J90" s="40">
        <f>+J91+J92</f>
        <v>0.18333333333333335</v>
      </c>
      <c r="K90" s="40">
        <f t="shared" ref="K90:N90" si="125">+K91+K92</f>
        <v>0.18333333333333335</v>
      </c>
      <c r="L90" s="40">
        <f t="shared" si="125"/>
        <v>0.18333333333333335</v>
      </c>
      <c r="M90" s="40">
        <f t="shared" si="125"/>
        <v>0.18333333333333335</v>
      </c>
      <c r="N90" s="40">
        <f t="shared" si="125"/>
        <v>0.18333333333333335</v>
      </c>
      <c r="P90" s="130"/>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6">+K91</f>
        <v>0.18333333333333335</v>
      </c>
      <c r="M91" s="42">
        <f t="shared" si="126"/>
        <v>0.18333333333333335</v>
      </c>
      <c r="N91" s="42">
        <f t="shared" si="126"/>
        <v>0.18333333333333335</v>
      </c>
      <c r="P91" s="130"/>
    </row>
    <row r="92" spans="1:16" x14ac:dyDescent="0.35">
      <c r="A92" s="37" t="s">
        <v>137</v>
      </c>
      <c r="B92" s="40" t="str">
        <f t="shared" ref="B92:I92" si="127">+IFERROR(B90-B91,"nm")</f>
        <v>nm</v>
      </c>
      <c r="C92" s="40">
        <f t="shared" si="127"/>
        <v>-4.0813492063492107E-2</v>
      </c>
      <c r="D92" s="40">
        <f t="shared" si="127"/>
        <v>-5.6490958060792684E-2</v>
      </c>
      <c r="E92" s="40">
        <f t="shared" si="127"/>
        <v>3.7260273972602814E-2</v>
      </c>
      <c r="F92" s="40">
        <f t="shared" si="127"/>
        <v>-3.0892448512585879E-2</v>
      </c>
      <c r="G92" s="40">
        <f t="shared" si="127"/>
        <v>-3.2482402627874163E-2</v>
      </c>
      <c r="H92" s="40">
        <f t="shared" si="127"/>
        <v>5.0129449838187623E-2</v>
      </c>
      <c r="I92" s="40">
        <f t="shared" si="127"/>
        <v>4.2240779401530953E-2</v>
      </c>
      <c r="J92" s="42">
        <v>0</v>
      </c>
      <c r="K92" s="42">
        <v>0</v>
      </c>
      <c r="L92" s="42">
        <v>0</v>
      </c>
      <c r="M92" s="42">
        <v>0</v>
      </c>
      <c r="N92" s="42">
        <v>0</v>
      </c>
      <c r="P92" s="130"/>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8">+K93*(1+L94)</f>
        <v>2662.4258624722215</v>
      </c>
      <c r="M93" s="3">
        <f t="shared" si="128"/>
        <v>2959.7300837816192</v>
      </c>
      <c r="N93" s="3">
        <f t="shared" si="128"/>
        <v>3290.2332764705666</v>
      </c>
      <c r="O93" s="1" t="s">
        <v>208</v>
      </c>
      <c r="P93" s="130"/>
    </row>
    <row r="94" spans="1:16" x14ac:dyDescent="0.35">
      <c r="A94" s="37" t="s">
        <v>128</v>
      </c>
      <c r="B94" s="40" t="str">
        <f t="shared" ref="B94:H94" si="129">+IFERROR(B93/A93-1,"nm")</f>
        <v>nm</v>
      </c>
      <c r="C94" s="40">
        <f t="shared" si="129"/>
        <v>0.14054054054054044</v>
      </c>
      <c r="D94" s="40">
        <f t="shared" si="129"/>
        <v>0.12606635071090055</v>
      </c>
      <c r="E94" s="40">
        <f t="shared" si="129"/>
        <v>0.26936026936026947</v>
      </c>
      <c r="F94" s="40">
        <f t="shared" si="129"/>
        <v>0.19893899204244025</v>
      </c>
      <c r="G94" s="40">
        <f t="shared" si="129"/>
        <v>4.8672566371681381E-2</v>
      </c>
      <c r="H94" s="40">
        <f t="shared" si="129"/>
        <v>0.2378691983122363</v>
      </c>
      <c r="I94" s="40">
        <f t="shared" si="124"/>
        <v>-0.17426501917341286</v>
      </c>
      <c r="J94" s="40">
        <f>+J95+J96</f>
        <v>0.11166666666666668</v>
      </c>
      <c r="K94" s="40">
        <f t="shared" ref="K94:N94" si="130">+K95+K96</f>
        <v>0.11166666666666668</v>
      </c>
      <c r="L94" s="40">
        <f t="shared" si="130"/>
        <v>0.11166666666666668</v>
      </c>
      <c r="M94" s="40">
        <f t="shared" si="130"/>
        <v>0.11166666666666668</v>
      </c>
      <c r="N94" s="40">
        <f t="shared" si="130"/>
        <v>0.11166666666666668</v>
      </c>
      <c r="P94" s="130"/>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1">+K95</f>
        <v>0.11166666666666668</v>
      </c>
      <c r="M95" s="42">
        <f t="shared" si="131"/>
        <v>0.11166666666666668</v>
      </c>
      <c r="N95" s="42">
        <f t="shared" si="131"/>
        <v>0.11166666666666668</v>
      </c>
      <c r="P95" s="130"/>
    </row>
    <row r="96" spans="1:16" x14ac:dyDescent="0.35">
      <c r="A96" s="37" t="s">
        <v>137</v>
      </c>
      <c r="B96" s="40" t="str">
        <f t="shared" ref="B96:I96" si="132">+IFERROR(B94-B95,"nm")</f>
        <v>nm</v>
      </c>
      <c r="C96" s="40">
        <f t="shared" si="132"/>
        <v>-2.9459459459459575E-2</v>
      </c>
      <c r="D96" s="40">
        <f t="shared" si="132"/>
        <v>-5.3933649289099439E-2</v>
      </c>
      <c r="E96" s="40">
        <f t="shared" si="132"/>
        <v>3.9360269360269456E-2</v>
      </c>
      <c r="F96" s="40">
        <f t="shared" si="132"/>
        <v>-3.1061007957559755E-2</v>
      </c>
      <c r="G96" s="40">
        <f t="shared" si="132"/>
        <v>-3.1327433628318621E-2</v>
      </c>
      <c r="H96" s="40">
        <f t="shared" si="132"/>
        <v>4.7869198312236294E-2</v>
      </c>
      <c r="I96" s="40">
        <f t="shared" si="132"/>
        <v>3.5734980826587132E-2</v>
      </c>
      <c r="J96" s="42">
        <v>0</v>
      </c>
      <c r="K96" s="42">
        <v>0</v>
      </c>
      <c r="L96" s="42">
        <v>0</v>
      </c>
      <c r="M96" s="42">
        <v>0</v>
      </c>
      <c r="N96" s="42">
        <v>0</v>
      </c>
      <c r="P96" s="130"/>
    </row>
    <row r="97" spans="1:21" x14ac:dyDescent="0.35">
      <c r="A97" s="38" t="s">
        <v>114</v>
      </c>
      <c r="B97" s="3">
        <f t="shared" ref="B97:I97" si="133">B85-B89-B93</f>
        <v>126</v>
      </c>
      <c r="C97" s="3">
        <f t="shared" si="133"/>
        <v>131</v>
      </c>
      <c r="D97" s="3">
        <f t="shared" si="133"/>
        <v>129</v>
      </c>
      <c r="E97" s="3">
        <f t="shared" si="133"/>
        <v>130</v>
      </c>
      <c r="F97" s="3">
        <f t="shared" si="133"/>
        <v>138</v>
      </c>
      <c r="G97" s="3">
        <f t="shared" si="133"/>
        <v>148</v>
      </c>
      <c r="H97" s="3">
        <f t="shared" si="133"/>
        <v>195</v>
      </c>
      <c r="I97" s="3">
        <f t="shared" si="133"/>
        <v>193</v>
      </c>
      <c r="J97" s="3">
        <f>+I97*(1+J98)</f>
        <v>196.86</v>
      </c>
      <c r="K97" s="3">
        <f>+J97*(1+K98)</f>
        <v>200.7972</v>
      </c>
      <c r="L97" s="3">
        <f t="shared" ref="L97:N97" si="134">+K97*(1+L98)</f>
        <v>204.81314399999999</v>
      </c>
      <c r="M97" s="3">
        <f t="shared" si="134"/>
        <v>208.90940688000001</v>
      </c>
      <c r="N97" s="3">
        <f t="shared" si="134"/>
        <v>213.08759501760002</v>
      </c>
      <c r="O97" s="1" t="s">
        <v>208</v>
      </c>
      <c r="P97" s="130"/>
    </row>
    <row r="98" spans="1:21" x14ac:dyDescent="0.35">
      <c r="A98" s="37" t="s">
        <v>128</v>
      </c>
      <c r="B98" s="40" t="str">
        <f t="shared" ref="B98:H98" si="135">+IFERROR(B97/A97-1,"nm")</f>
        <v>nm</v>
      </c>
      <c r="C98" s="40">
        <f t="shared" si="135"/>
        <v>3.9682539682539764E-2</v>
      </c>
      <c r="D98" s="40">
        <f t="shared" si="135"/>
        <v>-1.5267175572519109E-2</v>
      </c>
      <c r="E98" s="40">
        <f t="shared" si="135"/>
        <v>7.7519379844961378E-3</v>
      </c>
      <c r="F98" s="40">
        <f t="shared" si="135"/>
        <v>6.1538461538461542E-2</v>
      </c>
      <c r="G98" s="40">
        <f t="shared" si="135"/>
        <v>7.2463768115942129E-2</v>
      </c>
      <c r="H98" s="40">
        <f t="shared" si="135"/>
        <v>0.31756756756756754</v>
      </c>
      <c r="I98" s="40">
        <f t="shared" si="124"/>
        <v>-1.025641025641022E-2</v>
      </c>
      <c r="J98" s="40">
        <f>+J99+J100</f>
        <v>0.02</v>
      </c>
      <c r="K98" s="40">
        <f t="shared" ref="K98:N98" si="136">+K99+K100</f>
        <v>0.02</v>
      </c>
      <c r="L98" s="40">
        <f t="shared" si="136"/>
        <v>0.02</v>
      </c>
      <c r="M98" s="40">
        <f t="shared" si="136"/>
        <v>0.02</v>
      </c>
      <c r="N98" s="40">
        <f t="shared" si="136"/>
        <v>0.02</v>
      </c>
      <c r="P98" s="130"/>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7">+K99</f>
        <v>0.02</v>
      </c>
      <c r="M99" s="42">
        <f t="shared" si="137"/>
        <v>0.02</v>
      </c>
      <c r="N99" s="42">
        <f t="shared" si="137"/>
        <v>0.02</v>
      </c>
      <c r="P99" s="130"/>
    </row>
    <row r="100" spans="1:21" x14ac:dyDescent="0.35">
      <c r="A100" s="37" t="s">
        <v>137</v>
      </c>
      <c r="B100" s="40" t="str">
        <f t="shared" ref="B100:I100" si="138">+IFERROR(B98-B99,"nm")</f>
        <v>nm</v>
      </c>
      <c r="C100" s="40">
        <f t="shared" si="138"/>
        <v>-3.0317460317460243E-2</v>
      </c>
      <c r="D100" s="40">
        <f t="shared" si="138"/>
        <v>-4.5267175572519108E-2</v>
      </c>
      <c r="E100" s="40">
        <f t="shared" si="138"/>
        <v>1.775193798449614E-2</v>
      </c>
      <c r="F100" s="40">
        <f t="shared" si="138"/>
        <v>-1.846153846153846E-2</v>
      </c>
      <c r="G100" s="40">
        <f t="shared" si="138"/>
        <v>-3.7536231884057872E-2</v>
      </c>
      <c r="H100" s="40">
        <f t="shared" si="138"/>
        <v>5.7567567567567535E-2</v>
      </c>
      <c r="I100" s="40">
        <f t="shared" si="138"/>
        <v>4.9743589743589778E-2</v>
      </c>
      <c r="J100" s="42">
        <v>0</v>
      </c>
      <c r="K100" s="42">
        <v>0</v>
      </c>
      <c r="L100" s="42">
        <v>0</v>
      </c>
      <c r="M100" s="42">
        <v>0</v>
      </c>
      <c r="N100" s="42">
        <v>0</v>
      </c>
      <c r="P100" s="130"/>
    </row>
    <row r="101" spans="1:21" x14ac:dyDescent="0.35">
      <c r="A101" s="9" t="s">
        <v>129</v>
      </c>
      <c r="B101" s="41">
        <f t="shared" ref="B101:I101" si="139">+B108+B104</f>
        <v>1039</v>
      </c>
      <c r="C101" s="41">
        <f t="shared" si="139"/>
        <v>1420</v>
      </c>
      <c r="D101" s="41">
        <f t="shared" si="139"/>
        <v>1561</v>
      </c>
      <c r="E101" s="41">
        <f t="shared" si="139"/>
        <v>1863</v>
      </c>
      <c r="F101" s="41">
        <f t="shared" si="139"/>
        <v>2426</v>
      </c>
      <c r="G101" s="41">
        <f t="shared" si="139"/>
        <v>2534</v>
      </c>
      <c r="H101" s="41">
        <f t="shared" si="139"/>
        <v>3289</v>
      </c>
      <c r="I101" s="41">
        <f t="shared" si="139"/>
        <v>2406</v>
      </c>
      <c r="J101" s="41">
        <f>+J108+J104</f>
        <v>2748.0309453114724</v>
      </c>
      <c r="K101" s="41">
        <f t="shared" ref="K101:N101" si="140">+K108+K104</f>
        <v>3139.5517401455213</v>
      </c>
      <c r="L101" s="41">
        <f t="shared" si="140"/>
        <v>3587.7214494924019</v>
      </c>
      <c r="M101" s="41">
        <f t="shared" si="140"/>
        <v>4100.7347526800504</v>
      </c>
      <c r="N101" s="41">
        <f t="shared" si="140"/>
        <v>4687.9717530213284</v>
      </c>
      <c r="O101" s="1" t="s">
        <v>209</v>
      </c>
      <c r="P101" s="130"/>
    </row>
    <row r="102" spans="1:21" x14ac:dyDescent="0.35">
      <c r="A102" s="39" t="s">
        <v>128</v>
      </c>
      <c r="B102" s="40" t="str">
        <f t="shared" ref="B102:I102" si="141">+IFERROR(B101/A101-1,"nm")</f>
        <v>nm</v>
      </c>
      <c r="C102" s="40">
        <f t="shared" si="141"/>
        <v>0.36669874879692022</v>
      </c>
      <c r="D102" s="40">
        <f t="shared" si="141"/>
        <v>9.9295774647887303E-2</v>
      </c>
      <c r="E102" s="40">
        <f t="shared" si="141"/>
        <v>0.19346572709801402</v>
      </c>
      <c r="F102" s="40">
        <f t="shared" si="141"/>
        <v>0.3022007514761138</v>
      </c>
      <c r="G102" s="40">
        <f t="shared" si="141"/>
        <v>4.4517724649629109E-2</v>
      </c>
      <c r="H102" s="40">
        <f t="shared" si="141"/>
        <v>0.29794790844514596</v>
      </c>
      <c r="I102" s="40">
        <f t="shared" si="141"/>
        <v>-0.26847065977500761</v>
      </c>
      <c r="J102" s="40">
        <f>+IFERROR(J101/I101-1,"nm")</f>
        <v>0.1421575001294566</v>
      </c>
      <c r="K102" s="40">
        <f>+IFERROR(K101/J101-1,"nm")</f>
        <v>0.14247321177443029</v>
      </c>
      <c r="L102" s="40">
        <f t="shared" ref="L102:N102" si="142">+IFERROR(L101/K101-1,"nm")</f>
        <v>0.14274958543161564</v>
      </c>
      <c r="M102" s="40">
        <f t="shared" si="142"/>
        <v>0.14299139730043153</v>
      </c>
      <c r="N102" s="40">
        <f t="shared" si="142"/>
        <v>0.14320287357222683</v>
      </c>
      <c r="P102" s="130"/>
    </row>
    <row r="103" spans="1:21" x14ac:dyDescent="0.35">
      <c r="A103" s="39" t="s">
        <v>130</v>
      </c>
      <c r="B103" s="40">
        <f t="shared" ref="B103:I103" si="143">+IFERROR(B101/B$85,"nm")</f>
        <v>0.33876752526899251</v>
      </c>
      <c r="C103" s="40">
        <f t="shared" si="143"/>
        <v>0.37516512549537651</v>
      </c>
      <c r="D103" s="40">
        <f t="shared" si="143"/>
        <v>0.36842105263157893</v>
      </c>
      <c r="E103" s="40">
        <f t="shared" si="143"/>
        <v>0.36287495130502534</v>
      </c>
      <c r="F103" s="40">
        <f t="shared" si="143"/>
        <v>0.3907860824742268</v>
      </c>
      <c r="G103" s="40">
        <f t="shared" si="143"/>
        <v>0.37939811349004343</v>
      </c>
      <c r="H103" s="40">
        <f t="shared" si="143"/>
        <v>0.39674306393244874</v>
      </c>
      <c r="I103" s="40">
        <f t="shared" si="143"/>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130"/>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4">J104+J104*K105</f>
        <v>40.830874105531109</v>
      </c>
      <c r="L104" s="9">
        <f t="shared" si="144"/>
        <v>40.746572956440438</v>
      </c>
      <c r="M104" s="9">
        <f t="shared" si="144"/>
        <v>40.662445859066608</v>
      </c>
      <c r="N104" s="9">
        <f t="shared" si="144"/>
        <v>40.57849245405508</v>
      </c>
      <c r="O104" s="1" t="s">
        <v>210</v>
      </c>
      <c r="P104" s="130"/>
    </row>
    <row r="105" spans="1:21" x14ac:dyDescent="0.35">
      <c r="A105" s="39" t="s">
        <v>128</v>
      </c>
      <c r="B105" s="40" t="str">
        <f t="shared" ref="B105:I105" si="145">+IFERROR(B104/A104-1,"nm")</f>
        <v>nm</v>
      </c>
      <c r="C105" s="40">
        <f t="shared" si="145"/>
        <v>4.3478260869565188E-2</v>
      </c>
      <c r="D105" s="40">
        <f t="shared" si="145"/>
        <v>0.125</v>
      </c>
      <c r="E105" s="40">
        <f t="shared" si="145"/>
        <v>3.7037037037036979E-2</v>
      </c>
      <c r="F105" s="40">
        <f t="shared" si="145"/>
        <v>-0.1071428571428571</v>
      </c>
      <c r="G105" s="40">
        <f t="shared" si="145"/>
        <v>-0.12</v>
      </c>
      <c r="H105" s="40">
        <f t="shared" si="145"/>
        <v>4.5454545454545414E-2</v>
      </c>
      <c r="I105" s="40">
        <f t="shared" si="145"/>
        <v>-0.10869565217391308</v>
      </c>
      <c r="J105" s="40">
        <f>AVERAGE(C105,D105,E105,F105,I105)</f>
        <v>-2.064642282033602E-3</v>
      </c>
      <c r="K105" s="40">
        <f>J105</f>
        <v>-2.064642282033602E-3</v>
      </c>
      <c r="L105" s="40">
        <f t="shared" ref="L105:N105" si="146">K105</f>
        <v>-2.064642282033602E-3</v>
      </c>
      <c r="M105" s="40">
        <f t="shared" si="146"/>
        <v>-2.064642282033602E-3</v>
      </c>
      <c r="N105" s="40">
        <f t="shared" si="146"/>
        <v>-2.064642282033602E-3</v>
      </c>
      <c r="P105" s="130"/>
    </row>
    <row r="106" spans="1:21" x14ac:dyDescent="0.35">
      <c r="A106" s="39" t="s">
        <v>132</v>
      </c>
      <c r="B106" s="40">
        <f t="shared" ref="B106:I106" si="147">+IFERROR(B104/B$85,"nm")</f>
        <v>1.4998369742419302E-2</v>
      </c>
      <c r="C106" s="40">
        <f t="shared" si="147"/>
        <v>1.2681638044914135E-2</v>
      </c>
      <c r="D106" s="40">
        <f t="shared" si="147"/>
        <v>1.2744866650932263E-2</v>
      </c>
      <c r="E106" s="40">
        <f t="shared" si="147"/>
        <v>1.090767432800935E-2</v>
      </c>
      <c r="F106" s="40">
        <f t="shared" si="147"/>
        <v>8.0541237113402053E-3</v>
      </c>
      <c r="G106" s="40">
        <f t="shared" si="147"/>
        <v>6.5878125467884411E-3</v>
      </c>
      <c r="H106" s="40">
        <f t="shared" si="147"/>
        <v>5.5488540410132689E-3</v>
      </c>
      <c r="I106" s="40">
        <f t="shared" si="147"/>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130"/>
      <c r="R106" s="55"/>
      <c r="S106" s="55"/>
      <c r="T106" s="55"/>
      <c r="U106" s="55"/>
    </row>
    <row r="107" spans="1:21" x14ac:dyDescent="0.35">
      <c r="A107" s="39" t="s">
        <v>139</v>
      </c>
      <c r="B107" s="40">
        <f t="shared" ref="B107:I107" si="148">+IFERROR(B104/B114,"nm")</f>
        <v>0.18110236220472442</v>
      </c>
      <c r="C107" s="40">
        <f t="shared" si="148"/>
        <v>0.20512820512820512</v>
      </c>
      <c r="D107" s="40">
        <f t="shared" si="148"/>
        <v>0.24</v>
      </c>
      <c r="E107" s="40">
        <f t="shared" si="148"/>
        <v>0.21875</v>
      </c>
      <c r="F107" s="40">
        <f t="shared" si="148"/>
        <v>0.2109704641350211</v>
      </c>
      <c r="G107" s="40">
        <f t="shared" si="148"/>
        <v>0.20560747663551401</v>
      </c>
      <c r="H107" s="40">
        <f t="shared" si="148"/>
        <v>0.15972222222222221</v>
      </c>
      <c r="I107" s="40">
        <f t="shared" si="148"/>
        <v>0.13531353135313531</v>
      </c>
      <c r="J107" s="42">
        <f>+IFERROR(J104/J114,"nm")</f>
        <v>0.13042838369641843</v>
      </c>
      <c r="K107" s="42">
        <f t="shared" ref="K107:N107" si="149">+IFERROR(K104/K114,"nm")</f>
        <v>0.12571960175412253</v>
      </c>
      <c r="L107" s="42">
        <f t="shared" si="149"/>
        <v>0.12118081829491527</v>
      </c>
      <c r="M107" s="42">
        <f t="shared" si="149"/>
        <v>0.11680589596000479</v>
      </c>
      <c r="N107" s="42">
        <f t="shared" si="149"/>
        <v>0.11258891896418187</v>
      </c>
      <c r="P107" s="130"/>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0">J108+J108*K109</f>
        <v>3098.7208660399901</v>
      </c>
      <c r="L108" s="9">
        <f t="shared" si="150"/>
        <v>3546.9748765359614</v>
      </c>
      <c r="M108" s="9">
        <f t="shared" si="150"/>
        <v>4060.0723068209836</v>
      </c>
      <c r="N108" s="9">
        <f t="shared" si="150"/>
        <v>4647.3932605672735</v>
      </c>
      <c r="O108" s="1" t="s">
        <v>210</v>
      </c>
      <c r="P108" s="130"/>
      <c r="R108" s="71"/>
      <c r="S108" s="72"/>
      <c r="T108" s="72"/>
      <c r="U108" s="72"/>
    </row>
    <row r="109" spans="1:21" x14ac:dyDescent="0.35">
      <c r="A109" s="39" t="s">
        <v>128</v>
      </c>
      <c r="B109" s="40" t="str">
        <f t="shared" ref="B109:I109" si="151">+IFERROR(B108/A108-1,"nm")</f>
        <v>nm</v>
      </c>
      <c r="C109" s="40">
        <f t="shared" si="151"/>
        <v>0.38167170191339372</v>
      </c>
      <c r="D109" s="40">
        <f t="shared" si="151"/>
        <v>9.8396501457725938E-2</v>
      </c>
      <c r="E109" s="40">
        <f t="shared" si="151"/>
        <v>0.19907100199071004</v>
      </c>
      <c r="F109" s="40">
        <f t="shared" si="151"/>
        <v>0.31488655229662421</v>
      </c>
      <c r="G109" s="40">
        <f t="shared" si="151"/>
        <v>4.7979797979798011E-2</v>
      </c>
      <c r="H109" s="40">
        <f t="shared" si="151"/>
        <v>0.30240963855421676</v>
      </c>
      <c r="I109" s="40">
        <f t="shared" si="151"/>
        <v>-0.27073697193956214</v>
      </c>
      <c r="J109" s="40">
        <f>AVERAGE(C109,D109,E109,F109,I109)</f>
        <v>0.14465775714377835</v>
      </c>
      <c r="K109" s="40">
        <f>J109</f>
        <v>0.14465775714377835</v>
      </c>
      <c r="L109" s="40">
        <f t="shared" ref="L109:N109" si="152">K109</f>
        <v>0.14465775714377835</v>
      </c>
      <c r="M109" s="40">
        <f t="shared" si="152"/>
        <v>0.14465775714377835</v>
      </c>
      <c r="N109" s="40">
        <f t="shared" si="152"/>
        <v>0.14465775714377835</v>
      </c>
      <c r="P109" s="130"/>
      <c r="R109" s="71"/>
      <c r="S109" s="73"/>
      <c r="T109" s="73"/>
      <c r="U109" s="73"/>
    </row>
    <row r="110" spans="1:21" x14ac:dyDescent="0.35">
      <c r="A110" s="39" t="s">
        <v>130</v>
      </c>
      <c r="B110" s="40">
        <f t="shared" ref="B110:I110" si="153">+IFERROR(B108/B$85,"nm")</f>
        <v>0.3237691555265732</v>
      </c>
      <c r="C110" s="40">
        <f t="shared" si="153"/>
        <v>0.36248348745046233</v>
      </c>
      <c r="D110" s="40">
        <f t="shared" si="153"/>
        <v>0.35567618598064671</v>
      </c>
      <c r="E110" s="40">
        <f t="shared" si="153"/>
        <v>0.35196727697701596</v>
      </c>
      <c r="F110" s="40">
        <f t="shared" si="153"/>
        <v>0.38273195876288657</v>
      </c>
      <c r="G110" s="40">
        <f t="shared" si="153"/>
        <v>0.37281030094325496</v>
      </c>
      <c r="H110" s="40">
        <f t="shared" si="153"/>
        <v>0.39119420989143544</v>
      </c>
      <c r="I110" s="40">
        <f t="shared" si="153"/>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130"/>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4">J111+J111*K112</f>
        <v>70.73604155451676</v>
      </c>
      <c r="L111" s="9">
        <f t="shared" si="154"/>
        <v>67.361822350806008</v>
      </c>
      <c r="M111" s="9">
        <f t="shared" si="154"/>
        <v>64.148558651311816</v>
      </c>
      <c r="N111" s="9">
        <f t="shared" si="154"/>
        <v>61.088572628135765</v>
      </c>
      <c r="O111" s="1" t="s">
        <v>210</v>
      </c>
      <c r="P111" s="130"/>
    </row>
    <row r="112" spans="1:21" x14ac:dyDescent="0.35">
      <c r="A112" s="39" t="s">
        <v>128</v>
      </c>
      <c r="B112" s="40" t="str">
        <f t="shared" ref="B112:I112" si="155">+IFERROR(B111/A111-1,"nm")</f>
        <v>nm</v>
      </c>
      <c r="C112" s="40">
        <f t="shared" si="155"/>
        <v>-0.3623188405797102</v>
      </c>
      <c r="D112" s="40">
        <f t="shared" si="155"/>
        <v>0.15909090909090917</v>
      </c>
      <c r="E112" s="40">
        <f t="shared" si="155"/>
        <v>0.49019607843137258</v>
      </c>
      <c r="F112" s="40">
        <f t="shared" si="155"/>
        <v>-0.35526315789473684</v>
      </c>
      <c r="G112" s="40">
        <f t="shared" si="155"/>
        <v>-0.4285714285714286</v>
      </c>
      <c r="H112" s="40">
        <f t="shared" si="155"/>
        <v>2.3571428571428572</v>
      </c>
      <c r="I112" s="40">
        <f t="shared" si="155"/>
        <v>-0.17021276595744683</v>
      </c>
      <c r="J112" s="40">
        <f>AVERAGE(C112,D112,E112,F112,I112)</f>
        <v>-4.7701555381922424E-2</v>
      </c>
      <c r="K112" s="40">
        <f>J112</f>
        <v>-4.7701555381922424E-2</v>
      </c>
      <c r="L112" s="40">
        <f t="shared" ref="L112:N112" si="156">K112</f>
        <v>-4.7701555381922424E-2</v>
      </c>
      <c r="M112" s="40">
        <f t="shared" si="156"/>
        <v>-4.7701555381922424E-2</v>
      </c>
      <c r="N112" s="40">
        <f t="shared" si="156"/>
        <v>-4.7701555381922424E-2</v>
      </c>
      <c r="P112" s="130"/>
    </row>
    <row r="113" spans="1:21" x14ac:dyDescent="0.35">
      <c r="A113" s="39" t="s">
        <v>132</v>
      </c>
      <c r="B113" s="40">
        <f t="shared" ref="B113:I113" si="157">+IFERROR(B111/B$85,"nm")</f>
        <v>2.2497554613628953E-2</v>
      </c>
      <c r="C113" s="40">
        <f t="shared" si="157"/>
        <v>1.1624834874504624E-2</v>
      </c>
      <c r="D113" s="40">
        <f t="shared" si="157"/>
        <v>1.2036818503658248E-2</v>
      </c>
      <c r="E113" s="40">
        <f t="shared" si="157"/>
        <v>1.4803272302298403E-2</v>
      </c>
      <c r="F113" s="40">
        <f t="shared" si="157"/>
        <v>7.8930412371134018E-3</v>
      </c>
      <c r="G113" s="40">
        <f t="shared" si="157"/>
        <v>4.1922443479562805E-3</v>
      </c>
      <c r="H113" s="40">
        <f t="shared" si="157"/>
        <v>1.1338962605548853E-2</v>
      </c>
      <c r="I113" s="40">
        <f t="shared" si="157"/>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130"/>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8">J114+J114*K115</f>
        <v>324.77731026691072</v>
      </c>
      <c r="L114" s="9">
        <f t="shared" si="158"/>
        <v>336.24606212244203</v>
      </c>
      <c r="M114" s="9">
        <f t="shared" si="158"/>
        <v>348.11980615250565</v>
      </c>
      <c r="N114" s="9">
        <f t="shared" si="158"/>
        <v>360.41284370946306</v>
      </c>
      <c r="O114" s="1" t="s">
        <v>217</v>
      </c>
      <c r="P114" s="130"/>
      <c r="R114" s="55"/>
      <c r="S114" s="41"/>
      <c r="T114" s="41"/>
      <c r="U114" s="41"/>
    </row>
    <row r="115" spans="1:21" x14ac:dyDescent="0.35">
      <c r="A115" s="39" t="s">
        <v>128</v>
      </c>
      <c r="B115" s="40" t="str">
        <f t="shared" ref="B115:H115" si="159">+IFERROR(B114/A114-1,"nm")</f>
        <v>nm</v>
      </c>
      <c r="C115" s="40">
        <f t="shared" si="159"/>
        <v>-7.8740157480314932E-2</v>
      </c>
      <c r="D115" s="40">
        <f t="shared" si="159"/>
        <v>-3.8461538461538436E-2</v>
      </c>
      <c r="E115" s="40">
        <f t="shared" si="159"/>
        <v>0.13777777777777778</v>
      </c>
      <c r="F115" s="40">
        <f t="shared" si="159"/>
        <v>-7.421875E-2</v>
      </c>
      <c r="G115" s="40">
        <f t="shared" si="159"/>
        <v>-9.7046413502109741E-2</v>
      </c>
      <c r="H115" s="40">
        <f t="shared" si="159"/>
        <v>0.34579439252336441</v>
      </c>
      <c r="I115" s="40">
        <f>+IFERROR(I114/H114-1,"nm")</f>
        <v>5.2083333333333259E-2</v>
      </c>
      <c r="J115" s="40">
        <f>AVERAGE(C115:I115)</f>
        <v>3.5312663455787478E-2</v>
      </c>
      <c r="K115" s="40">
        <f>J115</f>
        <v>3.5312663455787478E-2</v>
      </c>
      <c r="L115" s="40">
        <f t="shared" ref="L115:N115" si="160">K115</f>
        <v>3.5312663455787478E-2</v>
      </c>
      <c r="M115" s="40">
        <f t="shared" si="160"/>
        <v>3.5312663455787478E-2</v>
      </c>
      <c r="N115" s="40">
        <f t="shared" si="160"/>
        <v>3.5312663455787478E-2</v>
      </c>
      <c r="P115" s="130"/>
      <c r="R115" s="71"/>
      <c r="S115" s="72"/>
      <c r="T115" s="72"/>
      <c r="U115" s="72"/>
    </row>
    <row r="116" spans="1:21" x14ac:dyDescent="0.35">
      <c r="A116" s="39" t="s">
        <v>132</v>
      </c>
      <c r="B116" s="40">
        <f t="shared" ref="B116:I116" si="161">+IFERROR(B114/B$85,"nm")</f>
        <v>8.2817085099445714E-2</v>
      </c>
      <c r="C116" s="40">
        <f t="shared" si="161"/>
        <v>6.1822985468956405E-2</v>
      </c>
      <c r="D116" s="40">
        <f t="shared" si="161"/>
        <v>5.31036110455511E-2</v>
      </c>
      <c r="E116" s="40">
        <f t="shared" si="161"/>
        <v>4.9863654070899883E-2</v>
      </c>
      <c r="F116" s="40">
        <f t="shared" si="161"/>
        <v>3.817654639175258E-2</v>
      </c>
      <c r="G116" s="40">
        <f t="shared" si="161"/>
        <v>3.2040724659380147E-2</v>
      </c>
      <c r="H116" s="40">
        <f t="shared" si="161"/>
        <v>3.4740651387213509E-2</v>
      </c>
      <c r="I116" s="40">
        <f t="shared" si="161"/>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130"/>
      <c r="R116" s="71"/>
      <c r="S116" s="73"/>
      <c r="T116" s="73"/>
      <c r="U116" s="73"/>
    </row>
    <row r="117" spans="1:21" x14ac:dyDescent="0.35">
      <c r="A117" s="36" t="s">
        <v>105</v>
      </c>
      <c r="B117" s="36"/>
      <c r="C117" s="36"/>
      <c r="D117" s="36"/>
      <c r="E117" s="36"/>
      <c r="F117" s="36"/>
      <c r="G117" s="36"/>
      <c r="H117" s="36"/>
      <c r="I117" s="36"/>
      <c r="J117" s="36"/>
      <c r="K117" s="36"/>
      <c r="L117" s="36"/>
      <c r="M117" s="36"/>
      <c r="N117" s="36"/>
      <c r="P117" s="130" t="s">
        <v>218</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2">+SUM(K122+K126+K130)</f>
        <v>7609.2716999999993</v>
      </c>
      <c r="L118" s="9">
        <f t="shared" si="162"/>
        <v>8603.1736693124985</v>
      </c>
      <c r="M118" s="9">
        <f t="shared" si="162"/>
        <v>9728.0802738914063</v>
      </c>
      <c r="N118" s="9">
        <f t="shared" si="162"/>
        <v>11001.345589975781</v>
      </c>
      <c r="P118" s="130"/>
    </row>
    <row r="119" spans="1:21" x14ac:dyDescent="0.35">
      <c r="A119" s="37" t="s">
        <v>128</v>
      </c>
      <c r="B119" s="40" t="str">
        <f t="shared" ref="B119:J119" si="163">+IFERROR(B118/A118-1,"nm")</f>
        <v>nm</v>
      </c>
      <c r="C119" s="40" t="str">
        <f t="shared" si="163"/>
        <v>nm</v>
      </c>
      <c r="D119" s="40" t="str">
        <f t="shared" si="163"/>
        <v>nm</v>
      </c>
      <c r="E119" s="40" t="str">
        <f t="shared" si="163"/>
        <v>nm</v>
      </c>
      <c r="F119" s="40">
        <f t="shared" si="163"/>
        <v>1.7034456058846237E-2</v>
      </c>
      <c r="G119" s="40">
        <f t="shared" si="163"/>
        <v>-4.3014845831747195E-2</v>
      </c>
      <c r="H119" s="40">
        <f t="shared" si="163"/>
        <v>6.2649164677804237E-2</v>
      </c>
      <c r="I119" s="40">
        <f t="shared" si="163"/>
        <v>0.11454239191465465</v>
      </c>
      <c r="J119" s="40">
        <f t="shared" si="163"/>
        <v>0.1303198992443324</v>
      </c>
      <c r="K119" s="40">
        <f>+IFERROR(K118/J118-1,"nm")</f>
        <v>0.13047237023022396</v>
      </c>
      <c r="L119" s="40">
        <f t="shared" ref="L119:N119" si="164">+IFERROR(L118/K118-1,"nm")</f>
        <v>0.13061722704848333</v>
      </c>
      <c r="M119" s="40">
        <f t="shared" si="164"/>
        <v>0.13075484092474476</v>
      </c>
      <c r="N119" s="40">
        <f t="shared" si="164"/>
        <v>0.13088556839951382</v>
      </c>
      <c r="P119" s="130"/>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5">K119-K121</f>
        <v>0.13047237023022396</v>
      </c>
      <c r="L120" s="42">
        <f t="shared" si="165"/>
        <v>0.13061722704848333</v>
      </c>
      <c r="M120" s="42">
        <f t="shared" si="165"/>
        <v>0.13075484092474476</v>
      </c>
      <c r="N120" s="42">
        <f t="shared" si="165"/>
        <v>0.13088556839951382</v>
      </c>
      <c r="P120" s="130"/>
    </row>
    <row r="121" spans="1:21" x14ac:dyDescent="0.35">
      <c r="A121" s="37" t="s">
        <v>137</v>
      </c>
      <c r="B121" s="40" t="str">
        <f t="shared" ref="B121:H121" si="166">+IFERROR(B119-B120,"nm")</f>
        <v>nm</v>
      </c>
      <c r="C121" s="40" t="str">
        <f t="shared" si="166"/>
        <v>nm</v>
      </c>
      <c r="D121" s="40" t="str">
        <f t="shared" si="166"/>
        <v>nm</v>
      </c>
      <c r="E121" s="40" t="str">
        <f t="shared" si="166"/>
        <v>nm</v>
      </c>
      <c r="F121" s="40">
        <f t="shared" si="166"/>
        <v>-0.11296554394115377</v>
      </c>
      <c r="G121" s="40">
        <f t="shared" si="166"/>
        <v>-5.3014845831747197E-2</v>
      </c>
      <c r="H121" s="40">
        <f t="shared" si="166"/>
        <v>-1.7350835322195765E-2</v>
      </c>
      <c r="I121" s="40">
        <f>+IFERROR(I119-I120,"nm")</f>
        <v>-4.5457608085345352E-2</v>
      </c>
      <c r="J121" s="42">
        <v>0</v>
      </c>
      <c r="K121" s="42">
        <v>0</v>
      </c>
      <c r="L121" s="42">
        <v>0</v>
      </c>
      <c r="M121" s="42">
        <v>0</v>
      </c>
      <c r="N121" s="42">
        <v>0</v>
      </c>
      <c r="P121" s="130"/>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7">+K122*(1+L123)</f>
        <v>6010.8385266249998</v>
      </c>
      <c r="M122" s="3">
        <f t="shared" si="167"/>
        <v>6822.3017277193749</v>
      </c>
      <c r="N122" s="3">
        <f t="shared" si="167"/>
        <v>7743.3124609614906</v>
      </c>
      <c r="O122" s="1" t="s">
        <v>212</v>
      </c>
      <c r="P122" s="130"/>
    </row>
    <row r="123" spans="1:21" x14ac:dyDescent="0.35">
      <c r="A123" s="37" t="s">
        <v>128</v>
      </c>
      <c r="B123" s="40" t="str">
        <f t="shared" ref="B123:H123" si="168">+IFERROR(B122/A122-1,"nm")</f>
        <v>nm</v>
      </c>
      <c r="C123" s="40" t="str">
        <f t="shared" si="168"/>
        <v>nm</v>
      </c>
      <c r="D123" s="40" t="str">
        <f t="shared" si="168"/>
        <v>nm</v>
      </c>
      <c r="E123" s="40" t="str">
        <f t="shared" si="168"/>
        <v>nm</v>
      </c>
      <c r="F123" s="40">
        <f t="shared" si="168"/>
        <v>1.3146853146853044E-2</v>
      </c>
      <c r="G123" s="40">
        <f t="shared" si="168"/>
        <v>-4.7763666482606326E-2</v>
      </c>
      <c r="H123" s="40">
        <f t="shared" si="168"/>
        <v>6.0887213685126174E-2</v>
      </c>
      <c r="I123" s="40">
        <f>+IFERROR(I122/H122-1,"nm")</f>
        <v>0.12353101940420874</v>
      </c>
      <c r="J123" s="40">
        <f>+J124+J125</f>
        <v>0.13500000000000001</v>
      </c>
      <c r="K123" s="40">
        <f t="shared" ref="K123:N123" si="169">+K124+K125</f>
        <v>0.13500000000000001</v>
      </c>
      <c r="L123" s="40">
        <f t="shared" si="169"/>
        <v>0.13500000000000001</v>
      </c>
      <c r="M123" s="40">
        <f t="shared" si="169"/>
        <v>0.13500000000000001</v>
      </c>
      <c r="N123" s="40">
        <f t="shared" si="169"/>
        <v>0.13500000000000001</v>
      </c>
      <c r="P123" s="130"/>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0">+K124</f>
        <v>0.13500000000000001</v>
      </c>
      <c r="M124" s="42">
        <f t="shared" si="170"/>
        <v>0.13500000000000001</v>
      </c>
      <c r="N124" s="42">
        <f t="shared" si="170"/>
        <v>0.13500000000000001</v>
      </c>
      <c r="P124" s="130"/>
    </row>
    <row r="125" spans="1:21" x14ac:dyDescent="0.35">
      <c r="A125" s="37" t="s">
        <v>137</v>
      </c>
      <c r="B125" s="40" t="str">
        <f t="shared" ref="B125:H125" si="171">+IFERROR(B123-B124,"nm")</f>
        <v>nm</v>
      </c>
      <c r="C125" s="40" t="str">
        <f t="shared" si="171"/>
        <v>nm</v>
      </c>
      <c r="D125" s="40" t="str">
        <f t="shared" si="171"/>
        <v>nm</v>
      </c>
      <c r="E125" s="40" t="str">
        <f t="shared" si="171"/>
        <v>nm</v>
      </c>
      <c r="F125" s="40">
        <f t="shared" si="171"/>
        <v>-0.10685314685314695</v>
      </c>
      <c r="G125" s="40">
        <f t="shared" si="171"/>
        <v>-4.7763666482606326E-2</v>
      </c>
      <c r="H125" s="40">
        <f t="shared" si="171"/>
        <v>-1.9112786314873828E-2</v>
      </c>
      <c r="I125" s="40">
        <f>+IFERROR(I123-I124,"nm")</f>
        <v>-4.646898059579127E-2</v>
      </c>
      <c r="J125" s="42">
        <v>0</v>
      </c>
      <c r="K125" s="42">
        <v>0</v>
      </c>
      <c r="L125" s="42">
        <v>0</v>
      </c>
      <c r="M125" s="42">
        <v>0</v>
      </c>
      <c r="N125" s="42">
        <v>0</v>
      </c>
      <c r="P125" s="130"/>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2">+K126*(1+L127)</f>
        <v>2307.6796892187494</v>
      </c>
      <c r="M126" s="3">
        <f t="shared" si="172"/>
        <v>2601.9088495941401</v>
      </c>
      <c r="N126" s="3">
        <f t="shared" si="172"/>
        <v>2933.6522279173928</v>
      </c>
      <c r="O126" s="1" t="s">
        <v>212</v>
      </c>
      <c r="P126" s="130"/>
    </row>
    <row r="127" spans="1:21" x14ac:dyDescent="0.35">
      <c r="A127" s="37" t="s">
        <v>128</v>
      </c>
      <c r="B127" s="40" t="str">
        <f t="shared" ref="B127:H127" si="173">+IFERROR(B126/A126-1,"nm")</f>
        <v>nm</v>
      </c>
      <c r="C127" s="40" t="str">
        <f t="shared" si="173"/>
        <v>nm</v>
      </c>
      <c r="D127" s="40" t="str">
        <f t="shared" si="173"/>
        <v>nm</v>
      </c>
      <c r="E127" s="40" t="str">
        <f t="shared" si="173"/>
        <v>nm</v>
      </c>
      <c r="F127" s="40">
        <f t="shared" si="173"/>
        <v>3.563474387527843E-2</v>
      </c>
      <c r="G127" s="40">
        <f t="shared" si="173"/>
        <v>-2.1505376344086002E-2</v>
      </c>
      <c r="H127" s="40">
        <f t="shared" si="173"/>
        <v>9.4505494505494614E-2</v>
      </c>
      <c r="I127" s="40">
        <f>+IFERROR(I126/H126-1,"nm")</f>
        <v>7.7643908969210251E-2</v>
      </c>
      <c r="J127" s="40">
        <f>+J128+J129</f>
        <v>0.1275</v>
      </c>
      <c r="K127" s="40">
        <f t="shared" ref="K127:N127" si="174">+K128+K129</f>
        <v>0.1275</v>
      </c>
      <c r="L127" s="40">
        <f t="shared" si="174"/>
        <v>0.1275</v>
      </c>
      <c r="M127" s="40">
        <f t="shared" si="174"/>
        <v>0.1275</v>
      </c>
      <c r="N127" s="40">
        <f t="shared" si="174"/>
        <v>0.1275</v>
      </c>
      <c r="P127" s="130"/>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5">+K128</f>
        <v>0.1275</v>
      </c>
      <c r="M128" s="42">
        <f t="shared" si="175"/>
        <v>0.1275</v>
      </c>
      <c r="N128" s="42">
        <f t="shared" si="175"/>
        <v>0.1275</v>
      </c>
      <c r="P128" s="130"/>
    </row>
    <row r="129" spans="1:21" x14ac:dyDescent="0.35">
      <c r="A129" s="37" t="s">
        <v>137</v>
      </c>
      <c r="B129" s="40" t="str">
        <f t="shared" ref="B129:H129" si="176">+IFERROR(B127-B128,"nm")</f>
        <v>nm</v>
      </c>
      <c r="C129" s="40" t="str">
        <f t="shared" si="176"/>
        <v>nm</v>
      </c>
      <c r="D129" s="40" t="str">
        <f t="shared" si="176"/>
        <v>nm</v>
      </c>
      <c r="E129" s="40" t="str">
        <f t="shared" si="176"/>
        <v>nm</v>
      </c>
      <c r="F129" s="40">
        <f t="shared" si="176"/>
        <v>-0.11436525612472156</v>
      </c>
      <c r="G129" s="40">
        <f t="shared" si="176"/>
        <v>-5.1505376344086001E-2</v>
      </c>
      <c r="H129" s="40">
        <f t="shared" si="176"/>
        <v>-9.5494505494505388E-2</v>
      </c>
      <c r="I129" s="40">
        <f>+IFERROR(I127-I128,"nm")</f>
        <v>-4.2356091030789744E-2</v>
      </c>
      <c r="J129" s="42">
        <v>0</v>
      </c>
      <c r="K129" s="42">
        <v>0</v>
      </c>
      <c r="L129" s="42">
        <v>0</v>
      </c>
      <c r="M129" s="42">
        <v>0</v>
      </c>
      <c r="N129" s="42">
        <v>0</v>
      </c>
      <c r="P129" s="130"/>
    </row>
    <row r="130" spans="1:21" x14ac:dyDescent="0.35">
      <c r="A130" s="38" t="s">
        <v>114</v>
      </c>
      <c r="B130" s="3">
        <f t="shared" ref="B130:I130" si="177">B118-B122-B126</f>
        <v>0</v>
      </c>
      <c r="C130" s="3">
        <f t="shared" si="177"/>
        <v>0</v>
      </c>
      <c r="D130" s="3">
        <f t="shared" si="177"/>
        <v>0</v>
      </c>
      <c r="E130" s="3">
        <f t="shared" si="177"/>
        <v>244</v>
      </c>
      <c r="F130" s="3">
        <f t="shared" si="177"/>
        <v>237</v>
      </c>
      <c r="G130" s="3">
        <f t="shared" si="177"/>
        <v>214</v>
      </c>
      <c r="H130" s="3">
        <f t="shared" si="177"/>
        <v>190</v>
      </c>
      <c r="I130" s="3">
        <f t="shared" si="177"/>
        <v>234</v>
      </c>
      <c r="J130" s="3">
        <f>+I130*(1+J131)</f>
        <v>249.79499999999999</v>
      </c>
      <c r="K130" s="3">
        <f>+J130*(1+K131)</f>
        <v>266.65616249999994</v>
      </c>
      <c r="L130" s="3">
        <f t="shared" ref="L130:N130" si="178">+K130*(1+L131)</f>
        <v>284.6554534687499</v>
      </c>
      <c r="M130" s="3">
        <f t="shared" si="178"/>
        <v>303.86969657789047</v>
      </c>
      <c r="N130" s="3">
        <f t="shared" si="178"/>
        <v>324.38090109689801</v>
      </c>
      <c r="O130" s="1" t="s">
        <v>212</v>
      </c>
      <c r="P130" s="130"/>
    </row>
    <row r="131" spans="1:21" x14ac:dyDescent="0.35">
      <c r="A131" s="37" t="s">
        <v>128</v>
      </c>
      <c r="B131" s="40" t="str">
        <f t="shared" ref="B131:H131" si="179">+IFERROR(B130/A130-1,"nm")</f>
        <v>nm</v>
      </c>
      <c r="C131" s="40" t="str">
        <f t="shared" si="179"/>
        <v>nm</v>
      </c>
      <c r="D131" s="40" t="str">
        <f t="shared" si="179"/>
        <v>nm</v>
      </c>
      <c r="E131" s="40" t="str">
        <f t="shared" si="179"/>
        <v>nm</v>
      </c>
      <c r="F131" s="40">
        <f t="shared" si="179"/>
        <v>-2.8688524590163911E-2</v>
      </c>
      <c r="G131" s="40">
        <f t="shared" si="179"/>
        <v>-9.7046413502109741E-2</v>
      </c>
      <c r="H131" s="40">
        <f t="shared" si="179"/>
        <v>-0.11214953271028039</v>
      </c>
      <c r="I131" s="40">
        <f>+IFERROR(I130/H130-1,"nm")</f>
        <v>0.23157894736842111</v>
      </c>
      <c r="J131" s="40">
        <f>+J132+J133</f>
        <v>6.7500000000000004E-2</v>
      </c>
      <c r="K131" s="40">
        <f t="shared" ref="K131:N131" si="180">+K132+K133</f>
        <v>6.7500000000000004E-2</v>
      </c>
      <c r="L131" s="40">
        <f t="shared" si="180"/>
        <v>6.7500000000000004E-2</v>
      </c>
      <c r="M131" s="40">
        <f t="shared" si="180"/>
        <v>6.7500000000000004E-2</v>
      </c>
      <c r="N131" s="40">
        <f t="shared" si="180"/>
        <v>6.7500000000000004E-2</v>
      </c>
      <c r="P131" s="130"/>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1">+K132</f>
        <v>6.7500000000000004E-2</v>
      </c>
      <c r="M132" s="42">
        <f t="shared" si="181"/>
        <v>6.7500000000000004E-2</v>
      </c>
      <c r="N132" s="42">
        <f t="shared" si="181"/>
        <v>6.7500000000000004E-2</v>
      </c>
      <c r="P132" s="130"/>
    </row>
    <row r="133" spans="1:21" x14ac:dyDescent="0.35">
      <c r="A133" s="37" t="s">
        <v>137</v>
      </c>
      <c r="B133" s="40" t="str">
        <f t="shared" ref="B133:H133" si="182">+IFERROR(B131-B132,"nm")</f>
        <v>nm</v>
      </c>
      <c r="C133" s="40" t="str">
        <f t="shared" si="182"/>
        <v>nm</v>
      </c>
      <c r="D133" s="40" t="str">
        <f t="shared" si="182"/>
        <v>nm</v>
      </c>
      <c r="E133" s="40" t="str">
        <f t="shared" si="182"/>
        <v>nm</v>
      </c>
      <c r="F133" s="40">
        <f t="shared" si="182"/>
        <v>-0.10868852459016391</v>
      </c>
      <c r="G133" s="40">
        <f t="shared" si="182"/>
        <v>-5.704641350210974E-2</v>
      </c>
      <c r="H133" s="40">
        <f t="shared" si="182"/>
        <v>-2.214953271028039E-2</v>
      </c>
      <c r="I133" s="40">
        <f>+IFERROR(I131-I132,"nm")</f>
        <v>-4.842105263157892E-2</v>
      </c>
      <c r="J133" s="42">
        <v>0</v>
      </c>
      <c r="K133" s="42">
        <v>0</v>
      </c>
      <c r="L133" s="42">
        <v>0</v>
      </c>
      <c r="M133" s="42">
        <v>0</v>
      </c>
      <c r="N133" s="42">
        <v>0</v>
      </c>
      <c r="P133" s="130"/>
    </row>
    <row r="134" spans="1:21" x14ac:dyDescent="0.35">
      <c r="A134" s="9" t="s">
        <v>129</v>
      </c>
      <c r="B134" s="41">
        <f t="shared" ref="B134:I134" si="183">+B141+B137</f>
        <v>0</v>
      </c>
      <c r="C134" s="41">
        <f t="shared" si="183"/>
        <v>42</v>
      </c>
      <c r="D134" s="41">
        <f t="shared" si="183"/>
        <v>54</v>
      </c>
      <c r="E134" s="41">
        <f t="shared" si="183"/>
        <v>1244</v>
      </c>
      <c r="F134" s="41">
        <f t="shared" si="183"/>
        <v>1376</v>
      </c>
      <c r="G134" s="41">
        <f t="shared" si="183"/>
        <v>1230</v>
      </c>
      <c r="H134" s="41">
        <f t="shared" si="183"/>
        <v>1573</v>
      </c>
      <c r="I134" s="41">
        <f t="shared" si="183"/>
        <v>1938</v>
      </c>
      <c r="J134" s="41">
        <f>+J141+J137</f>
        <v>2196.0927942910857</v>
      </c>
      <c r="K134" s="41">
        <f t="shared" ref="K134:N134" si="184">+K141+K137</f>
        <v>2488.7797329751374</v>
      </c>
      <c r="L134" s="41">
        <f t="shared" si="184"/>
        <v>2820.7115139032308</v>
      </c>
      <c r="M134" s="41">
        <f t="shared" si="184"/>
        <v>3197.1649034300958</v>
      </c>
      <c r="N134" s="41">
        <f t="shared" si="184"/>
        <v>3624.1270685675213</v>
      </c>
      <c r="O134" s="1" t="s">
        <v>209</v>
      </c>
      <c r="P134" s="130"/>
      <c r="R134" s="55"/>
      <c r="S134" s="41"/>
      <c r="T134" s="41"/>
      <c r="U134" s="41"/>
    </row>
    <row r="135" spans="1:21" x14ac:dyDescent="0.35">
      <c r="A135" s="39" t="s">
        <v>128</v>
      </c>
      <c r="B135" s="40" t="str">
        <f t="shared" ref="B135:I135" si="185">+IFERROR(B134/A134-1,"nm")</f>
        <v>nm</v>
      </c>
      <c r="C135" s="40" t="str">
        <f t="shared" si="185"/>
        <v>nm</v>
      </c>
      <c r="D135" s="40">
        <f t="shared" si="185"/>
        <v>0.28571428571428581</v>
      </c>
      <c r="E135" s="40">
        <f t="shared" si="185"/>
        <v>22.037037037037038</v>
      </c>
      <c r="F135" s="40">
        <f t="shared" si="185"/>
        <v>0.10610932475884249</v>
      </c>
      <c r="G135" s="40">
        <f t="shared" si="185"/>
        <v>-0.10610465116279066</v>
      </c>
      <c r="H135" s="40">
        <f t="shared" si="185"/>
        <v>0.27886178861788613</v>
      </c>
      <c r="I135" s="40">
        <f t="shared" si="185"/>
        <v>0.23204068658614108</v>
      </c>
      <c r="J135" s="40">
        <f>+IFERROR(J134/I134-1,"nm")</f>
        <v>0.13317481645566853</v>
      </c>
      <c r="K135" s="40">
        <f>+IFERROR(K134/J134-1,"nm")</f>
        <v>0.13327621648999277</v>
      </c>
      <c r="L135" s="40">
        <f t="shared" ref="L135:N135" si="186">+IFERROR(L134/K134-1,"nm")</f>
        <v>0.13337129699754313</v>
      </c>
      <c r="M135" s="40">
        <f t="shared" si="186"/>
        <v>0.13346043637264349</v>
      </c>
      <c r="N135" s="40">
        <f t="shared" si="186"/>
        <v>0.13354399226619718</v>
      </c>
      <c r="P135" s="130"/>
      <c r="R135" s="71"/>
      <c r="S135" s="72"/>
      <c r="T135" s="72"/>
      <c r="U135" s="72"/>
    </row>
    <row r="136" spans="1:21" x14ac:dyDescent="0.35">
      <c r="A136" s="39" t="s">
        <v>130</v>
      </c>
      <c r="B136" s="40" t="str">
        <f t="shared" ref="B136:I136" si="187">+IFERROR(B134/B$118,"nm")</f>
        <v>nm</v>
      </c>
      <c r="C136" s="40" t="str">
        <f t="shared" si="187"/>
        <v>nm</v>
      </c>
      <c r="D136" s="40" t="str">
        <f t="shared" si="187"/>
        <v>nm</v>
      </c>
      <c r="E136" s="40">
        <f t="shared" si="187"/>
        <v>0.2408052651955091</v>
      </c>
      <c r="F136" s="40">
        <f t="shared" si="187"/>
        <v>0.26189569851541683</v>
      </c>
      <c r="G136" s="40">
        <f t="shared" si="187"/>
        <v>0.24463007159904535</v>
      </c>
      <c r="H136" s="40">
        <f t="shared" si="187"/>
        <v>0.2944038929440389</v>
      </c>
      <c r="I136" s="40">
        <f t="shared" si="187"/>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130"/>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8">J137+J137*K138</f>
        <v>47.293949126128204</v>
      </c>
      <c r="L137" s="9">
        <f t="shared" si="188"/>
        <v>50.186132005043142</v>
      </c>
      <c r="M137" s="9">
        <f t="shared" si="188"/>
        <v>53.255181522495299</v>
      </c>
      <c r="N137" s="9">
        <f>M137+M137*N138</f>
        <v>56.511913663896777</v>
      </c>
      <c r="O137" s="1" t="s">
        <v>213</v>
      </c>
      <c r="P137" s="130"/>
      <c r="R137" s="55"/>
      <c r="S137" s="41"/>
      <c r="T137" s="41"/>
      <c r="U137" s="41"/>
    </row>
    <row r="138" spans="1:21" x14ac:dyDescent="0.35">
      <c r="A138" s="39" t="s">
        <v>128</v>
      </c>
      <c r="B138" s="40" t="str">
        <f t="shared" ref="B138:I138" si="189">+IFERROR(B137/A137-1,"nm")</f>
        <v>nm</v>
      </c>
      <c r="C138" s="40" t="str">
        <f t="shared" si="189"/>
        <v>nm</v>
      </c>
      <c r="D138" s="40">
        <f t="shared" si="189"/>
        <v>0.28571428571428581</v>
      </c>
      <c r="E138" s="40">
        <f t="shared" si="189"/>
        <v>1.8518518518518601E-2</v>
      </c>
      <c r="F138" s="40">
        <f t="shared" si="189"/>
        <v>-3.6363636363636376E-2</v>
      </c>
      <c r="G138" s="40">
        <f t="shared" si="189"/>
        <v>-0.13207547169811318</v>
      </c>
      <c r="H138" s="40">
        <f t="shared" si="189"/>
        <v>-6.5217391304347783E-2</v>
      </c>
      <c r="I138" s="40">
        <f t="shared" si="189"/>
        <v>-2.3255813953488413E-2</v>
      </c>
      <c r="J138" s="40">
        <f>AVERAGE(D138,E138,F138,I138)</f>
        <v>6.1153338478919905E-2</v>
      </c>
      <c r="K138" s="40">
        <f>J138</f>
        <v>6.1153338478919905E-2</v>
      </c>
      <c r="L138" s="40">
        <f t="shared" ref="L138:N138" si="190">K138</f>
        <v>6.1153338478919905E-2</v>
      </c>
      <c r="M138" s="40">
        <f t="shared" si="190"/>
        <v>6.1153338478919905E-2</v>
      </c>
      <c r="N138" s="40">
        <f t="shared" si="190"/>
        <v>6.1153338478919905E-2</v>
      </c>
      <c r="P138" s="130"/>
      <c r="R138" s="71"/>
      <c r="S138" s="72"/>
      <c r="T138" s="72"/>
      <c r="U138" s="72"/>
    </row>
    <row r="139" spans="1:21" x14ac:dyDescent="0.35">
      <c r="A139" s="39" t="s">
        <v>132</v>
      </c>
      <c r="B139" s="40" t="str">
        <f t="shared" ref="B139:I139" si="191">+IFERROR(B137/B$118,"nm")</f>
        <v>nm</v>
      </c>
      <c r="C139" s="40" t="str">
        <f t="shared" si="191"/>
        <v>nm</v>
      </c>
      <c r="D139" s="40" t="str">
        <f t="shared" si="191"/>
        <v>nm</v>
      </c>
      <c r="E139" s="40">
        <f t="shared" si="191"/>
        <v>1.064653503677894E-2</v>
      </c>
      <c r="F139" s="40">
        <f t="shared" si="191"/>
        <v>1.0087552341073468E-2</v>
      </c>
      <c r="G139" s="40">
        <f t="shared" si="191"/>
        <v>9.148766905330152E-3</v>
      </c>
      <c r="H139" s="40">
        <f t="shared" si="191"/>
        <v>8.0479131574022079E-3</v>
      </c>
      <c r="I139" s="40">
        <f t="shared" si="191"/>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130"/>
      <c r="R139" s="71"/>
      <c r="S139" s="72"/>
      <c r="T139" s="72"/>
      <c r="U139" s="72"/>
    </row>
    <row r="140" spans="1:21" x14ac:dyDescent="0.35">
      <c r="A140" s="39" t="s">
        <v>139</v>
      </c>
      <c r="B140" s="40" t="str">
        <f t="shared" ref="B140:I140" si="192">+IFERROR(B137/B147,"nm")</f>
        <v>nm</v>
      </c>
      <c r="C140" s="40" t="str">
        <f t="shared" si="192"/>
        <v>nm</v>
      </c>
      <c r="D140" s="40">
        <f t="shared" si="192"/>
        <v>0.1588235294117647</v>
      </c>
      <c r="E140" s="40">
        <f t="shared" si="192"/>
        <v>0.16224188790560473</v>
      </c>
      <c r="F140" s="40">
        <f t="shared" si="192"/>
        <v>0.16257668711656442</v>
      </c>
      <c r="G140" s="40">
        <f t="shared" si="192"/>
        <v>0.1554054054054054</v>
      </c>
      <c r="H140" s="40">
        <f t="shared" si="192"/>
        <v>0.14144736842105263</v>
      </c>
      <c r="I140" s="40">
        <f t="shared" si="192"/>
        <v>0.15328467153284672</v>
      </c>
      <c r="J140" s="42">
        <f>+IFERROR(J137/J147,"nm")</f>
        <v>0.17061926440755579</v>
      </c>
      <c r="K140" s="42">
        <f t="shared" ref="K140:N140" si="193">+IFERROR(K137/K147,"nm")</f>
        <v>0.18991418447693498</v>
      </c>
      <c r="L140" s="42">
        <f t="shared" si="193"/>
        <v>0.21139112040352967</v>
      </c>
      <c r="M140" s="42">
        <f t="shared" si="193"/>
        <v>0.23529683108470867</v>
      </c>
      <c r="N140" s="42">
        <f t="shared" si="193"/>
        <v>0.2619059807849029</v>
      </c>
      <c r="P140" s="130"/>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4">J141+J141*K142</f>
        <v>2441.4857838490093</v>
      </c>
      <c r="L141" s="9">
        <f t="shared" si="194"/>
        <v>2770.5253818981878</v>
      </c>
      <c r="M141" s="9">
        <f t="shared" si="194"/>
        <v>3143.9097219076007</v>
      </c>
      <c r="N141" s="9">
        <f t="shared" si="194"/>
        <v>3567.6151549036244</v>
      </c>
      <c r="O141" s="1" t="s">
        <v>214</v>
      </c>
      <c r="P141" s="130"/>
    </row>
    <row r="142" spans="1:21" x14ac:dyDescent="0.35">
      <c r="A142" s="39" t="s">
        <v>128</v>
      </c>
      <c r="B142" s="40" t="str">
        <f t="shared" ref="B142:I142" si="195">+IFERROR(B141/A141-1,"nm")</f>
        <v>nm</v>
      </c>
      <c r="C142" s="40" t="str">
        <f t="shared" si="195"/>
        <v>nm</v>
      </c>
      <c r="D142" s="40" t="str">
        <f t="shared" si="195"/>
        <v>nm</v>
      </c>
      <c r="E142" s="40" t="str">
        <f t="shared" si="195"/>
        <v>nm</v>
      </c>
      <c r="F142" s="40">
        <f t="shared" si="195"/>
        <v>0.11269974768713209</v>
      </c>
      <c r="G142" s="40">
        <f t="shared" si="195"/>
        <v>-0.1050642479213908</v>
      </c>
      <c r="H142" s="40">
        <f t="shared" si="195"/>
        <v>0.29222972972972983</v>
      </c>
      <c r="I142" s="40">
        <f t="shared" si="195"/>
        <v>0.23921568627450984</v>
      </c>
      <c r="J142" s="40">
        <f>AVERAGE(F142,G142,H142,I142)</f>
        <v>0.13477022894249524</v>
      </c>
      <c r="K142" s="40">
        <f>J142</f>
        <v>0.13477022894249524</v>
      </c>
      <c r="L142" s="40">
        <f t="shared" ref="L142:N142" si="196">K142</f>
        <v>0.13477022894249524</v>
      </c>
      <c r="M142" s="40">
        <f t="shared" si="196"/>
        <v>0.13477022894249524</v>
      </c>
      <c r="N142" s="40">
        <f t="shared" si="196"/>
        <v>0.13477022894249524</v>
      </c>
      <c r="P142" s="130"/>
    </row>
    <row r="143" spans="1:21" x14ac:dyDescent="0.35">
      <c r="A143" s="39" t="s">
        <v>130</v>
      </c>
      <c r="B143" s="40" t="str">
        <f t="shared" ref="B143:I143" si="197">+IFERROR(B141/B$118,"nm")</f>
        <v>nm</v>
      </c>
      <c r="C143" s="40" t="str">
        <f t="shared" si="197"/>
        <v>nm</v>
      </c>
      <c r="D143" s="40" t="str">
        <f t="shared" si="197"/>
        <v>nm</v>
      </c>
      <c r="E143" s="40">
        <f t="shared" si="197"/>
        <v>0.23015873015873015</v>
      </c>
      <c r="F143" s="40">
        <f t="shared" si="197"/>
        <v>0.25180814617434338</v>
      </c>
      <c r="G143" s="40">
        <f t="shared" si="197"/>
        <v>0.2354813046937152</v>
      </c>
      <c r="H143" s="40">
        <f t="shared" si="197"/>
        <v>0.28635597978663674</v>
      </c>
      <c r="I143" s="40">
        <f t="shared" si="197"/>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130"/>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8">J144+J144*K145</f>
        <v>49.965541276992091</v>
      </c>
      <c r="L144" s="9">
        <f t="shared" si="198"/>
        <v>47.196726892993745</v>
      </c>
      <c r="M144" s="9">
        <f t="shared" si="198"/>
        <v>44.581344912550009</v>
      </c>
      <c r="N144" s="9">
        <f t="shared" si="198"/>
        <v>42.110892959121458</v>
      </c>
      <c r="O144" s="1" t="s">
        <v>213</v>
      </c>
      <c r="P144" s="130"/>
      <c r="R144" s="55"/>
      <c r="S144" s="41"/>
      <c r="T144" s="41"/>
      <c r="U144" s="41"/>
    </row>
    <row r="145" spans="1:21" x14ac:dyDescent="0.35">
      <c r="A145" s="39" t="s">
        <v>128</v>
      </c>
      <c r="B145" s="40" t="str">
        <f t="shared" ref="B145:I145" si="199">+IFERROR(B144/A144-1,"nm")</f>
        <v>nm</v>
      </c>
      <c r="C145" s="40" t="str">
        <f t="shared" si="199"/>
        <v>nm</v>
      </c>
      <c r="D145" s="40">
        <f t="shared" si="199"/>
        <v>-4.8387096774193505E-2</v>
      </c>
      <c r="E145" s="40">
        <f t="shared" si="199"/>
        <v>-0.16949152542372881</v>
      </c>
      <c r="F145" s="40">
        <f t="shared" si="199"/>
        <v>-4.081632653061229E-2</v>
      </c>
      <c r="G145" s="40">
        <f t="shared" si="199"/>
        <v>-0.12765957446808507</v>
      </c>
      <c r="H145" s="40">
        <f t="shared" si="199"/>
        <v>0.31707317073170738</v>
      </c>
      <c r="I145" s="40">
        <f t="shared" si="199"/>
        <v>3.7037037037036979E-2</v>
      </c>
      <c r="J145" s="40">
        <f>AVERAGE(D145,E145,F145,I145)</f>
        <v>-5.5414477922874406E-2</v>
      </c>
      <c r="K145" s="40">
        <f>J145</f>
        <v>-5.5414477922874406E-2</v>
      </c>
      <c r="L145" s="40">
        <f t="shared" ref="L145:N145" si="200">K145</f>
        <v>-5.5414477922874406E-2</v>
      </c>
      <c r="M145" s="40">
        <f t="shared" si="200"/>
        <v>-5.5414477922874406E-2</v>
      </c>
      <c r="N145" s="40">
        <f t="shared" si="200"/>
        <v>-5.5414477922874406E-2</v>
      </c>
      <c r="P145" s="130"/>
      <c r="R145" s="71"/>
      <c r="S145" s="72"/>
      <c r="T145" s="72"/>
      <c r="U145" s="72"/>
    </row>
    <row r="146" spans="1:21" x14ac:dyDescent="0.35">
      <c r="A146" s="39" t="s">
        <v>132</v>
      </c>
      <c r="B146" s="40" t="str">
        <f t="shared" ref="B146:I146" si="201">+IFERROR(B144/B$118,"nm")</f>
        <v>nm</v>
      </c>
      <c r="C146" s="40" t="str">
        <f t="shared" si="201"/>
        <v>nm</v>
      </c>
      <c r="D146" s="40" t="str">
        <f t="shared" si="201"/>
        <v>nm</v>
      </c>
      <c r="E146" s="40">
        <f t="shared" si="201"/>
        <v>9.485094850948509E-3</v>
      </c>
      <c r="F146" s="40">
        <f t="shared" si="201"/>
        <v>8.9455652835934533E-3</v>
      </c>
      <c r="G146" s="40">
        <f t="shared" si="201"/>
        <v>8.1543357199681775E-3</v>
      </c>
      <c r="H146" s="40">
        <f t="shared" si="201"/>
        <v>1.0106681639528355E-2</v>
      </c>
      <c r="I146" s="40">
        <f t="shared" si="201"/>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130"/>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2">J147+J147*K148</f>
        <v>249.02799786327725</v>
      </c>
      <c r="L147" s="9">
        <f t="shared" si="202"/>
        <v>237.40889356772229</v>
      </c>
      <c r="M147" s="9">
        <f t="shared" si="202"/>
        <v>226.33191138610371</v>
      </c>
      <c r="N147" s="9">
        <f t="shared" si="202"/>
        <v>215.77175708067796</v>
      </c>
      <c r="O147" s="1" t="s">
        <v>213</v>
      </c>
      <c r="P147" s="130"/>
      <c r="R147" s="55"/>
      <c r="S147" s="41"/>
      <c r="T147" s="41"/>
      <c r="U147" s="41"/>
    </row>
    <row r="148" spans="1:21" x14ac:dyDescent="0.35">
      <c r="A148" s="39" t="s">
        <v>128</v>
      </c>
      <c r="B148" s="40" t="str">
        <f t="shared" ref="B148:H148" si="203">+IFERROR(B147/A147-1,"nm")</f>
        <v>nm</v>
      </c>
      <c r="C148" s="40" t="str">
        <f t="shared" si="203"/>
        <v>nm</v>
      </c>
      <c r="D148" s="40" t="str">
        <f t="shared" si="203"/>
        <v>nm</v>
      </c>
      <c r="E148" s="40">
        <f t="shared" si="203"/>
        <v>-2.9411764705882248E-3</v>
      </c>
      <c r="F148" s="40">
        <f t="shared" si="203"/>
        <v>-3.8348082595870192E-2</v>
      </c>
      <c r="G148" s="40">
        <f t="shared" si="203"/>
        <v>-9.2024539877300637E-2</v>
      </c>
      <c r="H148" s="40">
        <f t="shared" si="203"/>
        <v>2.7027027027026973E-2</v>
      </c>
      <c r="I148" s="40">
        <f>+IFERROR(I147/H147-1,"nm")</f>
        <v>-9.8684210526315819E-2</v>
      </c>
      <c r="J148" s="40">
        <f>AVERAGE(D148,E148,F148,I148)</f>
        <v>-4.665782319759141E-2</v>
      </c>
      <c r="K148" s="40">
        <f>J148</f>
        <v>-4.665782319759141E-2</v>
      </c>
      <c r="L148" s="40">
        <f t="shared" ref="L148:N148" si="204">K148</f>
        <v>-4.665782319759141E-2</v>
      </c>
      <c r="M148" s="40">
        <f t="shared" si="204"/>
        <v>-4.665782319759141E-2</v>
      </c>
      <c r="N148" s="40">
        <f t="shared" si="204"/>
        <v>-4.665782319759141E-2</v>
      </c>
      <c r="P148" s="130"/>
      <c r="R148" s="71"/>
      <c r="S148" s="72"/>
      <c r="T148" s="72"/>
      <c r="U148" s="72"/>
    </row>
    <row r="149" spans="1:21" x14ac:dyDescent="0.35">
      <c r="A149" s="39" t="s">
        <v>132</v>
      </c>
      <c r="B149" s="40" t="str">
        <f t="shared" ref="B149:H149" si="205">+IFERROR(B147/B$118,"nm")</f>
        <v>nm</v>
      </c>
      <c r="C149" s="40" t="str">
        <f t="shared" si="205"/>
        <v>nm</v>
      </c>
      <c r="D149" s="40" t="str">
        <f t="shared" si="205"/>
        <v>nm</v>
      </c>
      <c r="E149" s="40">
        <f t="shared" si="205"/>
        <v>6.5621370499419282E-2</v>
      </c>
      <c r="F149" s="40">
        <f t="shared" si="205"/>
        <v>6.2047963456414161E-2</v>
      </c>
      <c r="G149" s="40">
        <f t="shared" si="205"/>
        <v>5.88703261734288E-2</v>
      </c>
      <c r="H149" s="40">
        <f t="shared" si="205"/>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130"/>
      <c r="R149" s="71"/>
      <c r="S149" s="73"/>
      <c r="T149" s="73"/>
      <c r="U149" s="73"/>
    </row>
    <row r="150" spans="1:21" x14ac:dyDescent="0.35">
      <c r="A150" s="36" t="s">
        <v>106</v>
      </c>
      <c r="B150" s="36"/>
      <c r="C150" s="36"/>
      <c r="D150" s="36"/>
      <c r="E150" s="36"/>
      <c r="F150" s="36"/>
      <c r="G150" s="36"/>
      <c r="H150" s="36"/>
      <c r="I150" s="36"/>
      <c r="J150" s="32"/>
      <c r="K150" s="32"/>
      <c r="L150" s="32"/>
      <c r="M150" s="32"/>
      <c r="N150" s="32"/>
      <c r="P150" s="130" t="s">
        <v>219</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6">J151+J151*K152</f>
        <v>78.554282534438471</v>
      </c>
      <c r="L151" s="9">
        <f t="shared" si="206"/>
        <v>68.937370462876459</v>
      </c>
      <c r="M151" s="9">
        <f t="shared" si="206"/>
        <v>60.497797102944958</v>
      </c>
      <c r="N151" s="9">
        <f>M151+M151*N152</f>
        <v>53.091428201196578</v>
      </c>
      <c r="O151" s="1" t="s">
        <v>220</v>
      </c>
      <c r="P151" s="130"/>
    </row>
    <row r="152" spans="1:21" x14ac:dyDescent="0.35">
      <c r="A152" s="37" t="s">
        <v>128</v>
      </c>
      <c r="B152" s="40" t="str">
        <f t="shared" ref="B152:I152" si="207">+IFERROR(B151/A151-1,"nm")</f>
        <v>nm</v>
      </c>
      <c r="C152" s="40">
        <f t="shared" si="207"/>
        <v>-0.36521739130434783</v>
      </c>
      <c r="D152" s="40">
        <f t="shared" si="207"/>
        <v>0</v>
      </c>
      <c r="E152" s="40">
        <f t="shared" si="207"/>
        <v>0.20547945205479445</v>
      </c>
      <c r="F152" s="40">
        <f t="shared" si="207"/>
        <v>-0.52272727272727271</v>
      </c>
      <c r="G152" s="40">
        <f t="shared" si="207"/>
        <v>-0.2857142857142857</v>
      </c>
      <c r="H152" s="40">
        <f t="shared" si="207"/>
        <v>-0.16666666666666663</v>
      </c>
      <c r="I152" s="40">
        <f t="shared" si="207"/>
        <v>3.08</v>
      </c>
      <c r="J152" s="40">
        <f>AVERAGE(C152,D152,E152,G152,H152)</f>
        <v>-0.12242377832610114</v>
      </c>
      <c r="K152" s="40">
        <f>J152</f>
        <v>-0.12242377832610114</v>
      </c>
      <c r="L152" s="40">
        <f t="shared" ref="L152:N152" si="208">K152</f>
        <v>-0.12242377832610114</v>
      </c>
      <c r="M152" s="40">
        <f t="shared" si="208"/>
        <v>-0.12242377832610114</v>
      </c>
      <c r="N152" s="40">
        <f t="shared" si="208"/>
        <v>-0.12242377832610114</v>
      </c>
      <c r="P152" s="130"/>
    </row>
    <row r="153" spans="1:21" x14ac:dyDescent="0.35">
      <c r="A153" s="9" t="s">
        <v>129</v>
      </c>
      <c r="B153" s="9">
        <f t="shared" ref="B153:I153" si="209">+B156+B160</f>
        <v>-2057</v>
      </c>
      <c r="C153" s="9">
        <f t="shared" si="209"/>
        <v>-2366</v>
      </c>
      <c r="D153" s="9">
        <f t="shared" si="209"/>
        <v>-2444</v>
      </c>
      <c r="E153" s="9">
        <f t="shared" si="209"/>
        <v>-2441</v>
      </c>
      <c r="F153" s="9">
        <f t="shared" si="209"/>
        <v>-3067</v>
      </c>
      <c r="G153" s="9">
        <f t="shared" si="209"/>
        <v>-3254</v>
      </c>
      <c r="H153" s="9">
        <f t="shared" si="209"/>
        <v>-3434</v>
      </c>
      <c r="I153" s="9">
        <f t="shared" si="209"/>
        <v>-4042</v>
      </c>
      <c r="J153" s="41">
        <f>+J160+J156</f>
        <v>-4524.3536219672442</v>
      </c>
      <c r="K153" s="41">
        <f t="shared" ref="K153:N153" si="210">+K160+K156</f>
        <v>-5060.5510822042779</v>
      </c>
      <c r="L153" s="41">
        <f t="shared" si="210"/>
        <v>-5656.6524164047878</v>
      </c>
      <c r="M153" s="41">
        <f t="shared" si="210"/>
        <v>-6319.3990001711009</v>
      </c>
      <c r="N153" s="41">
        <f t="shared" si="210"/>
        <v>-7056.2901631965824</v>
      </c>
      <c r="O153" s="1" t="s">
        <v>209</v>
      </c>
      <c r="P153" s="130"/>
      <c r="R153" s="55"/>
      <c r="S153" s="41"/>
      <c r="T153" s="41"/>
      <c r="U153" s="41"/>
    </row>
    <row r="154" spans="1:21" x14ac:dyDescent="0.35">
      <c r="A154" s="39" t="s">
        <v>128</v>
      </c>
      <c r="B154" s="40" t="str">
        <f t="shared" ref="B154:I154" si="211">+IFERROR(B153/A153-1,"nm")</f>
        <v>nm</v>
      </c>
      <c r="C154" s="40">
        <f t="shared" si="211"/>
        <v>0.15021876519202726</v>
      </c>
      <c r="D154" s="40">
        <f t="shared" si="211"/>
        <v>3.2967032967033072E-2</v>
      </c>
      <c r="E154" s="40">
        <f t="shared" si="211"/>
        <v>-1.2274959083469206E-3</v>
      </c>
      <c r="F154" s="40">
        <f t="shared" si="211"/>
        <v>0.25645227365833678</v>
      </c>
      <c r="G154" s="40">
        <f t="shared" si="211"/>
        <v>6.0971633518095869E-2</v>
      </c>
      <c r="H154" s="40">
        <f t="shared" si="211"/>
        <v>5.5316533497234088E-2</v>
      </c>
      <c r="I154" s="40">
        <f t="shared" si="211"/>
        <v>0.1770529994175889</v>
      </c>
      <c r="J154" s="40">
        <f>+IFERROR(J153/I153-1,"nm")</f>
        <v>0.11933538396022869</v>
      </c>
      <c r="K154" s="40">
        <f>+IFERROR(K153/J153-1,"nm")</f>
        <v>0.11851360548689582</v>
      </c>
      <c r="L154" s="40">
        <f t="shared" ref="L154:N154" si="212">+IFERROR(L153/K153-1,"nm")</f>
        <v>0.11779375892414867</v>
      </c>
      <c r="M154" s="40">
        <f t="shared" si="212"/>
        <v>0.11716233117740971</v>
      </c>
      <c r="N154" s="40">
        <f t="shared" si="212"/>
        <v>0.1166077918177868</v>
      </c>
      <c r="P154" s="130"/>
      <c r="R154" s="71"/>
      <c r="S154" s="72"/>
      <c r="T154" s="72"/>
      <c r="U154" s="72"/>
    </row>
    <row r="155" spans="1:21" x14ac:dyDescent="0.35">
      <c r="A155" s="39" t="s">
        <v>130</v>
      </c>
      <c r="B155" s="40">
        <f t="shared" ref="B155:N155" si="213">+IFERROR(B153/B151,"nm")</f>
        <v>-17.88695652173913</v>
      </c>
      <c r="C155" s="40">
        <f t="shared" si="213"/>
        <v>-32.410958904109592</v>
      </c>
      <c r="D155" s="40">
        <f t="shared" si="213"/>
        <v>-33.479452054794521</v>
      </c>
      <c r="E155" s="40">
        <f t="shared" si="213"/>
        <v>-27.738636363636363</v>
      </c>
      <c r="F155" s="40">
        <f t="shared" si="213"/>
        <v>-73.023809523809518</v>
      </c>
      <c r="G155" s="40">
        <f t="shared" si="213"/>
        <v>-108.46666666666667</v>
      </c>
      <c r="H155" s="40">
        <f t="shared" si="213"/>
        <v>-137.36000000000001</v>
      </c>
      <c r="I155" s="40">
        <f t="shared" si="213"/>
        <v>-39.627450980392155</v>
      </c>
      <c r="J155" s="42">
        <f t="shared" si="213"/>
        <v>-50.544222784314371</v>
      </c>
      <c r="K155" s="42">
        <f t="shared" si="213"/>
        <v>-64.421071887273811</v>
      </c>
      <c r="L155" s="42">
        <f t="shared" si="213"/>
        <v>-82.054948983743998</v>
      </c>
      <c r="M155" s="42">
        <f t="shared" si="213"/>
        <v>-104.45667946252344</v>
      </c>
      <c r="N155" s="42">
        <f t="shared" si="213"/>
        <v>-132.90827544619617</v>
      </c>
      <c r="P155" s="130"/>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4">J156+J156*K157</f>
        <v>213.81549386512745</v>
      </c>
      <c r="L156" s="9">
        <f t="shared" si="214"/>
        <v>210.7887451730129</v>
      </c>
      <c r="M156" s="9">
        <f t="shared" si="214"/>
        <v>207.80484280358343</v>
      </c>
      <c r="N156" s="9">
        <f>M156+M156*N157</f>
        <v>204.86318022899204</v>
      </c>
      <c r="O156" s="1" t="s">
        <v>210</v>
      </c>
      <c r="P156" s="130"/>
      <c r="R156" s="55"/>
      <c r="S156" s="55"/>
      <c r="T156" s="55"/>
      <c r="U156" s="55"/>
    </row>
    <row r="157" spans="1:21" x14ac:dyDescent="0.35">
      <c r="A157" s="39" t="s">
        <v>128</v>
      </c>
      <c r="B157" s="40" t="str">
        <f t="shared" ref="B157:I157" si="215">+IFERROR(B156/A156-1,"nm")</f>
        <v>nm</v>
      </c>
      <c r="C157" s="40">
        <f t="shared" si="215"/>
        <v>9.5238095238095344E-2</v>
      </c>
      <c r="D157" s="40">
        <f t="shared" si="215"/>
        <v>1.304347826086949E-2</v>
      </c>
      <c r="E157" s="40">
        <f t="shared" si="215"/>
        <v>-6.8669527896995763E-2</v>
      </c>
      <c r="F157" s="40">
        <f t="shared" si="215"/>
        <v>-0.10138248847926268</v>
      </c>
      <c r="G157" s="40">
        <f t="shared" si="215"/>
        <v>9.7435897435897534E-2</v>
      </c>
      <c r="H157" s="40">
        <f t="shared" si="215"/>
        <v>3.7383177570093462E-2</v>
      </c>
      <c r="I157" s="40">
        <f t="shared" si="215"/>
        <v>-9.009009009009028E-3</v>
      </c>
      <c r="J157" s="40">
        <f>AVERAGE(C157,D157,E157,F157,I157)</f>
        <v>-1.4155890377260527E-2</v>
      </c>
      <c r="K157" s="40">
        <f>J157</f>
        <v>-1.4155890377260527E-2</v>
      </c>
      <c r="L157" s="40">
        <f t="shared" ref="L157:N157" si="216">K157</f>
        <v>-1.4155890377260527E-2</v>
      </c>
      <c r="M157" s="40">
        <f t="shared" si="216"/>
        <v>-1.4155890377260527E-2</v>
      </c>
      <c r="N157" s="40">
        <f t="shared" si="216"/>
        <v>-1.4155890377260527E-2</v>
      </c>
      <c r="P157" s="130"/>
      <c r="R157" s="71"/>
      <c r="S157" s="72"/>
      <c r="T157" s="72"/>
      <c r="U157" s="72"/>
    </row>
    <row r="158" spans="1:21" x14ac:dyDescent="0.35">
      <c r="A158" s="39" t="s">
        <v>132</v>
      </c>
      <c r="B158" s="40">
        <f t="shared" ref="B158:H158" si="217">+IFERROR(B156/B$151,"nm")</f>
        <v>1.826086956521739</v>
      </c>
      <c r="C158" s="40">
        <f t="shared" si="217"/>
        <v>3.1506849315068495</v>
      </c>
      <c r="D158" s="40">
        <f t="shared" si="217"/>
        <v>3.1917808219178081</v>
      </c>
      <c r="E158" s="40">
        <f t="shared" si="217"/>
        <v>2.4659090909090908</v>
      </c>
      <c r="F158" s="40">
        <f t="shared" si="217"/>
        <v>4.6428571428571432</v>
      </c>
      <c r="G158" s="40">
        <f t="shared" si="217"/>
        <v>7.1333333333333337</v>
      </c>
      <c r="H158" s="40">
        <f t="shared" si="217"/>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130"/>
      <c r="R158" s="71"/>
      <c r="S158" s="72"/>
      <c r="T158" s="72"/>
      <c r="U158" s="72"/>
    </row>
    <row r="159" spans="1:21" x14ac:dyDescent="0.35">
      <c r="A159" s="39" t="s">
        <v>139</v>
      </c>
      <c r="B159" s="40">
        <f t="shared" ref="B159:I159" si="218">+IFERROR(B156/B166,"nm")</f>
        <v>0.43388429752066116</v>
      </c>
      <c r="C159" s="40">
        <f t="shared" si="218"/>
        <v>0.45009784735812131</v>
      </c>
      <c r="D159" s="40">
        <f t="shared" si="218"/>
        <v>0.43714821763602252</v>
      </c>
      <c r="E159" s="40">
        <f t="shared" si="218"/>
        <v>0.36348408710217756</v>
      </c>
      <c r="F159" s="40">
        <f t="shared" si="218"/>
        <v>0.2932330827067669</v>
      </c>
      <c r="G159" s="40">
        <f t="shared" si="218"/>
        <v>0.25783132530120484</v>
      </c>
      <c r="H159" s="40">
        <f t="shared" si="218"/>
        <v>0.2846153846153846</v>
      </c>
      <c r="I159" s="40">
        <f t="shared" si="218"/>
        <v>0.27883396704689478</v>
      </c>
      <c r="J159" s="42">
        <f>+IFERROR(J156/J166,"nm")</f>
        <v>0.25717496225223813</v>
      </c>
      <c r="K159" s="42">
        <f t="shared" ref="K159:N159" si="219">+IFERROR(K156/K166,"nm")</f>
        <v>0.23719836542840114</v>
      </c>
      <c r="L159" s="42">
        <f t="shared" si="219"/>
        <v>0.21877349205838439</v>
      </c>
      <c r="M159" s="42">
        <f t="shared" si="219"/>
        <v>0.20177980881519683</v>
      </c>
      <c r="N159" s="42">
        <f t="shared" si="219"/>
        <v>0.18610614504718737</v>
      </c>
      <c r="P159" s="130"/>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0">J160+J160*K161</f>
        <v>-5274.3665760694057</v>
      </c>
      <c r="L160" s="9">
        <f t="shared" si="220"/>
        <v>-5867.4411615778008</v>
      </c>
      <c r="M160" s="9">
        <f t="shared" si="220"/>
        <v>-6527.2038429746844</v>
      </c>
      <c r="N160" s="9">
        <f t="shared" si="220"/>
        <v>-7261.1533434255743</v>
      </c>
      <c r="O160" s="1" t="s">
        <v>210</v>
      </c>
      <c r="P160" s="130"/>
    </row>
    <row r="161" spans="1:21" x14ac:dyDescent="0.35">
      <c r="A161" s="39" t="s">
        <v>128</v>
      </c>
      <c r="B161" s="40" t="str">
        <f t="shared" ref="B161:I161" si="221">+IFERROR(B160/A160-1,"nm")</f>
        <v>nm</v>
      </c>
      <c r="C161" s="40">
        <f t="shared" si="221"/>
        <v>0.145125716806352</v>
      </c>
      <c r="D161" s="40">
        <f t="shared" si="221"/>
        <v>3.1201848998459125E-2</v>
      </c>
      <c r="E161" s="40">
        <f t="shared" si="221"/>
        <v>-7.097497198356395E-3</v>
      </c>
      <c r="F161" s="40">
        <f t="shared" si="221"/>
        <v>0.22723852520692245</v>
      </c>
      <c r="G161" s="40">
        <f t="shared" si="221"/>
        <v>6.3151440833844275E-2</v>
      </c>
      <c r="H161" s="40">
        <f t="shared" si="221"/>
        <v>5.4209919261822392E-2</v>
      </c>
      <c r="I161" s="40">
        <f t="shared" si="221"/>
        <v>0.16575492341356668</v>
      </c>
      <c r="J161" s="40">
        <f>AVERAGE(C161,D161,E161,F161,I161)</f>
        <v>0.11244470344538877</v>
      </c>
      <c r="K161" s="40">
        <f>J161</f>
        <v>0.11244470344538877</v>
      </c>
      <c r="L161" s="40">
        <f t="shared" ref="L161:N161" si="222">K161</f>
        <v>0.11244470344538877</v>
      </c>
      <c r="M161" s="40">
        <f t="shared" si="222"/>
        <v>0.11244470344538877</v>
      </c>
      <c r="N161" s="40">
        <f t="shared" si="222"/>
        <v>0.11244470344538877</v>
      </c>
      <c r="P161" s="130"/>
    </row>
    <row r="162" spans="1:21" x14ac:dyDescent="0.35">
      <c r="A162" s="39" t="s">
        <v>130</v>
      </c>
      <c r="B162" s="40">
        <f t="shared" ref="B162:H162" si="223">+IFERROR(B160/B$151,"nm")</f>
        <v>-19.713043478260868</v>
      </c>
      <c r="C162" s="40">
        <f t="shared" si="223"/>
        <v>-35.561643835616437</v>
      </c>
      <c r="D162" s="40">
        <f t="shared" si="223"/>
        <v>-36.671232876712331</v>
      </c>
      <c r="E162" s="40">
        <f t="shared" si="223"/>
        <v>-30.204545454545453</v>
      </c>
      <c r="F162" s="40">
        <f t="shared" si="223"/>
        <v>-77.666666666666671</v>
      </c>
      <c r="G162" s="40">
        <f t="shared" si="223"/>
        <v>-115.6</v>
      </c>
      <c r="H162" s="40">
        <f t="shared" si="223"/>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130"/>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4">J163+J163*K164</f>
        <v>224.09635651424978</v>
      </c>
      <c r="L163" s="9">
        <f t="shared" si="224"/>
        <v>225.15194662684027</v>
      </c>
      <c r="M163" s="9">
        <f t="shared" si="224"/>
        <v>226.21250902235019</v>
      </c>
      <c r="N163" s="9">
        <f t="shared" si="224"/>
        <v>227.27806712236818</v>
      </c>
      <c r="O163" s="1" t="s">
        <v>210</v>
      </c>
      <c r="P163" s="130"/>
      <c r="R163" s="55"/>
      <c r="S163" s="55"/>
      <c r="T163" s="55"/>
      <c r="U163" s="55"/>
    </row>
    <row r="164" spans="1:21" x14ac:dyDescent="0.35">
      <c r="A164" s="39" t="s">
        <v>128</v>
      </c>
      <c r="B164" s="40" t="str">
        <f t="shared" ref="B164:I164" si="225">+IFERROR(B163/A163-1,"nm")</f>
        <v>nm</v>
      </c>
      <c r="C164" s="40">
        <f t="shared" si="225"/>
        <v>0.14666666666666672</v>
      </c>
      <c r="D164" s="40">
        <f t="shared" si="225"/>
        <v>7.7519379844961156E-2</v>
      </c>
      <c r="E164" s="40">
        <f t="shared" si="225"/>
        <v>2.877697841726623E-2</v>
      </c>
      <c r="F164" s="40">
        <f t="shared" si="225"/>
        <v>-2.7972027972028024E-2</v>
      </c>
      <c r="G164" s="40">
        <f t="shared" si="225"/>
        <v>0.57553956834532372</v>
      </c>
      <c r="H164" s="40">
        <f t="shared" si="225"/>
        <v>-0.36529680365296802</v>
      </c>
      <c r="I164" s="40">
        <f t="shared" si="225"/>
        <v>-0.20143884892086328</v>
      </c>
      <c r="J164" s="40">
        <f>AVERAGE(C164,D164,E164,F164,I164)</f>
        <v>4.710429607200561E-3</v>
      </c>
      <c r="K164" s="40">
        <f>J164</f>
        <v>4.710429607200561E-3</v>
      </c>
      <c r="L164" s="40">
        <f t="shared" ref="L164:N164" si="226">K164</f>
        <v>4.710429607200561E-3</v>
      </c>
      <c r="M164" s="40">
        <f t="shared" si="226"/>
        <v>4.710429607200561E-3</v>
      </c>
      <c r="N164" s="40">
        <f t="shared" si="226"/>
        <v>4.710429607200561E-3</v>
      </c>
      <c r="P164" s="130"/>
      <c r="R164" s="71"/>
      <c r="S164" s="72"/>
      <c r="T164" s="72"/>
      <c r="U164" s="72"/>
    </row>
    <row r="165" spans="1:21" x14ac:dyDescent="0.35">
      <c r="A165" s="39" t="s">
        <v>132</v>
      </c>
      <c r="B165" s="40">
        <f t="shared" ref="B165:H165" si="227">+IFERROR(B163/B$151,"nm")</f>
        <v>1.9565217391304348</v>
      </c>
      <c r="C165" s="40">
        <f t="shared" si="227"/>
        <v>3.5342465753424657</v>
      </c>
      <c r="D165" s="40">
        <f t="shared" si="227"/>
        <v>3.8082191780821919</v>
      </c>
      <c r="E165" s="40">
        <f t="shared" si="227"/>
        <v>3.25</v>
      </c>
      <c r="F165" s="40">
        <f t="shared" si="227"/>
        <v>6.6190476190476186</v>
      </c>
      <c r="G165" s="40">
        <f t="shared" si="227"/>
        <v>14.6</v>
      </c>
      <c r="H165" s="40">
        <f t="shared" si="227"/>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130"/>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8">J166+J166*K167</f>
        <v>901.42060413847219</v>
      </c>
      <c r="L166" s="9">
        <f t="shared" si="228"/>
        <v>963.50221953196876</v>
      </c>
      <c r="M166" s="9">
        <f t="shared" si="228"/>
        <v>1029.8594493857645</v>
      </c>
      <c r="N166" s="9">
        <f t="shared" si="228"/>
        <v>1100.7867589597797</v>
      </c>
      <c r="O166" s="1" t="s">
        <v>210</v>
      </c>
      <c r="P166" s="130"/>
      <c r="R166" s="55"/>
      <c r="S166" s="41"/>
      <c r="T166" s="41"/>
      <c r="U166" s="41"/>
    </row>
    <row r="167" spans="1:21" x14ac:dyDescent="0.35">
      <c r="A167" s="39" t="s">
        <v>128</v>
      </c>
      <c r="B167" s="40" t="str">
        <f t="shared" ref="B167:H167" si="229">+IFERROR(B166/A166-1,"nm")</f>
        <v>nm</v>
      </c>
      <c r="C167" s="40">
        <f t="shared" si="229"/>
        <v>5.5785123966942241E-2</v>
      </c>
      <c r="D167" s="40">
        <f t="shared" si="229"/>
        <v>4.3052837573385627E-2</v>
      </c>
      <c r="E167" s="40">
        <f t="shared" si="229"/>
        <v>0.12007504690431525</v>
      </c>
      <c r="F167" s="40">
        <f t="shared" si="229"/>
        <v>0.11390284757118918</v>
      </c>
      <c r="G167" s="40">
        <f t="shared" si="229"/>
        <v>0.24812030075187974</v>
      </c>
      <c r="H167" s="40">
        <f t="shared" si="229"/>
        <v>-6.0240963855421659E-2</v>
      </c>
      <c r="I167" s="40">
        <f>+IFERROR(I166/H166-1,"nm")</f>
        <v>1.1538461538461497E-2</v>
      </c>
      <c r="J167" s="40">
        <f>AVERAGE(C167,D167,E167,F167,I167)</f>
        <v>6.8870863510858762E-2</v>
      </c>
      <c r="K167" s="40">
        <f>J167</f>
        <v>6.8870863510858762E-2</v>
      </c>
      <c r="L167" s="40">
        <f t="shared" ref="L167:N167" si="230">K167</f>
        <v>6.8870863510858762E-2</v>
      </c>
      <c r="M167" s="40">
        <f t="shared" si="230"/>
        <v>6.8870863510858762E-2</v>
      </c>
      <c r="N167" s="40">
        <f t="shared" si="230"/>
        <v>6.8870863510858762E-2</v>
      </c>
      <c r="P167" s="130"/>
      <c r="R167" s="71"/>
      <c r="S167" s="72"/>
      <c r="T167" s="72"/>
      <c r="U167" s="72"/>
    </row>
    <row r="168" spans="1:21" x14ac:dyDescent="0.35">
      <c r="A168" s="39" t="s">
        <v>132</v>
      </c>
      <c r="B168" s="40">
        <f t="shared" ref="B168:H168" si="231">+IFERROR(B166/B$151,"nm")</f>
        <v>4.2086956521739127</v>
      </c>
      <c r="C168" s="40">
        <f t="shared" si="231"/>
        <v>7</v>
      </c>
      <c r="D168" s="40">
        <f t="shared" si="231"/>
        <v>7.3013698630136989</v>
      </c>
      <c r="E168" s="40">
        <f t="shared" si="231"/>
        <v>6.7840909090909092</v>
      </c>
      <c r="F168" s="40">
        <f t="shared" si="231"/>
        <v>15.833333333333334</v>
      </c>
      <c r="G168" s="40">
        <f t="shared" si="231"/>
        <v>27.666666666666668</v>
      </c>
      <c r="H168" s="40">
        <f t="shared" si="231"/>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130"/>
      <c r="R168" s="71"/>
      <c r="S168" s="73"/>
      <c r="T168" s="73"/>
      <c r="U168" s="73"/>
    </row>
    <row r="169" spans="1:21" x14ac:dyDescent="0.35">
      <c r="A169" s="70" t="s">
        <v>221</v>
      </c>
      <c r="B169" s="36"/>
      <c r="C169" s="36"/>
      <c r="D169" s="36"/>
      <c r="E169" s="36"/>
      <c r="F169" s="36"/>
      <c r="G169" s="36"/>
      <c r="H169" s="36"/>
      <c r="I169" s="36"/>
      <c r="J169" s="32"/>
      <c r="K169" s="32"/>
      <c r="L169" s="32"/>
      <c r="M169" s="32"/>
      <c r="N169" s="32"/>
      <c r="P169" s="130"/>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130"/>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130"/>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130"/>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130"/>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130"/>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130"/>
      <c r="R175" s="55"/>
      <c r="S175" s="41"/>
      <c r="T175" s="41"/>
      <c r="U175" s="41"/>
    </row>
    <row r="176" spans="1:21" x14ac:dyDescent="0.35">
      <c r="A176" s="70" t="s">
        <v>103</v>
      </c>
      <c r="B176" s="36"/>
      <c r="C176" s="36"/>
      <c r="D176" s="36"/>
      <c r="E176" s="36"/>
      <c r="F176" s="36"/>
      <c r="G176" s="36"/>
      <c r="H176" s="36"/>
      <c r="I176" s="36"/>
      <c r="J176" s="32"/>
      <c r="K176" s="32"/>
      <c r="L176" s="32"/>
      <c r="M176" s="32"/>
      <c r="N176" s="32"/>
      <c r="P176" s="130"/>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2">J177+J177*K178</f>
        <v>2373.3236823444408</v>
      </c>
      <c r="L177" s="9">
        <f t="shared" si="232"/>
        <v>2387.104631681018</v>
      </c>
      <c r="M177" s="9">
        <f t="shared" si="232"/>
        <v>2400.9656015247133</v>
      </c>
      <c r="N177" s="9">
        <f t="shared" si="232"/>
        <v>2414.9070565228749</v>
      </c>
      <c r="O177" s="1" t="s">
        <v>222</v>
      </c>
      <c r="P177" s="130"/>
    </row>
    <row r="178" spans="1:21" x14ac:dyDescent="0.35">
      <c r="A178" s="37" t="s">
        <v>128</v>
      </c>
      <c r="B178" s="40" t="str">
        <f t="shared" ref="B178:I178" si="233">+IFERROR(B177/A177-1,"nm")</f>
        <v>nm</v>
      </c>
      <c r="C178" s="40">
        <f t="shared" si="233"/>
        <v>-1.3622603430877955E-2</v>
      </c>
      <c r="D178" s="40">
        <f t="shared" si="233"/>
        <v>4.4501278772378416E-2</v>
      </c>
      <c r="E178" s="40">
        <f t="shared" si="233"/>
        <v>-7.6395690499510338E-2</v>
      </c>
      <c r="F178" s="40">
        <f t="shared" si="233"/>
        <v>1.0604453870625585E-2</v>
      </c>
      <c r="G178" s="40">
        <f t="shared" si="233"/>
        <v>-3.147953830010497E-2</v>
      </c>
      <c r="H178" s="40">
        <f t="shared" si="233"/>
        <v>0.19447453954496208</v>
      </c>
      <c r="I178" s="40">
        <f t="shared" si="233"/>
        <v>6.3945578231292544E-2</v>
      </c>
      <c r="J178" s="40">
        <f>AVERAGE(C178,D178,E178,F178,I178)</f>
        <v>5.8066033887816506E-3</v>
      </c>
      <c r="K178" s="40">
        <f>J178</f>
        <v>5.8066033887816506E-3</v>
      </c>
      <c r="L178" s="40">
        <f t="shared" ref="L178:N178" si="234">K178</f>
        <v>5.8066033887816506E-3</v>
      </c>
      <c r="M178" s="40">
        <f t="shared" si="234"/>
        <v>5.8066033887816506E-3</v>
      </c>
      <c r="N178" s="40">
        <f t="shared" si="234"/>
        <v>5.8066033887816506E-3</v>
      </c>
      <c r="P178" s="130"/>
    </row>
    <row r="179" spans="1:21" x14ac:dyDescent="0.35">
      <c r="A179" s="9" t="s">
        <v>129</v>
      </c>
      <c r="B179" s="9">
        <f>B186+B182</f>
        <v>535</v>
      </c>
      <c r="C179" s="9">
        <f t="shared" ref="C179:H179" si="235">C186+C182</f>
        <v>514</v>
      </c>
      <c r="D179" s="9">
        <f t="shared" si="235"/>
        <v>505</v>
      </c>
      <c r="E179" s="9">
        <f t="shared" si="235"/>
        <v>343</v>
      </c>
      <c r="F179" s="9">
        <f t="shared" si="235"/>
        <v>334</v>
      </c>
      <c r="G179" s="9">
        <f t="shared" si="235"/>
        <v>322</v>
      </c>
      <c r="H179" s="9">
        <f t="shared" si="235"/>
        <v>569</v>
      </c>
      <c r="I179" s="9">
        <f>I186+I182</f>
        <v>691</v>
      </c>
      <c r="J179" s="41">
        <f>+J186+J182</f>
        <v>663.87582936171009</v>
      </c>
      <c r="K179" s="41">
        <f t="shared" ref="K179:N179" si="236">+K186+K182</f>
        <v>638.25848514866857</v>
      </c>
      <c r="L179" s="41">
        <f t="shared" si="236"/>
        <v>614.1137499545581</v>
      </c>
      <c r="M179" s="41">
        <f t="shared" si="236"/>
        <v>591.41209809656618</v>
      </c>
      <c r="N179" s="41">
        <f t="shared" si="236"/>
        <v>570.12880982791444</v>
      </c>
      <c r="O179" s="1" t="s">
        <v>209</v>
      </c>
      <c r="P179" s="130"/>
      <c r="R179" s="55"/>
      <c r="S179" s="41"/>
      <c r="T179" s="41"/>
      <c r="U179" s="41"/>
    </row>
    <row r="180" spans="1:21" x14ac:dyDescent="0.35">
      <c r="A180" s="39" t="s">
        <v>128</v>
      </c>
      <c r="B180" s="40" t="str">
        <f t="shared" ref="B180:I180" si="237">+IFERROR(B179/A179-1,"nm")</f>
        <v>nm</v>
      </c>
      <c r="C180" s="40">
        <f t="shared" si="237"/>
        <v>-3.9252336448598157E-2</v>
      </c>
      <c r="D180" s="40">
        <f t="shared" si="237"/>
        <v>-1.7509727626459193E-2</v>
      </c>
      <c r="E180" s="40">
        <f t="shared" si="237"/>
        <v>-0.32079207920792074</v>
      </c>
      <c r="F180" s="40">
        <f t="shared" si="237"/>
        <v>-2.6239067055393583E-2</v>
      </c>
      <c r="G180" s="40">
        <f t="shared" si="237"/>
        <v>-3.59281437125748E-2</v>
      </c>
      <c r="H180" s="40">
        <f t="shared" si="237"/>
        <v>0.76708074534161486</v>
      </c>
      <c r="I180" s="40">
        <f t="shared" si="237"/>
        <v>0.21441124780316345</v>
      </c>
      <c r="J180" s="40">
        <f>+IFERROR(J179/I179-1,"nm")</f>
        <v>-3.9253503094486164E-2</v>
      </c>
      <c r="K180" s="40">
        <f>+IFERROR(K179/J179-1,"nm")</f>
        <v>-3.8587553696105448E-2</v>
      </c>
      <c r="L180" s="40">
        <f t="shared" ref="L180:N180" si="238">+IFERROR(L179/K179-1,"nm")</f>
        <v>-3.7829086108407073E-2</v>
      </c>
      <c r="M180" s="40">
        <f t="shared" si="238"/>
        <v>-3.6966525924019389E-2</v>
      </c>
      <c r="N180" s="40">
        <f t="shared" si="238"/>
        <v>-3.5987238572141256E-2</v>
      </c>
      <c r="P180" s="130"/>
      <c r="R180" s="71"/>
      <c r="S180" s="72"/>
      <c r="T180" s="72"/>
      <c r="U180" s="72"/>
    </row>
    <row r="181" spans="1:21" x14ac:dyDescent="0.35">
      <c r="A181" s="39" t="s">
        <v>130</v>
      </c>
      <c r="B181" s="40">
        <f>+IFERROR(B179/B177,"nm")</f>
        <v>0.26992936427850656</v>
      </c>
      <c r="C181" s="40">
        <f t="shared" ref="C181:I181" si="239">+IFERROR(C179/C177,"nm")</f>
        <v>0.26291560102301792</v>
      </c>
      <c r="D181" s="40">
        <f t="shared" si="239"/>
        <v>0.24730656219392752</v>
      </c>
      <c r="E181" s="40">
        <f t="shared" si="239"/>
        <v>0.18186638388123011</v>
      </c>
      <c r="F181" s="40">
        <f t="shared" si="239"/>
        <v>0.17523609653725078</v>
      </c>
      <c r="G181" s="40">
        <f t="shared" si="239"/>
        <v>0.17443120260021669</v>
      </c>
      <c r="H181" s="40">
        <f t="shared" si="239"/>
        <v>0.25804988662131517</v>
      </c>
      <c r="I181" s="40">
        <f t="shared" si="239"/>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130"/>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0">J182+J182*K183</f>
        <v>26.631193687679239</v>
      </c>
      <c r="L182" s="9">
        <f t="shared" si="240"/>
        <v>29.300471526145909</v>
      </c>
      <c r="M182" s="9">
        <f t="shared" si="240"/>
        <v>32.237294419576664</v>
      </c>
      <c r="N182" s="9">
        <f>M182+M182*N183</f>
        <v>35.468478743323736</v>
      </c>
      <c r="O182" s="1" t="s">
        <v>210</v>
      </c>
      <c r="P182" s="130"/>
      <c r="R182" s="55"/>
      <c r="S182" s="55"/>
      <c r="T182" s="55"/>
      <c r="U182" s="55"/>
    </row>
    <row r="183" spans="1:21" x14ac:dyDescent="0.35">
      <c r="A183" s="39" t="s">
        <v>128</v>
      </c>
      <c r="B183" s="40" t="str">
        <f t="shared" ref="B183:I183" si="241">+IFERROR(B182/A182-1,"nm")</f>
        <v>nm</v>
      </c>
      <c r="C183" s="40">
        <f t="shared" si="241"/>
        <v>0.5</v>
      </c>
      <c r="D183" s="40">
        <f t="shared" si="241"/>
        <v>3.7037037037036979E-2</v>
      </c>
      <c r="E183" s="40">
        <f t="shared" si="241"/>
        <v>0.1785714285714286</v>
      </c>
      <c r="F183" s="40">
        <f t="shared" si="241"/>
        <v>-6.0606060606060552E-2</v>
      </c>
      <c r="G183" s="40">
        <f t="shared" si="241"/>
        <v>-0.19354838709677424</v>
      </c>
      <c r="H183" s="40">
        <f t="shared" si="241"/>
        <v>4.0000000000000036E-2</v>
      </c>
      <c r="I183" s="40">
        <f t="shared" si="241"/>
        <v>-0.15384615384615385</v>
      </c>
      <c r="J183" s="40">
        <f>AVERAGE(C183,D183,E183,F183,I183)</f>
        <v>0.10023125023125024</v>
      </c>
      <c r="K183" s="40">
        <f>J183</f>
        <v>0.10023125023125024</v>
      </c>
      <c r="L183" s="40">
        <f t="shared" ref="L183:N183" si="242">K183</f>
        <v>0.10023125023125024</v>
      </c>
      <c r="M183" s="40">
        <f t="shared" si="242"/>
        <v>0.10023125023125024</v>
      </c>
      <c r="N183" s="40">
        <f t="shared" si="242"/>
        <v>0.10023125023125024</v>
      </c>
      <c r="P183" s="130"/>
      <c r="R183" s="71"/>
      <c r="S183" s="72"/>
      <c r="T183" s="72"/>
      <c r="U183" s="72"/>
    </row>
    <row r="184" spans="1:21" x14ac:dyDescent="0.35">
      <c r="A184" s="39" t="s">
        <v>132</v>
      </c>
      <c r="B184" s="40">
        <f t="shared" ref="B184:H184" si="243">+IFERROR(B182/B$177,"nm")</f>
        <v>9.0817356205852677E-3</v>
      </c>
      <c r="C184" s="40">
        <f t="shared" si="243"/>
        <v>1.3810741687979539E-2</v>
      </c>
      <c r="D184" s="40">
        <f t="shared" si="243"/>
        <v>1.3712047012732615E-2</v>
      </c>
      <c r="E184" s="40">
        <f t="shared" si="243"/>
        <v>1.7497348886532343E-2</v>
      </c>
      <c r="F184" s="40">
        <f t="shared" si="243"/>
        <v>1.6264428121720881E-2</v>
      </c>
      <c r="G184" s="40">
        <f t="shared" si="243"/>
        <v>1.3542795232936078E-2</v>
      </c>
      <c r="H184" s="40">
        <f t="shared" si="243"/>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130"/>
      <c r="R184" s="71"/>
      <c r="S184" s="72"/>
      <c r="T184" s="72"/>
      <c r="U184" s="72"/>
    </row>
    <row r="185" spans="1:21" x14ac:dyDescent="0.35">
      <c r="A185" s="39" t="s">
        <v>139</v>
      </c>
      <c r="B185" s="40">
        <f t="shared" ref="B185:I185" si="244">+IFERROR(B182/B192,"nm")</f>
        <v>0.14754098360655737</v>
      </c>
      <c r="C185" s="40">
        <f t="shared" si="244"/>
        <v>0.216</v>
      </c>
      <c r="D185" s="40">
        <f t="shared" si="244"/>
        <v>0.224</v>
      </c>
      <c r="E185" s="40">
        <f t="shared" si="244"/>
        <v>0.28695652173913044</v>
      </c>
      <c r="F185" s="40">
        <f t="shared" si="244"/>
        <v>0.31</v>
      </c>
      <c r="G185" s="40">
        <f t="shared" si="244"/>
        <v>0.3125</v>
      </c>
      <c r="H185" s="40">
        <f t="shared" si="244"/>
        <v>0.41269841269841268</v>
      </c>
      <c r="I185" s="40">
        <f t="shared" si="244"/>
        <v>0.44897959183673469</v>
      </c>
      <c r="J185" s="42">
        <f>+IFERROR(J182/J192,"nm")</f>
        <v>0.53787953846358683</v>
      </c>
      <c r="K185" s="42">
        <f t="shared" ref="K185:N185" si="245">+IFERROR(K182/K192,"nm")</f>
        <v>0.64438206804510267</v>
      </c>
      <c r="L185" s="42">
        <f t="shared" si="245"/>
        <v>0.77197256992551178</v>
      </c>
      <c r="M185" s="42">
        <f t="shared" si="245"/>
        <v>0.92482655596754915</v>
      </c>
      <c r="N185" s="42">
        <f t="shared" si="245"/>
        <v>1.1079463078659999</v>
      </c>
      <c r="P185" s="130"/>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6">J186+J186*K187</f>
        <v>611.62729146098934</v>
      </c>
      <c r="L186" s="9">
        <f t="shared" si="246"/>
        <v>584.81327842841222</v>
      </c>
      <c r="M186" s="9">
        <f t="shared" si="246"/>
        <v>559.17480367698954</v>
      </c>
      <c r="N186" s="9">
        <f t="shared" si="246"/>
        <v>534.66033108459067</v>
      </c>
      <c r="O186" s="1" t="s">
        <v>210</v>
      </c>
      <c r="P186" s="130"/>
    </row>
    <row r="187" spans="1:21" x14ac:dyDescent="0.35">
      <c r="A187" s="39" t="s">
        <v>128</v>
      </c>
      <c r="B187" s="40" t="str">
        <f t="shared" ref="B187:I187" si="247">+IFERROR(B186/A186-1,"nm")</f>
        <v>nm</v>
      </c>
      <c r="C187" s="40">
        <f t="shared" si="247"/>
        <v>-5.8027079303675011E-2</v>
      </c>
      <c r="D187" s="40">
        <f t="shared" si="247"/>
        <v>-2.0533880903490731E-2</v>
      </c>
      <c r="E187" s="40">
        <f t="shared" si="247"/>
        <v>-0.35010482180293501</v>
      </c>
      <c r="F187" s="40">
        <f t="shared" si="247"/>
        <v>-2.2580645161290325E-2</v>
      </c>
      <c r="G187" s="40">
        <f t="shared" si="247"/>
        <v>-1.980198019801982E-2</v>
      </c>
      <c r="H187" s="40">
        <f t="shared" si="247"/>
        <v>0.82828282828282829</v>
      </c>
      <c r="I187" s="40">
        <f t="shared" si="247"/>
        <v>0.2320441988950277</v>
      </c>
      <c r="J187" s="40">
        <f>AVERAGE(C187,D187,E187,F187,I187)</f>
        <v>-4.3840445655272675E-2</v>
      </c>
      <c r="K187" s="40">
        <f>J187</f>
        <v>-4.3840445655272675E-2</v>
      </c>
      <c r="L187" s="40">
        <f t="shared" ref="L187:N187" si="248">K187</f>
        <v>-4.3840445655272675E-2</v>
      </c>
      <c r="M187" s="40">
        <f t="shared" si="248"/>
        <v>-4.3840445655272675E-2</v>
      </c>
      <c r="N187" s="40">
        <f t="shared" si="248"/>
        <v>-4.3840445655272675E-2</v>
      </c>
      <c r="P187" s="130"/>
    </row>
    <row r="188" spans="1:21" x14ac:dyDescent="0.35">
      <c r="A188" s="39" t="s">
        <v>130</v>
      </c>
      <c r="B188" s="40">
        <f t="shared" ref="B188:H188" si="249">+IFERROR(B186/B$177,"nm")</f>
        <v>0.26084762865792127</v>
      </c>
      <c r="C188" s="40">
        <f t="shared" si="249"/>
        <v>0.24910485933503837</v>
      </c>
      <c r="D188" s="40">
        <f t="shared" si="249"/>
        <v>0.23359451518119489</v>
      </c>
      <c r="E188" s="40">
        <f t="shared" si="249"/>
        <v>0.16436903499469777</v>
      </c>
      <c r="F188" s="40">
        <f t="shared" si="249"/>
        <v>0.1589716684155299</v>
      </c>
      <c r="G188" s="40">
        <f t="shared" si="249"/>
        <v>0.16088840736728061</v>
      </c>
      <c r="H188" s="40">
        <f t="shared" si="249"/>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130"/>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0">J189+J189*K190</f>
        <v>6.2650418326886319</v>
      </c>
      <c r="L189" s="9">
        <f t="shared" si="250"/>
        <v>5.227146932496991</v>
      </c>
      <c r="M189" s="9">
        <f t="shared" si="250"/>
        <v>4.361194351704281</v>
      </c>
      <c r="N189" s="9">
        <f t="shared" si="250"/>
        <v>3.6386993553004117</v>
      </c>
      <c r="O189" s="1" t="s">
        <v>210</v>
      </c>
      <c r="P189" s="130"/>
      <c r="R189" s="55"/>
      <c r="S189" s="55"/>
      <c r="T189" s="55"/>
      <c r="U189" s="55"/>
    </row>
    <row r="190" spans="1:21" x14ac:dyDescent="0.35">
      <c r="A190" s="39" t="s">
        <v>128</v>
      </c>
      <c r="B190" s="40" t="str">
        <f t="shared" ref="B190:I190" si="251">+IFERROR(B189/A189-1,"nm")</f>
        <v>nm</v>
      </c>
      <c r="C190" s="40">
        <f t="shared" si="251"/>
        <v>-0.43478260869565222</v>
      </c>
      <c r="D190" s="40">
        <f t="shared" si="251"/>
        <v>-0.23076923076923073</v>
      </c>
      <c r="E190" s="40">
        <f t="shared" si="251"/>
        <v>-0.26666666666666672</v>
      </c>
      <c r="F190" s="40">
        <f t="shared" si="251"/>
        <v>-0.18181818181818177</v>
      </c>
      <c r="G190" s="40">
        <f t="shared" si="251"/>
        <v>-0.33333333333333337</v>
      </c>
      <c r="H190" s="40">
        <f t="shared" si="251"/>
        <v>-0.41666666666666663</v>
      </c>
      <c r="I190" s="40">
        <f t="shared" si="251"/>
        <v>0.28571428571428581</v>
      </c>
      <c r="J190" s="40">
        <f>AVERAGE(C190,D190,E190,F190,I190)</f>
        <v>-0.16566448044708912</v>
      </c>
      <c r="K190" s="40">
        <f>J190</f>
        <v>-0.16566448044708912</v>
      </c>
      <c r="L190" s="40">
        <f t="shared" ref="L190:N190" si="252">K190</f>
        <v>-0.16566448044708912</v>
      </c>
      <c r="M190" s="40">
        <f t="shared" si="252"/>
        <v>-0.16566448044708912</v>
      </c>
      <c r="N190" s="40">
        <f t="shared" si="252"/>
        <v>-0.16566448044708912</v>
      </c>
      <c r="P190" s="130"/>
      <c r="R190" s="71"/>
      <c r="S190" s="72"/>
      <c r="T190" s="72"/>
      <c r="U190" s="72"/>
    </row>
    <row r="191" spans="1:21" x14ac:dyDescent="0.35">
      <c r="A191" s="39" t="s">
        <v>132</v>
      </c>
      <c r="B191" s="40">
        <f t="shared" ref="B191:H191" si="253">+IFERROR(B189/B$177,"nm")</f>
        <v>3.481331987891019E-2</v>
      </c>
      <c r="C191" s="40">
        <f t="shared" si="253"/>
        <v>1.9948849104859334E-2</v>
      </c>
      <c r="D191" s="40">
        <f t="shared" si="253"/>
        <v>1.4691478942213516E-2</v>
      </c>
      <c r="E191" s="40">
        <f t="shared" si="253"/>
        <v>1.166489925768823E-2</v>
      </c>
      <c r="F191" s="40">
        <f t="shared" si="253"/>
        <v>9.4438614900314802E-3</v>
      </c>
      <c r="G191" s="40">
        <f t="shared" si="253"/>
        <v>6.5005417118093175E-3</v>
      </c>
      <c r="H191" s="40">
        <f t="shared" si="253"/>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130"/>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4">J192+J192*K193</f>
        <v>41.328266269841677</v>
      </c>
      <c r="L192" s="9">
        <f t="shared" si="254"/>
        <v>37.955327258549012</v>
      </c>
      <c r="M192" s="9">
        <f t="shared" si="254"/>
        <v>34.857665160631292</v>
      </c>
      <c r="N192" s="9">
        <f t="shared" si="254"/>
        <v>32.012813700005992</v>
      </c>
      <c r="O192" s="1" t="s">
        <v>210</v>
      </c>
      <c r="P192" s="130"/>
      <c r="R192" s="55"/>
      <c r="S192" s="41"/>
      <c r="T192" s="41"/>
      <c r="U192" s="41"/>
    </row>
    <row r="193" spans="1:21" x14ac:dyDescent="0.35">
      <c r="A193" s="39" t="s">
        <v>128</v>
      </c>
      <c r="B193" s="40" t="str">
        <f t="shared" ref="B193:H193" si="255">+IFERROR(B192/A192-1,"nm")</f>
        <v>nm</v>
      </c>
      <c r="C193" s="40">
        <f t="shared" si="255"/>
        <v>2.4590163934426146E-2</v>
      </c>
      <c r="D193" s="40">
        <f t="shared" si="255"/>
        <v>0</v>
      </c>
      <c r="E193" s="40">
        <f t="shared" si="255"/>
        <v>-7.999999999999996E-2</v>
      </c>
      <c r="F193" s="40">
        <f t="shared" si="255"/>
        <v>-0.13043478260869568</v>
      </c>
      <c r="G193" s="40">
        <f t="shared" si="255"/>
        <v>-0.19999999999999996</v>
      </c>
      <c r="H193" s="40">
        <f t="shared" si="255"/>
        <v>-0.21250000000000002</v>
      </c>
      <c r="I193" s="40">
        <f>+IFERROR(I192/H192-1,"nm")</f>
        <v>-0.22222222222222221</v>
      </c>
      <c r="J193" s="40">
        <f>AVERAGE(C193,D193,E193,F193,I193)</f>
        <v>-8.1613368179298346E-2</v>
      </c>
      <c r="K193" s="40">
        <f>J193</f>
        <v>-8.1613368179298346E-2</v>
      </c>
      <c r="L193" s="40">
        <f t="shared" ref="L193:N193" si="256">K193</f>
        <v>-8.1613368179298346E-2</v>
      </c>
      <c r="M193" s="40">
        <f t="shared" si="256"/>
        <v>-8.1613368179298346E-2</v>
      </c>
      <c r="N193" s="40">
        <f t="shared" si="256"/>
        <v>-8.1613368179298346E-2</v>
      </c>
      <c r="P193" s="130"/>
      <c r="R193" s="71"/>
      <c r="S193" s="72"/>
      <c r="T193" s="72"/>
      <c r="U193" s="72"/>
    </row>
    <row r="194" spans="1:21" x14ac:dyDescent="0.35">
      <c r="A194" s="39" t="s">
        <v>132</v>
      </c>
      <c r="B194" s="40">
        <f t="shared" ref="B194:H194" si="257">+IFERROR(B192/B$177,"nm")</f>
        <v>6.1553985872855703E-2</v>
      </c>
      <c r="C194" s="40">
        <f t="shared" si="257"/>
        <v>6.3938618925831206E-2</v>
      </c>
      <c r="D194" s="40">
        <f t="shared" si="257"/>
        <v>6.1214495592556317E-2</v>
      </c>
      <c r="E194" s="40">
        <f t="shared" si="257"/>
        <v>6.097560975609756E-2</v>
      </c>
      <c r="F194" s="40">
        <f t="shared" si="257"/>
        <v>5.2465897166841552E-2</v>
      </c>
      <c r="G194" s="40">
        <f t="shared" si="257"/>
        <v>4.3336944745395449E-2</v>
      </c>
      <c r="H194" s="40">
        <f t="shared" si="257"/>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130"/>
      <c r="R194" s="71"/>
      <c r="S194" s="73"/>
      <c r="T194" s="73"/>
      <c r="U194" s="73"/>
    </row>
    <row r="195" spans="1:21" x14ac:dyDescent="0.35">
      <c r="A195" s="70" t="s">
        <v>107</v>
      </c>
      <c r="B195" s="36"/>
      <c r="C195" s="36"/>
      <c r="D195" s="36"/>
      <c r="E195" s="36"/>
      <c r="F195" s="36"/>
      <c r="G195" s="36"/>
      <c r="H195" s="36"/>
      <c r="I195" s="36"/>
      <c r="J195" s="32"/>
      <c r="K195" s="32"/>
      <c r="L195" s="32"/>
      <c r="M195" s="32"/>
      <c r="N195" s="32"/>
      <c r="P195" s="130"/>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8">J196</f>
        <v>-72</v>
      </c>
      <c r="L196" s="9">
        <f t="shared" si="258"/>
        <v>-72</v>
      </c>
      <c r="M196" s="9">
        <f t="shared" si="258"/>
        <v>-72</v>
      </c>
      <c r="N196" s="9">
        <f t="shared" si="258"/>
        <v>-72</v>
      </c>
      <c r="O196" s="75" t="s">
        <v>223</v>
      </c>
      <c r="P196" s="130"/>
    </row>
    <row r="197" spans="1:21" x14ac:dyDescent="0.35">
      <c r="A197" s="37" t="s">
        <v>128</v>
      </c>
      <c r="B197" s="40" t="str">
        <f t="shared" ref="B197:N197" si="259">+IFERROR(B196/A196-1,"nm")</f>
        <v>nm</v>
      </c>
      <c r="C197" s="40">
        <f t="shared" si="259"/>
        <v>4.8780487804878092E-2</v>
      </c>
      <c r="D197" s="40">
        <f t="shared" si="259"/>
        <v>-1.8720930232558139</v>
      </c>
      <c r="E197" s="40">
        <f t="shared" si="259"/>
        <v>-0.65333333333333332</v>
      </c>
      <c r="F197" s="40">
        <f t="shared" si="259"/>
        <v>-1.2692307692307692</v>
      </c>
      <c r="G197" s="40">
        <f t="shared" si="259"/>
        <v>0.5714285714285714</v>
      </c>
      <c r="H197" s="40">
        <f t="shared" si="259"/>
        <v>-4.6363636363636367</v>
      </c>
      <c r="I197" s="40">
        <f t="shared" si="259"/>
        <v>-2.8</v>
      </c>
      <c r="J197" s="40">
        <f t="shared" si="259"/>
        <v>0</v>
      </c>
      <c r="K197" s="40">
        <f t="shared" si="259"/>
        <v>0</v>
      </c>
      <c r="L197" s="40">
        <f t="shared" si="259"/>
        <v>0</v>
      </c>
      <c r="M197" s="40">
        <f t="shared" si="259"/>
        <v>0</v>
      </c>
      <c r="N197" s="40">
        <f t="shared" si="259"/>
        <v>0</v>
      </c>
      <c r="P197" s="130"/>
    </row>
    <row r="198" spans="1:21" x14ac:dyDescent="0.35">
      <c r="A198" s="9" t="s">
        <v>129</v>
      </c>
      <c r="B198" s="9">
        <f t="shared" ref="B198:I198" si="260">+B201+B205</f>
        <v>-1022</v>
      </c>
      <c r="C198" s="9">
        <f t="shared" si="260"/>
        <v>-1089</v>
      </c>
      <c r="D198" s="9">
        <f t="shared" si="260"/>
        <v>-633</v>
      </c>
      <c r="E198" s="9">
        <f t="shared" si="260"/>
        <v>-1346</v>
      </c>
      <c r="F198" s="9">
        <f t="shared" si="260"/>
        <v>-1694</v>
      </c>
      <c r="G198" s="9">
        <f t="shared" si="260"/>
        <v>-1855</v>
      </c>
      <c r="H198" s="9">
        <f t="shared" si="260"/>
        <v>-2120</v>
      </c>
      <c r="I198" s="9">
        <f t="shared" si="260"/>
        <v>-2085</v>
      </c>
      <c r="J198" s="41">
        <f>+J205+J201</f>
        <v>-2309.0565552439402</v>
      </c>
      <c r="K198" s="41">
        <f t="shared" ref="K198:N198" si="261">+K205+K201</f>
        <v>-2557.117628323329</v>
      </c>
      <c r="L198" s="41">
        <f t="shared" si="261"/>
        <v>-2831.7489716810078</v>
      </c>
      <c r="M198" s="41">
        <f t="shared" si="261"/>
        <v>-3135.7900866169166</v>
      </c>
      <c r="N198" s="41">
        <f t="shared" si="261"/>
        <v>-3472.3833895591224</v>
      </c>
      <c r="O198" s="1" t="s">
        <v>209</v>
      </c>
      <c r="P198" s="130"/>
    </row>
    <row r="199" spans="1:21" x14ac:dyDescent="0.35">
      <c r="A199" s="39" t="s">
        <v>128</v>
      </c>
      <c r="B199" s="40" t="str">
        <f t="shared" ref="B199:I199" si="262">+IFERROR(B198/A198-1,"nm")</f>
        <v>nm</v>
      </c>
      <c r="C199" s="40">
        <f t="shared" si="262"/>
        <v>6.5557729941291498E-2</v>
      </c>
      <c r="D199" s="40">
        <f t="shared" si="262"/>
        <v>-0.41873278236914602</v>
      </c>
      <c r="E199" s="40">
        <f t="shared" si="262"/>
        <v>1.126382306477093</v>
      </c>
      <c r="F199" s="40">
        <f t="shared" si="262"/>
        <v>0.25854383358098065</v>
      </c>
      <c r="G199" s="40">
        <f t="shared" si="262"/>
        <v>9.5041322314049603E-2</v>
      </c>
      <c r="H199" s="40">
        <f t="shared" si="262"/>
        <v>0.14285714285714279</v>
      </c>
      <c r="I199" s="40">
        <f t="shared" si="262"/>
        <v>-1.650943396226412E-2</v>
      </c>
      <c r="J199" s="40">
        <f>+IFERROR(J198/I198-1,"nm")</f>
        <v>0.10746117757503137</v>
      </c>
      <c r="K199" s="40">
        <f>+IFERROR(K198/J198-1,"nm")</f>
        <v>0.10742962207488338</v>
      </c>
      <c r="L199" s="40">
        <f t="shared" ref="L199:N199" si="263">+IFERROR(L198/K198-1,"nm")</f>
        <v>0.10739879163781429</v>
      </c>
      <c r="M199" s="40">
        <f t="shared" si="263"/>
        <v>0.1073686679068242</v>
      </c>
      <c r="N199" s="40">
        <f t="shared" si="263"/>
        <v>0.1073392330624221</v>
      </c>
      <c r="P199" s="130"/>
    </row>
    <row r="200" spans="1:21" x14ac:dyDescent="0.35">
      <c r="A200" s="39" t="s">
        <v>130</v>
      </c>
      <c r="B200" s="40">
        <f>+IFERROR(B198/B196,"nm")</f>
        <v>12.463414634146341</v>
      </c>
      <c r="C200" s="40">
        <f t="shared" ref="C200:I200" si="264">+IFERROR(C198/C196,"nm")</f>
        <v>12.662790697674419</v>
      </c>
      <c r="D200" s="40">
        <f t="shared" si="264"/>
        <v>-8.44</v>
      </c>
      <c r="E200" s="40">
        <f t="shared" si="264"/>
        <v>-51.769230769230766</v>
      </c>
      <c r="F200" s="40">
        <f t="shared" si="264"/>
        <v>242</v>
      </c>
      <c r="G200" s="40">
        <f t="shared" si="264"/>
        <v>168.63636363636363</v>
      </c>
      <c r="H200" s="40">
        <f t="shared" si="264"/>
        <v>-53</v>
      </c>
      <c r="I200" s="40">
        <f t="shared" si="264"/>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130"/>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5">J201+J201*K202</f>
        <v>157.28467395435925</v>
      </c>
      <c r="L201" s="9">
        <f t="shared" si="265"/>
        <v>170.40298981033533</v>
      </c>
      <c r="M201" s="9">
        <f t="shared" si="265"/>
        <v>184.61543776812758</v>
      </c>
      <c r="N201" s="9">
        <f>M201+M201*N202</f>
        <v>200.01327382960145</v>
      </c>
      <c r="O201" s="1" t="s">
        <v>210</v>
      </c>
      <c r="P201" s="130"/>
    </row>
    <row r="202" spans="1:21" x14ac:dyDescent="0.35">
      <c r="A202" s="39" t="s">
        <v>128</v>
      </c>
      <c r="B202" s="40" t="str">
        <f t="shared" ref="B202:I202" si="266">+IFERROR(B201/A201-1,"nm")</f>
        <v>nm</v>
      </c>
      <c r="C202" s="40">
        <f t="shared" si="266"/>
        <v>0.12000000000000011</v>
      </c>
      <c r="D202" s="40">
        <f t="shared" si="266"/>
        <v>8.3333333333333259E-2</v>
      </c>
      <c r="E202" s="40">
        <f t="shared" si="266"/>
        <v>0.20879120879120872</v>
      </c>
      <c r="F202" s="40">
        <f t="shared" si="266"/>
        <v>5.4545454545454453E-2</v>
      </c>
      <c r="G202" s="40">
        <f t="shared" si="266"/>
        <v>-3.4482758620689613E-2</v>
      </c>
      <c r="H202" s="40">
        <f t="shared" si="266"/>
        <v>0.2589285714285714</v>
      </c>
      <c r="I202" s="40">
        <f t="shared" si="266"/>
        <v>-4.9645390070921946E-2</v>
      </c>
      <c r="J202" s="40">
        <f>AVERAGE(C202,D202,E202,F202,I202)</f>
        <v>8.3404921319814918E-2</v>
      </c>
      <c r="K202" s="40">
        <f>J202</f>
        <v>8.3404921319814918E-2</v>
      </c>
      <c r="L202" s="40">
        <f t="shared" ref="L202:N202" si="267">K202</f>
        <v>8.3404921319814918E-2</v>
      </c>
      <c r="M202" s="40">
        <f t="shared" si="267"/>
        <v>8.3404921319814918E-2</v>
      </c>
      <c r="N202" s="40">
        <f t="shared" si="267"/>
        <v>8.3404921319814918E-2</v>
      </c>
      <c r="P202" s="130"/>
    </row>
    <row r="203" spans="1:21" x14ac:dyDescent="0.35">
      <c r="A203" s="39" t="s">
        <v>132</v>
      </c>
      <c r="B203" s="40">
        <f>+IFERROR(B201/B196,"nm")</f>
        <v>-0.91463414634146345</v>
      </c>
      <c r="C203" s="40">
        <f t="shared" ref="C203:I203" si="268">+IFERROR(C201/C196,"nm")</f>
        <v>-0.97674418604651159</v>
      </c>
      <c r="D203" s="40">
        <f t="shared" si="268"/>
        <v>1.2133333333333334</v>
      </c>
      <c r="E203" s="40">
        <f t="shared" si="268"/>
        <v>4.2307692307692308</v>
      </c>
      <c r="F203" s="40">
        <f t="shared" si="268"/>
        <v>-16.571428571428573</v>
      </c>
      <c r="G203" s="40">
        <f t="shared" si="268"/>
        <v>-10.181818181818182</v>
      </c>
      <c r="H203" s="40">
        <f t="shared" si="268"/>
        <v>3.5249999999999999</v>
      </c>
      <c r="I203" s="40">
        <f t="shared" si="268"/>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130"/>
    </row>
    <row r="204" spans="1:21" x14ac:dyDescent="0.35">
      <c r="A204" s="39" t="s">
        <v>139</v>
      </c>
      <c r="B204" s="40">
        <f>+IFERROR(B201/B211,"nm")</f>
        <v>0.10518934081346423</v>
      </c>
      <c r="C204" s="40">
        <f t="shared" ref="C204:I204" si="269">+IFERROR(C201/C211,"nm")</f>
        <v>8.9647812166488788E-2</v>
      </c>
      <c r="D204" s="40">
        <f t="shared" si="269"/>
        <v>7.3505654281098551E-2</v>
      </c>
      <c r="E204" s="40">
        <f t="shared" si="269"/>
        <v>7.586206896551724E-2</v>
      </c>
      <c r="F204" s="40">
        <f t="shared" si="269"/>
        <v>6.9336521219366412E-2</v>
      </c>
      <c r="G204" s="40">
        <f t="shared" si="269"/>
        <v>5.845511482254697E-2</v>
      </c>
      <c r="H204" s="40">
        <f t="shared" si="269"/>
        <v>7.5401069518716571E-2</v>
      </c>
      <c r="I204" s="40">
        <f t="shared" si="269"/>
        <v>7.374793615850303E-2</v>
      </c>
      <c r="J204" s="42">
        <f>+IFERROR(J201/J211,"nm")</f>
        <v>7.3735550774495548E-2</v>
      </c>
      <c r="K204" s="42">
        <f t="shared" ref="K204:N204" si="270">+IFERROR(K201/K211,"nm")</f>
        <v>7.3723167470515591E-2</v>
      </c>
      <c r="L204" s="42">
        <f t="shared" si="270"/>
        <v>7.3710786246213827E-2</v>
      </c>
      <c r="M204" s="42">
        <f t="shared" si="270"/>
        <v>7.3698407101240995E-2</v>
      </c>
      <c r="N204" s="42">
        <f t="shared" si="270"/>
        <v>7.3686030035247901E-2</v>
      </c>
      <c r="P204" s="130"/>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1">J205+J205*K206</f>
        <v>-2714.4023022776882</v>
      </c>
      <c r="L205" s="9">
        <f t="shared" si="271"/>
        <v>-3002.1519614913432</v>
      </c>
      <c r="M205" s="9">
        <f t="shared" si="271"/>
        <v>-3320.4055243850444</v>
      </c>
      <c r="N205" s="9">
        <f t="shared" si="271"/>
        <v>-3672.3966633887239</v>
      </c>
      <c r="O205" s="1" t="s">
        <v>220</v>
      </c>
      <c r="P205" s="130"/>
    </row>
    <row r="206" spans="1:21" x14ac:dyDescent="0.35">
      <c r="A206" s="39" t="s">
        <v>128</v>
      </c>
      <c r="B206" s="40" t="str">
        <f t="shared" ref="B206:I206" si="272">+IFERROR(B205/A205-1,"nm")</f>
        <v>nm</v>
      </c>
      <c r="C206" s="40">
        <f t="shared" si="272"/>
        <v>6.9279854147675568E-2</v>
      </c>
      <c r="D206" s="40">
        <f t="shared" si="272"/>
        <v>-0.38277919863597609</v>
      </c>
      <c r="E206" s="40">
        <f t="shared" si="272"/>
        <v>1.0110497237569063</v>
      </c>
      <c r="F206" s="40">
        <f t="shared" si="272"/>
        <v>0.24313186813186816</v>
      </c>
      <c r="G206" s="40">
        <f t="shared" si="272"/>
        <v>8.6740331491712785E-2</v>
      </c>
      <c r="H206" s="40">
        <f t="shared" si="272"/>
        <v>0.14946619217081847</v>
      </c>
      <c r="I206" s="40">
        <f t="shared" si="272"/>
        <v>-1.8575851393188847E-2</v>
      </c>
      <c r="J206" s="40">
        <f>AVERAGE(C206,F206,G206,H206,I206)</f>
        <v>0.10600847890977723</v>
      </c>
      <c r="K206" s="40">
        <f>J206</f>
        <v>0.10600847890977723</v>
      </c>
      <c r="L206" s="40">
        <f t="shared" ref="L206:N206" si="273">K206</f>
        <v>0.10600847890977723</v>
      </c>
      <c r="M206" s="40">
        <f t="shared" si="273"/>
        <v>0.10600847890977723</v>
      </c>
      <c r="N206" s="40">
        <f t="shared" si="273"/>
        <v>0.10600847890977723</v>
      </c>
      <c r="P206" s="130"/>
    </row>
    <row r="207" spans="1:21" x14ac:dyDescent="0.35">
      <c r="A207" s="39" t="s">
        <v>130</v>
      </c>
      <c r="B207" s="40">
        <f>+IFERROR(B205/B196,"nm")</f>
        <v>13.378048780487806</v>
      </c>
      <c r="C207" s="40">
        <f t="shared" ref="C207:I207" si="274">+IFERROR(C205/C196,"nm")</f>
        <v>13.63953488372093</v>
      </c>
      <c r="D207" s="40">
        <f t="shared" si="274"/>
        <v>-9.6533333333333342</v>
      </c>
      <c r="E207" s="40">
        <f t="shared" si="274"/>
        <v>-56</v>
      </c>
      <c r="F207" s="40">
        <f t="shared" si="274"/>
        <v>258.57142857142856</v>
      </c>
      <c r="G207" s="40">
        <f t="shared" si="274"/>
        <v>178.81818181818181</v>
      </c>
      <c r="H207" s="40">
        <f t="shared" si="274"/>
        <v>-56.524999999999999</v>
      </c>
      <c r="I207" s="40">
        <f t="shared" si="274"/>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130"/>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5">J208+J208*K209</f>
        <v>109.57022295446697</v>
      </c>
      <c r="L208" s="9">
        <f t="shared" si="275"/>
        <v>162.20110774009441</v>
      </c>
      <c r="M208" s="9">
        <f t="shared" si="275"/>
        <v>240.112675165832</v>
      </c>
      <c r="N208" s="9">
        <f t="shared" si="275"/>
        <v>355.44823077087324</v>
      </c>
      <c r="O208" s="1" t="s">
        <v>220</v>
      </c>
      <c r="P208" s="130"/>
      <c r="R208" s="55"/>
      <c r="S208" s="55"/>
      <c r="T208" s="55"/>
      <c r="U208" s="55"/>
    </row>
    <row r="209" spans="1:21" x14ac:dyDescent="0.35">
      <c r="A209" s="39" t="s">
        <v>128</v>
      </c>
      <c r="B209" s="40" t="str">
        <f t="shared" ref="B209:I209" si="276">+IFERROR(B208/A208-1,"nm")</f>
        <v>nm</v>
      </c>
      <c r="C209" s="40">
        <f t="shared" si="276"/>
        <v>1.5384615384615383</v>
      </c>
      <c r="D209" s="40">
        <f t="shared" si="276"/>
        <v>0.10227272727272729</v>
      </c>
      <c r="E209" s="40">
        <f t="shared" si="276"/>
        <v>-0.45360824742268047</v>
      </c>
      <c r="F209" s="40">
        <f t="shared" si="276"/>
        <v>1.3710691823899372</v>
      </c>
      <c r="G209" s="40">
        <f t="shared" si="276"/>
        <v>-0.156498673740053</v>
      </c>
      <c r="H209" s="40">
        <f t="shared" si="276"/>
        <v>-0.96540880503144655</v>
      </c>
      <c r="I209" s="40">
        <f t="shared" si="276"/>
        <v>3.5454545454545459</v>
      </c>
      <c r="J209" s="40">
        <f>AVERAGE(C209,D209,E209,F209,G209)</f>
        <v>0.48033930539229386</v>
      </c>
      <c r="K209" s="40">
        <f>J209</f>
        <v>0.48033930539229386</v>
      </c>
      <c r="L209" s="40">
        <f t="shared" ref="L209:N209" si="277">K209</f>
        <v>0.48033930539229386</v>
      </c>
      <c r="M209" s="40">
        <f t="shared" si="277"/>
        <v>0.48033930539229386</v>
      </c>
      <c r="N209" s="40">
        <f t="shared" si="277"/>
        <v>0.48033930539229386</v>
      </c>
      <c r="P209" s="130"/>
      <c r="R209" s="71"/>
      <c r="S209" s="72"/>
      <c r="T209" s="72"/>
      <c r="U209" s="72"/>
    </row>
    <row r="210" spans="1:21" x14ac:dyDescent="0.35">
      <c r="A210" s="39" t="s">
        <v>132</v>
      </c>
      <c r="B210" s="40">
        <f>+IFERROR(B208/B196,"nm")</f>
        <v>-1.2682926829268293</v>
      </c>
      <c r="C210" s="40">
        <f t="shared" ref="C210:I210" si="278">+IFERROR(C208/C196,"nm")</f>
        <v>-3.0697674418604652</v>
      </c>
      <c r="D210" s="40">
        <f t="shared" si="278"/>
        <v>3.88</v>
      </c>
      <c r="E210" s="40">
        <f t="shared" si="278"/>
        <v>6.115384615384615</v>
      </c>
      <c r="F210" s="40">
        <f t="shared" si="278"/>
        <v>-53.857142857142854</v>
      </c>
      <c r="G210" s="40">
        <f t="shared" si="278"/>
        <v>-28.90909090909091</v>
      </c>
      <c r="H210" s="40">
        <f t="shared" si="278"/>
        <v>0.27500000000000002</v>
      </c>
      <c r="I210" s="40">
        <f t="shared" si="278"/>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130"/>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79">J211+J211*K212</f>
        <v>2133.4497601078083</v>
      </c>
      <c r="L211" s="9">
        <f t="shared" si="279"/>
        <v>2311.7782144005841</v>
      </c>
      <c r="M211" s="9">
        <f t="shared" si="279"/>
        <v>2505.0125915817639</v>
      </c>
      <c r="N211" s="9">
        <f t="shared" si="279"/>
        <v>2714.3988315549718</v>
      </c>
      <c r="O211" s="1" t="s">
        <v>220</v>
      </c>
      <c r="P211" s="130"/>
      <c r="R211" s="55"/>
      <c r="S211" s="41"/>
      <c r="T211" s="41"/>
      <c r="U211" s="41"/>
    </row>
    <row r="212" spans="1:21" x14ac:dyDescent="0.35">
      <c r="A212" s="39" t="s">
        <v>128</v>
      </c>
      <c r="B212" s="40" t="str">
        <f t="shared" ref="B212:H212" si="280">+IFERROR(B211/A211-1,"nm")</f>
        <v>nm</v>
      </c>
      <c r="C212" s="40">
        <f t="shared" si="280"/>
        <v>0.31416549789621318</v>
      </c>
      <c r="D212" s="40">
        <f t="shared" si="280"/>
        <v>0.32123799359658478</v>
      </c>
      <c r="E212" s="40">
        <f t="shared" si="280"/>
        <v>0.17124394184168024</v>
      </c>
      <c r="F212" s="40">
        <f t="shared" si="280"/>
        <v>0.15379310344827579</v>
      </c>
      <c r="G212" s="40">
        <f t="shared" si="280"/>
        <v>0.14524805738194857</v>
      </c>
      <c r="H212" s="40">
        <f t="shared" si="280"/>
        <v>-2.4008350730688965E-2</v>
      </c>
      <c r="I212" s="40">
        <f>+IFERROR(I211/H211-1,"nm")</f>
        <v>-2.8342245989304793E-2</v>
      </c>
      <c r="J212" s="40">
        <f>AVERAGE(I212,G212,E212,F212,H212)</f>
        <v>8.3586901190382173E-2</v>
      </c>
      <c r="K212" s="40">
        <f>J212</f>
        <v>8.3586901190382173E-2</v>
      </c>
      <c r="L212" s="40">
        <f t="shared" ref="L212:N212" si="281">K212</f>
        <v>8.3586901190382173E-2</v>
      </c>
      <c r="M212" s="40">
        <f t="shared" si="281"/>
        <v>8.3586901190382173E-2</v>
      </c>
      <c r="N212" s="40">
        <f t="shared" si="281"/>
        <v>8.3586901190382173E-2</v>
      </c>
      <c r="P212" s="130"/>
      <c r="R212" s="71"/>
      <c r="S212" s="72"/>
      <c r="T212" s="72"/>
      <c r="U212" s="72"/>
    </row>
    <row r="213" spans="1:21" x14ac:dyDescent="0.35">
      <c r="A213" s="39" t="s">
        <v>132</v>
      </c>
      <c r="B213" s="40">
        <f>+IFERROR(B211/B196,"nm")</f>
        <v>-8.6951219512195124</v>
      </c>
      <c r="C213" s="40">
        <f t="shared" ref="C213:I213" si="282">+IFERROR(C211/C196,"nm")</f>
        <v>-10.895348837209303</v>
      </c>
      <c r="D213" s="40">
        <f t="shared" si="282"/>
        <v>16.506666666666668</v>
      </c>
      <c r="E213" s="40">
        <f t="shared" si="282"/>
        <v>55.769230769230766</v>
      </c>
      <c r="F213" s="40">
        <f t="shared" si="282"/>
        <v>-239</v>
      </c>
      <c r="G213" s="40">
        <f t="shared" si="282"/>
        <v>-174.18181818181819</v>
      </c>
      <c r="H213" s="40">
        <f t="shared" si="282"/>
        <v>46.75</v>
      </c>
      <c r="I213" s="40">
        <f t="shared" si="282"/>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130"/>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9"/>
  <sheetViews>
    <sheetView topLeftCell="A18" zoomScaleNormal="100" workbookViewId="0">
      <selection activeCell="N48" sqref="N48"/>
    </sheetView>
  </sheetViews>
  <sheetFormatPr defaultColWidth="8.90625" defaultRowHeight="14.5" x14ac:dyDescent="0.35"/>
  <cols>
    <col min="1" max="1" width="48.81640625" customWidth="1"/>
    <col min="2" max="14" width="11.81640625" customWidth="1"/>
    <col min="15" max="15" width="53.1796875" hidden="1" customWidth="1"/>
    <col min="16" max="16" width="52.54296875" customWidth="1"/>
    <col min="19" max="19" width="48.81640625" customWidth="1"/>
    <col min="20" max="22" width="13.90625" bestFit="1" customWidth="1"/>
  </cols>
  <sheetData>
    <row r="1" spans="1:22"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32"/>
      <c r="P1" s="53" t="s">
        <v>188</v>
      </c>
      <c r="S1" s="66" t="s">
        <v>197</v>
      </c>
      <c r="T1" s="67"/>
      <c r="U1" s="67"/>
      <c r="V1" s="67"/>
    </row>
    <row r="2" spans="1:22" x14ac:dyDescent="0.35">
      <c r="A2" s="33" t="s">
        <v>141</v>
      </c>
      <c r="B2" s="33"/>
      <c r="C2" s="33"/>
      <c r="D2" s="33"/>
      <c r="E2" s="33"/>
      <c r="F2" s="33"/>
      <c r="G2" s="33"/>
      <c r="H2" s="33"/>
      <c r="I2" s="33"/>
      <c r="J2" s="33"/>
      <c r="K2" s="33"/>
      <c r="L2" s="33"/>
      <c r="M2" s="33"/>
      <c r="N2" s="33"/>
      <c r="O2" s="33"/>
      <c r="S2" s="33" t="s">
        <v>224</v>
      </c>
      <c r="T2" s="67" t="s">
        <v>198</v>
      </c>
      <c r="U2" s="67" t="s">
        <v>199</v>
      </c>
      <c r="V2" s="67" t="s">
        <v>200</v>
      </c>
    </row>
    <row r="3" spans="1:22"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9"/>
      <c r="P3" s="131" t="s">
        <v>225</v>
      </c>
      <c r="S3" t="s">
        <v>150</v>
      </c>
      <c r="T3" s="3">
        <v>7824.8103799865303</v>
      </c>
      <c r="U3" s="3">
        <f>Historicals!J25</f>
        <v>7441</v>
      </c>
      <c r="V3" s="3">
        <f>U3-T3</f>
        <v>-383.81037998653028</v>
      </c>
    </row>
    <row r="4" spans="1:22"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40"/>
      <c r="P4" s="131"/>
      <c r="S4" t="s">
        <v>151</v>
      </c>
      <c r="T4" s="76">
        <v>4423</v>
      </c>
      <c r="U4" s="56">
        <f>Historicals!J26</f>
        <v>3234</v>
      </c>
      <c r="V4" s="56">
        <f t="shared" ref="V4:V24" si="1">U4-T4</f>
        <v>-1189</v>
      </c>
    </row>
    <row r="5" spans="1:22"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9"/>
      <c r="P5" s="131"/>
      <c r="S5" t="s">
        <v>152</v>
      </c>
      <c r="T5" s="3">
        <v>9794.3812998401372</v>
      </c>
      <c r="U5" s="56">
        <f>Historicals!J28+Historicals!J27-Historicals!J41</f>
        <v>9723</v>
      </c>
      <c r="V5" s="56">
        <f t="shared" si="1"/>
        <v>-71.381299840137217</v>
      </c>
    </row>
    <row r="6" spans="1:22"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45"/>
      <c r="P6" s="131"/>
      <c r="S6" t="s">
        <v>154</v>
      </c>
      <c r="T6" s="76">
        <v>2129</v>
      </c>
      <c r="U6" s="56">
        <f>Historicals!J29</f>
        <v>1942</v>
      </c>
      <c r="V6" s="56">
        <f t="shared" si="1"/>
        <v>-187</v>
      </c>
    </row>
    <row r="7" spans="1:22"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34"/>
      <c r="P7" s="131"/>
      <c r="S7" t="s">
        <v>155</v>
      </c>
      <c r="T7" s="56">
        <v>4842.4783894140219</v>
      </c>
      <c r="U7" s="56">
        <f>Historicals!J31</f>
        <v>5081</v>
      </c>
      <c r="V7" s="56">
        <f t="shared" si="1"/>
        <v>238.52161058597812</v>
      </c>
    </row>
    <row r="8" spans="1:22"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43"/>
      <c r="P8" s="131"/>
      <c r="S8" t="s">
        <v>156</v>
      </c>
      <c r="T8" s="3">
        <v>280.25</v>
      </c>
      <c r="U8" s="56">
        <f>Historicals!J33</f>
        <v>274</v>
      </c>
      <c r="V8" s="56">
        <f t="shared" si="1"/>
        <v>-6.25</v>
      </c>
    </row>
    <row r="9" spans="1:22"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43"/>
      <c r="P9" s="131"/>
      <c r="S9" t="s">
        <v>40</v>
      </c>
      <c r="T9" s="76">
        <v>284</v>
      </c>
      <c r="U9" s="56">
        <f>Historicals!J34</f>
        <v>281</v>
      </c>
      <c r="V9" s="56">
        <f t="shared" si="1"/>
        <v>-3</v>
      </c>
    </row>
    <row r="10" spans="1:22"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J38*J11</f>
        <v>193.65903804438435</v>
      </c>
      <c r="K10" s="3">
        <f t="shared" ref="K10:N10" si="2">K38*K11</f>
        <v>193.65903804438435</v>
      </c>
      <c r="L10" s="3">
        <f t="shared" si="2"/>
        <v>193.65903804438435</v>
      </c>
      <c r="M10" s="3">
        <f t="shared" si="2"/>
        <v>193.65903804438435</v>
      </c>
      <c r="N10" s="3">
        <f t="shared" si="2"/>
        <v>193.65903804438435</v>
      </c>
      <c r="O10" s="3"/>
      <c r="P10" s="77"/>
      <c r="S10" s="51" t="s">
        <v>38</v>
      </c>
      <c r="T10" s="76">
        <v>2926</v>
      </c>
      <c r="U10" s="56">
        <f>Historicals!J32</f>
        <v>2923</v>
      </c>
      <c r="V10" s="56">
        <f t="shared" si="1"/>
        <v>-3</v>
      </c>
    </row>
    <row r="11" spans="1:22" x14ac:dyDescent="0.35">
      <c r="A11" s="35" t="s">
        <v>248</v>
      </c>
      <c r="B11" s="40" t="str">
        <f>+IFERROR(B10/A38,"nm")</f>
        <v>nm</v>
      </c>
      <c r="C11" s="40">
        <f t="shared" ref="C11:I11" si="3">+IFERROR(C10/B38,"nm")</f>
        <v>1.7608897126969416E-2</v>
      </c>
      <c r="D11" s="40">
        <f t="shared" si="3"/>
        <v>2.935323383084577E-2</v>
      </c>
      <c r="E11" s="40">
        <f t="shared" si="3"/>
        <v>1.5557476231633534E-2</v>
      </c>
      <c r="F11" s="40">
        <f t="shared" si="3"/>
        <v>1.4129181084198385E-2</v>
      </c>
      <c r="G11" s="40">
        <f t="shared" si="3"/>
        <v>2.5692840646651269E-2</v>
      </c>
      <c r="H11" s="40">
        <f t="shared" si="3"/>
        <v>2.7854560918562619E-2</v>
      </c>
      <c r="I11" s="40">
        <f t="shared" si="3"/>
        <v>2.1778391586104322E-2</v>
      </c>
      <c r="J11" s="48">
        <f>AVERAGE(B11:I11)</f>
        <v>2.1710654489280758E-2</v>
      </c>
      <c r="K11" s="48">
        <f>J11</f>
        <v>2.1710654489280758E-2</v>
      </c>
      <c r="L11" s="48">
        <f t="shared" ref="L11:N11" si="4">K11</f>
        <v>2.1710654489280758E-2</v>
      </c>
      <c r="M11" s="48">
        <f t="shared" si="4"/>
        <v>2.1710654489280758E-2</v>
      </c>
      <c r="N11" s="48">
        <f t="shared" si="4"/>
        <v>2.1710654489280758E-2</v>
      </c>
      <c r="O11" s="89" t="s">
        <v>245</v>
      </c>
      <c r="P11" s="78" t="s">
        <v>250</v>
      </c>
      <c r="S11" t="s">
        <v>157</v>
      </c>
      <c r="T11" s="76">
        <v>3821</v>
      </c>
      <c r="U11" s="56">
        <f>Historicals!J35</f>
        <v>3770</v>
      </c>
      <c r="V11" s="56">
        <f t="shared" si="1"/>
        <v>-51</v>
      </c>
    </row>
    <row r="12" spans="1:22" ht="15" thickBot="1" x14ac:dyDescent="0.4">
      <c r="A12" s="4" t="s">
        <v>142</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7396.4940233513453</v>
      </c>
      <c r="K12" s="5">
        <f t="shared" ref="K12:M12" si="6">K7-K10</f>
        <v>8329.0381170241926</v>
      </c>
      <c r="L12" s="5">
        <f t="shared" si="6"/>
        <v>9508.8514509281267</v>
      </c>
      <c r="M12" s="5">
        <f t="shared" si="6"/>
        <v>10996.532489634023</v>
      </c>
      <c r="N12" s="5">
        <f>N7-N10</f>
        <v>12867.177489844109</v>
      </c>
      <c r="O12" s="34"/>
      <c r="P12" s="77"/>
      <c r="S12" s="6" t="s">
        <v>158</v>
      </c>
      <c r="T12" s="7">
        <f>J33</f>
        <v>38015.498574309044</v>
      </c>
      <c r="U12" s="58">
        <f>SUM(U3:U11)</f>
        <v>34669</v>
      </c>
      <c r="V12" s="58">
        <f t="shared" si="1"/>
        <v>-3346.4985743090438</v>
      </c>
    </row>
    <row r="13" spans="1:22" ht="15" thickTop="1"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1186.0155953038998</v>
      </c>
      <c r="K13" s="3">
        <f t="shared" ref="K13:M13" si="7">K12*K14</f>
        <v>1335.5474998674358</v>
      </c>
      <c r="L13" s="3">
        <f t="shared" si="7"/>
        <v>1524.7286185352696</v>
      </c>
      <c r="M13" s="3">
        <f t="shared" si="7"/>
        <v>1763.2758149735685</v>
      </c>
      <c r="N13" s="3">
        <f>N12*N14</f>
        <v>2063.2306498618386</v>
      </c>
      <c r="O13" s="3"/>
      <c r="P13" s="132" t="s">
        <v>226</v>
      </c>
      <c r="S13" t="s">
        <v>159</v>
      </c>
      <c r="T13" s="79">
        <v>10</v>
      </c>
      <c r="U13" s="55">
        <f>SUM(U14+U15)</f>
        <v>6</v>
      </c>
      <c r="V13" s="55">
        <f t="shared" si="1"/>
        <v>-4</v>
      </c>
    </row>
    <row r="14" spans="1:22" x14ac:dyDescent="0.35">
      <c r="A14" s="46" t="s">
        <v>143</v>
      </c>
      <c r="B14" s="47">
        <f>B13/B12</f>
        <v>0.22164090368608799</v>
      </c>
      <c r="C14" s="47">
        <f t="shared" ref="C14:I14" si="8">C13/C12</f>
        <v>0.18667531905688947</v>
      </c>
      <c r="D14" s="47">
        <f t="shared" si="8"/>
        <v>0.13221449038067951</v>
      </c>
      <c r="E14" s="47">
        <f t="shared" si="8"/>
        <v>0.55306358381502885</v>
      </c>
      <c r="F14" s="47">
        <f t="shared" si="8"/>
        <v>0.16079983336804832</v>
      </c>
      <c r="G14" s="47">
        <f t="shared" si="8"/>
        <v>0.12054035330793211</v>
      </c>
      <c r="H14" s="47">
        <f t="shared" si="8"/>
        <v>0.14021918630836211</v>
      </c>
      <c r="I14" s="47">
        <f t="shared" si="8"/>
        <v>9.0963764847391368E-2</v>
      </c>
      <c r="J14" s="48">
        <f>AVERAGE(B14,C14,D14,F14,G14,H14)</f>
        <v>0.16034834768466658</v>
      </c>
      <c r="K14" s="48">
        <f>J14</f>
        <v>0.16034834768466658</v>
      </c>
      <c r="L14" s="48">
        <f t="shared" ref="L14:N14" si="9">K14</f>
        <v>0.16034834768466658</v>
      </c>
      <c r="M14" s="48">
        <f t="shared" si="9"/>
        <v>0.16034834768466658</v>
      </c>
      <c r="N14" s="48">
        <f t="shared" si="9"/>
        <v>0.16034834768466658</v>
      </c>
      <c r="O14" s="48"/>
      <c r="P14" s="132"/>
      <c r="S14" s="2" t="s">
        <v>45</v>
      </c>
      <c r="T14" s="76">
        <v>0</v>
      </c>
      <c r="U14" s="56">
        <f>Historicals!J39</f>
        <v>0</v>
      </c>
      <c r="V14" s="56">
        <f t="shared" si="1"/>
        <v>0</v>
      </c>
    </row>
    <row r="15" spans="1:22" ht="15" thickBot="1" x14ac:dyDescent="0.4">
      <c r="A15" s="6" t="s">
        <v>144</v>
      </c>
      <c r="B15" s="7">
        <f>B12-B13</f>
        <v>3273</v>
      </c>
      <c r="C15" s="7">
        <f t="shared" ref="C15:H15" si="10">C12-C13</f>
        <v>3760</v>
      </c>
      <c r="D15" s="7">
        <f t="shared" si="10"/>
        <v>4240</v>
      </c>
      <c r="E15" s="7">
        <f t="shared" si="10"/>
        <v>1933</v>
      </c>
      <c r="F15" s="7">
        <f t="shared" si="10"/>
        <v>4029</v>
      </c>
      <c r="G15" s="7">
        <f t="shared" si="10"/>
        <v>2539</v>
      </c>
      <c r="H15" s="7">
        <f t="shared" si="10"/>
        <v>5727</v>
      </c>
      <c r="I15" s="7">
        <f>I12-I13</f>
        <v>6046</v>
      </c>
      <c r="J15" s="7">
        <f>J12-J13</f>
        <v>6210.478428047445</v>
      </c>
      <c r="K15" s="7">
        <f t="shared" ref="K15:N15" si="11">K12-K13</f>
        <v>6993.4906171567563</v>
      </c>
      <c r="L15" s="7">
        <f t="shared" si="11"/>
        <v>7984.1228323928572</v>
      </c>
      <c r="M15" s="7">
        <f t="shared" si="11"/>
        <v>9233.2566746604534</v>
      </c>
      <c r="N15" s="7">
        <f t="shared" si="11"/>
        <v>10803.946839982271</v>
      </c>
      <c r="O15" s="34"/>
      <c r="P15" s="77"/>
      <c r="S15" s="2" t="s">
        <v>46</v>
      </c>
      <c r="T15" s="76">
        <v>10</v>
      </c>
      <c r="U15" s="56">
        <f>Historicals!J40</f>
        <v>6</v>
      </c>
      <c r="V15" s="56">
        <f t="shared" si="1"/>
        <v>-4</v>
      </c>
    </row>
    <row r="16" spans="1:22" ht="15" thickTop="1" x14ac:dyDescent="0.35">
      <c r="A16" t="s">
        <v>145</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1583.5333333333333</v>
      </c>
      <c r="K16" s="3">
        <f>J16+(K66/105)</f>
        <v>1540.6761904761904</v>
      </c>
      <c r="L16" s="3">
        <f>K16+(L66/105)</f>
        <v>1497.8190476190475</v>
      </c>
      <c r="M16" s="3">
        <f>L16+(M66/105)</f>
        <v>1454.9619047619046</v>
      </c>
      <c r="N16" s="3">
        <f>M16+(N66/105)</f>
        <v>1412.1047619047617</v>
      </c>
      <c r="O16" s="3"/>
      <c r="P16" s="78" t="s">
        <v>227</v>
      </c>
      <c r="S16" t="s">
        <v>160</v>
      </c>
      <c r="T16" s="76">
        <v>6862</v>
      </c>
      <c r="U16" s="55">
        <f>SUM(Historicals!J42:J44)</f>
        <v>6388</v>
      </c>
      <c r="V16" s="55">
        <f t="shared" si="1"/>
        <v>-474</v>
      </c>
    </row>
    <row r="17" spans="1:22" x14ac:dyDescent="0.35">
      <c r="A17" t="s">
        <v>146</v>
      </c>
      <c r="B17" s="49">
        <f>B15/B16</f>
        <v>1.8504070556309362</v>
      </c>
      <c r="C17" s="49">
        <f t="shared" ref="C17:I17" si="12">C15/C16</f>
        <v>2.1578192252510759</v>
      </c>
      <c r="D17" s="49">
        <f t="shared" si="12"/>
        <v>2.5059101654846336</v>
      </c>
      <c r="E17" s="49">
        <f t="shared" si="12"/>
        <v>1.1650895063588693</v>
      </c>
      <c r="F17" s="49">
        <f t="shared" si="12"/>
        <v>2.4894957983193278</v>
      </c>
      <c r="G17" s="49">
        <f t="shared" si="12"/>
        <v>1.5952500628298569</v>
      </c>
      <c r="H17" s="49">
        <f t="shared" si="12"/>
        <v>3.5584689946563937</v>
      </c>
      <c r="I17" s="49">
        <f t="shared" si="12"/>
        <v>3.7534144524459898</v>
      </c>
      <c r="J17" s="49">
        <f>J15/J16</f>
        <v>3.9219120288263243</v>
      </c>
      <c r="K17" s="49">
        <f t="shared" ref="K17:N17" si="13">K15/K16</f>
        <v>4.5392345649186776</v>
      </c>
      <c r="L17" s="49">
        <f t="shared" si="13"/>
        <v>5.3304989311522792</v>
      </c>
      <c r="M17" s="49">
        <f t="shared" si="13"/>
        <v>6.3460470301257939</v>
      </c>
      <c r="N17" s="49">
        <f t="shared" si="13"/>
        <v>7.6509527702527036</v>
      </c>
      <c r="O17" s="49"/>
      <c r="P17" s="78"/>
      <c r="S17" t="s">
        <v>49</v>
      </c>
      <c r="T17" s="76">
        <v>8920</v>
      </c>
      <c r="U17" s="56">
        <f>Historicals!J46</f>
        <v>8927</v>
      </c>
      <c r="V17" s="56">
        <f t="shared" si="1"/>
        <v>7</v>
      </c>
    </row>
    <row r="18" spans="1:22" x14ac:dyDescent="0.35">
      <c r="A18" t="s">
        <v>147</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1.1335313050465281</v>
      </c>
      <c r="K18" s="49">
        <f t="shared" ref="K18:N18" si="14">K15*K20/K16</f>
        <v>1.311953058219</v>
      </c>
      <c r="L18" s="49">
        <f t="shared" si="14"/>
        <v>1.5406483790474996</v>
      </c>
      <c r="M18" s="49">
        <f t="shared" si="14"/>
        <v>1.8341673446708731</v>
      </c>
      <c r="N18" s="49">
        <f t="shared" si="14"/>
        <v>2.2113179527663367</v>
      </c>
      <c r="O18" s="49"/>
      <c r="P18" s="78" t="s">
        <v>228</v>
      </c>
      <c r="S18" s="51" t="s">
        <v>50</v>
      </c>
      <c r="T18" s="76">
        <v>2777</v>
      </c>
      <c r="U18" s="56">
        <f>Historicals!J47</f>
        <v>2786</v>
      </c>
      <c r="V18" s="56">
        <f t="shared" si="1"/>
        <v>9</v>
      </c>
    </row>
    <row r="19" spans="1:22" x14ac:dyDescent="0.35">
      <c r="A19" s="46" t="s">
        <v>128</v>
      </c>
      <c r="B19" s="40" t="str">
        <f>+IFERROR(B17/A17-1,"nm")</f>
        <v>nm</v>
      </c>
      <c r="C19" s="40">
        <f t="shared" ref="C19:J19" si="15">+IFERROR(C17/B17-1,"nm")</f>
        <v>0.1661321862585099</v>
      </c>
      <c r="D19" s="40">
        <f t="shared" si="15"/>
        <v>0.16131608068004644</v>
      </c>
      <c r="E19" s="40">
        <f t="shared" si="15"/>
        <v>-0.53506333850018706</v>
      </c>
      <c r="F19" s="40">
        <f t="shared" si="15"/>
        <v>1.1367420998404536</v>
      </c>
      <c r="G19" s="40">
        <f t="shared" si="15"/>
        <v>-0.35920756969872414</v>
      </c>
      <c r="H19" s="40">
        <f t="shared" si="15"/>
        <v>1.2306653217389192</v>
      </c>
      <c r="I19" s="40">
        <f t="shared" si="15"/>
        <v>5.478352012686849E-2</v>
      </c>
      <c r="J19" s="43">
        <f t="shared" si="15"/>
        <v>4.4891812112709761E-2</v>
      </c>
      <c r="K19" s="43">
        <f>+IFERROR(K17/J17-1,"nm")</f>
        <v>0.15740346329927601</v>
      </c>
      <c r="L19" s="43">
        <f t="shared" ref="L19:N19" si="16">+IFERROR(L17/K17-1,"nm")</f>
        <v>0.17431669479010004</v>
      </c>
      <c r="M19" s="43">
        <f t="shared" si="16"/>
        <v>0.1905165186392761</v>
      </c>
      <c r="N19" s="43">
        <f t="shared" si="16"/>
        <v>0.20562497156612514</v>
      </c>
      <c r="O19" s="43"/>
      <c r="P19" s="77"/>
      <c r="S19" t="s">
        <v>161</v>
      </c>
      <c r="T19" s="76">
        <v>2613</v>
      </c>
      <c r="U19" s="56">
        <f>Historicals!J48</f>
        <v>2558</v>
      </c>
      <c r="V19" s="56">
        <f t="shared" si="1"/>
        <v>-55</v>
      </c>
    </row>
    <row r="20" spans="1:22" x14ac:dyDescent="0.35">
      <c r="A20" s="46" t="s">
        <v>148</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17">K20</f>
        <v>0.28902517361812169</v>
      </c>
      <c r="M20" s="48">
        <f t="shared" si="17"/>
        <v>0.28902517361812169</v>
      </c>
      <c r="N20" s="48">
        <f t="shared" si="17"/>
        <v>0.28902517361812169</v>
      </c>
      <c r="O20" s="48"/>
      <c r="P20" s="78" t="s">
        <v>229</v>
      </c>
      <c r="S20" t="s">
        <v>162</v>
      </c>
      <c r="T20" s="9">
        <v>16270.263386646946</v>
      </c>
      <c r="U20" s="55">
        <f>SUM(U21:U23)</f>
        <v>14004</v>
      </c>
      <c r="V20" s="55">
        <f t="shared" si="1"/>
        <v>-2266.2633866469459</v>
      </c>
    </row>
    <row r="21" spans="1:22" x14ac:dyDescent="0.35">
      <c r="A21" s="50" t="s">
        <v>149</v>
      </c>
      <c r="B21" s="33"/>
      <c r="C21" s="33"/>
      <c r="D21" s="33"/>
      <c r="E21" s="33"/>
      <c r="F21" s="33"/>
      <c r="G21" s="33"/>
      <c r="H21" s="33"/>
      <c r="I21" s="33"/>
      <c r="J21" s="33"/>
      <c r="K21" s="33"/>
      <c r="L21" s="33"/>
      <c r="M21" s="33"/>
      <c r="N21" s="33"/>
      <c r="O21" s="33"/>
      <c r="P21" s="77"/>
      <c r="S21" s="2" t="s">
        <v>163</v>
      </c>
      <c r="T21" s="76">
        <v>3</v>
      </c>
      <c r="U21" s="56">
        <f>Historicals!J54</f>
        <v>3</v>
      </c>
      <c r="V21" s="56">
        <f t="shared" si="1"/>
        <v>0</v>
      </c>
    </row>
    <row r="22" spans="1:22" x14ac:dyDescent="0.35">
      <c r="A22" t="s">
        <v>150</v>
      </c>
      <c r="B22" s="3">
        <f t="shared" ref="B22:I22" si="18">B76</f>
        <v>3852</v>
      </c>
      <c r="C22" s="3">
        <f t="shared" si="18"/>
        <v>3138</v>
      </c>
      <c r="D22" s="3">
        <f t="shared" si="18"/>
        <v>3808</v>
      </c>
      <c r="E22" s="3">
        <f t="shared" si="18"/>
        <v>4249</v>
      </c>
      <c r="F22" s="3">
        <f t="shared" si="18"/>
        <v>4466</v>
      </c>
      <c r="G22" s="3">
        <f t="shared" si="18"/>
        <v>8348</v>
      </c>
      <c r="H22" s="3">
        <f t="shared" si="18"/>
        <v>9889</v>
      </c>
      <c r="I22" s="3">
        <f t="shared" si="18"/>
        <v>8574</v>
      </c>
      <c r="J22" s="3">
        <f>J76</f>
        <v>9515.3841328752751</v>
      </c>
      <c r="K22" s="3">
        <f t="shared" ref="K22:N22" si="19">K76</f>
        <v>8958.8403222740017</v>
      </c>
      <c r="L22" s="3">
        <f t="shared" si="19"/>
        <v>8950.2278236946622</v>
      </c>
      <c r="M22" s="3">
        <f t="shared" si="19"/>
        <v>9631.7950013003283</v>
      </c>
      <c r="N22" s="3">
        <f t="shared" si="19"/>
        <v>11176.06240565738</v>
      </c>
      <c r="O22" s="56"/>
      <c r="P22" s="77"/>
      <c r="S22" s="2" t="s">
        <v>164</v>
      </c>
      <c r="T22" s="3">
        <v>4465.2633866469459</v>
      </c>
      <c r="U22" s="56">
        <f>Historicals!J57</f>
        <v>1358</v>
      </c>
      <c r="V22" s="56">
        <f t="shared" si="1"/>
        <v>-3107.2633866469459</v>
      </c>
    </row>
    <row r="23" spans="1:22" x14ac:dyDescent="0.35">
      <c r="A23" t="s">
        <v>151</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76">
        <f>I23</f>
        <v>4423</v>
      </c>
      <c r="K23" s="76">
        <f>J23</f>
        <v>4423</v>
      </c>
      <c r="L23" s="76">
        <f t="shared" ref="L23:N23" si="20">K23</f>
        <v>4423</v>
      </c>
      <c r="M23" s="76">
        <f t="shared" si="20"/>
        <v>4423</v>
      </c>
      <c r="N23" s="76">
        <f t="shared" si="20"/>
        <v>4423</v>
      </c>
      <c r="O23" s="56"/>
      <c r="P23" s="80" t="s">
        <v>230</v>
      </c>
      <c r="S23" s="2" t="s">
        <v>165</v>
      </c>
      <c r="T23" s="76">
        <v>11802</v>
      </c>
      <c r="U23" s="56">
        <f>Historicals!J56+Historicals!J55</f>
        <v>12643</v>
      </c>
      <c r="V23" s="56">
        <f t="shared" si="1"/>
        <v>841</v>
      </c>
    </row>
    <row r="24" spans="1:22" ht="15" thickBot="1" x14ac:dyDescent="0.4">
      <c r="A24" t="s">
        <v>152</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1">K25*K3</f>
        <v>10749.374643014682</v>
      </c>
      <c r="L24" s="3">
        <f t="shared" si="21"/>
        <v>11821.198042250984</v>
      </c>
      <c r="M24" s="3">
        <f t="shared" si="21"/>
        <v>13025.936611875488</v>
      </c>
      <c r="N24" s="3">
        <f t="shared" si="21"/>
        <v>14382.112866455138</v>
      </c>
      <c r="O24" s="56"/>
      <c r="P24" s="78" t="s">
        <v>231</v>
      </c>
      <c r="S24" s="6" t="s">
        <v>166</v>
      </c>
      <c r="T24" s="7">
        <f>T13+SUM(T16:T20)</f>
        <v>37452.263386646948</v>
      </c>
      <c r="U24" s="7">
        <f>U13+SUM(U16:U20)</f>
        <v>34669</v>
      </c>
      <c r="V24" s="7">
        <f t="shared" si="1"/>
        <v>-2783.2633866469478</v>
      </c>
    </row>
    <row r="25" spans="1:22" ht="15" thickTop="1" x14ac:dyDescent="0.35">
      <c r="A25" s="81" t="s">
        <v>153</v>
      </c>
      <c r="B25" s="82">
        <f t="shared" ref="B25:I25" si="22">B24/B3</f>
        <v>0.18182412339466031</v>
      </c>
      <c r="C25" s="82">
        <f t="shared" si="22"/>
        <v>0.1818631084754139</v>
      </c>
      <c r="D25" s="82">
        <f t="shared" si="22"/>
        <v>0.19458515283842795</v>
      </c>
      <c r="E25" s="82">
        <f t="shared" si="22"/>
        <v>0.17803665137236585</v>
      </c>
      <c r="F25" s="82">
        <f t="shared" si="22"/>
        <v>0.18615947030702765</v>
      </c>
      <c r="G25" s="82">
        <f t="shared" si="22"/>
        <v>0.21035745795791783</v>
      </c>
      <c r="H25" s="82">
        <f t="shared" si="22"/>
        <v>0.19042166240064665</v>
      </c>
      <c r="I25" s="82">
        <f t="shared" si="22"/>
        <v>0.20828516377649325</v>
      </c>
      <c r="J25" s="48">
        <f>AVERAGE(B25:I25)</f>
        <v>0.19144159881536918</v>
      </c>
      <c r="K25" s="48">
        <f>J25</f>
        <v>0.19144159881536918</v>
      </c>
      <c r="L25" s="48">
        <f t="shared" ref="L25:N26" si="23">K25</f>
        <v>0.19144159881536918</v>
      </c>
      <c r="M25" s="48">
        <f t="shared" si="23"/>
        <v>0.19144159881536918</v>
      </c>
      <c r="N25" s="48">
        <f t="shared" si="23"/>
        <v>0.19144159881536918</v>
      </c>
      <c r="O25" s="88"/>
      <c r="P25" s="78" t="s">
        <v>232</v>
      </c>
    </row>
    <row r="26" spans="1:22" x14ac:dyDescent="0.35">
      <c r="A26" t="s">
        <v>154</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76">
        <f>I26</f>
        <v>2129</v>
      </c>
      <c r="K26" s="76">
        <f>J26</f>
        <v>2129</v>
      </c>
      <c r="L26" s="76">
        <f t="shared" si="23"/>
        <v>2129</v>
      </c>
      <c r="M26" s="76">
        <f t="shared" si="23"/>
        <v>2129</v>
      </c>
      <c r="N26" s="76">
        <f t="shared" si="23"/>
        <v>2129</v>
      </c>
      <c r="O26" s="56"/>
      <c r="P26" s="80" t="s">
        <v>230</v>
      </c>
    </row>
    <row r="27" spans="1:22" x14ac:dyDescent="0.35">
      <c r="A27" t="s">
        <v>155</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 t="shared" ref="K27:N27" si="24">J27-K56-K6</f>
        <v>4916.2246341770697</v>
      </c>
      <c r="L27" s="56">
        <f t="shared" si="24"/>
        <v>5029.5240780922095</v>
      </c>
      <c r="M27" s="56">
        <f t="shared" si="24"/>
        <v>5207.8313920680748</v>
      </c>
      <c r="N27" s="56">
        <f t="shared" si="24"/>
        <v>5488.7219619268108</v>
      </c>
      <c r="O27" s="56"/>
      <c r="P27" s="78" t="s">
        <v>233</v>
      </c>
    </row>
    <row r="28" spans="1:22" x14ac:dyDescent="0.35">
      <c r="A28" t="s">
        <v>156</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31" si="25">K28</f>
        <v>280.25</v>
      </c>
      <c r="M28" s="3">
        <f t="shared" si="25"/>
        <v>280.25</v>
      </c>
      <c r="N28" s="3">
        <f t="shared" si="25"/>
        <v>280.25</v>
      </c>
      <c r="O28" s="56"/>
      <c r="P28" s="83" t="s">
        <v>234</v>
      </c>
    </row>
    <row r="29" spans="1:22"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76">
        <f>I29</f>
        <v>284</v>
      </c>
      <c r="K29" s="76">
        <f>J29</f>
        <v>284</v>
      </c>
      <c r="L29" s="76">
        <f t="shared" si="25"/>
        <v>284</v>
      </c>
      <c r="M29" s="76">
        <f t="shared" si="25"/>
        <v>284</v>
      </c>
      <c r="N29" s="76">
        <f t="shared" si="25"/>
        <v>284</v>
      </c>
      <c r="O29" s="56"/>
      <c r="P29" s="80" t="s">
        <v>230</v>
      </c>
    </row>
    <row r="30" spans="1:22" x14ac:dyDescent="0.35">
      <c r="A30" s="81" t="s">
        <v>235</v>
      </c>
      <c r="B30" s="47">
        <f>B29/B3</f>
        <v>4.2809058527499104E-3</v>
      </c>
      <c r="C30" s="47">
        <f t="shared" ref="C30:I30" si="26">C29/C3</f>
        <v>4.0462070669631828E-3</v>
      </c>
      <c r="D30" s="47">
        <f t="shared" si="26"/>
        <v>4.0465793304221252E-3</v>
      </c>
      <c r="E30" s="47">
        <f t="shared" si="26"/>
        <v>4.231117949281534E-3</v>
      </c>
      <c r="F30" s="47">
        <f t="shared" si="26"/>
        <v>3.936907227036838E-3</v>
      </c>
      <c r="G30" s="47">
        <f t="shared" si="26"/>
        <v>5.9620886025185142E-3</v>
      </c>
      <c r="H30" s="47">
        <f t="shared" si="26"/>
        <v>5.4335623512506174E-3</v>
      </c>
      <c r="I30" s="47">
        <f t="shared" si="26"/>
        <v>6.0800685078141728E-3</v>
      </c>
      <c r="J30" s="47">
        <f>AVERAGE(B30:I30)</f>
        <v>4.752179611004612E-3</v>
      </c>
      <c r="K30" s="47">
        <f>J30</f>
        <v>4.752179611004612E-3</v>
      </c>
      <c r="L30" s="47">
        <f t="shared" si="25"/>
        <v>4.752179611004612E-3</v>
      </c>
      <c r="M30" s="47">
        <f t="shared" si="25"/>
        <v>4.752179611004612E-3</v>
      </c>
      <c r="N30" s="47">
        <f t="shared" si="25"/>
        <v>4.752179611004612E-3</v>
      </c>
      <c r="O30" s="82"/>
      <c r="P30" s="83"/>
    </row>
    <row r="31" spans="1:22"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76">
        <f>I31</f>
        <v>2926</v>
      </c>
      <c r="K31" s="76">
        <f>J31</f>
        <v>2926</v>
      </c>
      <c r="L31" s="76">
        <f t="shared" si="25"/>
        <v>2926</v>
      </c>
      <c r="M31" s="76">
        <f t="shared" si="25"/>
        <v>2926</v>
      </c>
      <c r="N31" s="76">
        <f t="shared" si="25"/>
        <v>2926</v>
      </c>
      <c r="O31" s="56"/>
      <c r="P31" s="80" t="s">
        <v>230</v>
      </c>
    </row>
    <row r="32" spans="1:22" x14ac:dyDescent="0.35">
      <c r="A32" t="s">
        <v>157</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76">
        <f>I32</f>
        <v>3821</v>
      </c>
      <c r="K32" s="76">
        <f>J32</f>
        <v>3821</v>
      </c>
      <c r="L32" s="76">
        <f t="shared" ref="L32" si="27">K32</f>
        <v>3821</v>
      </c>
      <c r="M32" s="76">
        <f t="shared" ref="M32" si="28">L32</f>
        <v>3821</v>
      </c>
      <c r="N32" s="76">
        <f t="shared" ref="N32" si="29">M32</f>
        <v>3821</v>
      </c>
      <c r="O32" s="56"/>
      <c r="P32" s="80" t="s">
        <v>230</v>
      </c>
    </row>
    <row r="33" spans="1:22" ht="15" thickBot="1" x14ac:dyDescent="0.4">
      <c r="A33" s="6" t="s">
        <v>158</v>
      </c>
      <c r="B33" s="7">
        <f t="shared" ref="B33:H33" si="30">SUM(B22:B24)+SUM(B26:B32)</f>
        <v>19466.004280905854</v>
      </c>
      <c r="C33" s="7">
        <f t="shared" si="30"/>
        <v>19205.004046207068</v>
      </c>
      <c r="D33" s="7">
        <f t="shared" si="30"/>
        <v>21211.004046579332</v>
      </c>
      <c r="E33" s="7">
        <f t="shared" si="30"/>
        <v>20257.00423111795</v>
      </c>
      <c r="F33" s="7">
        <f t="shared" si="30"/>
        <v>21105.003936907226</v>
      </c>
      <c r="G33" s="7">
        <f t="shared" si="30"/>
        <v>29094.005962088602</v>
      </c>
      <c r="H33" s="7">
        <f t="shared" si="30"/>
        <v>34904.00543356235</v>
      </c>
      <c r="I33" s="7">
        <f>SUM(I22:I24)+SUM(I26:I32)</f>
        <v>36963.00608006851</v>
      </c>
      <c r="J33" s="7">
        <f t="shared" ref="J33:N33" si="31">SUM(J22:J24)+SUM(J26:J32)</f>
        <v>38015.498574309044</v>
      </c>
      <c r="K33" s="7">
        <f>SUM(K22:K24)+SUM(K26:K32)</f>
        <v>38487.694351645361</v>
      </c>
      <c r="L33" s="7">
        <f t="shared" si="31"/>
        <v>39664.204696217465</v>
      </c>
      <c r="M33" s="7">
        <f t="shared" si="31"/>
        <v>41728.817757423501</v>
      </c>
      <c r="N33" s="7">
        <f t="shared" si="31"/>
        <v>44910.151986218938</v>
      </c>
      <c r="O33" s="87"/>
      <c r="P33" s="1"/>
    </row>
    <row r="34" spans="1:22" ht="15" thickTop="1" x14ac:dyDescent="0.35">
      <c r="A34" t="s">
        <v>159</v>
      </c>
      <c r="B34" s="9">
        <f t="shared" ref="B34:H34" si="32">SUM(B35:B36)</f>
        <v>181</v>
      </c>
      <c r="C34" s="9">
        <f t="shared" si="32"/>
        <v>45</v>
      </c>
      <c r="D34" s="9">
        <f t="shared" si="32"/>
        <v>331</v>
      </c>
      <c r="E34" s="9">
        <f t="shared" si="32"/>
        <v>342</v>
      </c>
      <c r="F34" s="9">
        <f t="shared" si="32"/>
        <v>15</v>
      </c>
      <c r="G34" s="9">
        <f t="shared" si="32"/>
        <v>251</v>
      </c>
      <c r="H34" s="9">
        <f t="shared" si="32"/>
        <v>2</v>
      </c>
      <c r="I34" s="9">
        <f>SUM(I35:I36)</f>
        <v>510</v>
      </c>
      <c r="J34" s="79">
        <f>SUM(J35:J36)</f>
        <v>10</v>
      </c>
      <c r="K34" s="79">
        <f t="shared" ref="K34:N34" si="33">SUM(K35:K36)</f>
        <v>10</v>
      </c>
      <c r="L34" s="79">
        <f t="shared" si="33"/>
        <v>10</v>
      </c>
      <c r="M34" s="79">
        <f t="shared" si="33"/>
        <v>10</v>
      </c>
      <c r="N34" s="79">
        <f t="shared" si="33"/>
        <v>10</v>
      </c>
      <c r="O34" s="55"/>
      <c r="P34" s="133" t="s">
        <v>230</v>
      </c>
    </row>
    <row r="35" spans="1:22"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76">
        <v>0</v>
      </c>
      <c r="K35" s="76">
        <f t="shared" ref="K35:N40" si="34">J35</f>
        <v>0</v>
      </c>
      <c r="L35" s="76">
        <f t="shared" si="34"/>
        <v>0</v>
      </c>
      <c r="M35" s="76">
        <f t="shared" si="34"/>
        <v>0</v>
      </c>
      <c r="N35" s="76">
        <f t="shared" si="34"/>
        <v>0</v>
      </c>
      <c r="O35" s="56"/>
      <c r="P35" s="133"/>
    </row>
    <row r="36" spans="1:22"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76">
        <f>I36</f>
        <v>10</v>
      </c>
      <c r="K36" s="76">
        <f t="shared" si="34"/>
        <v>10</v>
      </c>
      <c r="L36" s="76">
        <f t="shared" si="34"/>
        <v>10</v>
      </c>
      <c r="M36" s="76">
        <f t="shared" si="34"/>
        <v>10</v>
      </c>
      <c r="N36" s="76">
        <f t="shared" si="34"/>
        <v>10</v>
      </c>
      <c r="O36" s="56"/>
      <c r="P36" s="133"/>
    </row>
    <row r="37" spans="1:22" x14ac:dyDescent="0.35">
      <c r="A37" t="s">
        <v>160</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76">
        <f>I37</f>
        <v>6862</v>
      </c>
      <c r="K37" s="76">
        <f t="shared" si="34"/>
        <v>6862</v>
      </c>
      <c r="L37" s="76">
        <f t="shared" si="34"/>
        <v>6862</v>
      </c>
      <c r="M37" s="76">
        <f t="shared" si="34"/>
        <v>6862</v>
      </c>
      <c r="N37" s="76">
        <f t="shared" si="34"/>
        <v>6862</v>
      </c>
      <c r="O37" s="56"/>
      <c r="P37" s="133"/>
      <c r="Q37" s="83" t="s">
        <v>236</v>
      </c>
    </row>
    <row r="38" spans="1:22"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76">
        <f>I38</f>
        <v>8920</v>
      </c>
      <c r="K38" s="76">
        <f t="shared" si="34"/>
        <v>8920</v>
      </c>
      <c r="L38" s="76">
        <f t="shared" si="34"/>
        <v>8920</v>
      </c>
      <c r="M38" s="76">
        <f t="shared" si="34"/>
        <v>8920</v>
      </c>
      <c r="N38" s="76">
        <f t="shared" si="34"/>
        <v>8920</v>
      </c>
      <c r="O38" s="56"/>
      <c r="P38" s="133"/>
      <c r="Q38" s="83"/>
    </row>
    <row r="39" spans="1:22"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76">
        <f>I39</f>
        <v>2777</v>
      </c>
      <c r="K39" s="76">
        <f t="shared" si="34"/>
        <v>2777</v>
      </c>
      <c r="L39" s="76">
        <f t="shared" si="34"/>
        <v>2777</v>
      </c>
      <c r="M39" s="76">
        <f t="shared" si="34"/>
        <v>2777</v>
      </c>
      <c r="N39" s="76">
        <f t="shared" si="34"/>
        <v>2777</v>
      </c>
      <c r="O39" s="56"/>
      <c r="P39" s="133"/>
      <c r="Q39" s="83"/>
    </row>
    <row r="40" spans="1:22" x14ac:dyDescent="0.35">
      <c r="A40" t="s">
        <v>161</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76">
        <f>I40</f>
        <v>2613</v>
      </c>
      <c r="K40" s="76">
        <f t="shared" si="34"/>
        <v>2613</v>
      </c>
      <c r="L40" s="76">
        <f t="shared" si="34"/>
        <v>2613</v>
      </c>
      <c r="M40" s="76">
        <f t="shared" si="34"/>
        <v>2613</v>
      </c>
      <c r="N40" s="76">
        <f t="shared" si="34"/>
        <v>2613</v>
      </c>
      <c r="O40" s="56"/>
      <c r="P40" s="133"/>
    </row>
    <row r="41" spans="1:22" x14ac:dyDescent="0.35">
      <c r="A41" t="s">
        <v>162</v>
      </c>
      <c r="B41" s="9">
        <f t="shared" ref="B41:H41" si="35">SUM(B42:B44)</f>
        <v>12707</v>
      </c>
      <c r="C41" s="9">
        <f t="shared" si="35"/>
        <v>12258</v>
      </c>
      <c r="D41" s="9">
        <f t="shared" si="35"/>
        <v>12407</v>
      </c>
      <c r="E41" s="9">
        <f t="shared" si="35"/>
        <v>9812</v>
      </c>
      <c r="F41" s="9">
        <f t="shared" si="35"/>
        <v>9040</v>
      </c>
      <c r="G41" s="9">
        <f t="shared" si="35"/>
        <v>8055</v>
      </c>
      <c r="H41" s="9">
        <f t="shared" si="35"/>
        <v>12767</v>
      </c>
      <c r="I41" s="9">
        <f>SUM(I42:I44)</f>
        <v>15281</v>
      </c>
      <c r="J41" s="9">
        <f>SUM(J42:J44)</f>
        <v>16833.493822129432</v>
      </c>
      <c r="K41" s="9">
        <f t="shared" ref="K41:N41" si="36">SUM(K42:K44)</f>
        <v>17305.689599465753</v>
      </c>
      <c r="L41" s="9">
        <f t="shared" si="36"/>
        <v>18482.199944037853</v>
      </c>
      <c r="M41" s="9">
        <f t="shared" si="36"/>
        <v>20546.813005243886</v>
      </c>
      <c r="N41" s="9">
        <f t="shared" si="36"/>
        <v>23728.147234039327</v>
      </c>
      <c r="O41" s="55"/>
      <c r="P41" s="77"/>
    </row>
    <row r="42" spans="1:22" x14ac:dyDescent="0.35">
      <c r="A42" s="2" t="s">
        <v>163</v>
      </c>
      <c r="B42" s="3">
        <f>Historicals!B54</f>
        <v>3</v>
      </c>
      <c r="C42" s="3">
        <f>Historicals!C54</f>
        <v>3</v>
      </c>
      <c r="D42" s="3">
        <f>Historicals!D54</f>
        <v>3</v>
      </c>
      <c r="E42" s="3">
        <f>Historicals!E54</f>
        <v>3</v>
      </c>
      <c r="F42" s="3">
        <f>Historicals!F54</f>
        <v>3</v>
      </c>
      <c r="G42" s="3">
        <f>Historicals!G54</f>
        <v>3</v>
      </c>
      <c r="H42" s="3">
        <f>Historicals!H54</f>
        <v>3</v>
      </c>
      <c r="I42" s="3">
        <f>Historicals!I54</f>
        <v>3</v>
      </c>
      <c r="J42" s="76">
        <f>I42</f>
        <v>3</v>
      </c>
      <c r="K42" s="76">
        <f>J42</f>
        <v>3</v>
      </c>
      <c r="L42" s="76">
        <f t="shared" ref="L42:N42" si="37">K42</f>
        <v>3</v>
      </c>
      <c r="M42" s="76">
        <f t="shared" si="37"/>
        <v>3</v>
      </c>
      <c r="N42" s="76">
        <f t="shared" si="37"/>
        <v>3</v>
      </c>
      <c r="O42" s="56"/>
      <c r="P42" s="80" t="s">
        <v>230</v>
      </c>
    </row>
    <row r="43" spans="1:22" x14ac:dyDescent="0.35">
      <c r="A43" s="2" t="s">
        <v>164</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I43+J15+J68+J66</f>
        <v>5028.4938221294333</v>
      </c>
      <c r="K43" s="3">
        <f t="shared" ref="K43:M43" si="38">J43+K15+K68+K66</f>
        <v>5500.6895994657516</v>
      </c>
      <c r="L43" s="3">
        <f t="shared" si="38"/>
        <v>6677.1999440378531</v>
      </c>
      <c r="M43" s="3">
        <f t="shared" si="38"/>
        <v>8741.8130052438883</v>
      </c>
      <c r="N43" s="3">
        <f>M43+N15+N68+N66</f>
        <v>11923.147234039327</v>
      </c>
      <c r="O43" s="56"/>
      <c r="P43" s="1" t="s">
        <v>244</v>
      </c>
    </row>
    <row r="44" spans="1:22" x14ac:dyDescent="0.35">
      <c r="A44" s="2" t="s">
        <v>165</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76">
        <f>I44</f>
        <v>11802</v>
      </c>
      <c r="K44" s="76">
        <f>J44</f>
        <v>11802</v>
      </c>
      <c r="L44" s="76">
        <f t="shared" ref="L44:N44" si="39">K44</f>
        <v>11802</v>
      </c>
      <c r="M44" s="76">
        <f t="shared" si="39"/>
        <v>11802</v>
      </c>
      <c r="N44" s="76">
        <f t="shared" si="39"/>
        <v>11802</v>
      </c>
      <c r="O44" s="56"/>
      <c r="P44" s="80" t="s">
        <v>230</v>
      </c>
    </row>
    <row r="45" spans="1:22" ht="15" thickBot="1" x14ac:dyDescent="0.4">
      <c r="A45" s="6" t="s">
        <v>166</v>
      </c>
      <c r="B45" s="7">
        <f t="shared" ref="B45:H45" si="40">B34+SUM(B37:B41)</f>
        <v>19466</v>
      </c>
      <c r="C45" s="7">
        <f t="shared" si="40"/>
        <v>19205</v>
      </c>
      <c r="D45" s="7">
        <f t="shared" si="40"/>
        <v>21211</v>
      </c>
      <c r="E45" s="7">
        <f t="shared" si="40"/>
        <v>20257</v>
      </c>
      <c r="F45" s="7">
        <f t="shared" si="40"/>
        <v>21105</v>
      </c>
      <c r="G45" s="7">
        <f t="shared" si="40"/>
        <v>29094</v>
      </c>
      <c r="H45" s="7">
        <f t="shared" si="40"/>
        <v>34904</v>
      </c>
      <c r="I45" s="7">
        <f>I34+SUM(I37:I41)</f>
        <v>36963</v>
      </c>
      <c r="J45" s="7">
        <f>J34+SUM(J37:J41)</f>
        <v>38015.493822129429</v>
      </c>
      <c r="K45" s="7">
        <f>K34+SUM(K37:K41)</f>
        <v>38487.689599465753</v>
      </c>
      <c r="L45" s="7">
        <f t="shared" ref="L45:N45" si="41">L34+SUM(L37:L41)</f>
        <v>39664.199944037857</v>
      </c>
      <c r="M45" s="7">
        <f t="shared" si="41"/>
        <v>41728.813005243886</v>
      </c>
      <c r="N45" s="7">
        <f t="shared" si="41"/>
        <v>44910.147234039323</v>
      </c>
      <c r="O45" s="87"/>
      <c r="P45" s="77"/>
    </row>
    <row r="46" spans="1:22" s="1" customFormat="1" ht="15" thickTop="1" x14ac:dyDescent="0.35">
      <c r="A46" s="84" t="s">
        <v>167</v>
      </c>
      <c r="B46" s="85">
        <f>B33-B45</f>
        <v>4.2809058541024569E-3</v>
      </c>
      <c r="C46" s="85">
        <f t="shared" ref="C46:H46" si="42">C33-C45</f>
        <v>4.0462070683133788E-3</v>
      </c>
      <c r="D46" s="85">
        <f t="shared" si="42"/>
        <v>4.0465793317707721E-3</v>
      </c>
      <c r="E46" s="85">
        <f t="shared" si="42"/>
        <v>4.2311179495300166E-3</v>
      </c>
      <c r="F46" s="85">
        <f t="shared" si="42"/>
        <v>3.936907225579489E-3</v>
      </c>
      <c r="G46" s="85">
        <f t="shared" si="42"/>
        <v>5.9620886022457853E-3</v>
      </c>
      <c r="H46" s="85">
        <f t="shared" si="42"/>
        <v>5.4335623499355279E-3</v>
      </c>
      <c r="I46" s="85">
        <f>I33-I45</f>
        <v>6.080068509618286E-3</v>
      </c>
      <c r="J46" s="85">
        <f t="shared" ref="J46:N46" si="43">J33-J45</f>
        <v>4.7521796150249429E-3</v>
      </c>
      <c r="K46" s="85">
        <f t="shared" si="43"/>
        <v>4.7521796077489853E-3</v>
      </c>
      <c r="L46" s="85">
        <f t="shared" si="43"/>
        <v>4.7521796077489853E-3</v>
      </c>
      <c r="M46" s="85">
        <f t="shared" si="43"/>
        <v>4.7521796150249429E-3</v>
      </c>
      <c r="N46" s="85">
        <f t="shared" si="43"/>
        <v>4.7521796150249429E-3</v>
      </c>
      <c r="O46" s="85"/>
      <c r="P46" s="78"/>
      <c r="S46"/>
      <c r="T46"/>
      <c r="U46"/>
      <c r="V46"/>
    </row>
    <row r="47" spans="1:22" x14ac:dyDescent="0.35">
      <c r="A47" s="50" t="s">
        <v>237</v>
      </c>
      <c r="B47" s="33"/>
      <c r="C47" s="33"/>
      <c r="D47" s="33"/>
      <c r="E47" s="33"/>
      <c r="F47" s="33"/>
      <c r="G47" s="33"/>
      <c r="H47" s="33"/>
      <c r="I47" s="33"/>
      <c r="J47" s="33"/>
      <c r="K47" s="33"/>
      <c r="L47" s="33"/>
      <c r="M47" s="33"/>
      <c r="N47" s="33"/>
      <c r="O47" s="33"/>
      <c r="P47" s="77"/>
    </row>
    <row r="48" spans="1:22"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55"/>
      <c r="P48" s="77"/>
    </row>
    <row r="49" spans="1:16"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52"/>
      <c r="P49" s="83" t="s">
        <v>225</v>
      </c>
    </row>
    <row r="50" spans="1:16" x14ac:dyDescent="0.35">
      <c r="A50" t="s">
        <v>168</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1186.0155953038998</v>
      </c>
      <c r="K50" s="56">
        <f t="shared" ref="K50:M50" si="44">K13</f>
        <v>1335.5474998674358</v>
      </c>
      <c r="L50" s="56">
        <f t="shared" si="44"/>
        <v>1524.7286185352696</v>
      </c>
      <c r="M50" s="56">
        <f t="shared" si="44"/>
        <v>1763.2758149735685</v>
      </c>
      <c r="N50" s="56">
        <f>N13</f>
        <v>2063.2306498618386</v>
      </c>
      <c r="O50" s="56"/>
      <c r="P50" s="83" t="s">
        <v>238</v>
      </c>
    </row>
    <row r="51" spans="1:16" x14ac:dyDescent="0.35">
      <c r="A51" s="46" t="s">
        <v>235</v>
      </c>
      <c r="B51" s="82">
        <f t="shared" ref="B51:H51" si="45">B50/B3</f>
        <v>2.2973105454070129E-2</v>
      </c>
      <c r="C51" s="82">
        <f t="shared" si="45"/>
        <v>2.3103533481591301E-2</v>
      </c>
      <c r="D51" s="82">
        <f t="shared" si="45"/>
        <v>3.6739446870451234E-2</v>
      </c>
      <c r="E51" s="82">
        <f t="shared" si="45"/>
        <v>1.4534164903700854E-2</v>
      </c>
      <c r="F51" s="82">
        <f t="shared" si="45"/>
        <v>1.935219981082394E-2</v>
      </c>
      <c r="G51" s="82">
        <f t="shared" si="45"/>
        <v>2.7484426382910463E-2</v>
      </c>
      <c r="H51" s="82">
        <f t="shared" si="45"/>
        <v>2.6426871435628004E-2</v>
      </c>
      <c r="I51" s="82">
        <f>I50/I3</f>
        <v>2.6354099764504389E-2</v>
      </c>
      <c r="J51" s="48">
        <f t="shared" ref="J51:N51" si="46">J50/J3</f>
        <v>2.318193613604224E-2</v>
      </c>
      <c r="K51" s="48">
        <f t="shared" si="46"/>
        <v>2.3785509125839269E-2</v>
      </c>
      <c r="L51" s="48">
        <f t="shared" si="46"/>
        <v>2.4692631275497895E-2</v>
      </c>
      <c r="M51" s="48">
        <f t="shared" si="46"/>
        <v>2.5914784573975457E-2</v>
      </c>
      <c r="N51" s="48">
        <f t="shared" si="46"/>
        <v>2.7463848879652069E-2</v>
      </c>
      <c r="O51" s="48"/>
      <c r="P51" s="78"/>
    </row>
    <row r="52" spans="1:16" x14ac:dyDescent="0.35">
      <c r="A52" s="1" t="s">
        <v>169</v>
      </c>
      <c r="B52" s="55">
        <f>B48-B50</f>
        <v>3530</v>
      </c>
      <c r="C52" s="55">
        <f t="shared" ref="C52:M52" si="47">C48-C50</f>
        <v>3894</v>
      </c>
      <c r="D52" s="55">
        <f t="shared" si="47"/>
        <v>3683</v>
      </c>
      <c r="E52" s="55">
        <f t="shared" si="47"/>
        <v>3850</v>
      </c>
      <c r="F52" s="55">
        <f t="shared" si="47"/>
        <v>4093</v>
      </c>
      <c r="G52" s="55">
        <f t="shared" si="47"/>
        <v>1948</v>
      </c>
      <c r="H52" s="55">
        <f t="shared" si="47"/>
        <v>5746</v>
      </c>
      <c r="I52" s="55">
        <f t="shared" si="47"/>
        <v>5625</v>
      </c>
      <c r="J52" s="55">
        <f t="shared" si="47"/>
        <v>6404.13746609183</v>
      </c>
      <c r="K52" s="55">
        <f t="shared" si="47"/>
        <v>7187.1496552011413</v>
      </c>
      <c r="L52" s="55">
        <f t="shared" si="47"/>
        <v>8177.7818704372421</v>
      </c>
      <c r="M52" s="55">
        <f t="shared" si="47"/>
        <v>9426.9157127048384</v>
      </c>
      <c r="N52" s="55">
        <f>N48-N50</f>
        <v>10997.605878026656</v>
      </c>
      <c r="O52" s="55"/>
      <c r="P52" s="77"/>
    </row>
    <row r="53" spans="1:16" x14ac:dyDescent="0.35">
      <c r="A53" t="s">
        <v>170</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J10</f>
        <v>193.65903804438435</v>
      </c>
      <c r="K53" s="56">
        <f t="shared" ref="K53:N53" si="48">K10</f>
        <v>193.65903804438435</v>
      </c>
      <c r="L53" s="56">
        <f t="shared" si="48"/>
        <v>193.65903804438435</v>
      </c>
      <c r="M53" s="56">
        <f t="shared" si="48"/>
        <v>193.65903804438435</v>
      </c>
      <c r="N53" s="56">
        <f t="shared" si="48"/>
        <v>193.65903804438435</v>
      </c>
      <c r="O53" s="86" t="s">
        <v>247</v>
      </c>
      <c r="P53" s="83" t="s">
        <v>251</v>
      </c>
    </row>
    <row r="54" spans="1:16" x14ac:dyDescent="0.35">
      <c r="A54" s="35" t="s">
        <v>248</v>
      </c>
      <c r="B54" s="82" t="str">
        <f>+IFERROR(B53/A38,"nm")</f>
        <v>nm</v>
      </c>
      <c r="C54" s="82">
        <f t="shared" ref="C54:I54" si="49">+IFERROR(C53/B38,"nm")</f>
        <v>6.4874884151992579E-2</v>
      </c>
      <c r="D54" s="82">
        <f t="shared" si="49"/>
        <v>4.8756218905472638E-2</v>
      </c>
      <c r="E54" s="82">
        <f t="shared" si="49"/>
        <v>3.6012676462114666E-2</v>
      </c>
      <c r="F54" s="82">
        <f t="shared" si="49"/>
        <v>4.4117647058823532E-2</v>
      </c>
      <c r="G54" s="82">
        <f t="shared" si="49"/>
        <v>4.0415704387990761E-2</v>
      </c>
      <c r="H54" s="82">
        <f t="shared" si="49"/>
        <v>3.115032957686583E-2</v>
      </c>
      <c r="I54" s="82">
        <f t="shared" si="49"/>
        <v>3.0808456390098798E-2</v>
      </c>
      <c r="J54" s="48">
        <f t="shared" ref="J54" si="50">+IFERROR(J53/I38,"nm")</f>
        <v>2.1710654489280758E-2</v>
      </c>
      <c r="K54" s="48">
        <f t="shared" ref="K54" si="51">+IFERROR(K53/J38,"nm")</f>
        <v>2.1710654489280758E-2</v>
      </c>
      <c r="L54" s="48">
        <f t="shared" ref="L54" si="52">+IFERROR(L53/K38,"nm")</f>
        <v>2.1710654489280758E-2</v>
      </c>
      <c r="M54" s="48">
        <f t="shared" ref="M54" si="53">+IFERROR(M53/L38,"nm")</f>
        <v>2.1710654489280758E-2</v>
      </c>
      <c r="N54" s="48">
        <f t="shared" ref="N54" si="54">+IFERROR(N53/M38,"nm")</f>
        <v>2.1710654489280758E-2</v>
      </c>
      <c r="O54" s="48"/>
      <c r="P54" s="78"/>
    </row>
    <row r="55" spans="1:16" x14ac:dyDescent="0.35">
      <c r="A55" t="s">
        <v>171</v>
      </c>
      <c r="B55" s="56">
        <f>5451-B24</f>
        <v>-113</v>
      </c>
      <c r="C55" s="56">
        <f t="shared" ref="C55:N55" si="55">B24-C24</f>
        <v>-324</v>
      </c>
      <c r="D55" s="56">
        <f t="shared" si="55"/>
        <v>-796</v>
      </c>
      <c r="E55" s="56">
        <f t="shared" si="55"/>
        <v>204</v>
      </c>
      <c r="F55" s="56">
        <f t="shared" si="55"/>
        <v>-802</v>
      </c>
      <c r="G55" s="56">
        <f t="shared" si="55"/>
        <v>-586</v>
      </c>
      <c r="H55" s="56">
        <f t="shared" si="55"/>
        <v>-613</v>
      </c>
      <c r="I55" s="56">
        <f>H24-I24</f>
        <v>-1248</v>
      </c>
      <c r="J55" s="56">
        <f>I24-J24</f>
        <v>-65.381299840137217</v>
      </c>
      <c r="K55" s="56">
        <f>J24-K24</f>
        <v>-954.99334317454486</v>
      </c>
      <c r="L55" s="56">
        <f t="shared" si="55"/>
        <v>-1071.8233992363021</v>
      </c>
      <c r="M55" s="56">
        <f t="shared" si="55"/>
        <v>-1204.7385696245037</v>
      </c>
      <c r="N55" s="56">
        <f t="shared" si="55"/>
        <v>-1356.17625457965</v>
      </c>
      <c r="O55" s="56"/>
      <c r="P55" s="77"/>
    </row>
    <row r="56" spans="1:16"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56"/>
      <c r="P56" s="83" t="s">
        <v>225</v>
      </c>
    </row>
    <row r="57" spans="1:16" x14ac:dyDescent="0.35">
      <c r="A57" s="46" t="s">
        <v>128</v>
      </c>
      <c r="B57" s="40" t="str">
        <f>+IFERROR(B55/A55-1,"nm")</f>
        <v>nm</v>
      </c>
      <c r="C57" s="40">
        <f>+IFERROR(C56/B56-1,"nm")</f>
        <v>0.18782161234991435</v>
      </c>
      <c r="D57" s="40">
        <f t="shared" ref="D57:J57" si="56">+IFERROR(D56/C56-1,"nm")</f>
        <v>-1.9494584837545181E-2</v>
      </c>
      <c r="E57" s="40">
        <f t="shared" si="56"/>
        <v>-2.8718703976435944E-2</v>
      </c>
      <c r="F57" s="40">
        <f t="shared" si="56"/>
        <v>-3.0326004548900665E-2</v>
      </c>
      <c r="G57" s="40">
        <f t="shared" si="56"/>
        <v>-5.6293979671618422E-2</v>
      </c>
      <c r="H57" s="40">
        <f t="shared" si="56"/>
        <v>-0.27589063794531898</v>
      </c>
      <c r="I57" s="40">
        <f t="shared" si="56"/>
        <v>5.034324942791768E-2</v>
      </c>
      <c r="J57" s="48">
        <f t="shared" si="56"/>
        <v>-0.13378270719548202</v>
      </c>
      <c r="K57" s="48">
        <f>+IFERROR(K56/J56-1,"nm")</f>
        <v>6.4343640895606846E-2</v>
      </c>
      <c r="L57" s="48">
        <f t="shared" ref="L57:N57" si="57">+IFERROR(L56/K56-1,"nm")</f>
        <v>8.3654615228880624E-2</v>
      </c>
      <c r="M57" s="48">
        <f t="shared" si="57"/>
        <v>0.10770489742102907</v>
      </c>
      <c r="N57" s="48">
        <f t="shared" si="57"/>
        <v>0.13689109570057467</v>
      </c>
      <c r="O57" s="88"/>
      <c r="P57" s="78" t="s">
        <v>239</v>
      </c>
    </row>
    <row r="58" spans="1:16" x14ac:dyDescent="0.35">
      <c r="A58" s="1" t="s">
        <v>172</v>
      </c>
      <c r="B58" s="55">
        <f t="shared" ref="B58:N58" si="58">B52+B49+B55+B56-B53</f>
        <v>2804</v>
      </c>
      <c r="C58" s="55">
        <f t="shared" si="58"/>
        <v>2764</v>
      </c>
      <c r="D58" s="55">
        <f t="shared" si="58"/>
        <v>2137</v>
      </c>
      <c r="E58" s="55">
        <f t="shared" si="58"/>
        <v>3357</v>
      </c>
      <c r="F58" s="55">
        <f t="shared" si="58"/>
        <v>2564</v>
      </c>
      <c r="G58" s="55">
        <f t="shared" si="58"/>
        <v>736</v>
      </c>
      <c r="H58" s="55">
        <f t="shared" si="58"/>
        <v>4710</v>
      </c>
      <c r="I58" s="55">
        <f t="shared" si="58"/>
        <v>3886</v>
      </c>
      <c r="J58" s="55">
        <f t="shared" si="58"/>
        <v>6093.6187387932869</v>
      </c>
      <c r="K58" s="55">
        <f t="shared" si="58"/>
        <v>5964.7510292191646</v>
      </c>
      <c r="L58" s="55">
        <f t="shared" si="58"/>
        <v>6798.9999892414171</v>
      </c>
      <c r="M58" s="55">
        <f t="shared" si="58"/>
        <v>7850.2107910600853</v>
      </c>
      <c r="N58" s="55">
        <f t="shared" si="58"/>
        <v>9166.8800155438839</v>
      </c>
      <c r="O58" s="55"/>
      <c r="P58" s="77"/>
    </row>
    <row r="59" spans="1:16" x14ac:dyDescent="0.35">
      <c r="A59" t="s">
        <v>173</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76">
        <v>0</v>
      </c>
      <c r="K59" s="76">
        <v>0</v>
      </c>
      <c r="L59" s="76">
        <v>0</v>
      </c>
      <c r="M59" s="76">
        <v>0</v>
      </c>
      <c r="N59" s="76">
        <v>0</v>
      </c>
      <c r="O59" s="56"/>
      <c r="P59" s="80" t="s">
        <v>240</v>
      </c>
    </row>
    <row r="60" spans="1:16" x14ac:dyDescent="0.35">
      <c r="A60" s="25" t="s">
        <v>174</v>
      </c>
      <c r="B60" s="57">
        <f t="shared" ref="B60:M60" si="59">B52+B55+B59+B49</f>
        <v>4680</v>
      </c>
      <c r="C60" s="57">
        <f t="shared" si="59"/>
        <v>3399</v>
      </c>
      <c r="D60" s="57">
        <f t="shared" si="59"/>
        <v>3846</v>
      </c>
      <c r="E60" s="57">
        <f t="shared" si="59"/>
        <v>4955</v>
      </c>
      <c r="F60" s="57">
        <f t="shared" si="59"/>
        <v>5903</v>
      </c>
      <c r="G60" s="57">
        <f t="shared" si="59"/>
        <v>2485</v>
      </c>
      <c r="H60" s="57">
        <f t="shared" si="59"/>
        <v>6657</v>
      </c>
      <c r="I60" s="57">
        <f>I52+I55+I59+I49</f>
        <v>5188</v>
      </c>
      <c r="J60" s="57">
        <f>J52+J55+J59+J49</f>
        <v>7082.4652516322185</v>
      </c>
      <c r="K60" s="57">
        <f t="shared" si="59"/>
        <v>7004.762799380961</v>
      </c>
      <c r="L60" s="57">
        <f t="shared" si="59"/>
        <v>7909.8130715564066</v>
      </c>
      <c r="M60" s="57">
        <f t="shared" si="59"/>
        <v>9059.8058556325232</v>
      </c>
      <c r="N60" s="57">
        <f>N52+N55+N59+N49</f>
        <v>10515.547675949436</v>
      </c>
      <c r="O60" s="87"/>
      <c r="P60" s="77"/>
    </row>
    <row r="61" spans="1:16" x14ac:dyDescent="0.35">
      <c r="A61" s="12" t="s">
        <v>167</v>
      </c>
      <c r="B61" s="85">
        <f>B60-Historicals!B76</f>
        <v>0</v>
      </c>
      <c r="C61" s="85">
        <f>C60-Historicals!C76</f>
        <v>0</v>
      </c>
      <c r="D61" s="85">
        <f>D60-Historicals!D76</f>
        <v>0</v>
      </c>
      <c r="E61" s="85">
        <f>E60-Historicals!E76</f>
        <v>0</v>
      </c>
      <c r="F61" s="85">
        <f>F60-Historicals!F76</f>
        <v>0</v>
      </c>
      <c r="G61" s="85">
        <f>G60-Historicals!G76</f>
        <v>0</v>
      </c>
      <c r="H61" s="85">
        <f>H60-Historicals!H76</f>
        <v>0</v>
      </c>
      <c r="I61" s="85">
        <f>I60-Historicals!I76</f>
        <v>0</v>
      </c>
      <c r="J61" s="85"/>
      <c r="K61" s="85"/>
      <c r="L61" s="85"/>
      <c r="M61" s="85"/>
      <c r="N61" s="85"/>
      <c r="O61" s="85"/>
      <c r="P61" s="77"/>
    </row>
    <row r="62" spans="1:16" x14ac:dyDescent="0.35">
      <c r="A62" t="s">
        <v>175</v>
      </c>
      <c r="B62" s="56"/>
      <c r="C62" s="56"/>
      <c r="D62" s="56"/>
      <c r="E62" s="56"/>
      <c r="F62" s="56"/>
      <c r="G62" s="56"/>
      <c r="H62" s="56"/>
      <c r="I62" s="56"/>
      <c r="J62" s="56"/>
      <c r="K62" s="56"/>
      <c r="L62" s="56"/>
      <c r="M62" s="56"/>
      <c r="N62" s="56"/>
      <c r="O62" s="56"/>
      <c r="P62" s="77"/>
    </row>
    <row r="63" spans="1:16" x14ac:dyDescent="0.35">
      <c r="A63" t="s">
        <v>176</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56">
        <f>-(J28-I28)</f>
        <v>5.75</v>
      </c>
      <c r="K63" s="56">
        <f t="shared" ref="K63:N63" si="60">-(K28-J28)</f>
        <v>0</v>
      </c>
      <c r="L63" s="56">
        <f t="shared" si="60"/>
        <v>0</v>
      </c>
      <c r="M63" s="56">
        <f t="shared" si="60"/>
        <v>0</v>
      </c>
      <c r="N63" s="56">
        <f t="shared" si="60"/>
        <v>0</v>
      </c>
      <c r="O63" s="56" t="s">
        <v>246</v>
      </c>
      <c r="P63" s="90" t="s">
        <v>249</v>
      </c>
    </row>
    <row r="64" spans="1:16" x14ac:dyDescent="0.35">
      <c r="A64" s="25" t="s">
        <v>177</v>
      </c>
      <c r="B64" s="57">
        <f t="shared" ref="B64:N64" si="61">B62+B63+B56</f>
        <v>-175</v>
      </c>
      <c r="C64" s="57">
        <f t="shared" si="61"/>
        <v>-1034</v>
      </c>
      <c r="D64" s="57">
        <f t="shared" si="61"/>
        <v>-1008</v>
      </c>
      <c r="E64" s="57">
        <f t="shared" si="61"/>
        <v>276</v>
      </c>
      <c r="F64" s="57">
        <f t="shared" si="61"/>
        <v>-264</v>
      </c>
      <c r="G64" s="57">
        <f t="shared" si="61"/>
        <v>-1028</v>
      </c>
      <c r="H64" s="57">
        <f t="shared" si="61"/>
        <v>-3800</v>
      </c>
      <c r="I64" s="57">
        <f t="shared" si="61"/>
        <v>-1524</v>
      </c>
      <c r="J64" s="57">
        <f>J62+J63+J56</f>
        <v>-789.43747479454748</v>
      </c>
      <c r="K64" s="57">
        <f t="shared" si="61"/>
        <v>-846.35273211741219</v>
      </c>
      <c r="L64" s="57">
        <f t="shared" si="61"/>
        <v>-917.15404427060616</v>
      </c>
      <c r="M64" s="57">
        <f t="shared" si="61"/>
        <v>-1015.9360265280537</v>
      </c>
      <c r="N64" s="57">
        <f t="shared" si="61"/>
        <v>-1155.008622361167</v>
      </c>
      <c r="O64" s="87"/>
      <c r="P64" s="77"/>
    </row>
    <row r="65" spans="1:16" x14ac:dyDescent="0.35">
      <c r="A65" s="12" t="s">
        <v>167</v>
      </c>
      <c r="B65" s="85">
        <f>B64-Historicals!B85</f>
        <v>0</v>
      </c>
      <c r="C65" s="85">
        <f>C64-Historicals!C85</f>
        <v>0</v>
      </c>
      <c r="D65" s="85">
        <f>D64-Historicals!D85</f>
        <v>0</v>
      </c>
      <c r="E65" s="85">
        <f>E64-Historicals!E85</f>
        <v>0</v>
      </c>
      <c r="F65" s="85">
        <f>F64-Historicals!F85</f>
        <v>0</v>
      </c>
      <c r="G65" s="85">
        <f>G64-Historicals!G85</f>
        <v>0</v>
      </c>
      <c r="H65" s="85">
        <f>H64-Historicals!H85</f>
        <v>0</v>
      </c>
      <c r="I65" s="85">
        <f>I64-Historicals!I85</f>
        <v>0</v>
      </c>
      <c r="J65" s="85"/>
      <c r="K65" s="85"/>
      <c r="L65" s="85"/>
      <c r="M65" s="85"/>
      <c r="N65" s="85"/>
      <c r="O65" s="85"/>
      <c r="P65" s="77"/>
    </row>
    <row r="66" spans="1:16" x14ac:dyDescent="0.35">
      <c r="A66" t="s">
        <v>178</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I66</f>
        <v>-2863</v>
      </c>
      <c r="K66" s="56">
        <f>-18000/4</f>
        <v>-4500</v>
      </c>
      <c r="L66" s="56">
        <f t="shared" ref="L66:N66" si="62">-18000/4</f>
        <v>-4500</v>
      </c>
      <c r="M66" s="56">
        <f t="shared" si="62"/>
        <v>-4500</v>
      </c>
      <c r="N66" s="56">
        <f t="shared" si="62"/>
        <v>-4500</v>
      </c>
      <c r="O66" s="56"/>
      <c r="P66" s="83" t="s">
        <v>242</v>
      </c>
    </row>
    <row r="67" spans="1:16" x14ac:dyDescent="0.35">
      <c r="A67" s="81" t="s">
        <v>128</v>
      </c>
      <c r="B67" s="72" t="str">
        <f>+IFERROR(B66/A66-1,"nm")</f>
        <v>nm</v>
      </c>
      <c r="C67" s="72">
        <f t="shared" ref="C67:J67" si="63">+IFERROR(-C66/-B66-1,"nm")</f>
        <v>0.35198019801980207</v>
      </c>
      <c r="D67" s="72">
        <f t="shared" si="63"/>
        <v>1.0984987184181616E-3</v>
      </c>
      <c r="E67" s="72">
        <f t="shared" si="63"/>
        <v>0.28785662033650339</v>
      </c>
      <c r="F67" s="72">
        <f t="shared" si="63"/>
        <v>1.8460664583924924E-2</v>
      </c>
      <c r="G67" s="72">
        <f t="shared" si="63"/>
        <v>-0.39152258784160621</v>
      </c>
      <c r="H67" s="72">
        <f t="shared" si="63"/>
        <v>-1.2584784601283228</v>
      </c>
      <c r="I67" s="72">
        <f t="shared" si="63"/>
        <v>-6.0762411347517729</v>
      </c>
      <c r="J67" s="72">
        <f t="shared" si="63"/>
        <v>0</v>
      </c>
      <c r="K67" s="72">
        <f>+IFERROR(-K66/-J66-1,"nm")</f>
        <v>0.57177785539643722</v>
      </c>
      <c r="L67" s="72">
        <f t="shared" ref="L67:N67" si="64">+IFERROR(-L66/-K66-1,"nm")</f>
        <v>0</v>
      </c>
      <c r="M67" s="72">
        <f t="shared" si="64"/>
        <v>0</v>
      </c>
      <c r="N67" s="72">
        <f t="shared" si="64"/>
        <v>0</v>
      </c>
      <c r="O67" s="72"/>
      <c r="P67" s="77"/>
    </row>
    <row r="68" spans="1:16" x14ac:dyDescent="0.35">
      <c r="A68" t="s">
        <v>179</v>
      </c>
      <c r="B68" s="56">
        <f t="shared" ref="B68:N68" si="65">-B16*B18</f>
        <v>-899.00000000000011</v>
      </c>
      <c r="C68" s="56">
        <f t="shared" si="65"/>
        <v>-1022</v>
      </c>
      <c r="D68" s="56">
        <f t="shared" si="65"/>
        <v>-1133</v>
      </c>
      <c r="E68" s="56">
        <f t="shared" si="65"/>
        <v>-1243</v>
      </c>
      <c r="F68" s="56">
        <f t="shared" si="65"/>
        <v>-1332</v>
      </c>
      <c r="G68" s="56">
        <f t="shared" si="65"/>
        <v>-1452</v>
      </c>
      <c r="H68" s="56">
        <f t="shared" si="65"/>
        <v>-1638.0000000000002</v>
      </c>
      <c r="I68" s="56">
        <f t="shared" si="65"/>
        <v>-1836.9999999999998</v>
      </c>
      <c r="J68" s="56">
        <f>-J16*J18</f>
        <v>-1794.984605918012</v>
      </c>
      <c r="K68" s="56">
        <f t="shared" si="65"/>
        <v>-2021.2948398204367</v>
      </c>
      <c r="L68" s="56">
        <f t="shared" si="65"/>
        <v>-2307.6124878207552</v>
      </c>
      <c r="M68" s="56">
        <f t="shared" si="65"/>
        <v>-2668.6436134544183</v>
      </c>
      <c r="N68" s="56">
        <f t="shared" si="65"/>
        <v>-3122.612611186833</v>
      </c>
      <c r="O68" s="56"/>
      <c r="P68" s="78" t="s">
        <v>243</v>
      </c>
    </row>
    <row r="69" spans="1:16" x14ac:dyDescent="0.35">
      <c r="A69" t="s">
        <v>180</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f t="shared" ref="K69:N69" si="66">(K34-J34)+(K38-J38)</f>
        <v>0</v>
      </c>
      <c r="L69" s="56">
        <f t="shared" si="66"/>
        <v>0</v>
      </c>
      <c r="M69" s="56">
        <f t="shared" si="66"/>
        <v>0</v>
      </c>
      <c r="N69" s="56">
        <f t="shared" si="66"/>
        <v>0</v>
      </c>
      <c r="O69" s="56"/>
      <c r="P69" s="77"/>
    </row>
    <row r="70" spans="1:16" x14ac:dyDescent="0.35">
      <c r="A70" t="s">
        <v>181</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76">
        <v>0</v>
      </c>
      <c r="K70" s="76">
        <v>0</v>
      </c>
      <c r="L70" s="76">
        <v>0</v>
      </c>
      <c r="M70" s="76">
        <v>0</v>
      </c>
      <c r="N70" s="76">
        <v>0</v>
      </c>
      <c r="O70" s="56"/>
      <c r="P70" s="80" t="s">
        <v>241</v>
      </c>
    </row>
    <row r="71" spans="1:16" x14ac:dyDescent="0.35">
      <c r="A71" s="25" t="s">
        <v>182</v>
      </c>
      <c r="B71" s="57">
        <f t="shared" ref="B71:N71" si="67">B66+B68+B69+B70-B53</f>
        <v>-2790</v>
      </c>
      <c r="C71" s="57">
        <f t="shared" si="67"/>
        <v>-2974</v>
      </c>
      <c r="D71" s="57">
        <f t="shared" si="67"/>
        <v>-2148</v>
      </c>
      <c r="E71" s="57">
        <f t="shared" si="67"/>
        <v>-4835</v>
      </c>
      <c r="F71" s="57">
        <f t="shared" si="67"/>
        <v>-5293</v>
      </c>
      <c r="G71" s="57">
        <f t="shared" si="67"/>
        <v>2491</v>
      </c>
      <c r="H71" s="57">
        <f t="shared" si="67"/>
        <v>-1459</v>
      </c>
      <c r="I71" s="57">
        <f t="shared" si="67"/>
        <v>-4836</v>
      </c>
      <c r="J71" s="57">
        <f t="shared" si="67"/>
        <v>-5351.6436439623958</v>
      </c>
      <c r="K71" s="57">
        <f t="shared" si="67"/>
        <v>-6714.9538778648212</v>
      </c>
      <c r="L71" s="57">
        <f t="shared" si="67"/>
        <v>-7001.2715258651397</v>
      </c>
      <c r="M71" s="57">
        <f t="shared" si="67"/>
        <v>-7362.3026514988023</v>
      </c>
      <c r="N71" s="57">
        <f t="shared" si="67"/>
        <v>-7816.2716492312165</v>
      </c>
      <c r="O71" s="87"/>
      <c r="P71" s="77"/>
    </row>
    <row r="72" spans="1:16" x14ac:dyDescent="0.35">
      <c r="A72" s="12" t="s">
        <v>167</v>
      </c>
      <c r="B72" s="85">
        <f>B71-Historicals!B94</f>
        <v>0</v>
      </c>
      <c r="C72" s="85">
        <f>C71-Historicals!C94</f>
        <v>0</v>
      </c>
      <c r="D72" s="85">
        <f>D71-Historicals!D94</f>
        <v>0</v>
      </c>
      <c r="E72" s="85">
        <f>E71-Historicals!E94</f>
        <v>0</v>
      </c>
      <c r="F72" s="85">
        <f>F71-Historicals!F94</f>
        <v>0</v>
      </c>
      <c r="G72" s="85">
        <f>G71-Historicals!G94</f>
        <v>0</v>
      </c>
      <c r="H72" s="85">
        <f>H71-Historicals!H94</f>
        <v>0</v>
      </c>
      <c r="I72" s="85">
        <f>I71-Historicals!I94</f>
        <v>0</v>
      </c>
      <c r="J72" s="85"/>
      <c r="K72" s="85"/>
      <c r="L72" s="85"/>
      <c r="M72" s="85"/>
      <c r="N72" s="85"/>
      <c r="O72" s="85"/>
      <c r="P72" s="77"/>
    </row>
    <row r="73" spans="1:16" x14ac:dyDescent="0.35">
      <c r="A73" t="s">
        <v>183</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76"/>
      <c r="K73" s="76"/>
      <c r="L73" s="76"/>
      <c r="M73" s="76"/>
      <c r="N73" s="76"/>
      <c r="O73" s="56"/>
      <c r="P73" s="80" t="s">
        <v>241</v>
      </c>
    </row>
    <row r="74" spans="1:16" x14ac:dyDescent="0.35">
      <c r="A74" s="25" t="s">
        <v>184</v>
      </c>
      <c r="B74" s="57">
        <f t="shared" ref="B74:N74" si="68">B60+B64+B71+B73</f>
        <v>1632</v>
      </c>
      <c r="C74" s="57">
        <f t="shared" si="68"/>
        <v>-714</v>
      </c>
      <c r="D74" s="57">
        <f t="shared" si="68"/>
        <v>670</v>
      </c>
      <c r="E74" s="57">
        <f t="shared" si="68"/>
        <v>441</v>
      </c>
      <c r="F74" s="57">
        <f t="shared" si="68"/>
        <v>217</v>
      </c>
      <c r="G74" s="57">
        <f t="shared" si="68"/>
        <v>3882</v>
      </c>
      <c r="H74" s="57">
        <f t="shared" si="68"/>
        <v>1541</v>
      </c>
      <c r="I74" s="57">
        <f t="shared" si="68"/>
        <v>-1315</v>
      </c>
      <c r="J74" s="57">
        <f>J60+J64+J71+J73</f>
        <v>941.3841328752751</v>
      </c>
      <c r="K74" s="57">
        <f t="shared" si="68"/>
        <v>-556.54381060127253</v>
      </c>
      <c r="L74" s="57">
        <f t="shared" si="68"/>
        <v>-8.6124985793394444</v>
      </c>
      <c r="M74" s="57">
        <f t="shared" si="68"/>
        <v>681.56717760566698</v>
      </c>
      <c r="N74" s="57">
        <f t="shared" si="68"/>
        <v>1544.2674043570523</v>
      </c>
      <c r="O74" s="87"/>
      <c r="P74" s="77"/>
    </row>
    <row r="75" spans="1:16" x14ac:dyDescent="0.35">
      <c r="A75" t="s">
        <v>185</v>
      </c>
      <c r="B75" s="56">
        <f>Historicals!B97</f>
        <v>2220</v>
      </c>
      <c r="C75" s="56">
        <f t="shared" ref="C75:H75" si="69">B76</f>
        <v>3852</v>
      </c>
      <c r="D75" s="56">
        <f t="shared" si="69"/>
        <v>3138</v>
      </c>
      <c r="E75" s="56">
        <f t="shared" si="69"/>
        <v>3808</v>
      </c>
      <c r="F75" s="56">
        <f t="shared" si="69"/>
        <v>4249</v>
      </c>
      <c r="G75" s="56">
        <f t="shared" si="69"/>
        <v>4466</v>
      </c>
      <c r="H75" s="56">
        <f t="shared" si="69"/>
        <v>8348</v>
      </c>
      <c r="I75" s="56">
        <f>H76</f>
        <v>9889</v>
      </c>
      <c r="J75" s="56">
        <f t="shared" ref="J75:N75" si="70">I76</f>
        <v>8574</v>
      </c>
      <c r="K75" s="56">
        <f>J76</f>
        <v>9515.3841328752751</v>
      </c>
      <c r="L75" s="56">
        <f t="shared" si="70"/>
        <v>8958.8403222740017</v>
      </c>
      <c r="M75" s="56">
        <f t="shared" si="70"/>
        <v>8950.2278236946622</v>
      </c>
      <c r="N75" s="56">
        <f t="shared" si="70"/>
        <v>9631.7950013003283</v>
      </c>
      <c r="O75" s="56"/>
      <c r="P75" s="77"/>
    </row>
    <row r="76" spans="1:16" ht="15" thickBot="1" x14ac:dyDescent="0.4">
      <c r="A76" s="6" t="s">
        <v>186</v>
      </c>
      <c r="B76" s="58">
        <f t="shared" ref="B76:H76" si="71">B74+B75</f>
        <v>3852</v>
      </c>
      <c r="C76" s="58">
        <f t="shared" si="71"/>
        <v>3138</v>
      </c>
      <c r="D76" s="58">
        <f t="shared" si="71"/>
        <v>3808</v>
      </c>
      <c r="E76" s="58">
        <f t="shared" si="71"/>
        <v>4249</v>
      </c>
      <c r="F76" s="58">
        <f t="shared" si="71"/>
        <v>4466</v>
      </c>
      <c r="G76" s="58">
        <f t="shared" si="71"/>
        <v>8348</v>
      </c>
      <c r="H76" s="58">
        <f t="shared" si="71"/>
        <v>9889</v>
      </c>
      <c r="I76" s="58">
        <f>I74+I75</f>
        <v>8574</v>
      </c>
      <c r="J76" s="58">
        <f>J74+J75</f>
        <v>9515.3841328752751</v>
      </c>
      <c r="K76" s="58">
        <f t="shared" ref="K76:N76" si="72">K74+K75</f>
        <v>8958.8403222740017</v>
      </c>
      <c r="L76" s="58">
        <f t="shared" si="72"/>
        <v>8950.2278236946622</v>
      </c>
      <c r="M76" s="58">
        <f t="shared" si="72"/>
        <v>9631.7950013003283</v>
      </c>
      <c r="N76" s="58">
        <f t="shared" si="72"/>
        <v>11176.06240565738</v>
      </c>
      <c r="O76" s="87"/>
      <c r="P76" s="77"/>
    </row>
    <row r="77" spans="1:16" ht="15" thickTop="1" x14ac:dyDescent="0.35">
      <c r="A77" s="12" t="s">
        <v>167</v>
      </c>
      <c r="B77" s="85">
        <f t="shared" ref="B77:N77" si="73">+B76-B22</f>
        <v>0</v>
      </c>
      <c r="C77" s="85">
        <f t="shared" si="73"/>
        <v>0</v>
      </c>
      <c r="D77" s="85">
        <f t="shared" si="73"/>
        <v>0</v>
      </c>
      <c r="E77" s="85">
        <f t="shared" si="73"/>
        <v>0</v>
      </c>
      <c r="F77" s="85">
        <f t="shared" si="73"/>
        <v>0</v>
      </c>
      <c r="G77" s="85">
        <f t="shared" si="73"/>
        <v>0</v>
      </c>
      <c r="H77" s="85">
        <f t="shared" si="73"/>
        <v>0</v>
      </c>
      <c r="I77" s="85">
        <f>+I76-I22</f>
        <v>0</v>
      </c>
      <c r="J77" s="85">
        <f>+J76-J22</f>
        <v>0</v>
      </c>
      <c r="K77" s="85">
        <f t="shared" si="73"/>
        <v>0</v>
      </c>
      <c r="L77" s="85">
        <f t="shared" si="73"/>
        <v>0</v>
      </c>
      <c r="M77" s="85">
        <f t="shared" si="73"/>
        <v>0</v>
      </c>
      <c r="N77" s="85">
        <f t="shared" si="73"/>
        <v>0</v>
      </c>
      <c r="O77" s="85"/>
      <c r="P77" s="77"/>
    </row>
    <row r="78" spans="1:16" x14ac:dyDescent="0.35">
      <c r="A78" s="1" t="s">
        <v>187</v>
      </c>
      <c r="B78" s="41">
        <f t="shared" ref="B78:N78" si="74">(B35+B39)-(B23+23)</f>
        <v>-1988</v>
      </c>
      <c r="C78" s="41">
        <f t="shared" si="74"/>
        <v>-2298</v>
      </c>
      <c r="D78" s="41">
        <f t="shared" si="74"/>
        <v>-2388</v>
      </c>
      <c r="E78" s="41">
        <f t="shared" si="74"/>
        <v>-1013</v>
      </c>
      <c r="F78" s="41">
        <f t="shared" si="74"/>
        <v>-214</v>
      </c>
      <c r="G78" s="41">
        <f t="shared" si="74"/>
        <v>2454</v>
      </c>
      <c r="H78" s="41">
        <f t="shared" si="74"/>
        <v>-679</v>
      </c>
      <c r="I78" s="41">
        <f>(I35+I39)-(I23+23)</f>
        <v>-1169</v>
      </c>
      <c r="J78" s="41">
        <f>(J35+J39)-(J23+23)</f>
        <v>-1669</v>
      </c>
      <c r="K78" s="41">
        <f t="shared" si="74"/>
        <v>-1669</v>
      </c>
      <c r="L78" s="41">
        <f t="shared" si="74"/>
        <v>-1669</v>
      </c>
      <c r="M78" s="41">
        <f t="shared" si="74"/>
        <v>-1669</v>
      </c>
      <c r="N78" s="41">
        <f t="shared" si="74"/>
        <v>-1669</v>
      </c>
      <c r="O78" s="41"/>
      <c r="P78" s="77"/>
    </row>
    <row r="79" spans="1:16" x14ac:dyDescent="0.35">
      <c r="B79" s="52"/>
      <c r="C79" s="52"/>
      <c r="D79" s="52"/>
      <c r="E79" s="52"/>
      <c r="F79" s="52"/>
      <c r="G79" s="52"/>
      <c r="H79" s="52"/>
      <c r="I79" s="52"/>
    </row>
  </sheetData>
  <mergeCells count="3">
    <mergeCell ref="P3:P9"/>
    <mergeCell ref="P13:P14"/>
    <mergeCell ref="P34:P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C9A1-1BA4-4BAB-B941-2677275257A7}">
  <dimension ref="A1:X41"/>
  <sheetViews>
    <sheetView topLeftCell="J1" workbookViewId="0">
      <selection activeCell="K3" sqref="K3"/>
    </sheetView>
  </sheetViews>
  <sheetFormatPr defaultColWidth="8.90625" defaultRowHeight="14.5" x14ac:dyDescent="0.35"/>
  <cols>
    <col min="1" max="1" width="41" bestFit="1" customWidth="1"/>
    <col min="2" max="9" width="10.90625" customWidth="1"/>
    <col min="10" max="10" width="116.81640625" bestFit="1" customWidth="1"/>
    <col min="11" max="21" width="10.90625" customWidth="1"/>
  </cols>
  <sheetData>
    <row r="1" spans="1:24" ht="43.5" x14ac:dyDescent="0.35">
      <c r="A1" s="95" t="s">
        <v>259</v>
      </c>
      <c r="B1" s="16">
        <v>2015</v>
      </c>
      <c r="C1" s="16">
        <f t="shared" ref="C1:T1" si="0">+B1+1</f>
        <v>2016</v>
      </c>
      <c r="D1" s="16">
        <f t="shared" si="0"/>
        <v>2017</v>
      </c>
      <c r="E1" s="16">
        <f t="shared" si="0"/>
        <v>2018</v>
      </c>
      <c r="F1" s="16">
        <f t="shared" si="0"/>
        <v>2019</v>
      </c>
      <c r="G1" s="16">
        <f t="shared" si="0"/>
        <v>2020</v>
      </c>
      <c r="H1" s="16">
        <f t="shared" si="0"/>
        <v>2021</v>
      </c>
      <c r="I1" s="16">
        <f t="shared" si="0"/>
        <v>2022</v>
      </c>
      <c r="J1" s="96" t="s">
        <v>20</v>
      </c>
      <c r="K1" s="97">
        <f>+I1+1</f>
        <v>2023</v>
      </c>
      <c r="L1" s="97">
        <f t="shared" si="0"/>
        <v>2024</v>
      </c>
      <c r="M1" s="97">
        <f t="shared" si="0"/>
        <v>2025</v>
      </c>
      <c r="N1" s="97">
        <f t="shared" si="0"/>
        <v>2026</v>
      </c>
      <c r="O1" s="97">
        <f t="shared" si="0"/>
        <v>2027</v>
      </c>
      <c r="P1" s="97">
        <f t="shared" si="0"/>
        <v>2028</v>
      </c>
      <c r="Q1" s="97">
        <f t="shared" si="0"/>
        <v>2029</v>
      </c>
      <c r="R1" s="97">
        <f t="shared" si="0"/>
        <v>2030</v>
      </c>
      <c r="S1" s="97">
        <f t="shared" si="0"/>
        <v>2031</v>
      </c>
      <c r="T1" s="97">
        <f t="shared" si="0"/>
        <v>2032</v>
      </c>
      <c r="U1" s="98" t="s">
        <v>260</v>
      </c>
    </row>
    <row r="2" spans="1:24" x14ac:dyDescent="0.35">
      <c r="A2" s="14" t="s">
        <v>261</v>
      </c>
      <c r="B2" s="14"/>
      <c r="C2" s="14"/>
      <c r="D2" s="14"/>
      <c r="E2" s="14"/>
      <c r="F2" s="14"/>
      <c r="G2" s="14"/>
      <c r="H2" s="14"/>
      <c r="I2" s="14"/>
      <c r="J2" s="14"/>
      <c r="K2" s="14"/>
      <c r="L2" s="14"/>
      <c r="M2" s="14"/>
      <c r="N2" s="14"/>
      <c r="O2" s="14"/>
      <c r="P2" s="99"/>
      <c r="Q2" s="99"/>
      <c r="R2" s="99"/>
      <c r="S2" s="99"/>
      <c r="T2" s="99"/>
      <c r="U2" s="99"/>
    </row>
    <row r="3" spans="1:24" x14ac:dyDescent="0.35">
      <c r="A3" t="s">
        <v>262</v>
      </c>
      <c r="B3" s="124">
        <f>AVERAGEIF('Share Price History'!$C:$C,Schedule!B1,'Share Price History'!$B:$B)</f>
        <v>50.910833333333329</v>
      </c>
      <c r="C3" s="124">
        <f>AVERAGEIF('Share Price History'!$C:$C,Schedule!C1,'Share Price History'!$B:$B)</f>
        <v>51.6325</v>
      </c>
      <c r="D3" s="124">
        <f>AVERAGEIF('Share Price History'!$C:$C,Schedule!D1,'Share Price History'!$B:$B)</f>
        <v>52.596666666666664</v>
      </c>
      <c r="E3" s="124">
        <f>AVERAGEIF('Share Price History'!$C:$C,Schedule!E1,'Share Price History'!$B:$B)</f>
        <v>70.244166666666672</v>
      </c>
      <c r="F3" s="124">
        <f>AVERAGEIF('Share Price History'!$C:$C,Schedule!F1,'Share Price History'!$B:$B)</f>
        <v>83.793333333333337</v>
      </c>
      <c r="G3" s="124">
        <f>AVERAGEIF('Share Price History'!$C:$C,Schedule!G1,'Share Price History'!$B:$B)</f>
        <v>103.56333333333335</v>
      </c>
      <c r="H3" s="124">
        <f>AVERAGEIF('Share Price History'!$C:$C,Schedule!H1,'Share Price History'!$B:$B)</f>
        <v>146.8808333333333</v>
      </c>
      <c r="I3" s="124">
        <f>AVERAGEIF('Share Price History'!$C:$C,Schedule!I1,'Share Price History'!$B:$B)</f>
        <v>113.80333333333333</v>
      </c>
      <c r="K3" s="124">
        <f>AVERAGEIF('Share Price History'!$C:$C,Schedule!K1,'Share Price History'!$B:$B)</f>
        <v>114.59375</v>
      </c>
      <c r="L3" s="49"/>
      <c r="M3" s="49"/>
      <c r="N3" s="49"/>
      <c r="O3" s="49"/>
    </row>
    <row r="4" spans="1:24" x14ac:dyDescent="0.35">
      <c r="A4" t="s">
        <v>263</v>
      </c>
      <c r="B4" s="3">
        <f>(B3*Historicals!B17)+Historicals!B46-Historicals!B25</f>
        <v>84971.821249999994</v>
      </c>
      <c r="C4" s="3">
        <f>(C3*Historicals!C17)+Historicals!C46-Historicals!C25</f>
        <v>86538.821750000003</v>
      </c>
      <c r="D4" s="3">
        <f>(D3*Historicals!D17)+Historicals!D46-Historicals!D25</f>
        <v>86857.753999999986</v>
      </c>
      <c r="E4" s="3">
        <f>(E3*Historicals!E17)+Historicals!E46-Historicals!E25</f>
        <v>113281.47783333334</v>
      </c>
      <c r="F4" s="3">
        <f>(F3*Historicals!F17)+Historicals!F46-Historicals!F25</f>
        <v>131366.32866666667</v>
      </c>
      <c r="G4" s="3">
        <f>(G3*Historicals!G17)+Historicals!G46-Historicals!G25</f>
        <v>162492.524</v>
      </c>
      <c r="H4" s="3">
        <f>(H3*Historicals!H17)+Historicals!H46-Historicals!H25</f>
        <v>230567.55083333328</v>
      </c>
      <c r="I4" s="3">
        <f>(I3*Historicals!I17)+Historicals!I46-Historicals!I25</f>
        <v>180018.70266666665</v>
      </c>
      <c r="K4" s="3"/>
      <c r="L4" s="3"/>
      <c r="M4" s="3"/>
      <c r="N4" s="3"/>
      <c r="O4" s="3"/>
    </row>
    <row r="5" spans="1:24" x14ac:dyDescent="0.35">
      <c r="A5" t="s">
        <v>264</v>
      </c>
      <c r="B5" s="49">
        <f>B3/Historicals!B14</f>
        <v>26.795175438596491</v>
      </c>
      <c r="C5" s="49">
        <f>C3/Historicals!C14</f>
        <v>23.363122171945701</v>
      </c>
      <c r="D5" s="49">
        <f>D3/Historicals!D14</f>
        <v>20.545572916666664</v>
      </c>
      <c r="E5" s="49">
        <f>E3/Historicals!E14</f>
        <v>59.028711484593842</v>
      </c>
      <c r="F5" s="49">
        <f>F3/Historicals!F14</f>
        <v>32.860130718954252</v>
      </c>
      <c r="G5" s="49">
        <f>G3/Historicals!G14</f>
        <v>63.53578732106341</v>
      </c>
      <c r="H5" s="49">
        <f>H3/Historicals!H14</f>
        <v>40.351877289377278</v>
      </c>
      <c r="I5" s="49">
        <f>I3/Historicals!I14</f>
        <v>29.713664055700608</v>
      </c>
      <c r="K5" s="49"/>
      <c r="L5" s="49"/>
      <c r="M5" s="49"/>
      <c r="N5" s="49"/>
      <c r="O5" s="49"/>
    </row>
    <row r="6" spans="1:24" x14ac:dyDescent="0.35">
      <c r="A6" t="s">
        <v>265</v>
      </c>
      <c r="B6" s="49">
        <f>B3/(Historicals!B58/Historicals!B17)</f>
        <v>6.9052350082631611</v>
      </c>
      <c r="C6" s="49">
        <f>C3/(Historicals!C58/Historicals!C17)</f>
        <v>7.151804678577256</v>
      </c>
      <c r="D6" s="49">
        <f>D3/(Historicals!D58/Historicals!D17)</f>
        <v>7.0278676553558475</v>
      </c>
      <c r="E6" s="49">
        <f>E3/(Historicals!E58/Historicals!E17)</f>
        <v>11.624793908819134</v>
      </c>
      <c r="F6" s="49">
        <f>F3/(Historicals!F58/Historicals!F17)</f>
        <v>14.64251423303835</v>
      </c>
      <c r="G6" s="49">
        <f>G3/(Historicals!G58/Historicals!G17)</f>
        <v>20.041529981378027</v>
      </c>
      <c r="H6" s="49">
        <f>H3/(Historicals!H58/Historicals!H17)</f>
        <v>18.096933565703242</v>
      </c>
      <c r="I6" s="49">
        <f>I3/(Historicals!I58/Historicals!I17)</f>
        <v>11.757915232423706</v>
      </c>
      <c r="K6" s="49"/>
      <c r="L6" s="49"/>
      <c r="M6" s="49"/>
      <c r="N6" s="49"/>
      <c r="O6" s="49"/>
    </row>
    <row r="7" spans="1:24" x14ac:dyDescent="0.35">
      <c r="A7" t="s">
        <v>266</v>
      </c>
      <c r="B7" s="49">
        <f>B4/'Three Statements'!B5</f>
        <v>17.559789470965075</v>
      </c>
      <c r="C7" s="49">
        <f>C4/'Three Statements'!C5</f>
        <v>16.355853666603668</v>
      </c>
      <c r="D7" s="49">
        <f>D4/'Three Statements'!D5</f>
        <v>15.370333392319941</v>
      </c>
      <c r="E7" s="49">
        <f>E4/'Three Statements'!E5</f>
        <v>22.099390915593705</v>
      </c>
      <c r="F7" s="49">
        <f>F4/'Three Statements'!F5</f>
        <v>23.64830399039904</v>
      </c>
      <c r="G7" s="49">
        <f>G4/'Three Statements'!G5</f>
        <v>43.952535569380579</v>
      </c>
      <c r="H7" s="49">
        <f>H4/'Three Statements'!H5</f>
        <v>30.072720859962605</v>
      </c>
      <c r="I7" s="49">
        <f>I4/'Three Statements'!I5</f>
        <v>23.771121440204233</v>
      </c>
      <c r="K7" s="49"/>
      <c r="L7" s="49"/>
      <c r="M7" s="49"/>
      <c r="N7" s="49"/>
      <c r="O7" s="49"/>
    </row>
    <row r="8" spans="1:24" x14ac:dyDescent="0.35">
      <c r="A8" t="s">
        <v>267</v>
      </c>
      <c r="B8" s="49">
        <f>B4/('Three Statements'!B52+'Three Statements'!B49-'Three Statements'!B56-'Three Statements'!B55)</f>
        <v>15.691933748845798</v>
      </c>
      <c r="C8" s="49">
        <f>C4/('Three Statements'!C52+'Three Statements'!C49-'Three Statements'!C56-'Three Statements'!C55)</f>
        <v>13.841782109724889</v>
      </c>
      <c r="D8" s="49">
        <f>D4/('Three Statements'!D52+'Three Statements'!D49-'Three Statements'!D56-'Three Statements'!D55)</f>
        <v>13.274912731163074</v>
      </c>
      <c r="E8" s="49">
        <f>E4/('Three Statements'!E52+'Three Statements'!E49-'Three Statements'!E56-'Three Statements'!E55)</f>
        <v>19.832191497432309</v>
      </c>
      <c r="F8" s="49">
        <f>F4/('Three Statements'!F52+'Three Statements'!F49-'Three Statements'!F56-'Three Statements'!F55)</f>
        <v>19.096718806028008</v>
      </c>
      <c r="G8" s="49">
        <f>G4/('Three Statements'!G52+'Three Statements'!G49-'Three Statements'!G56-'Three Statements'!G55)</f>
        <v>36.416970865082924</v>
      </c>
      <c r="H8" s="49">
        <f>H4/('Three Statements'!H52+'Three Statements'!H49-'Three Statements'!H56-'Three Statements'!H55)</f>
        <v>28.904042977727627</v>
      </c>
      <c r="I8" s="49">
        <f>I4/('Three Statements'!I52+'Three Statements'!I49-'Three Statements'!I56-'Three Statements'!I55)</f>
        <v>21.158756777934492</v>
      </c>
      <c r="K8" s="49"/>
      <c r="L8" s="49"/>
      <c r="M8" s="49"/>
      <c r="N8" s="49"/>
      <c r="O8" s="49"/>
    </row>
    <row r="9" spans="1:24" x14ac:dyDescent="0.35">
      <c r="A9" t="s">
        <v>268</v>
      </c>
      <c r="B9" s="49">
        <f>('Three Statements'!B38+'Three Statements'!B35+'Three Statements'!B36)/'Three Statements'!B41</f>
        <v>9.9157944440072407E-2</v>
      </c>
      <c r="C9" s="49">
        <f>('Three Statements'!C38+'Three Statements'!C35+'Three Statements'!C36)/'Three Statements'!C41</f>
        <v>0.1676456191874694</v>
      </c>
      <c r="D9" s="49">
        <f>('Three Statements'!D38+'Three Statements'!D35+'Three Statements'!D36)/'Three Statements'!D41</f>
        <v>0.30643991295236561</v>
      </c>
      <c r="E9" s="49">
        <f>('Three Statements'!E38+'Three Statements'!E35+'Three Statements'!E36)/'Three Statements'!E41</f>
        <v>0.38830004076640851</v>
      </c>
      <c r="F9" s="49">
        <f>('Three Statements'!F38+'Three Statements'!F35+'Three Statements'!F36)/'Three Statements'!F41</f>
        <v>0.38484513274336285</v>
      </c>
      <c r="G9" s="49">
        <f>('Three Statements'!G38+'Three Statements'!G35+'Three Statements'!G36)/'Three Statements'!G41</f>
        <v>1.1988826815642457</v>
      </c>
      <c r="H9" s="49">
        <f>('Three Statements'!H38+'Three Statements'!H35+'Three Statements'!H36)/'Three Statements'!H41</f>
        <v>0.73744810840448027</v>
      </c>
      <c r="I9" s="49">
        <f>('Three Statements'!I38+'Three Statements'!I35+'Three Statements'!I36)/'Three Statements'!I41</f>
        <v>0.61710621032654933</v>
      </c>
      <c r="K9" s="49"/>
      <c r="L9" s="49"/>
      <c r="M9" s="49"/>
      <c r="N9" s="49"/>
      <c r="O9" s="49"/>
    </row>
    <row r="10" spans="1:24" x14ac:dyDescent="0.35">
      <c r="A10" t="s">
        <v>269</v>
      </c>
      <c r="B10" s="49">
        <f>('Three Statements'!B38+'Three Statements'!B35+'Three Statements'!B36)/(('Three Statements'!B38+'Three Statements'!B35+'Three Statements'!B36)+'Three Statements'!B41)</f>
        <v>9.021264408963986E-2</v>
      </c>
      <c r="C10" s="49">
        <f>'Three Statements'!C38/('Three Statements'!C38+'Three Statements'!C41)</f>
        <v>0.14087468460891506</v>
      </c>
      <c r="D10" s="49">
        <f>'Three Statements'!D38/('Three Statements'!D38+'Three Statements'!D41)</f>
        <v>0.21860435823151531</v>
      </c>
      <c r="E10" s="49">
        <f>'Three Statements'!E38/('Three Statements'!E38+'Three Statements'!E41)</f>
        <v>0.261144578313253</v>
      </c>
      <c r="F10" s="49">
        <f>'Three Statements'!F38/('Three Statements'!F38+'Three Statements'!F41)</f>
        <v>0.27703134996801021</v>
      </c>
      <c r="G10" s="49">
        <f>'Three Statements'!G38/('Three Statements'!G38+'Three Statements'!G41)</f>
        <v>0.53868621499341385</v>
      </c>
      <c r="H10" s="49">
        <f>'Three Statements'!H38/('Three Statements'!H38+'Three Statements'!H41)</f>
        <v>0.42439134355275021</v>
      </c>
      <c r="I10" s="49">
        <f>'Three Statements'!I38/('Three Statements'!I38+'Three Statements'!I41)</f>
        <v>0.36857981075162183</v>
      </c>
      <c r="K10" s="49"/>
      <c r="L10" s="49"/>
      <c r="M10" s="49"/>
      <c r="N10" s="49"/>
      <c r="O10" s="49"/>
    </row>
    <row r="11" spans="1:24" x14ac:dyDescent="0.35">
      <c r="A11" t="s">
        <v>270</v>
      </c>
      <c r="B11" s="100">
        <f>Historicals!B12/Historicals!B58</f>
        <v>0.25757456520028332</v>
      </c>
      <c r="C11" s="100">
        <f>Historicals!C12/Historicals!C58</f>
        <v>0.3067384565181922</v>
      </c>
      <c r="D11" s="100">
        <f>Historicals!D12/Historicals!D58</f>
        <v>0.34174256468122832</v>
      </c>
      <c r="E11" s="100">
        <f>Historicals!E12/Historicals!E58</f>
        <v>0.19700366897676314</v>
      </c>
      <c r="F11" s="100">
        <f>Historicals!F12/Historicals!F58</f>
        <v>0.44568584070796458</v>
      </c>
      <c r="G11" s="100">
        <f>Historicals!G12/Historicals!G58</f>
        <v>0.31520794537554314</v>
      </c>
      <c r="H11" s="100">
        <f>Historicals!H12/Historicals!H58</f>
        <v>0.44857836610010182</v>
      </c>
      <c r="I11" s="100">
        <f>Historicals!I12/Historicals!I58</f>
        <v>0.3956547346377855</v>
      </c>
      <c r="K11" s="100"/>
      <c r="L11" s="100"/>
      <c r="M11" s="100"/>
      <c r="N11" s="100"/>
      <c r="O11" s="100"/>
    </row>
    <row r="15" spans="1:24" x14ac:dyDescent="0.35">
      <c r="A15" t="s">
        <v>271</v>
      </c>
      <c r="B15" s="3">
        <f>'Three Statements'!B52+'Three Statements'!B49-'Three Statements'!B56-'Three Statements'!B55</f>
        <v>5415</v>
      </c>
      <c r="C15" s="3">
        <f>'Three Statements'!C52+'Three Statements'!C49-'Three Statements'!C56-'Three Statements'!C55</f>
        <v>6252</v>
      </c>
      <c r="D15" s="3">
        <f>'Three Statements'!D52+'Three Statements'!D49-'Three Statements'!D56-'Three Statements'!D55</f>
        <v>6543</v>
      </c>
      <c r="E15" s="3">
        <f>'Three Statements'!E52+'Three Statements'!E49-'Three Statements'!E56-'Three Statements'!E55</f>
        <v>5712</v>
      </c>
      <c r="F15" s="3">
        <f>'Three Statements'!F52+'Three Statements'!F49-'Three Statements'!F56-'Three Statements'!F55</f>
        <v>6879</v>
      </c>
      <c r="G15" s="3">
        <f>'Three Statements'!G52+'Three Statements'!G49-'Three Statements'!G56-'Three Statements'!G55</f>
        <v>4462</v>
      </c>
      <c r="H15" s="3">
        <f>'Three Statements'!H52+'Three Statements'!H49-'Three Statements'!H56-'Three Statements'!H55</f>
        <v>7977</v>
      </c>
      <c r="I15" s="3">
        <f>'Three Statements'!I52+'Three Statements'!I49-'Three Statements'!I56-'Three Statements'!I55</f>
        <v>8508</v>
      </c>
      <c r="J15" s="126" t="s">
        <v>272</v>
      </c>
      <c r="K15" s="3">
        <f>'Three Statements'!J52+'Three Statements'!J49-'Three Statements'!J56-'Three Statements'!J55</f>
        <v>8008.4153261070405</v>
      </c>
      <c r="L15" s="3">
        <f>'Three Statements'!K52+'Three Statements'!K49-'Three Statements'!K56-'Three Statements'!K55</f>
        <v>9761.1022178474632</v>
      </c>
      <c r="M15" s="3">
        <f>'Three Statements'!L52+'Three Statements'!L49-'Three Statements'!L56-'Three Statements'!L55</f>
        <v>10970.613914299618</v>
      </c>
      <c r="N15" s="3">
        <f>'Three Statements'!M52+'Three Statements'!M49-'Three Statements'!M56-'Three Statements'!M55</f>
        <v>12485.219021409584</v>
      </c>
      <c r="O15" s="3">
        <f>'Three Statements'!N52+'Three Statements'!N49-'Three Statements'!N56-'Three Statements'!N55</f>
        <v>14382.908807469903</v>
      </c>
      <c r="P15" s="3">
        <f>O15+O15*P16</f>
        <v>14886.31061573135</v>
      </c>
      <c r="Q15" s="3">
        <f t="shared" ref="Q15:U15" si="1">P15+P15*Q16</f>
        <v>15407.331487281948</v>
      </c>
      <c r="R15" s="3">
        <f t="shared" si="1"/>
        <v>15946.588089336816</v>
      </c>
      <c r="S15" s="3">
        <f t="shared" si="1"/>
        <v>16504.718672463605</v>
      </c>
      <c r="T15" s="3">
        <f t="shared" si="1"/>
        <v>17082.38382599983</v>
      </c>
      <c r="U15" s="3">
        <f t="shared" si="1"/>
        <v>17680.267259909826</v>
      </c>
    </row>
    <row r="16" spans="1:24" s="103" customFormat="1" ht="12" x14ac:dyDescent="0.3">
      <c r="A16" s="101" t="s">
        <v>128</v>
      </c>
      <c r="B16" s="102" t="str">
        <f>+IFERROR(B15/A15-1,"nm")</f>
        <v>nm</v>
      </c>
      <c r="C16" s="102">
        <f t="shared" ref="C16:I16" si="2">+IFERROR(C15/B15-1,"nm")</f>
        <v>0.15457063711911356</v>
      </c>
      <c r="D16" s="102">
        <f t="shared" si="2"/>
        <v>4.6545105566218714E-2</v>
      </c>
      <c r="E16" s="102">
        <f t="shared" si="2"/>
        <v>-0.12700596056854652</v>
      </c>
      <c r="F16" s="102">
        <f t="shared" si="2"/>
        <v>0.20430672268907557</v>
      </c>
      <c r="G16" s="102">
        <f t="shared" si="2"/>
        <v>-0.35135920918738184</v>
      </c>
      <c r="H16" s="102">
        <f t="shared" si="2"/>
        <v>0.78776333482743155</v>
      </c>
      <c r="I16" s="102">
        <f t="shared" si="2"/>
        <v>6.6566378337721055E-2</v>
      </c>
      <c r="J16" s="101"/>
      <c r="K16" s="102">
        <f>+IFERROR(K15/I15-1,"nm")</f>
        <v>-5.8719402197103809E-2</v>
      </c>
      <c r="L16" s="102">
        <f t="shared" ref="L16" si="3">+IFERROR(L15/K15-1,"nm")</f>
        <v>0.21885564376597078</v>
      </c>
      <c r="M16" s="102">
        <f t="shared" ref="M16" si="4">+IFERROR(M15/L15-1,"nm")</f>
        <v>0.12391138515491118</v>
      </c>
      <c r="N16" s="102">
        <f t="shared" ref="N16" si="5">+IFERROR(N15/M15-1,"nm")</f>
        <v>0.13806019598736929</v>
      </c>
      <c r="O16" s="102">
        <f t="shared" ref="O16" si="6">+IFERROR(O15/N15-1,"nm")</f>
        <v>0.1519949135698917</v>
      </c>
      <c r="P16" s="125">
        <v>3.5000000000000003E-2</v>
      </c>
      <c r="Q16" s="125">
        <f>P16</f>
        <v>3.5000000000000003E-2</v>
      </c>
      <c r="R16" s="125">
        <f t="shared" ref="R16:U16" si="7">Q16</f>
        <v>3.5000000000000003E-2</v>
      </c>
      <c r="S16" s="125">
        <f t="shared" si="7"/>
        <v>3.5000000000000003E-2</v>
      </c>
      <c r="T16" s="125">
        <f t="shared" si="7"/>
        <v>3.5000000000000003E-2</v>
      </c>
      <c r="U16" s="125">
        <f t="shared" si="7"/>
        <v>3.5000000000000003E-2</v>
      </c>
      <c r="W16" s="141"/>
      <c r="X16" s="141"/>
    </row>
    <row r="17" spans="1:21" x14ac:dyDescent="0.35">
      <c r="A17" t="s">
        <v>273</v>
      </c>
      <c r="B17" s="100" t="e">
        <f t="shared" ref="B17:I17" si="8">(1-B23)*B18+B23*B22</f>
        <v>#VALUE!</v>
      </c>
      <c r="C17" s="100" t="e">
        <f t="shared" si="8"/>
        <v>#VALUE!</v>
      </c>
      <c r="D17" s="100" t="e">
        <f t="shared" si="8"/>
        <v>#VALUE!</v>
      </c>
      <c r="E17" s="100" t="e">
        <f t="shared" si="8"/>
        <v>#VALUE!</v>
      </c>
      <c r="F17" s="100">
        <f t="shared" si="8"/>
        <v>0.14022870057056974</v>
      </c>
      <c r="G17" s="100">
        <f t="shared" si="8"/>
        <v>4.7315353690203142E-2</v>
      </c>
      <c r="H17" s="100">
        <f t="shared" si="8"/>
        <v>9.7106694303900926E-2</v>
      </c>
      <c r="I17" s="100">
        <f t="shared" si="8"/>
        <v>-6.1013523676283501E-2</v>
      </c>
      <c r="J17" s="126" t="s">
        <v>274</v>
      </c>
      <c r="K17" s="100" t="e">
        <f>(1-K23)*K18+K23*K22</f>
        <v>#DIV/0!</v>
      </c>
      <c r="L17" s="3"/>
      <c r="M17" s="3"/>
      <c r="N17" s="3"/>
      <c r="O17" s="3"/>
    </row>
    <row r="18" spans="1:21" x14ac:dyDescent="0.35">
      <c r="A18" s="2" t="s">
        <v>296</v>
      </c>
      <c r="B18" s="120" t="e">
        <f t="shared" ref="B18:I18" si="9">B20+B19*(B21-B20)</f>
        <v>#VALUE!</v>
      </c>
      <c r="C18" s="120" t="e">
        <f t="shared" si="9"/>
        <v>#VALUE!</v>
      </c>
      <c r="D18" s="120" t="e">
        <f t="shared" si="9"/>
        <v>#VALUE!</v>
      </c>
      <c r="E18" s="120" t="e">
        <f t="shared" si="9"/>
        <v>#VALUE!</v>
      </c>
      <c r="F18" s="120">
        <f t="shared" si="9"/>
        <v>0.30850228400000002</v>
      </c>
      <c r="G18" s="120">
        <f t="shared" si="9"/>
        <v>0.14618501992031874</v>
      </c>
      <c r="H18" s="120">
        <f t="shared" si="9"/>
        <v>0.21722045418326694</v>
      </c>
      <c r="I18" s="121">
        <f t="shared" si="9"/>
        <v>-0.18019365461847389</v>
      </c>
      <c r="J18" s="129" t="s">
        <v>276</v>
      </c>
      <c r="K18" s="121" t="e">
        <f>K20+K19*(K21-K20)</f>
        <v>#DIV/0!</v>
      </c>
      <c r="L18" s="104"/>
      <c r="M18" s="104"/>
      <c r="N18" s="104"/>
      <c r="O18" s="104"/>
      <c r="P18" s="104"/>
      <c r="Q18" s="104"/>
      <c r="R18" s="104"/>
      <c r="S18" s="104"/>
      <c r="T18" s="104"/>
      <c r="U18" s="104"/>
    </row>
    <row r="19" spans="1:21" x14ac:dyDescent="0.35">
      <c r="A19" s="2" t="s">
        <v>275</v>
      </c>
      <c r="B19" s="123" t="s">
        <v>295</v>
      </c>
      <c r="C19" s="123" t="s">
        <v>295</v>
      </c>
      <c r="D19" s="123" t="s">
        <v>295</v>
      </c>
      <c r="E19" s="123" t="s">
        <v>295</v>
      </c>
      <c r="F19" s="122">
        <v>1.07</v>
      </c>
      <c r="G19" s="122">
        <v>0.9</v>
      </c>
      <c r="H19" s="122">
        <v>0.81</v>
      </c>
      <c r="I19" s="122">
        <v>0.93</v>
      </c>
      <c r="J19" s="127" t="s">
        <v>294</v>
      </c>
      <c r="K19" s="122">
        <v>1.32</v>
      </c>
    </row>
    <row r="20" spans="1:21" x14ac:dyDescent="0.35">
      <c r="A20" s="2" t="s">
        <v>277</v>
      </c>
      <c r="B20" s="120">
        <f>AVERAGEIF(Rf!$C:$C,Schedule!B1,Rf!$B:$B)/100</f>
        <v>8.0689243027888442E-3</v>
      </c>
      <c r="C20" s="120">
        <f>AVERAGEIF(Rf!$C:$C,Schedule!C1,Rf!$B:$B)/100</f>
        <v>6.9200000000000051E-3</v>
      </c>
      <c r="D20" s="120">
        <f>AVERAGEIF(Rf!$C:$C,Schedule!D1,Rf!$B:$B)/100</f>
        <v>7.8159999999999948E-3</v>
      </c>
      <c r="E20" s="120">
        <f>AVERAGEIF(Rf!$C:$C,Schedule!E1,Rf!$B:$B)/100</f>
        <v>9.682329317269079E-3</v>
      </c>
      <c r="F20" s="120">
        <f>AVERAGEIF(Rf!$C:$C,Schedule!F1,Rf!$B:$B)/100</f>
        <v>7.3388000000000012E-3</v>
      </c>
      <c r="G20" s="120">
        <f>AVERAGEIF(Rf!$C:$C,Schedule!G1,Rf!$B:$B)/100</f>
        <v>-1.5498007968127484E-3</v>
      </c>
      <c r="H20" s="120">
        <f>AVERAGEIF(Rf!$C:$C,Schedule!H1,Rf!$B:$B)/100</f>
        <v>-3.097609561752989E-3</v>
      </c>
      <c r="I20" s="120">
        <f>AVERAGEIF(Rf!$C:$C,Schedule!I1,Rf!$B:$B)/100</f>
        <v>8.5477911646586347E-3</v>
      </c>
      <c r="J20" s="128" t="s">
        <v>278</v>
      </c>
      <c r="K20" s="120" t="e">
        <f>AVERAGEIF(Rf!$C:$C,Schedule!#REF!,Rf!$B:$B)/100</f>
        <v>#DIV/0!</v>
      </c>
      <c r="L20" s="104"/>
      <c r="M20" s="104"/>
      <c r="N20" s="104"/>
      <c r="O20" s="104"/>
      <c r="P20" s="104"/>
      <c r="Q20" s="104"/>
      <c r="R20" s="104"/>
      <c r="S20" s="104"/>
      <c r="T20" s="104"/>
      <c r="U20" s="104"/>
    </row>
    <row r="21" spans="1:21" x14ac:dyDescent="0.35">
      <c r="A21" s="2" t="s">
        <v>279</v>
      </c>
      <c r="B21" s="120">
        <v>-7.3000000000000001E-3</v>
      </c>
      <c r="C21" s="120">
        <v>9.5399999999999999E-2</v>
      </c>
      <c r="D21" s="120">
        <v>0.19420000000000001</v>
      </c>
      <c r="E21" s="120">
        <v>-6.2399999999999997E-2</v>
      </c>
      <c r="F21" s="120">
        <v>0.2888</v>
      </c>
      <c r="G21" s="120">
        <v>0.16259999999999999</v>
      </c>
      <c r="H21" s="120">
        <v>0.26889999999999997</v>
      </c>
      <c r="I21" s="121">
        <v>-0.19439999999999999</v>
      </c>
      <c r="J21" s="127" t="s">
        <v>291</v>
      </c>
      <c r="K21" s="121">
        <v>0.15909999999999999</v>
      </c>
      <c r="L21" s="104"/>
      <c r="M21" s="104"/>
      <c r="N21" s="104"/>
      <c r="O21" s="104"/>
      <c r="P21" s="104"/>
      <c r="Q21" s="104"/>
      <c r="R21" s="104"/>
      <c r="S21" s="104"/>
      <c r="T21" s="104"/>
      <c r="U21" s="104"/>
    </row>
    <row r="22" spans="1:21" x14ac:dyDescent="0.35">
      <c r="A22" s="2" t="s">
        <v>297</v>
      </c>
      <c r="B22" s="100">
        <f>'Three Statements'!B10/'Three Statements'!B38</f>
        <v>2.5949953660797033E-2</v>
      </c>
      <c r="C22" s="100">
        <f>'Three Statements'!C10/'Three Statements'!C38</f>
        <v>9.4527363184079595E-3</v>
      </c>
      <c r="D22" s="100">
        <f>'Three Statements'!D10/'Three Statements'!D38</f>
        <v>1.6997983290118122E-2</v>
      </c>
      <c r="E22" s="100">
        <f>'Three Statements'!E10/'Three Statements'!E38</f>
        <v>1.5570934256055362E-2</v>
      </c>
      <c r="F22" s="100">
        <f>'Three Statements'!F10/'Three Statements'!F38</f>
        <v>1.4145496535796767E-2</v>
      </c>
      <c r="G22" s="100">
        <f>'Three Statements'!G10/'Three Statements'!G38</f>
        <v>9.4620455028705079E-3</v>
      </c>
      <c r="H22" s="100">
        <f>'Three Statements'!H10/'Three Statements'!H38</f>
        <v>2.7833846807606501E-2</v>
      </c>
      <c r="I22" s="100">
        <f>'Three Statements'!I10/'Three Statements'!I38</f>
        <v>2.2982062780269059E-2</v>
      </c>
      <c r="J22" s="126" t="s">
        <v>298</v>
      </c>
      <c r="K22" s="100">
        <f>'Three Statements'!J10/'Three Statements'!J38</f>
        <v>2.1710654489280758E-2</v>
      </c>
      <c r="L22" s="104"/>
      <c r="M22" s="104"/>
      <c r="N22" s="104"/>
      <c r="O22" s="104"/>
      <c r="P22" s="104"/>
      <c r="Q22" s="104"/>
      <c r="R22" s="104"/>
      <c r="S22" s="104"/>
      <c r="T22" s="104"/>
      <c r="U22" s="104"/>
    </row>
    <row r="23" spans="1:21" x14ac:dyDescent="0.35">
      <c r="A23" s="2" t="s">
        <v>280</v>
      </c>
      <c r="B23" s="49">
        <f>('Three Statements'!B45-'Three Statements'!B41)/'Three Statements'!B33</f>
        <v>0.34722071887294731</v>
      </c>
      <c r="C23" s="49">
        <f>('Three Statements'!C45-'Three Statements'!C41)/'Three Statements'!C33</f>
        <v>0.36172864026925378</v>
      </c>
      <c r="D23" s="49">
        <f>('Three Statements'!D45-'Three Statements'!D41)/'Three Statements'!D33</f>
        <v>0.41506757439046399</v>
      </c>
      <c r="E23" s="49">
        <f>('Three Statements'!E45-'Three Statements'!E41)/'Three Statements'!E33</f>
        <v>0.51562412096231058</v>
      </c>
      <c r="F23" s="49">
        <f>('Three Statements'!F45-'Three Statements'!F41)/'Three Statements'!F33</f>
        <v>0.57166537547531171</v>
      </c>
      <c r="G23" s="49">
        <f>('Three Statements'!G45-'Three Statements'!G41)/'Three Statements'!G33</f>
        <v>0.72313864331420008</v>
      </c>
      <c r="H23" s="49">
        <f>('Three Statements'!H45-'Three Statements'!H41)/'Three Statements'!H33</f>
        <v>0.63422520495925405</v>
      </c>
      <c r="I23" s="49">
        <f>('Three Statements'!I45-'Three Statements'!I41)/'Three Statements'!I33</f>
        <v>0.58658649009858377</v>
      </c>
      <c r="J23" s="126" t="s">
        <v>299</v>
      </c>
      <c r="K23" s="49">
        <f>('Three Statements'!J45-'Three Statements'!J41)/'Three Statements'!J33</f>
        <v>0.55719379711923178</v>
      </c>
      <c r="L23" s="104"/>
      <c r="M23" s="104"/>
      <c r="N23" s="104"/>
      <c r="O23" s="104"/>
      <c r="P23" s="104"/>
      <c r="Q23" s="104"/>
      <c r="R23" s="104"/>
      <c r="S23" s="104"/>
      <c r="T23" s="104"/>
      <c r="U23" s="104"/>
    </row>
    <row r="24" spans="1:21" x14ac:dyDescent="0.35">
      <c r="A24" t="s">
        <v>281</v>
      </c>
      <c r="J24" t="s">
        <v>282</v>
      </c>
      <c r="K24" s="3"/>
      <c r="L24" s="3"/>
      <c r="M24" s="3"/>
      <c r="N24" s="3"/>
      <c r="O24" s="3"/>
    </row>
    <row r="25" spans="1:21" ht="15" thickBot="1" x14ac:dyDescent="0.4"/>
    <row r="26" spans="1:21" x14ac:dyDescent="0.35">
      <c r="A26" s="105" t="s">
        <v>283</v>
      </c>
      <c r="B26" s="107" t="s">
        <v>284</v>
      </c>
      <c r="C26" s="3"/>
      <c r="D26" s="3"/>
      <c r="E26" s="3"/>
      <c r="F26" s="3"/>
      <c r="G26" s="3"/>
      <c r="H26" s="3"/>
      <c r="I26" s="3">
        <f>I15/(1+I17)</f>
        <v>9060.8333714349028</v>
      </c>
      <c r="J26" s="3"/>
      <c r="K26" s="3" t="e">
        <f t="shared" ref="J26:K26" si="10">K15/(1+K17)</f>
        <v>#DIV/0!</v>
      </c>
      <c r="L26" s="3">
        <f>L15/(1+L17)</f>
        <v>9761.1022178474632</v>
      </c>
      <c r="M26" s="3">
        <f t="shared" ref="L26:U26" si="11">M15/(1+M17)</f>
        <v>10970.613914299618</v>
      </c>
      <c r="N26" s="3">
        <f t="shared" si="11"/>
        <v>12485.219021409584</v>
      </c>
      <c r="O26" s="3">
        <f t="shared" si="11"/>
        <v>14382.908807469903</v>
      </c>
      <c r="P26" s="3">
        <f t="shared" si="11"/>
        <v>14886.31061573135</v>
      </c>
      <c r="Q26" s="3">
        <f t="shared" si="11"/>
        <v>15407.331487281948</v>
      </c>
      <c r="R26" s="3">
        <f t="shared" si="11"/>
        <v>15946.588089336816</v>
      </c>
      <c r="S26" s="3">
        <f t="shared" si="11"/>
        <v>16504.718672463605</v>
      </c>
      <c r="T26" s="3">
        <f t="shared" si="11"/>
        <v>17082.38382599983</v>
      </c>
      <c r="U26" s="3">
        <f t="shared" si="11"/>
        <v>17680.267259909826</v>
      </c>
    </row>
    <row r="27" spans="1:21" x14ac:dyDescent="0.35">
      <c r="A27" s="106" t="s">
        <v>285</v>
      </c>
      <c r="B27" s="107" t="s">
        <v>284</v>
      </c>
    </row>
    <row r="28" spans="1:21" x14ac:dyDescent="0.35">
      <c r="A28" s="106" t="s">
        <v>286</v>
      </c>
      <c r="B28" s="107" t="s">
        <v>287</v>
      </c>
      <c r="I28" s="52">
        <f>I26+I27</f>
        <v>9060.8333714349028</v>
      </c>
      <c r="J28" s="52"/>
      <c r="K28" s="52" t="e">
        <f>K26+K27</f>
        <v>#DIV/0!</v>
      </c>
      <c r="L28" s="52">
        <f t="shared" ref="L28" si="12">L26+L27</f>
        <v>9761.1022178474632</v>
      </c>
      <c r="M28" s="52">
        <f t="shared" ref="M28" si="13">M26+M27</f>
        <v>10970.613914299618</v>
      </c>
      <c r="N28" s="52">
        <f t="shared" ref="N28" si="14">N26+N27</f>
        <v>12485.219021409584</v>
      </c>
      <c r="O28" s="52">
        <f t="shared" ref="O28" si="15">O26+O27</f>
        <v>14382.908807469903</v>
      </c>
      <c r="P28" s="52">
        <f t="shared" ref="P28" si="16">P26+P27</f>
        <v>14886.31061573135</v>
      </c>
      <c r="Q28" s="52">
        <f t="shared" ref="Q28" si="17">Q26+Q27</f>
        <v>15407.331487281948</v>
      </c>
      <c r="R28" s="52">
        <f t="shared" ref="R28" si="18">R26+R27</f>
        <v>15946.588089336816</v>
      </c>
      <c r="S28" s="52">
        <f t="shared" ref="S28" si="19">S26+S27</f>
        <v>16504.718672463605</v>
      </c>
      <c r="T28" s="52">
        <f t="shared" ref="T28" si="20">T26+T27</f>
        <v>17082.38382599983</v>
      </c>
      <c r="U28" s="52">
        <f t="shared" ref="U28" si="21">U26+U27</f>
        <v>17680.267259909826</v>
      </c>
    </row>
    <row r="29" spans="1:21" x14ac:dyDescent="0.35">
      <c r="A29" s="106" t="s">
        <v>288</v>
      </c>
      <c r="B29" s="107"/>
      <c r="I29" s="52">
        <f>'Three Statements'!I35+'Three Statements'!I36+'Three Statements'!I38+'Three Statements'!I39</f>
        <v>12207</v>
      </c>
      <c r="K29" s="52">
        <f>'Three Statements'!J35+'Three Statements'!J36+'Three Statements'!J38+'Three Statements'!J39</f>
        <v>11707</v>
      </c>
      <c r="L29" s="52">
        <f>'Three Statements'!K35+'Three Statements'!K36+'Three Statements'!K38+'Three Statements'!K39</f>
        <v>11707</v>
      </c>
      <c r="M29" s="52">
        <f>'Three Statements'!L35+'Three Statements'!L36+'Three Statements'!L38+'Three Statements'!L39</f>
        <v>11707</v>
      </c>
      <c r="N29" s="52">
        <f>'Three Statements'!M35+'Three Statements'!M36+'Three Statements'!M38+'Three Statements'!M39</f>
        <v>11707</v>
      </c>
      <c r="O29" s="52">
        <f>'Three Statements'!N35+'Three Statements'!N36+'Three Statements'!N38+'Three Statements'!N39</f>
        <v>11707</v>
      </c>
      <c r="P29" s="52">
        <f>'Three Statements'!O35+'Three Statements'!O36+'Three Statements'!O38+'Three Statements'!O39</f>
        <v>0</v>
      </c>
      <c r="Q29" s="52">
        <f>'Three Statements'!P35+'Three Statements'!P36+'Three Statements'!P38+'Three Statements'!P39</f>
        <v>0</v>
      </c>
      <c r="R29" s="52">
        <f>'Three Statements'!Q35+'Three Statements'!Q36+'Three Statements'!Q38+'Three Statements'!Q39</f>
        <v>0</v>
      </c>
      <c r="S29" s="52">
        <f>'Three Statements'!R35+'Three Statements'!R36+'Three Statements'!R38+'Three Statements'!R39</f>
        <v>0</v>
      </c>
      <c r="T29" s="52">
        <f>'Three Statements'!S35+'Three Statements'!S36+'Three Statements'!S38+'Three Statements'!S39</f>
        <v>0</v>
      </c>
      <c r="U29" s="52">
        <f>'Three Statements'!T35+'Three Statements'!T36+'Three Statements'!T38+'Three Statements'!T39</f>
        <v>0</v>
      </c>
    </row>
    <row r="30" spans="1:21" x14ac:dyDescent="0.35">
      <c r="A30" s="106" t="s">
        <v>289</v>
      </c>
      <c r="B30" s="107"/>
      <c r="I30" s="52">
        <f>'Three Statements'!I45-'Three Statements'!I41</f>
        <v>21682</v>
      </c>
      <c r="K30" s="52">
        <f>'Three Statements'!J45-'Three Statements'!J41</f>
        <v>21181.999999999996</v>
      </c>
      <c r="L30" s="52">
        <f>'Three Statements'!K45-'Three Statements'!K41</f>
        <v>21182</v>
      </c>
      <c r="M30" s="52">
        <f>'Three Statements'!L45-'Three Statements'!L41</f>
        <v>21182.000000000004</v>
      </c>
      <c r="N30" s="52">
        <f>'Three Statements'!M45-'Three Statements'!M41</f>
        <v>21182</v>
      </c>
      <c r="O30" s="52">
        <f>'Three Statements'!N45-'Three Statements'!N41</f>
        <v>21181.999999999996</v>
      </c>
      <c r="P30" s="52">
        <f>'Three Statements'!O45-'Three Statements'!O41</f>
        <v>0</v>
      </c>
      <c r="Q30" s="52">
        <f>'Three Statements'!P45-'Three Statements'!P41</f>
        <v>0</v>
      </c>
      <c r="R30" s="52">
        <f>'Three Statements'!Q45-'Three Statements'!Q41</f>
        <v>0</v>
      </c>
      <c r="S30" s="52">
        <f>'Three Statements'!R45-'Three Statements'!R41</f>
        <v>0</v>
      </c>
      <c r="T30" s="52">
        <f>'Three Statements'!S45-'Three Statements'!S41</f>
        <v>0</v>
      </c>
      <c r="U30" s="52">
        <f>'Three Statements'!T45-'Three Statements'!T41</f>
        <v>0</v>
      </c>
    </row>
    <row r="31" spans="1:21" ht="15" thickBot="1" x14ac:dyDescent="0.4">
      <c r="A31" s="108" t="s">
        <v>290</v>
      </c>
      <c r="B31" s="109"/>
      <c r="I31" s="124">
        <f>I30/'Three Statements'!I16</f>
        <v>13.46039235162652</v>
      </c>
      <c r="K31" s="124">
        <f>K30/'Three Statements'!J16</f>
        <v>13.376415610659704</v>
      </c>
      <c r="L31" s="124">
        <f>L30/'Three Statements'!K16</f>
        <v>13.748508694388983</v>
      </c>
      <c r="M31" s="124">
        <f>M30/'Three Statements'!L16</f>
        <v>14.14189520000509</v>
      </c>
      <c r="N31" s="124">
        <f>N30/'Three Statements'!M16</f>
        <v>14.558456775173299</v>
      </c>
      <c r="O31" s="124">
        <f>O30/'Three Statements'!N16</f>
        <v>15.000303498324014</v>
      </c>
      <c r="P31" s="124" t="e">
        <f>P30/'Three Statements'!O16</f>
        <v>#DIV/0!</v>
      </c>
      <c r="Q31" s="124" t="e">
        <f>Q30/'Three Statements'!P16</f>
        <v>#VALUE!</v>
      </c>
      <c r="R31" s="124" t="e">
        <f>R30/'Three Statements'!Q16</f>
        <v>#DIV/0!</v>
      </c>
      <c r="S31" s="124" t="e">
        <f>S30/'Three Statements'!R16</f>
        <v>#DIV/0!</v>
      </c>
      <c r="T31" s="124" t="e">
        <f>T30/'Three Statements'!S16</f>
        <v>#VALUE!</v>
      </c>
      <c r="U31" s="124">
        <f>U30/'Three Statements'!T16</f>
        <v>0</v>
      </c>
    </row>
    <row r="33" spans="10:10" x14ac:dyDescent="0.35">
      <c r="J33" s="110"/>
    </row>
    <row r="35" spans="10:10" x14ac:dyDescent="0.35">
      <c r="J35" s="111"/>
    </row>
    <row r="37" spans="10:10" x14ac:dyDescent="0.35">
      <c r="J37" s="111"/>
    </row>
    <row r="39" spans="10:10" x14ac:dyDescent="0.35">
      <c r="J39" s="111"/>
    </row>
    <row r="41" spans="10:10" x14ac:dyDescent="0.35">
      <c r="J41" s="111"/>
    </row>
  </sheetData>
  <hyperlinks>
    <hyperlink ref="J20" r:id="rId1" xr:uid="{5A1F8D15-2391-4A4A-911E-E54838DC44FF}"/>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365B-E685-4B28-B024-D28E09C03531}">
  <dimension ref="A1:O2267"/>
  <sheetViews>
    <sheetView workbookViewId="0">
      <selection activeCell="B4" sqref="B4"/>
    </sheetView>
  </sheetViews>
  <sheetFormatPr defaultRowHeight="13" x14ac:dyDescent="0.3"/>
  <cols>
    <col min="1" max="2" width="8.7265625" style="112"/>
    <col min="3" max="4" width="10.453125" style="112" bestFit="1" customWidth="1"/>
    <col min="5" max="7" width="8.7265625" style="112"/>
    <col min="8" max="8" width="10.453125" style="112" bestFit="1" customWidth="1"/>
    <col min="9" max="14" width="8.7265625" style="112"/>
    <col min="15" max="15" width="10.08984375" style="112" bestFit="1" customWidth="1"/>
    <col min="16" max="16384" width="8.7265625" style="112"/>
  </cols>
  <sheetData>
    <row r="1" spans="1:15" ht="13.5" thickBot="1" x14ac:dyDescent="0.35">
      <c r="A1" s="134" t="s">
        <v>292</v>
      </c>
      <c r="B1" s="136" t="s">
        <v>304</v>
      </c>
      <c r="C1" s="113"/>
      <c r="D1" s="113"/>
      <c r="E1" s="134" t="s">
        <v>292</v>
      </c>
      <c r="F1" s="135" t="s">
        <v>300</v>
      </c>
      <c r="G1" s="135" t="s">
        <v>301</v>
      </c>
      <c r="H1" s="135" t="s">
        <v>302</v>
      </c>
      <c r="I1" s="135" t="s">
        <v>303</v>
      </c>
      <c r="J1" s="136" t="s">
        <v>304</v>
      </c>
      <c r="K1" s="135" t="s">
        <v>305</v>
      </c>
    </row>
    <row r="2" spans="1:15" ht="13.5" thickBot="1" x14ac:dyDescent="0.35">
      <c r="A2" s="137"/>
      <c r="B2" s="138"/>
      <c r="E2" s="137"/>
      <c r="F2" s="138"/>
      <c r="G2" s="138"/>
      <c r="H2" s="138"/>
      <c r="I2" s="138"/>
      <c r="J2" s="138"/>
      <c r="K2" s="139"/>
    </row>
    <row r="3" spans="1:15" ht="13.5" thickBot="1" x14ac:dyDescent="0.35">
      <c r="A3" s="137">
        <v>45170</v>
      </c>
      <c r="C3" s="112">
        <f t="shared" ref="C3:C66" si="0">YEAR(A3)</f>
        <v>2023</v>
      </c>
      <c r="E3" s="137">
        <v>45170</v>
      </c>
      <c r="F3" s="140" t="s">
        <v>306</v>
      </c>
      <c r="G3" s="140"/>
      <c r="H3" s="140"/>
      <c r="I3" s="140"/>
      <c r="J3" s="140"/>
      <c r="K3" s="140"/>
      <c r="O3" s="114"/>
    </row>
    <row r="4" spans="1:15" ht="13.5" thickBot="1" x14ac:dyDescent="0.35">
      <c r="A4" s="137">
        <v>45170</v>
      </c>
      <c r="B4" s="138"/>
      <c r="C4" s="112">
        <f t="shared" si="0"/>
        <v>2023</v>
      </c>
      <c r="E4" s="137">
        <v>45170</v>
      </c>
      <c r="F4" s="138">
        <v>101.97</v>
      </c>
      <c r="G4" s="138">
        <v>102.96</v>
      </c>
      <c r="H4" s="138">
        <v>95.66</v>
      </c>
      <c r="I4" s="138">
        <v>96.26</v>
      </c>
      <c r="J4" s="138">
        <v>95.94</v>
      </c>
      <c r="K4" s="139">
        <v>74090300</v>
      </c>
    </row>
    <row r="5" spans="1:15" ht="13.5" thickBot="1" x14ac:dyDescent="0.35">
      <c r="A5" s="137">
        <v>45139</v>
      </c>
      <c r="B5" s="138">
        <v>101.37</v>
      </c>
      <c r="C5" s="112">
        <f t="shared" si="0"/>
        <v>2023</v>
      </c>
      <c r="E5" s="137">
        <v>45139</v>
      </c>
      <c r="F5" s="138">
        <v>110</v>
      </c>
      <c r="G5" s="138">
        <v>111.95</v>
      </c>
      <c r="H5" s="138">
        <v>96.55</v>
      </c>
      <c r="I5" s="138">
        <v>101.71</v>
      </c>
      <c r="J5" s="138">
        <v>101.37</v>
      </c>
      <c r="K5" s="139">
        <v>159458200</v>
      </c>
    </row>
    <row r="6" spans="1:15" ht="13.5" thickBot="1" x14ac:dyDescent="0.35">
      <c r="A6" s="137">
        <v>45108</v>
      </c>
      <c r="B6" s="138">
        <v>110.02</v>
      </c>
      <c r="C6" s="112">
        <f t="shared" si="0"/>
        <v>2023</v>
      </c>
      <c r="E6" s="137">
        <v>45108</v>
      </c>
      <c r="F6" s="138">
        <v>111.06</v>
      </c>
      <c r="G6" s="138">
        <v>111.3</v>
      </c>
      <c r="H6" s="138">
        <v>103.67</v>
      </c>
      <c r="I6" s="138">
        <v>110.39</v>
      </c>
      <c r="J6" s="138">
        <v>110.02</v>
      </c>
      <c r="K6" s="139">
        <v>135368900</v>
      </c>
    </row>
    <row r="7" spans="1:15" ht="13.5" thickBot="1" x14ac:dyDescent="0.35">
      <c r="A7" s="137">
        <v>45079</v>
      </c>
      <c r="C7" s="112">
        <f t="shared" si="0"/>
        <v>2023</v>
      </c>
      <c r="E7" s="137">
        <v>45079</v>
      </c>
      <c r="F7" s="140" t="s">
        <v>306</v>
      </c>
      <c r="G7" s="140"/>
      <c r="H7" s="140"/>
      <c r="I7" s="140"/>
      <c r="J7" s="140"/>
      <c r="K7" s="140"/>
    </row>
    <row r="8" spans="1:15" ht="13.5" thickBot="1" x14ac:dyDescent="0.35">
      <c r="A8" s="137">
        <v>45078</v>
      </c>
      <c r="B8" s="138">
        <v>109.64</v>
      </c>
      <c r="C8" s="112">
        <f t="shared" si="0"/>
        <v>2023</v>
      </c>
      <c r="E8" s="137">
        <v>45078</v>
      </c>
      <c r="F8" s="138">
        <v>104.18</v>
      </c>
      <c r="G8" s="138">
        <v>114.76</v>
      </c>
      <c r="H8" s="138">
        <v>102.9</v>
      </c>
      <c r="I8" s="138">
        <v>110.37</v>
      </c>
      <c r="J8" s="138">
        <v>109.64</v>
      </c>
      <c r="K8" s="139">
        <v>216084600</v>
      </c>
    </row>
    <row r="9" spans="1:15" ht="13.5" thickBot="1" x14ac:dyDescent="0.35">
      <c r="A9" s="137">
        <v>45047</v>
      </c>
      <c r="B9" s="138">
        <v>104.56</v>
      </c>
      <c r="C9" s="112">
        <f t="shared" si="0"/>
        <v>2023</v>
      </c>
      <c r="E9" s="137">
        <v>45047</v>
      </c>
      <c r="F9" s="138">
        <v>126.92</v>
      </c>
      <c r="G9" s="138">
        <v>128.68</v>
      </c>
      <c r="H9" s="138">
        <v>104.83</v>
      </c>
      <c r="I9" s="138">
        <v>105.26</v>
      </c>
      <c r="J9" s="138">
        <v>104.56</v>
      </c>
      <c r="K9" s="139">
        <v>166769300</v>
      </c>
    </row>
    <row r="10" spans="1:15" ht="13.5" thickBot="1" x14ac:dyDescent="0.35">
      <c r="A10" s="137">
        <v>45017</v>
      </c>
      <c r="B10" s="138">
        <v>125.88</v>
      </c>
      <c r="C10" s="112">
        <f t="shared" si="0"/>
        <v>2023</v>
      </c>
      <c r="E10" s="137">
        <v>45017</v>
      </c>
      <c r="F10" s="138">
        <v>122.5</v>
      </c>
      <c r="G10" s="138">
        <v>127.49</v>
      </c>
      <c r="H10" s="138">
        <v>117.85</v>
      </c>
      <c r="I10" s="138">
        <v>126.72</v>
      </c>
      <c r="J10" s="138">
        <v>125.88</v>
      </c>
      <c r="K10" s="139">
        <v>81949300</v>
      </c>
    </row>
    <row r="11" spans="1:15" ht="13.5" thickBot="1" x14ac:dyDescent="0.35">
      <c r="A11" s="137">
        <v>44988</v>
      </c>
      <c r="C11" s="112">
        <f t="shared" si="0"/>
        <v>2023</v>
      </c>
      <c r="E11" s="137">
        <v>44988</v>
      </c>
      <c r="F11" s="140" t="s">
        <v>306</v>
      </c>
      <c r="G11" s="140"/>
      <c r="H11" s="140"/>
      <c r="I11" s="140"/>
      <c r="J11" s="140"/>
      <c r="K11" s="140"/>
    </row>
    <row r="12" spans="1:15" ht="13.5" thickBot="1" x14ac:dyDescent="0.35">
      <c r="A12" s="137">
        <v>44986</v>
      </c>
      <c r="B12" s="138">
        <v>121.48</v>
      </c>
      <c r="C12" s="112">
        <f t="shared" si="0"/>
        <v>2023</v>
      </c>
      <c r="E12" s="137">
        <v>44986</v>
      </c>
      <c r="F12" s="138">
        <v>117.95</v>
      </c>
      <c r="G12" s="138">
        <v>126.06</v>
      </c>
      <c r="H12" s="138">
        <v>115.79</v>
      </c>
      <c r="I12" s="138">
        <v>122.64</v>
      </c>
      <c r="J12" s="138">
        <v>121.48</v>
      </c>
      <c r="K12" s="139">
        <v>156964700</v>
      </c>
    </row>
    <row r="13" spans="1:15" ht="13.5" thickBot="1" x14ac:dyDescent="0.35">
      <c r="A13" s="137">
        <v>44958</v>
      </c>
      <c r="B13" s="138">
        <v>117.67</v>
      </c>
      <c r="C13" s="112">
        <f t="shared" si="0"/>
        <v>2023</v>
      </c>
      <c r="E13" s="137">
        <v>44958</v>
      </c>
      <c r="F13" s="138">
        <v>127.9</v>
      </c>
      <c r="G13" s="138">
        <v>131.31</v>
      </c>
      <c r="H13" s="138">
        <v>117.34</v>
      </c>
      <c r="I13" s="138">
        <v>118.79</v>
      </c>
      <c r="J13" s="138">
        <v>117.67</v>
      </c>
      <c r="K13" s="139">
        <v>101178600</v>
      </c>
    </row>
    <row r="14" spans="1:15" ht="13.5" thickBot="1" x14ac:dyDescent="0.35">
      <c r="A14" s="137">
        <v>44927</v>
      </c>
      <c r="B14" s="138">
        <v>126.13</v>
      </c>
      <c r="C14" s="112">
        <f t="shared" si="0"/>
        <v>2023</v>
      </c>
      <c r="E14" s="137">
        <v>44927</v>
      </c>
      <c r="F14" s="138">
        <v>118.55</v>
      </c>
      <c r="G14" s="138">
        <v>129.22999999999999</v>
      </c>
      <c r="H14" s="138">
        <v>117.44</v>
      </c>
      <c r="I14" s="138">
        <v>127.33</v>
      </c>
      <c r="J14" s="138">
        <v>126.13</v>
      </c>
      <c r="K14" s="139">
        <v>135012300</v>
      </c>
    </row>
    <row r="15" spans="1:15" ht="13.5" thickBot="1" x14ac:dyDescent="0.35">
      <c r="A15" s="137">
        <v>44897</v>
      </c>
      <c r="C15" s="112">
        <f t="shared" si="0"/>
        <v>2022</v>
      </c>
      <c r="E15" s="137">
        <v>44897</v>
      </c>
      <c r="F15" s="140" t="s">
        <v>306</v>
      </c>
      <c r="G15" s="140"/>
      <c r="H15" s="140"/>
      <c r="I15" s="140"/>
      <c r="J15" s="140"/>
      <c r="K15" s="140"/>
    </row>
    <row r="16" spans="1:15" ht="13.5" thickBot="1" x14ac:dyDescent="0.35">
      <c r="A16" s="137">
        <v>44896</v>
      </c>
      <c r="B16" s="138">
        <v>115.55</v>
      </c>
      <c r="C16" s="112">
        <f t="shared" si="0"/>
        <v>2022</v>
      </c>
      <c r="E16" s="137">
        <v>44896</v>
      </c>
      <c r="F16" s="138">
        <v>110.09</v>
      </c>
      <c r="G16" s="138">
        <v>119.18</v>
      </c>
      <c r="H16" s="138">
        <v>101.68</v>
      </c>
      <c r="I16" s="138">
        <v>117.01</v>
      </c>
      <c r="J16" s="138">
        <v>115.55</v>
      </c>
      <c r="K16" s="139">
        <v>194177000</v>
      </c>
    </row>
    <row r="17" spans="1:11" ht="13.5" thickBot="1" x14ac:dyDescent="0.35">
      <c r="A17" s="137">
        <v>44866</v>
      </c>
      <c r="B17" s="138">
        <v>108.32</v>
      </c>
      <c r="C17" s="112">
        <f t="shared" si="0"/>
        <v>2022</v>
      </c>
      <c r="E17" s="137">
        <v>44866</v>
      </c>
      <c r="F17" s="138">
        <v>95.69</v>
      </c>
      <c r="G17" s="138">
        <v>109.69</v>
      </c>
      <c r="H17" s="138">
        <v>88.72</v>
      </c>
      <c r="I17" s="138">
        <v>109.69</v>
      </c>
      <c r="J17" s="138">
        <v>108.32</v>
      </c>
      <c r="K17" s="139">
        <v>158370900</v>
      </c>
    </row>
    <row r="18" spans="1:11" ht="13.5" thickBot="1" x14ac:dyDescent="0.35">
      <c r="A18" s="137">
        <v>44835</v>
      </c>
      <c r="B18" s="138">
        <v>91.52</v>
      </c>
      <c r="C18" s="112">
        <f t="shared" si="0"/>
        <v>2022</v>
      </c>
      <c r="E18" s="137">
        <v>44835</v>
      </c>
      <c r="F18" s="138">
        <v>83.13</v>
      </c>
      <c r="G18" s="138">
        <v>94.35</v>
      </c>
      <c r="H18" s="138">
        <v>82.22</v>
      </c>
      <c r="I18" s="138">
        <v>92.68</v>
      </c>
      <c r="J18" s="138">
        <v>91.52</v>
      </c>
      <c r="K18" s="139">
        <v>200873100</v>
      </c>
    </row>
    <row r="19" spans="1:11" ht="13.5" thickBot="1" x14ac:dyDescent="0.35">
      <c r="A19" s="137">
        <v>44806</v>
      </c>
      <c r="C19" s="112">
        <f t="shared" si="0"/>
        <v>2022</v>
      </c>
      <c r="E19" s="137">
        <v>44806</v>
      </c>
      <c r="F19" s="140" t="s">
        <v>307</v>
      </c>
      <c r="G19" s="140"/>
      <c r="H19" s="140"/>
      <c r="I19" s="140"/>
      <c r="J19" s="140"/>
      <c r="K19" s="140"/>
    </row>
    <row r="20" spans="1:11" ht="13.5" thickBot="1" x14ac:dyDescent="0.35">
      <c r="A20" s="137">
        <v>44805</v>
      </c>
      <c r="B20" s="138">
        <v>81.849999999999994</v>
      </c>
      <c r="C20" s="112">
        <f t="shared" si="0"/>
        <v>2022</v>
      </c>
      <c r="E20" s="137">
        <v>44805</v>
      </c>
      <c r="F20" s="138">
        <v>105.8</v>
      </c>
      <c r="G20" s="138">
        <v>113.36</v>
      </c>
      <c r="H20" s="138">
        <v>82.5</v>
      </c>
      <c r="I20" s="138">
        <v>83.12</v>
      </c>
      <c r="J20" s="138">
        <v>81.849999999999994</v>
      </c>
      <c r="K20" s="139">
        <v>206296500</v>
      </c>
    </row>
    <row r="21" spans="1:11" ht="13.5" thickBot="1" x14ac:dyDescent="0.35">
      <c r="A21" s="137">
        <v>44774</v>
      </c>
      <c r="B21" s="138">
        <v>104.82</v>
      </c>
      <c r="C21" s="112">
        <f t="shared" si="0"/>
        <v>2022</v>
      </c>
      <c r="E21" s="137">
        <v>44774</v>
      </c>
      <c r="F21" s="138">
        <v>114</v>
      </c>
      <c r="G21" s="138">
        <v>118.47</v>
      </c>
      <c r="H21" s="138">
        <v>105.81</v>
      </c>
      <c r="I21" s="138">
        <v>106.45</v>
      </c>
      <c r="J21" s="138">
        <v>104.82</v>
      </c>
      <c r="K21" s="139">
        <v>127466600</v>
      </c>
    </row>
    <row r="22" spans="1:11" ht="13.5" thickBot="1" x14ac:dyDescent="0.35">
      <c r="A22" s="137">
        <v>44743</v>
      </c>
      <c r="B22" s="138">
        <v>113.16</v>
      </c>
      <c r="C22" s="112">
        <f t="shared" si="0"/>
        <v>2022</v>
      </c>
      <c r="E22" s="137">
        <v>44743</v>
      </c>
      <c r="F22" s="138">
        <v>101.64</v>
      </c>
      <c r="G22" s="138">
        <v>115.21</v>
      </c>
      <c r="H22" s="138">
        <v>99.53</v>
      </c>
      <c r="I22" s="138">
        <v>114.92</v>
      </c>
      <c r="J22" s="138">
        <v>113.16</v>
      </c>
      <c r="K22" s="139">
        <v>136287300</v>
      </c>
    </row>
    <row r="23" spans="1:11" ht="13.5" thickBot="1" x14ac:dyDescent="0.35">
      <c r="A23" s="137">
        <v>44715</v>
      </c>
      <c r="C23" s="112">
        <f t="shared" si="0"/>
        <v>2022</v>
      </c>
      <c r="E23" s="137">
        <v>44715</v>
      </c>
      <c r="F23" s="140" t="s">
        <v>307</v>
      </c>
      <c r="G23" s="140"/>
      <c r="H23" s="140"/>
      <c r="I23" s="140"/>
      <c r="J23" s="140"/>
      <c r="K23" s="140"/>
    </row>
    <row r="24" spans="1:11" ht="13.5" thickBot="1" x14ac:dyDescent="0.35">
      <c r="A24" s="137">
        <v>44713</v>
      </c>
      <c r="B24" s="138">
        <v>100.39</v>
      </c>
      <c r="C24" s="112">
        <f t="shared" si="0"/>
        <v>2022</v>
      </c>
      <c r="E24" s="137">
        <v>44713</v>
      </c>
      <c r="F24" s="138">
        <v>119.83</v>
      </c>
      <c r="G24" s="138">
        <v>123.82</v>
      </c>
      <c r="H24" s="138">
        <v>100.78</v>
      </c>
      <c r="I24" s="138">
        <v>102.2</v>
      </c>
      <c r="J24" s="138">
        <v>100.39</v>
      </c>
      <c r="K24" s="139">
        <v>172665200</v>
      </c>
    </row>
    <row r="25" spans="1:11" ht="13.5" thickBot="1" x14ac:dyDescent="0.35">
      <c r="A25" s="137">
        <v>44682</v>
      </c>
      <c r="B25" s="138">
        <v>116.74</v>
      </c>
      <c r="C25" s="112">
        <f t="shared" si="0"/>
        <v>2022</v>
      </c>
      <c r="E25" s="137">
        <v>44682</v>
      </c>
      <c r="F25" s="138">
        <v>124.43</v>
      </c>
      <c r="G25" s="138">
        <v>126.2</v>
      </c>
      <c r="H25" s="138">
        <v>103.46</v>
      </c>
      <c r="I25" s="138">
        <v>118.85</v>
      </c>
      <c r="J25" s="138">
        <v>116.74</v>
      </c>
      <c r="K25" s="139">
        <v>162628900</v>
      </c>
    </row>
    <row r="26" spans="1:11" ht="13.5" thickBot="1" x14ac:dyDescent="0.35">
      <c r="A26" s="137">
        <v>44652</v>
      </c>
      <c r="B26" s="138">
        <v>122.49</v>
      </c>
      <c r="C26" s="112">
        <f t="shared" si="0"/>
        <v>2022</v>
      </c>
      <c r="E26" s="137">
        <v>44652</v>
      </c>
      <c r="F26" s="138">
        <v>134.44999999999999</v>
      </c>
      <c r="G26" s="138">
        <v>139.13999999999999</v>
      </c>
      <c r="H26" s="138">
        <v>120.48</v>
      </c>
      <c r="I26" s="138">
        <v>124.7</v>
      </c>
      <c r="J26" s="138">
        <v>122.49</v>
      </c>
      <c r="K26" s="139">
        <v>128180100</v>
      </c>
    </row>
    <row r="27" spans="1:11" ht="13.5" thickBot="1" x14ac:dyDescent="0.35">
      <c r="A27" s="137">
        <v>44624</v>
      </c>
      <c r="C27" s="112">
        <f t="shared" si="0"/>
        <v>2022</v>
      </c>
      <c r="E27" s="137">
        <v>44624</v>
      </c>
      <c r="F27" s="140" t="s">
        <v>307</v>
      </c>
      <c r="G27" s="140"/>
      <c r="H27" s="140"/>
      <c r="I27" s="140"/>
      <c r="J27" s="140"/>
      <c r="K27" s="140"/>
    </row>
    <row r="28" spans="1:11" ht="13.5" thickBot="1" x14ac:dyDescent="0.35">
      <c r="A28" s="137">
        <v>44621</v>
      </c>
      <c r="B28" s="138">
        <v>131.87</v>
      </c>
      <c r="C28" s="112">
        <f t="shared" si="0"/>
        <v>2022</v>
      </c>
      <c r="E28" s="137">
        <v>44621</v>
      </c>
      <c r="F28" s="138">
        <v>136.72</v>
      </c>
      <c r="G28" s="138">
        <v>139.86000000000001</v>
      </c>
      <c r="H28" s="138">
        <v>116.75</v>
      </c>
      <c r="I28" s="138">
        <v>134.56</v>
      </c>
      <c r="J28" s="138">
        <v>131.87</v>
      </c>
      <c r="K28" s="139">
        <v>201080600</v>
      </c>
    </row>
    <row r="29" spans="1:11" ht="13.5" thickBot="1" x14ac:dyDescent="0.35">
      <c r="A29" s="137">
        <v>44593</v>
      </c>
      <c r="B29" s="138">
        <v>133.82</v>
      </c>
      <c r="C29" s="112">
        <f t="shared" si="0"/>
        <v>2022</v>
      </c>
      <c r="E29" s="137">
        <v>44593</v>
      </c>
      <c r="F29" s="138">
        <v>149.5</v>
      </c>
      <c r="G29" s="138">
        <v>149.68</v>
      </c>
      <c r="H29" s="138">
        <v>130.93</v>
      </c>
      <c r="I29" s="138">
        <v>136.55000000000001</v>
      </c>
      <c r="J29" s="138">
        <v>133.82</v>
      </c>
      <c r="K29" s="139">
        <v>115406000</v>
      </c>
    </row>
    <row r="30" spans="1:11" ht="13.5" thickBot="1" x14ac:dyDescent="0.35">
      <c r="A30" s="137">
        <v>44562</v>
      </c>
      <c r="B30" s="138">
        <v>145.11000000000001</v>
      </c>
      <c r="C30" s="112">
        <f t="shared" si="0"/>
        <v>2022</v>
      </c>
      <c r="E30" s="137">
        <v>44562</v>
      </c>
      <c r="F30" s="138">
        <v>167.53</v>
      </c>
      <c r="G30" s="138">
        <v>167.91</v>
      </c>
      <c r="H30" s="138">
        <v>139.56</v>
      </c>
      <c r="I30" s="138">
        <v>148.07</v>
      </c>
      <c r="J30" s="138">
        <v>145.11000000000001</v>
      </c>
      <c r="K30" s="139">
        <v>131502000</v>
      </c>
    </row>
    <row r="31" spans="1:11" ht="13.5" thickBot="1" x14ac:dyDescent="0.35">
      <c r="A31" s="137">
        <v>44533</v>
      </c>
      <c r="C31" s="112">
        <f t="shared" si="0"/>
        <v>2021</v>
      </c>
      <c r="E31" s="137">
        <v>44533</v>
      </c>
      <c r="F31" s="140" t="s">
        <v>307</v>
      </c>
      <c r="G31" s="140"/>
      <c r="H31" s="140"/>
      <c r="I31" s="140"/>
      <c r="J31" s="140"/>
      <c r="K31" s="140"/>
    </row>
    <row r="32" spans="1:11" ht="13.5" thickBot="1" x14ac:dyDescent="0.35">
      <c r="A32" s="137">
        <v>44531</v>
      </c>
      <c r="B32" s="138">
        <v>163.05000000000001</v>
      </c>
      <c r="C32" s="112">
        <f t="shared" si="0"/>
        <v>2021</v>
      </c>
      <c r="E32" s="137">
        <v>44531</v>
      </c>
      <c r="F32" s="138">
        <v>170.89</v>
      </c>
      <c r="G32" s="138">
        <v>173.37</v>
      </c>
      <c r="H32" s="138">
        <v>155.47</v>
      </c>
      <c r="I32" s="138">
        <v>166.67</v>
      </c>
      <c r="J32" s="138">
        <v>163.05000000000001</v>
      </c>
      <c r="K32" s="139">
        <v>123481200</v>
      </c>
    </row>
    <row r="33" spans="1:11" ht="13.5" thickBot="1" x14ac:dyDescent="0.35">
      <c r="A33" s="137">
        <v>44501</v>
      </c>
      <c r="B33" s="138">
        <v>165.56</v>
      </c>
      <c r="C33" s="112">
        <f t="shared" si="0"/>
        <v>2021</v>
      </c>
      <c r="E33" s="137">
        <v>44501</v>
      </c>
      <c r="F33" s="138">
        <v>167.8</v>
      </c>
      <c r="G33" s="138">
        <v>179.1</v>
      </c>
      <c r="H33" s="138">
        <v>165.89</v>
      </c>
      <c r="I33" s="138">
        <v>169.24</v>
      </c>
      <c r="J33" s="138">
        <v>165.56</v>
      </c>
      <c r="K33" s="139">
        <v>117595600</v>
      </c>
    </row>
    <row r="34" spans="1:11" ht="13.5" thickBot="1" x14ac:dyDescent="0.35">
      <c r="A34" s="137">
        <v>44470</v>
      </c>
      <c r="B34" s="138">
        <v>163.66</v>
      </c>
      <c r="C34" s="112">
        <f t="shared" si="0"/>
        <v>2021</v>
      </c>
      <c r="E34" s="137">
        <v>44470</v>
      </c>
      <c r="F34" s="138">
        <v>145.22</v>
      </c>
      <c r="G34" s="138">
        <v>167.63</v>
      </c>
      <c r="H34" s="138">
        <v>144.37</v>
      </c>
      <c r="I34" s="138">
        <v>167.29</v>
      </c>
      <c r="J34" s="138">
        <v>163.66</v>
      </c>
      <c r="K34" s="139">
        <v>132971400</v>
      </c>
    </row>
    <row r="35" spans="1:11" ht="13.5" thickBot="1" x14ac:dyDescent="0.35">
      <c r="A35" s="137">
        <v>44440</v>
      </c>
      <c r="B35" s="138">
        <v>142.07</v>
      </c>
      <c r="C35" s="112">
        <f t="shared" si="0"/>
        <v>2021</v>
      </c>
      <c r="E35" s="137">
        <v>44440</v>
      </c>
      <c r="F35" s="138">
        <v>164.92</v>
      </c>
      <c r="G35" s="138">
        <v>166.62</v>
      </c>
      <c r="H35" s="138">
        <v>144.41999999999999</v>
      </c>
      <c r="I35" s="138">
        <v>145.22999999999999</v>
      </c>
      <c r="J35" s="138">
        <v>142.07</v>
      </c>
      <c r="K35" s="139">
        <v>171235500</v>
      </c>
    </row>
    <row r="36" spans="1:11" ht="13.5" thickBot="1" x14ac:dyDescent="0.35">
      <c r="A36" s="137">
        <v>44435</v>
      </c>
      <c r="C36" s="112">
        <f t="shared" si="0"/>
        <v>2021</v>
      </c>
      <c r="E36" s="137">
        <v>44435</v>
      </c>
      <c r="F36" s="140" t="s">
        <v>308</v>
      </c>
      <c r="G36" s="140"/>
      <c r="H36" s="140"/>
      <c r="I36" s="140"/>
      <c r="J36" s="140"/>
      <c r="K36" s="140"/>
    </row>
    <row r="37" spans="1:11" ht="13.5" thickBot="1" x14ac:dyDescent="0.35">
      <c r="A37" s="137">
        <v>44409</v>
      </c>
      <c r="B37" s="138">
        <v>160.9</v>
      </c>
      <c r="C37" s="112">
        <f t="shared" si="0"/>
        <v>2021</v>
      </c>
      <c r="E37" s="137">
        <v>44409</v>
      </c>
      <c r="F37" s="138">
        <v>169.06</v>
      </c>
      <c r="G37" s="138">
        <v>174.38</v>
      </c>
      <c r="H37" s="138">
        <v>164.2</v>
      </c>
      <c r="I37" s="138">
        <v>164.74</v>
      </c>
      <c r="J37" s="138">
        <v>160.9</v>
      </c>
      <c r="K37" s="139">
        <v>94305000</v>
      </c>
    </row>
    <row r="38" spans="1:11" ht="13.5" thickBot="1" x14ac:dyDescent="0.35">
      <c r="A38" s="137">
        <v>44378</v>
      </c>
      <c r="B38" s="138">
        <v>163.6</v>
      </c>
      <c r="C38" s="112">
        <f t="shared" si="0"/>
        <v>2021</v>
      </c>
      <c r="E38" s="137">
        <v>44378</v>
      </c>
      <c r="F38" s="138">
        <v>154.07</v>
      </c>
      <c r="G38" s="138">
        <v>167.87</v>
      </c>
      <c r="H38" s="138">
        <v>153.88999999999999</v>
      </c>
      <c r="I38" s="138">
        <v>167.51</v>
      </c>
      <c r="J38" s="138">
        <v>163.6</v>
      </c>
      <c r="K38" s="139">
        <v>115025500</v>
      </c>
    </row>
    <row r="39" spans="1:11" ht="13.5" thickBot="1" x14ac:dyDescent="0.35">
      <c r="A39" s="137">
        <v>44348</v>
      </c>
      <c r="B39" s="138">
        <v>150.88</v>
      </c>
      <c r="C39" s="112">
        <f t="shared" si="0"/>
        <v>2021</v>
      </c>
      <c r="E39" s="137">
        <v>44348</v>
      </c>
      <c r="F39" s="138">
        <v>137.85</v>
      </c>
      <c r="G39" s="138">
        <v>156.4</v>
      </c>
      <c r="H39" s="138">
        <v>126.68</v>
      </c>
      <c r="I39" s="138">
        <v>154.49</v>
      </c>
      <c r="J39" s="138">
        <v>150.88</v>
      </c>
      <c r="K39" s="139">
        <v>193654700</v>
      </c>
    </row>
    <row r="40" spans="1:11" ht="13.5" thickBot="1" x14ac:dyDescent="0.35">
      <c r="A40" s="137">
        <v>44344</v>
      </c>
      <c r="C40" s="112">
        <f t="shared" si="0"/>
        <v>2021</v>
      </c>
      <c r="E40" s="137">
        <v>44344</v>
      </c>
      <c r="F40" s="140" t="s">
        <v>308</v>
      </c>
      <c r="G40" s="140"/>
      <c r="H40" s="140"/>
      <c r="I40" s="140"/>
      <c r="J40" s="140"/>
      <c r="K40" s="140"/>
    </row>
    <row r="41" spans="1:11" ht="13.5" thickBot="1" x14ac:dyDescent="0.35">
      <c r="A41" s="137">
        <v>44317</v>
      </c>
      <c r="B41" s="138">
        <v>133.01</v>
      </c>
      <c r="C41" s="112">
        <f t="shared" si="0"/>
        <v>2021</v>
      </c>
      <c r="E41" s="137">
        <v>44317</v>
      </c>
      <c r="F41" s="138">
        <v>133.37</v>
      </c>
      <c r="G41" s="138">
        <v>139.36000000000001</v>
      </c>
      <c r="H41" s="138">
        <v>130.47999999999999</v>
      </c>
      <c r="I41" s="138">
        <v>136.46</v>
      </c>
      <c r="J41" s="138">
        <v>133.01</v>
      </c>
      <c r="K41" s="139">
        <v>121878400</v>
      </c>
    </row>
    <row r="42" spans="1:11" ht="13.5" thickBot="1" x14ac:dyDescent="0.35">
      <c r="A42" s="137">
        <v>44287</v>
      </c>
      <c r="B42" s="138">
        <v>129.26</v>
      </c>
      <c r="C42" s="112">
        <f t="shared" si="0"/>
        <v>2021</v>
      </c>
      <c r="E42" s="137">
        <v>44287</v>
      </c>
      <c r="F42" s="138">
        <v>134.69</v>
      </c>
      <c r="G42" s="138">
        <v>138.24</v>
      </c>
      <c r="H42" s="138">
        <v>125.7</v>
      </c>
      <c r="I42" s="138">
        <v>132.62</v>
      </c>
      <c r="J42" s="138">
        <v>129.26</v>
      </c>
      <c r="K42" s="139">
        <v>146686100</v>
      </c>
    </row>
    <row r="43" spans="1:11" ht="13.5" thickBot="1" x14ac:dyDescent="0.35">
      <c r="A43" s="137">
        <v>44256</v>
      </c>
      <c r="B43" s="138">
        <v>129.53</v>
      </c>
      <c r="C43" s="112">
        <f t="shared" si="0"/>
        <v>2021</v>
      </c>
      <c r="E43" s="137">
        <v>44256</v>
      </c>
      <c r="F43" s="138">
        <v>135.63999999999999</v>
      </c>
      <c r="G43" s="138">
        <v>146.66</v>
      </c>
      <c r="H43" s="138">
        <v>125.44</v>
      </c>
      <c r="I43" s="138">
        <v>132.88999999999999</v>
      </c>
      <c r="J43" s="138">
        <v>129.53</v>
      </c>
      <c r="K43" s="139">
        <v>175520900</v>
      </c>
    </row>
    <row r="44" spans="1:11" ht="13.5" thickBot="1" x14ac:dyDescent="0.35">
      <c r="A44" s="137">
        <v>44253</v>
      </c>
      <c r="C44" s="112">
        <f t="shared" si="0"/>
        <v>2021</v>
      </c>
      <c r="E44" s="137">
        <v>44253</v>
      </c>
      <c r="F44" s="140" t="s">
        <v>308</v>
      </c>
      <c r="G44" s="140"/>
      <c r="H44" s="140"/>
      <c r="I44" s="140"/>
      <c r="J44" s="140"/>
      <c r="K44" s="140"/>
    </row>
    <row r="45" spans="1:11" ht="13.5" thickBot="1" x14ac:dyDescent="0.35">
      <c r="A45" s="137">
        <v>44228</v>
      </c>
      <c r="B45" s="138">
        <v>131.1</v>
      </c>
      <c r="C45" s="112">
        <f t="shared" si="0"/>
        <v>2021</v>
      </c>
      <c r="E45" s="137">
        <v>44228</v>
      </c>
      <c r="F45" s="138">
        <v>135.37</v>
      </c>
      <c r="G45" s="138">
        <v>145.88</v>
      </c>
      <c r="H45" s="138">
        <v>131.58000000000001</v>
      </c>
      <c r="I45" s="138">
        <v>134.78</v>
      </c>
      <c r="J45" s="138">
        <v>131.1</v>
      </c>
      <c r="K45" s="139">
        <v>109514100</v>
      </c>
    </row>
    <row r="46" spans="1:11" ht="13.5" thickBot="1" x14ac:dyDescent="0.35">
      <c r="A46" s="137">
        <v>44197</v>
      </c>
      <c r="B46" s="138">
        <v>129.94999999999999</v>
      </c>
      <c r="C46" s="112">
        <f t="shared" si="0"/>
        <v>2021</v>
      </c>
      <c r="E46" s="137">
        <v>44197</v>
      </c>
      <c r="F46" s="138">
        <v>142.85</v>
      </c>
      <c r="G46" s="138">
        <v>147.1</v>
      </c>
      <c r="H46" s="138">
        <v>130.27000000000001</v>
      </c>
      <c r="I46" s="138">
        <v>133.59</v>
      </c>
      <c r="J46" s="138">
        <v>129.94999999999999</v>
      </c>
      <c r="K46" s="139">
        <v>99290700</v>
      </c>
    </row>
    <row r="47" spans="1:11" ht="13.5" thickBot="1" x14ac:dyDescent="0.35">
      <c r="A47" s="137">
        <v>44169</v>
      </c>
      <c r="C47" s="112">
        <f t="shared" si="0"/>
        <v>2020</v>
      </c>
      <c r="E47" s="137">
        <v>44169</v>
      </c>
      <c r="F47" s="140" t="s">
        <v>308</v>
      </c>
      <c r="G47" s="140"/>
      <c r="H47" s="140"/>
      <c r="I47" s="140"/>
      <c r="J47" s="140"/>
      <c r="K47" s="140"/>
    </row>
    <row r="48" spans="1:11" ht="13.5" thickBot="1" x14ac:dyDescent="0.35">
      <c r="A48" s="137">
        <v>44166</v>
      </c>
      <c r="B48" s="138">
        <v>137.33000000000001</v>
      </c>
      <c r="C48" s="112">
        <f t="shared" si="0"/>
        <v>2020</v>
      </c>
      <c r="E48" s="137">
        <v>44166</v>
      </c>
      <c r="F48" s="138">
        <v>136.44</v>
      </c>
      <c r="G48" s="138">
        <v>147.94999999999999</v>
      </c>
      <c r="H48" s="138">
        <v>134.66999999999999</v>
      </c>
      <c r="I48" s="138">
        <v>141.47</v>
      </c>
      <c r="J48" s="138">
        <v>137.33000000000001</v>
      </c>
      <c r="K48" s="139">
        <v>131293800</v>
      </c>
    </row>
    <row r="49" spans="1:11" ht="13.5" thickBot="1" x14ac:dyDescent="0.35">
      <c r="A49" s="137">
        <v>44136</v>
      </c>
      <c r="B49" s="138">
        <v>130.76</v>
      </c>
      <c r="C49" s="112">
        <f t="shared" si="0"/>
        <v>2020</v>
      </c>
      <c r="E49" s="137">
        <v>44136</v>
      </c>
      <c r="F49" s="138">
        <v>122.37</v>
      </c>
      <c r="G49" s="138">
        <v>136.35</v>
      </c>
      <c r="H49" s="138">
        <v>121.1</v>
      </c>
      <c r="I49" s="138">
        <v>134.69999999999999</v>
      </c>
      <c r="J49" s="138">
        <v>130.76</v>
      </c>
      <c r="K49" s="139">
        <v>109138400</v>
      </c>
    </row>
    <row r="50" spans="1:11" ht="13.5" thickBot="1" x14ac:dyDescent="0.35">
      <c r="A50" s="137">
        <v>44105</v>
      </c>
      <c r="B50" s="138">
        <v>116.57</v>
      </c>
      <c r="C50" s="112">
        <f t="shared" si="0"/>
        <v>2020</v>
      </c>
      <c r="E50" s="137">
        <v>44105</v>
      </c>
      <c r="F50" s="138">
        <v>127.73</v>
      </c>
      <c r="G50" s="138">
        <v>131.38</v>
      </c>
      <c r="H50" s="138">
        <v>118.8</v>
      </c>
      <c r="I50" s="138">
        <v>120.08</v>
      </c>
      <c r="J50" s="138">
        <v>116.57</v>
      </c>
      <c r="K50" s="139">
        <v>113428500</v>
      </c>
    </row>
    <row r="51" spans="1:11" ht="13.5" thickBot="1" x14ac:dyDescent="0.35">
      <c r="A51" s="137">
        <v>44075</v>
      </c>
      <c r="B51" s="138">
        <v>121.87</v>
      </c>
      <c r="C51" s="112">
        <f t="shared" si="0"/>
        <v>2020</v>
      </c>
      <c r="E51" s="137">
        <v>44075</v>
      </c>
      <c r="F51" s="138">
        <v>112</v>
      </c>
      <c r="G51" s="138">
        <v>130.38</v>
      </c>
      <c r="H51" s="138">
        <v>110.21</v>
      </c>
      <c r="I51" s="138">
        <v>125.54</v>
      </c>
      <c r="J51" s="138">
        <v>121.87</v>
      </c>
      <c r="K51" s="139">
        <v>193213000</v>
      </c>
    </row>
    <row r="52" spans="1:11" ht="13.5" thickBot="1" x14ac:dyDescent="0.35">
      <c r="A52" s="137">
        <v>44071</v>
      </c>
      <c r="C52" s="112">
        <f t="shared" si="0"/>
        <v>2020</v>
      </c>
      <c r="E52" s="137">
        <v>44071</v>
      </c>
      <c r="F52" s="140" t="s">
        <v>309</v>
      </c>
      <c r="G52" s="140"/>
      <c r="H52" s="140"/>
      <c r="I52" s="140"/>
      <c r="J52" s="140"/>
      <c r="K52" s="140"/>
    </row>
    <row r="53" spans="1:11" ht="13.5" thickBot="1" x14ac:dyDescent="0.35">
      <c r="A53" s="137">
        <v>44044</v>
      </c>
      <c r="B53" s="138">
        <v>108.38</v>
      </c>
      <c r="C53" s="112">
        <f t="shared" si="0"/>
        <v>2020</v>
      </c>
      <c r="E53" s="137">
        <v>44044</v>
      </c>
      <c r="F53" s="138">
        <v>98.03</v>
      </c>
      <c r="G53" s="138">
        <v>112.79</v>
      </c>
      <c r="H53" s="138">
        <v>96.55</v>
      </c>
      <c r="I53" s="138">
        <v>111.89</v>
      </c>
      <c r="J53" s="138">
        <v>108.38</v>
      </c>
      <c r="K53" s="139">
        <v>115986600</v>
      </c>
    </row>
    <row r="54" spans="1:11" ht="13.5" thickBot="1" x14ac:dyDescent="0.35">
      <c r="A54" s="137">
        <v>44013</v>
      </c>
      <c r="B54" s="138">
        <v>94.55</v>
      </c>
      <c r="C54" s="112">
        <f t="shared" si="0"/>
        <v>2020</v>
      </c>
      <c r="E54" s="137">
        <v>44013</v>
      </c>
      <c r="F54" s="138">
        <v>98.5</v>
      </c>
      <c r="G54" s="138">
        <v>100.18</v>
      </c>
      <c r="H54" s="138">
        <v>95.11</v>
      </c>
      <c r="I54" s="138">
        <v>97.61</v>
      </c>
      <c r="J54" s="138">
        <v>94.55</v>
      </c>
      <c r="K54" s="139">
        <v>114801300</v>
      </c>
    </row>
    <row r="55" spans="1:11" ht="13.5" thickBot="1" x14ac:dyDescent="0.35">
      <c r="A55" s="137">
        <v>43983</v>
      </c>
      <c r="B55" s="138">
        <v>94.97</v>
      </c>
      <c r="C55" s="112">
        <f t="shared" si="0"/>
        <v>2020</v>
      </c>
      <c r="E55" s="137">
        <v>43983</v>
      </c>
      <c r="F55" s="138">
        <v>98.4</v>
      </c>
      <c r="G55" s="138">
        <v>104.69</v>
      </c>
      <c r="H55" s="138">
        <v>93.44</v>
      </c>
      <c r="I55" s="138">
        <v>98.05</v>
      </c>
      <c r="J55" s="138">
        <v>94.97</v>
      </c>
      <c r="K55" s="139">
        <v>183209200</v>
      </c>
    </row>
    <row r="56" spans="1:11" ht="13.5" thickBot="1" x14ac:dyDescent="0.35">
      <c r="A56" s="137">
        <v>43980</v>
      </c>
      <c r="C56" s="112">
        <f t="shared" si="0"/>
        <v>2020</v>
      </c>
      <c r="E56" s="137">
        <v>43980</v>
      </c>
      <c r="F56" s="140" t="s">
        <v>309</v>
      </c>
      <c r="G56" s="140"/>
      <c r="H56" s="140"/>
      <c r="I56" s="140"/>
      <c r="J56" s="140"/>
      <c r="K56" s="140"/>
    </row>
    <row r="57" spans="1:11" ht="13.5" thickBot="1" x14ac:dyDescent="0.35">
      <c r="A57" s="137">
        <v>43952</v>
      </c>
      <c r="B57" s="138">
        <v>95.25</v>
      </c>
      <c r="C57" s="112">
        <f t="shared" si="0"/>
        <v>2020</v>
      </c>
      <c r="E57" s="137">
        <v>43952</v>
      </c>
      <c r="F57" s="138">
        <v>85.67</v>
      </c>
      <c r="G57" s="138">
        <v>100.69</v>
      </c>
      <c r="H57" s="138">
        <v>84.11</v>
      </c>
      <c r="I57" s="138">
        <v>98.58</v>
      </c>
      <c r="J57" s="138">
        <v>95.25</v>
      </c>
      <c r="K57" s="139">
        <v>135741000</v>
      </c>
    </row>
    <row r="58" spans="1:11" ht="13.5" thickBot="1" x14ac:dyDescent="0.35">
      <c r="A58" s="137">
        <v>43922</v>
      </c>
      <c r="B58" s="138">
        <v>84.23</v>
      </c>
      <c r="C58" s="112">
        <f t="shared" si="0"/>
        <v>2020</v>
      </c>
      <c r="E58" s="137">
        <v>43922</v>
      </c>
      <c r="F58" s="138">
        <v>79.489999999999995</v>
      </c>
      <c r="G58" s="138">
        <v>91.39</v>
      </c>
      <c r="H58" s="138">
        <v>77.16</v>
      </c>
      <c r="I58" s="138">
        <v>87.18</v>
      </c>
      <c r="J58" s="138">
        <v>84.23</v>
      </c>
      <c r="K58" s="139">
        <v>165095600</v>
      </c>
    </row>
    <row r="59" spans="1:11" ht="13.5" thickBot="1" x14ac:dyDescent="0.35">
      <c r="A59" s="137">
        <v>43891</v>
      </c>
      <c r="B59" s="138">
        <v>79.94</v>
      </c>
      <c r="C59" s="112">
        <f t="shared" si="0"/>
        <v>2020</v>
      </c>
      <c r="E59" s="137">
        <v>43891</v>
      </c>
      <c r="F59" s="138">
        <v>89.6</v>
      </c>
      <c r="G59" s="138">
        <v>94.98</v>
      </c>
      <c r="H59" s="138">
        <v>60</v>
      </c>
      <c r="I59" s="138">
        <v>82.74</v>
      </c>
      <c r="J59" s="138">
        <v>79.94</v>
      </c>
      <c r="K59" s="139">
        <v>344640300</v>
      </c>
    </row>
    <row r="60" spans="1:11" ht="13.5" thickBot="1" x14ac:dyDescent="0.35">
      <c r="A60" s="137">
        <v>43889</v>
      </c>
      <c r="C60" s="112">
        <f t="shared" si="0"/>
        <v>2020</v>
      </c>
      <c r="E60" s="137">
        <v>43889</v>
      </c>
      <c r="F60" s="140" t="s">
        <v>309</v>
      </c>
      <c r="G60" s="140"/>
      <c r="H60" s="140"/>
      <c r="I60" s="140"/>
      <c r="J60" s="140"/>
      <c r="K60" s="140"/>
    </row>
    <row r="61" spans="1:11" ht="13.5" thickBot="1" x14ac:dyDescent="0.35">
      <c r="A61" s="137">
        <v>43862</v>
      </c>
      <c r="B61" s="138">
        <v>86.12</v>
      </c>
      <c r="C61" s="112">
        <f t="shared" si="0"/>
        <v>2020</v>
      </c>
      <c r="E61" s="137">
        <v>43862</v>
      </c>
      <c r="F61" s="138">
        <v>99</v>
      </c>
      <c r="G61" s="138">
        <v>103.89</v>
      </c>
      <c r="H61" s="138">
        <v>85.15</v>
      </c>
      <c r="I61" s="138">
        <v>89.38</v>
      </c>
      <c r="J61" s="138">
        <v>86.12</v>
      </c>
      <c r="K61" s="139">
        <v>138959900</v>
      </c>
    </row>
    <row r="62" spans="1:11" ht="13.5" thickBot="1" x14ac:dyDescent="0.35">
      <c r="A62" s="137">
        <v>43831</v>
      </c>
      <c r="B62" s="138">
        <v>92.79</v>
      </c>
      <c r="C62" s="112">
        <f t="shared" si="0"/>
        <v>2020</v>
      </c>
      <c r="E62" s="137">
        <v>43831</v>
      </c>
      <c r="F62" s="138">
        <v>101.36</v>
      </c>
      <c r="G62" s="138">
        <v>105.62</v>
      </c>
      <c r="H62" s="138">
        <v>95.92</v>
      </c>
      <c r="I62" s="138">
        <v>96.3</v>
      </c>
      <c r="J62" s="138">
        <v>92.79</v>
      </c>
      <c r="K62" s="139">
        <v>122158200</v>
      </c>
    </row>
    <row r="63" spans="1:11" ht="13.5" thickBot="1" x14ac:dyDescent="0.35">
      <c r="A63" s="137">
        <v>43800</v>
      </c>
      <c r="B63" s="138">
        <v>97.62</v>
      </c>
      <c r="C63" s="112">
        <f t="shared" si="0"/>
        <v>2019</v>
      </c>
      <c r="E63" s="137">
        <v>43800</v>
      </c>
      <c r="F63" s="138">
        <v>94.09</v>
      </c>
      <c r="G63" s="138">
        <v>101.79</v>
      </c>
      <c r="H63" s="138">
        <v>91.31</v>
      </c>
      <c r="I63" s="138">
        <v>101.31</v>
      </c>
      <c r="J63" s="138">
        <v>97.62</v>
      </c>
      <c r="K63" s="139">
        <v>130170700</v>
      </c>
    </row>
    <row r="64" spans="1:11" ht="13.5" thickBot="1" x14ac:dyDescent="0.35">
      <c r="A64" s="137">
        <v>43798</v>
      </c>
      <c r="C64" s="112">
        <f t="shared" si="0"/>
        <v>2019</v>
      </c>
      <c r="E64" s="137">
        <v>43798</v>
      </c>
      <c r="F64" s="140" t="s">
        <v>309</v>
      </c>
      <c r="G64" s="140"/>
      <c r="H64" s="140"/>
      <c r="I64" s="140"/>
      <c r="J64" s="140"/>
      <c r="K64" s="140"/>
    </row>
    <row r="65" spans="1:11" ht="13.5" thickBot="1" x14ac:dyDescent="0.35">
      <c r="A65" s="137">
        <v>43770</v>
      </c>
      <c r="B65" s="138">
        <v>89.85</v>
      </c>
      <c r="C65" s="112">
        <f t="shared" si="0"/>
        <v>2019</v>
      </c>
      <c r="E65" s="137">
        <v>43770</v>
      </c>
      <c r="F65" s="138">
        <v>90.18</v>
      </c>
      <c r="G65" s="138">
        <v>95.12</v>
      </c>
      <c r="H65" s="138">
        <v>88.74</v>
      </c>
      <c r="I65" s="138">
        <v>93.49</v>
      </c>
      <c r="J65" s="138">
        <v>89.85</v>
      </c>
      <c r="K65" s="139">
        <v>109098200</v>
      </c>
    </row>
    <row r="66" spans="1:11" ht="13.5" thickBot="1" x14ac:dyDescent="0.35">
      <c r="A66" s="137">
        <v>43739</v>
      </c>
      <c r="B66" s="138">
        <v>86.06</v>
      </c>
      <c r="C66" s="112">
        <f t="shared" si="0"/>
        <v>2019</v>
      </c>
      <c r="E66" s="137">
        <v>43739</v>
      </c>
      <c r="F66" s="138">
        <v>94.13</v>
      </c>
      <c r="G66" s="138">
        <v>96.87</v>
      </c>
      <c r="H66" s="138">
        <v>88.94</v>
      </c>
      <c r="I66" s="138">
        <v>89.55</v>
      </c>
      <c r="J66" s="138">
        <v>86.06</v>
      </c>
      <c r="K66" s="139">
        <v>155234600</v>
      </c>
    </row>
    <row r="67" spans="1:11" ht="13.5" thickBot="1" x14ac:dyDescent="0.35">
      <c r="A67" s="137">
        <v>43709</v>
      </c>
      <c r="B67" s="138">
        <v>90.26</v>
      </c>
      <c r="C67" s="112">
        <f t="shared" ref="C67:C130" si="1">YEAR(A67)</f>
        <v>2019</v>
      </c>
      <c r="E67" s="137">
        <v>43709</v>
      </c>
      <c r="F67" s="138">
        <v>84</v>
      </c>
      <c r="G67" s="138">
        <v>94.08</v>
      </c>
      <c r="H67" s="138">
        <v>83.62</v>
      </c>
      <c r="I67" s="138">
        <v>93.92</v>
      </c>
      <c r="J67" s="138">
        <v>90.26</v>
      </c>
      <c r="K67" s="139">
        <v>134314200</v>
      </c>
    </row>
    <row r="68" spans="1:11" ht="13.5" thickBot="1" x14ac:dyDescent="0.35">
      <c r="A68" s="137">
        <v>43707</v>
      </c>
      <c r="C68" s="112">
        <f t="shared" si="1"/>
        <v>2019</v>
      </c>
      <c r="E68" s="137">
        <v>43707</v>
      </c>
      <c r="F68" s="140" t="s">
        <v>310</v>
      </c>
      <c r="G68" s="140"/>
      <c r="H68" s="140"/>
      <c r="I68" s="140"/>
      <c r="J68" s="140"/>
      <c r="K68" s="140"/>
    </row>
    <row r="69" spans="1:11" ht="13.5" thickBot="1" x14ac:dyDescent="0.35">
      <c r="A69" s="137">
        <v>43678</v>
      </c>
      <c r="B69" s="138">
        <v>81</v>
      </c>
      <c r="C69" s="112">
        <f t="shared" si="1"/>
        <v>2019</v>
      </c>
      <c r="E69" s="137">
        <v>43678</v>
      </c>
      <c r="F69" s="138">
        <v>85.26</v>
      </c>
      <c r="G69" s="138">
        <v>86.77</v>
      </c>
      <c r="H69" s="138">
        <v>78.19</v>
      </c>
      <c r="I69" s="138">
        <v>84.5</v>
      </c>
      <c r="J69" s="138">
        <v>81</v>
      </c>
      <c r="K69" s="139">
        <v>138117200</v>
      </c>
    </row>
    <row r="70" spans="1:11" ht="13.5" thickBot="1" x14ac:dyDescent="0.35">
      <c r="A70" s="137">
        <v>43647</v>
      </c>
      <c r="B70" s="138">
        <v>82.46</v>
      </c>
      <c r="C70" s="112">
        <f t="shared" si="1"/>
        <v>2019</v>
      </c>
      <c r="E70" s="137">
        <v>43647</v>
      </c>
      <c r="F70" s="138">
        <v>84.93</v>
      </c>
      <c r="G70" s="138">
        <v>89.87</v>
      </c>
      <c r="H70" s="138">
        <v>84.22</v>
      </c>
      <c r="I70" s="138">
        <v>86.03</v>
      </c>
      <c r="J70" s="138">
        <v>82.46</v>
      </c>
      <c r="K70" s="139">
        <v>117789600</v>
      </c>
    </row>
    <row r="71" spans="1:11" ht="13.5" thickBot="1" x14ac:dyDescent="0.35">
      <c r="A71" s="137">
        <v>43617</v>
      </c>
      <c r="B71" s="138">
        <v>80.47</v>
      </c>
      <c r="C71" s="112">
        <f t="shared" si="1"/>
        <v>2019</v>
      </c>
      <c r="E71" s="137">
        <v>43617</v>
      </c>
      <c r="F71" s="138">
        <v>77.239999999999995</v>
      </c>
      <c r="G71" s="138">
        <v>86.85</v>
      </c>
      <c r="H71" s="138">
        <v>77.08</v>
      </c>
      <c r="I71" s="138">
        <v>83.95</v>
      </c>
      <c r="J71" s="138">
        <v>80.47</v>
      </c>
      <c r="K71" s="139">
        <v>134665600</v>
      </c>
    </row>
    <row r="72" spans="1:11" ht="13.5" thickBot="1" x14ac:dyDescent="0.35">
      <c r="A72" s="137">
        <v>43616</v>
      </c>
      <c r="C72" s="112">
        <f t="shared" si="1"/>
        <v>2019</v>
      </c>
      <c r="E72" s="137">
        <v>43616</v>
      </c>
      <c r="F72" s="140" t="s">
        <v>310</v>
      </c>
      <c r="G72" s="140"/>
      <c r="H72" s="140"/>
      <c r="I72" s="140"/>
      <c r="J72" s="140"/>
      <c r="K72" s="140"/>
    </row>
    <row r="73" spans="1:11" ht="13.5" thickBot="1" x14ac:dyDescent="0.35">
      <c r="A73" s="137">
        <v>43586</v>
      </c>
      <c r="B73" s="138">
        <v>73.739999999999995</v>
      </c>
      <c r="C73" s="112">
        <f t="shared" si="1"/>
        <v>2019</v>
      </c>
      <c r="E73" s="137">
        <v>43586</v>
      </c>
      <c r="F73" s="138">
        <v>87.73</v>
      </c>
      <c r="G73" s="138">
        <v>87.95</v>
      </c>
      <c r="H73" s="138">
        <v>77.069999999999993</v>
      </c>
      <c r="I73" s="138">
        <v>77.14</v>
      </c>
      <c r="J73" s="138">
        <v>73.739999999999995</v>
      </c>
      <c r="K73" s="139">
        <v>161721400</v>
      </c>
    </row>
    <row r="74" spans="1:11" ht="13.5" thickBot="1" x14ac:dyDescent="0.35">
      <c r="A74" s="137">
        <v>43556</v>
      </c>
      <c r="B74" s="138">
        <v>83.96</v>
      </c>
      <c r="C74" s="112">
        <f t="shared" si="1"/>
        <v>2019</v>
      </c>
      <c r="E74" s="137">
        <v>43556</v>
      </c>
      <c r="F74" s="138">
        <v>85.04</v>
      </c>
      <c r="G74" s="138">
        <v>90</v>
      </c>
      <c r="H74" s="138">
        <v>83.97</v>
      </c>
      <c r="I74" s="138">
        <v>87.83</v>
      </c>
      <c r="J74" s="138">
        <v>83.96</v>
      </c>
      <c r="K74" s="139">
        <v>117371600</v>
      </c>
    </row>
    <row r="75" spans="1:11" ht="13.5" thickBot="1" x14ac:dyDescent="0.35">
      <c r="A75" s="137">
        <v>43525</v>
      </c>
      <c r="C75" s="112">
        <f t="shared" si="1"/>
        <v>2019</v>
      </c>
      <c r="E75" s="137">
        <v>43525</v>
      </c>
      <c r="F75" s="140" t="s">
        <v>310</v>
      </c>
      <c r="G75" s="140"/>
      <c r="H75" s="140"/>
      <c r="I75" s="140"/>
      <c r="J75" s="140"/>
      <c r="K75" s="140"/>
    </row>
    <row r="76" spans="1:11" ht="13.5" thickBot="1" x14ac:dyDescent="0.35">
      <c r="A76" s="137">
        <v>43525</v>
      </c>
      <c r="B76" s="138">
        <v>80.290000000000006</v>
      </c>
      <c r="C76" s="112">
        <f t="shared" si="1"/>
        <v>2019</v>
      </c>
      <c r="E76" s="137">
        <v>43525</v>
      </c>
      <c r="F76" s="138">
        <v>86.93</v>
      </c>
      <c r="G76" s="138">
        <v>88.59</v>
      </c>
      <c r="H76" s="138">
        <v>80.89</v>
      </c>
      <c r="I76" s="138">
        <v>84.21</v>
      </c>
      <c r="J76" s="138">
        <v>80.290000000000006</v>
      </c>
      <c r="K76" s="139">
        <v>157838000</v>
      </c>
    </row>
    <row r="77" spans="1:11" ht="13.5" thickBot="1" x14ac:dyDescent="0.35">
      <c r="A77" s="137">
        <v>43497</v>
      </c>
      <c r="B77" s="138">
        <v>81.739999999999995</v>
      </c>
      <c r="C77" s="112">
        <f t="shared" si="1"/>
        <v>2019</v>
      </c>
      <c r="E77" s="137">
        <v>43497</v>
      </c>
      <c r="F77" s="138">
        <v>81.83</v>
      </c>
      <c r="G77" s="138">
        <v>86.4</v>
      </c>
      <c r="H77" s="138">
        <v>80.83</v>
      </c>
      <c r="I77" s="138">
        <v>85.73</v>
      </c>
      <c r="J77" s="138">
        <v>81.739999999999995</v>
      </c>
      <c r="K77" s="139">
        <v>104258200</v>
      </c>
    </row>
    <row r="78" spans="1:11" ht="13.5" thickBot="1" x14ac:dyDescent="0.35">
      <c r="A78" s="137">
        <v>43466</v>
      </c>
      <c r="B78" s="138">
        <v>78.069999999999993</v>
      </c>
      <c r="C78" s="112">
        <f t="shared" si="1"/>
        <v>2019</v>
      </c>
      <c r="E78" s="137">
        <v>43466</v>
      </c>
      <c r="F78" s="138">
        <v>72.790000000000006</v>
      </c>
      <c r="G78" s="138">
        <v>81.95</v>
      </c>
      <c r="H78" s="138">
        <v>71.209999999999994</v>
      </c>
      <c r="I78" s="138">
        <v>81.88</v>
      </c>
      <c r="J78" s="138">
        <v>78.069999999999993</v>
      </c>
      <c r="K78" s="139">
        <v>153019800</v>
      </c>
    </row>
    <row r="79" spans="1:11" ht="13.5" thickBot="1" x14ac:dyDescent="0.35">
      <c r="A79" s="137">
        <v>43435</v>
      </c>
      <c r="B79" s="138">
        <v>70.69</v>
      </c>
      <c r="C79" s="112">
        <f t="shared" si="1"/>
        <v>2018</v>
      </c>
      <c r="E79" s="137">
        <v>43435</v>
      </c>
      <c r="F79" s="138">
        <v>77.099999999999994</v>
      </c>
      <c r="G79" s="138">
        <v>79</v>
      </c>
      <c r="H79" s="138">
        <v>66.53</v>
      </c>
      <c r="I79" s="138">
        <v>74.14</v>
      </c>
      <c r="J79" s="138">
        <v>70.69</v>
      </c>
      <c r="K79" s="139">
        <v>180370600</v>
      </c>
    </row>
    <row r="80" spans="1:11" ht="13.5" thickBot="1" x14ac:dyDescent="0.35">
      <c r="A80" s="137">
        <v>43434</v>
      </c>
      <c r="C80" s="112">
        <f t="shared" si="1"/>
        <v>2018</v>
      </c>
      <c r="E80" s="137">
        <v>43434</v>
      </c>
      <c r="F80" s="140" t="s">
        <v>310</v>
      </c>
      <c r="G80" s="140"/>
      <c r="H80" s="140"/>
      <c r="I80" s="140"/>
      <c r="J80" s="140"/>
      <c r="K80" s="140"/>
    </row>
    <row r="81" spans="1:11" ht="13.5" thickBot="1" x14ac:dyDescent="0.35">
      <c r="A81" s="137">
        <v>43405</v>
      </c>
      <c r="B81" s="138">
        <v>71.41</v>
      </c>
      <c r="C81" s="112">
        <f t="shared" si="1"/>
        <v>2018</v>
      </c>
      <c r="E81" s="137">
        <v>43405</v>
      </c>
      <c r="F81" s="138">
        <v>75.23</v>
      </c>
      <c r="G81" s="138">
        <v>78.59</v>
      </c>
      <c r="H81" s="138">
        <v>69.52</v>
      </c>
      <c r="I81" s="138">
        <v>75.12</v>
      </c>
      <c r="J81" s="138">
        <v>71.41</v>
      </c>
      <c r="K81" s="139">
        <v>132667800</v>
      </c>
    </row>
    <row r="82" spans="1:11" ht="13.5" thickBot="1" x14ac:dyDescent="0.35">
      <c r="A82" s="137">
        <v>43374</v>
      </c>
      <c r="B82" s="138">
        <v>71.33</v>
      </c>
      <c r="C82" s="112">
        <f t="shared" si="1"/>
        <v>2018</v>
      </c>
      <c r="E82" s="137">
        <v>43374</v>
      </c>
      <c r="F82" s="138">
        <v>85.1</v>
      </c>
      <c r="G82" s="138">
        <v>85.85</v>
      </c>
      <c r="H82" s="138">
        <v>70.69</v>
      </c>
      <c r="I82" s="138">
        <v>75.040000000000006</v>
      </c>
      <c r="J82" s="138">
        <v>71.33</v>
      </c>
      <c r="K82" s="139">
        <v>199348500</v>
      </c>
    </row>
    <row r="83" spans="1:11" ht="13.5" thickBot="1" x14ac:dyDescent="0.35">
      <c r="A83" s="137">
        <v>43344</v>
      </c>
      <c r="B83" s="138">
        <v>80.540000000000006</v>
      </c>
      <c r="C83" s="112">
        <f t="shared" si="1"/>
        <v>2018</v>
      </c>
      <c r="E83" s="137">
        <v>43344</v>
      </c>
      <c r="F83" s="138">
        <v>79.39</v>
      </c>
      <c r="G83" s="138">
        <v>86.04</v>
      </c>
      <c r="H83" s="138">
        <v>79</v>
      </c>
      <c r="I83" s="138">
        <v>84.72</v>
      </c>
      <c r="J83" s="138">
        <v>80.540000000000006</v>
      </c>
      <c r="K83" s="139">
        <v>165674100</v>
      </c>
    </row>
    <row r="84" spans="1:11" ht="13.5" thickBot="1" x14ac:dyDescent="0.35">
      <c r="A84" s="137">
        <v>43343</v>
      </c>
      <c r="C84" s="112">
        <f t="shared" si="1"/>
        <v>2018</v>
      </c>
      <c r="E84" s="137">
        <v>43343</v>
      </c>
      <c r="F84" s="140" t="s">
        <v>311</v>
      </c>
      <c r="G84" s="140"/>
      <c r="H84" s="140"/>
      <c r="I84" s="140"/>
      <c r="J84" s="140"/>
      <c r="K84" s="140"/>
    </row>
    <row r="85" spans="1:11" ht="13.5" thickBot="1" x14ac:dyDescent="0.35">
      <c r="A85" s="137">
        <v>43313</v>
      </c>
      <c r="B85" s="138">
        <v>77.95</v>
      </c>
      <c r="C85" s="112">
        <f t="shared" si="1"/>
        <v>2018</v>
      </c>
      <c r="E85" s="137">
        <v>43313</v>
      </c>
      <c r="F85" s="138">
        <v>76.5</v>
      </c>
      <c r="G85" s="138">
        <v>83.68</v>
      </c>
      <c r="H85" s="138">
        <v>76.5</v>
      </c>
      <c r="I85" s="138">
        <v>82.2</v>
      </c>
      <c r="J85" s="138">
        <v>77.95</v>
      </c>
      <c r="K85" s="139">
        <v>123704500</v>
      </c>
    </row>
    <row r="86" spans="1:11" ht="13.5" thickBot="1" x14ac:dyDescent="0.35">
      <c r="A86" s="137">
        <v>43282</v>
      </c>
      <c r="B86" s="138">
        <v>72.930000000000007</v>
      </c>
      <c r="C86" s="112">
        <f t="shared" si="1"/>
        <v>2018</v>
      </c>
      <c r="E86" s="137">
        <v>43282</v>
      </c>
      <c r="F86" s="138">
        <v>78.58</v>
      </c>
      <c r="G86" s="138">
        <v>79.48</v>
      </c>
      <c r="H86" s="138">
        <v>75.06</v>
      </c>
      <c r="I86" s="138">
        <v>76.91</v>
      </c>
      <c r="J86" s="138">
        <v>72.930000000000007</v>
      </c>
      <c r="K86" s="139">
        <v>122265700</v>
      </c>
    </row>
    <row r="87" spans="1:11" ht="13.5" thickBot="1" x14ac:dyDescent="0.35">
      <c r="A87" s="137">
        <v>43252</v>
      </c>
      <c r="C87" s="112">
        <f t="shared" si="1"/>
        <v>2018</v>
      </c>
      <c r="E87" s="137">
        <v>43252</v>
      </c>
      <c r="F87" s="140" t="s">
        <v>311</v>
      </c>
      <c r="G87" s="140"/>
      <c r="H87" s="140"/>
      <c r="I87" s="140"/>
      <c r="J87" s="140"/>
      <c r="K87" s="140"/>
    </row>
    <row r="88" spans="1:11" ht="13.5" thickBot="1" x14ac:dyDescent="0.35">
      <c r="A88" s="137">
        <v>43252</v>
      </c>
      <c r="B88" s="138">
        <v>75.349999999999994</v>
      </c>
      <c r="C88" s="112">
        <f t="shared" si="1"/>
        <v>2018</v>
      </c>
      <c r="E88" s="137">
        <v>43252</v>
      </c>
      <c r="F88" s="138">
        <v>72.12</v>
      </c>
      <c r="G88" s="138">
        <v>81</v>
      </c>
      <c r="H88" s="138">
        <v>71.150000000000006</v>
      </c>
      <c r="I88" s="138">
        <v>79.680000000000007</v>
      </c>
      <c r="J88" s="138">
        <v>75.349999999999994</v>
      </c>
      <c r="K88" s="139">
        <v>156494400</v>
      </c>
    </row>
    <row r="89" spans="1:11" ht="13.5" thickBot="1" x14ac:dyDescent="0.35">
      <c r="A89" s="137">
        <v>43221</v>
      </c>
      <c r="B89" s="138">
        <v>67.900000000000006</v>
      </c>
      <c r="C89" s="112">
        <f t="shared" si="1"/>
        <v>2018</v>
      </c>
      <c r="E89" s="137">
        <v>43221</v>
      </c>
      <c r="F89" s="138">
        <v>67.98</v>
      </c>
      <c r="G89" s="138">
        <v>73.489999999999995</v>
      </c>
      <c r="H89" s="138">
        <v>66.64</v>
      </c>
      <c r="I89" s="138">
        <v>71.8</v>
      </c>
      <c r="J89" s="138">
        <v>67.900000000000006</v>
      </c>
      <c r="K89" s="139">
        <v>129566300</v>
      </c>
    </row>
    <row r="90" spans="1:11" ht="13.5" thickBot="1" x14ac:dyDescent="0.35">
      <c r="A90" s="137">
        <v>43191</v>
      </c>
      <c r="B90" s="138">
        <v>64.67</v>
      </c>
      <c r="C90" s="112">
        <f t="shared" si="1"/>
        <v>2018</v>
      </c>
      <c r="E90" s="137">
        <v>43191</v>
      </c>
      <c r="F90" s="138">
        <v>65.97</v>
      </c>
      <c r="G90" s="138">
        <v>70</v>
      </c>
      <c r="H90" s="138">
        <v>63.21</v>
      </c>
      <c r="I90" s="138">
        <v>68.39</v>
      </c>
      <c r="J90" s="138">
        <v>64.67</v>
      </c>
      <c r="K90" s="139">
        <v>158981900</v>
      </c>
    </row>
    <row r="91" spans="1:11" ht="13.5" thickBot="1" x14ac:dyDescent="0.35">
      <c r="A91" s="137">
        <v>43161</v>
      </c>
      <c r="C91" s="112">
        <f t="shared" si="1"/>
        <v>2018</v>
      </c>
      <c r="E91" s="137">
        <v>43161</v>
      </c>
      <c r="F91" s="140" t="s">
        <v>311</v>
      </c>
      <c r="G91" s="140"/>
      <c r="H91" s="140"/>
      <c r="I91" s="140"/>
      <c r="J91" s="140"/>
      <c r="K91" s="140"/>
    </row>
    <row r="92" spans="1:11" ht="13.5" thickBot="1" x14ac:dyDescent="0.35">
      <c r="A92" s="137">
        <v>43160</v>
      </c>
      <c r="B92" s="138">
        <v>62.64</v>
      </c>
      <c r="C92" s="112">
        <f t="shared" si="1"/>
        <v>2018</v>
      </c>
      <c r="E92" s="137">
        <v>43160</v>
      </c>
      <c r="F92" s="138">
        <v>67.239999999999995</v>
      </c>
      <c r="G92" s="138">
        <v>67.69</v>
      </c>
      <c r="H92" s="138">
        <v>63.89</v>
      </c>
      <c r="I92" s="138">
        <v>66.44</v>
      </c>
      <c r="J92" s="138">
        <v>62.64</v>
      </c>
      <c r="K92" s="139">
        <v>174066700</v>
      </c>
    </row>
    <row r="93" spans="1:11" ht="13.5" thickBot="1" x14ac:dyDescent="0.35">
      <c r="A93" s="137">
        <v>43132</v>
      </c>
      <c r="B93" s="138">
        <v>63.2</v>
      </c>
      <c r="C93" s="112">
        <f t="shared" si="1"/>
        <v>2018</v>
      </c>
      <c r="E93" s="137">
        <v>43132</v>
      </c>
      <c r="F93" s="138">
        <v>67.67</v>
      </c>
      <c r="G93" s="138">
        <v>70.25</v>
      </c>
      <c r="H93" s="138">
        <v>62.09</v>
      </c>
      <c r="I93" s="138">
        <v>67.03</v>
      </c>
      <c r="J93" s="138">
        <v>63.2</v>
      </c>
      <c r="K93" s="139">
        <v>160317000</v>
      </c>
    </row>
    <row r="94" spans="1:11" ht="13.5" thickBot="1" x14ac:dyDescent="0.35">
      <c r="A94" s="137">
        <v>43101</v>
      </c>
      <c r="B94" s="138">
        <v>64.319999999999993</v>
      </c>
      <c r="C94" s="112">
        <f t="shared" si="1"/>
        <v>2018</v>
      </c>
      <c r="E94" s="137">
        <v>43101</v>
      </c>
      <c r="F94" s="138">
        <v>62.85</v>
      </c>
      <c r="G94" s="138">
        <v>68.83</v>
      </c>
      <c r="H94" s="138">
        <v>62.55</v>
      </c>
      <c r="I94" s="138">
        <v>68.22</v>
      </c>
      <c r="J94" s="138">
        <v>64.319999999999993</v>
      </c>
      <c r="K94" s="139">
        <v>157812200</v>
      </c>
    </row>
    <row r="95" spans="1:11" ht="13.5" thickBot="1" x14ac:dyDescent="0.35">
      <c r="A95" s="137">
        <v>43070</v>
      </c>
      <c r="C95" s="112">
        <f t="shared" si="1"/>
        <v>2017</v>
      </c>
      <c r="E95" s="137">
        <v>43070</v>
      </c>
      <c r="F95" s="140" t="s">
        <v>311</v>
      </c>
      <c r="G95" s="140"/>
      <c r="H95" s="140"/>
      <c r="I95" s="140"/>
      <c r="J95" s="140"/>
      <c r="K95" s="140"/>
    </row>
    <row r="96" spans="1:11" ht="13.5" thickBot="1" x14ac:dyDescent="0.35">
      <c r="A96" s="137">
        <v>43070</v>
      </c>
      <c r="B96" s="138">
        <v>58.78</v>
      </c>
      <c r="C96" s="112">
        <f t="shared" si="1"/>
        <v>2017</v>
      </c>
      <c r="E96" s="137">
        <v>43070</v>
      </c>
      <c r="F96" s="138">
        <v>60.42</v>
      </c>
      <c r="G96" s="138">
        <v>65.19</v>
      </c>
      <c r="H96" s="138">
        <v>59.24</v>
      </c>
      <c r="I96" s="138">
        <v>62.55</v>
      </c>
      <c r="J96" s="138">
        <v>58.78</v>
      </c>
      <c r="K96" s="139">
        <v>198525200</v>
      </c>
    </row>
    <row r="97" spans="1:11" ht="13.5" thickBot="1" x14ac:dyDescent="0.35">
      <c r="A97" s="137">
        <v>43040</v>
      </c>
      <c r="B97" s="138">
        <v>56.77</v>
      </c>
      <c r="C97" s="112">
        <f t="shared" si="1"/>
        <v>2017</v>
      </c>
      <c r="E97" s="137">
        <v>43040</v>
      </c>
      <c r="F97" s="138">
        <v>55.42</v>
      </c>
      <c r="G97" s="138">
        <v>61.21</v>
      </c>
      <c r="H97" s="138">
        <v>54.59</v>
      </c>
      <c r="I97" s="138">
        <v>60.42</v>
      </c>
      <c r="J97" s="138">
        <v>56.77</v>
      </c>
      <c r="K97" s="139">
        <v>182957400</v>
      </c>
    </row>
    <row r="98" spans="1:11" ht="13.5" thickBot="1" x14ac:dyDescent="0.35">
      <c r="A98" s="137">
        <v>43009</v>
      </c>
      <c r="B98" s="138">
        <v>51.67</v>
      </c>
      <c r="C98" s="112">
        <f t="shared" si="1"/>
        <v>2017</v>
      </c>
      <c r="E98" s="137">
        <v>43009</v>
      </c>
      <c r="F98" s="138">
        <v>52.16</v>
      </c>
      <c r="G98" s="138">
        <v>57.25</v>
      </c>
      <c r="H98" s="138">
        <v>50.35</v>
      </c>
      <c r="I98" s="138">
        <v>54.99</v>
      </c>
      <c r="J98" s="138">
        <v>51.67</v>
      </c>
      <c r="K98" s="139">
        <v>247775300</v>
      </c>
    </row>
    <row r="99" spans="1:11" ht="13.5" thickBot="1" x14ac:dyDescent="0.35">
      <c r="A99" s="137">
        <v>42979</v>
      </c>
      <c r="B99" s="138">
        <v>48.72</v>
      </c>
      <c r="C99" s="112">
        <f t="shared" si="1"/>
        <v>2017</v>
      </c>
      <c r="E99" s="137">
        <v>42979</v>
      </c>
      <c r="F99" s="138">
        <v>53</v>
      </c>
      <c r="G99" s="138">
        <v>54.16</v>
      </c>
      <c r="H99" s="138">
        <v>51.03</v>
      </c>
      <c r="I99" s="138">
        <v>51.85</v>
      </c>
      <c r="J99" s="138">
        <v>48.72</v>
      </c>
      <c r="K99" s="139">
        <v>211929400</v>
      </c>
    </row>
    <row r="100" spans="1:11" ht="13.5" thickBot="1" x14ac:dyDescent="0.35">
      <c r="A100" s="137">
        <v>42978</v>
      </c>
      <c r="C100" s="112">
        <f t="shared" si="1"/>
        <v>2017</v>
      </c>
      <c r="E100" s="137">
        <v>42978</v>
      </c>
      <c r="F100" s="140" t="s">
        <v>312</v>
      </c>
      <c r="G100" s="140"/>
      <c r="H100" s="140"/>
      <c r="I100" s="140"/>
      <c r="J100" s="140"/>
      <c r="K100" s="140"/>
    </row>
    <row r="101" spans="1:11" ht="13.5" thickBot="1" x14ac:dyDescent="0.35">
      <c r="A101" s="137">
        <v>42948</v>
      </c>
      <c r="B101" s="138">
        <v>49.45</v>
      </c>
      <c r="C101" s="112">
        <f t="shared" si="1"/>
        <v>2017</v>
      </c>
      <c r="E101" s="137">
        <v>42948</v>
      </c>
      <c r="F101" s="138">
        <v>59</v>
      </c>
      <c r="G101" s="138">
        <v>60.53</v>
      </c>
      <c r="H101" s="138">
        <v>52.07</v>
      </c>
      <c r="I101" s="138">
        <v>52.81</v>
      </c>
      <c r="J101" s="138">
        <v>49.45</v>
      </c>
      <c r="K101" s="139">
        <v>174951200</v>
      </c>
    </row>
    <row r="102" spans="1:11" ht="13.5" thickBot="1" x14ac:dyDescent="0.35">
      <c r="A102" s="137">
        <v>42917</v>
      </c>
      <c r="B102" s="138">
        <v>55.3</v>
      </c>
      <c r="C102" s="112">
        <f t="shared" si="1"/>
        <v>2017</v>
      </c>
      <c r="E102" s="137">
        <v>42917</v>
      </c>
      <c r="F102" s="138">
        <v>58.37</v>
      </c>
      <c r="G102" s="138">
        <v>60</v>
      </c>
      <c r="H102" s="138">
        <v>57</v>
      </c>
      <c r="I102" s="138">
        <v>59.05</v>
      </c>
      <c r="J102" s="138">
        <v>55.3</v>
      </c>
      <c r="K102" s="139">
        <v>158127000</v>
      </c>
    </row>
    <row r="103" spans="1:11" ht="13.5" thickBot="1" x14ac:dyDescent="0.35">
      <c r="A103" s="137">
        <v>42887</v>
      </c>
      <c r="C103" s="112">
        <f t="shared" si="1"/>
        <v>2017</v>
      </c>
      <c r="E103" s="137">
        <v>42887</v>
      </c>
      <c r="F103" s="140" t="s">
        <v>312</v>
      </c>
      <c r="G103" s="140"/>
      <c r="H103" s="140"/>
      <c r="I103" s="140"/>
      <c r="J103" s="140"/>
      <c r="K103" s="140"/>
    </row>
    <row r="104" spans="1:11" ht="13.5" thickBot="1" x14ac:dyDescent="0.35">
      <c r="A104" s="137">
        <v>42887</v>
      </c>
      <c r="B104" s="138">
        <v>55.06</v>
      </c>
      <c r="C104" s="112">
        <f t="shared" si="1"/>
        <v>2017</v>
      </c>
      <c r="E104" s="137">
        <v>42887</v>
      </c>
      <c r="F104" s="138">
        <v>53.06</v>
      </c>
      <c r="G104" s="138">
        <v>59.71</v>
      </c>
      <c r="H104" s="138">
        <v>50.79</v>
      </c>
      <c r="I104" s="138">
        <v>59</v>
      </c>
      <c r="J104" s="138">
        <v>55.06</v>
      </c>
      <c r="K104" s="139">
        <v>275425100</v>
      </c>
    </row>
    <row r="105" spans="1:11" ht="13.5" thickBot="1" x14ac:dyDescent="0.35">
      <c r="A105" s="137">
        <v>42856</v>
      </c>
      <c r="B105" s="138">
        <v>49.45</v>
      </c>
      <c r="C105" s="112">
        <f t="shared" si="1"/>
        <v>2017</v>
      </c>
      <c r="E105" s="137">
        <v>42856</v>
      </c>
      <c r="F105" s="138">
        <v>55.43</v>
      </c>
      <c r="G105" s="138">
        <v>55.45</v>
      </c>
      <c r="H105" s="138">
        <v>50.81</v>
      </c>
      <c r="I105" s="138">
        <v>52.99</v>
      </c>
      <c r="J105" s="138">
        <v>49.45</v>
      </c>
      <c r="K105" s="139">
        <v>223428200</v>
      </c>
    </row>
    <row r="106" spans="1:11" ht="13.5" thickBot="1" x14ac:dyDescent="0.35">
      <c r="A106" s="137">
        <v>42826</v>
      </c>
      <c r="B106" s="138">
        <v>51.71</v>
      </c>
      <c r="C106" s="112">
        <f t="shared" si="1"/>
        <v>2017</v>
      </c>
      <c r="E106" s="137">
        <v>42826</v>
      </c>
      <c r="F106" s="138">
        <v>55.74</v>
      </c>
      <c r="G106" s="138">
        <v>56.69</v>
      </c>
      <c r="H106" s="138">
        <v>54.5</v>
      </c>
      <c r="I106" s="138">
        <v>55.41</v>
      </c>
      <c r="J106" s="138">
        <v>51.71</v>
      </c>
      <c r="K106" s="139">
        <v>137922800</v>
      </c>
    </row>
    <row r="107" spans="1:11" ht="13.5" thickBot="1" x14ac:dyDescent="0.35">
      <c r="A107" s="137">
        <v>42796</v>
      </c>
      <c r="C107" s="112">
        <f t="shared" si="1"/>
        <v>2017</v>
      </c>
      <c r="E107" s="137">
        <v>42796</v>
      </c>
      <c r="F107" s="140" t="s">
        <v>312</v>
      </c>
      <c r="G107" s="140"/>
      <c r="H107" s="140"/>
      <c r="I107" s="140"/>
      <c r="J107" s="140"/>
      <c r="K107" s="140"/>
    </row>
    <row r="108" spans="1:11" ht="13.5" thickBot="1" x14ac:dyDescent="0.35">
      <c r="A108" s="137">
        <v>42795</v>
      </c>
      <c r="B108" s="138">
        <v>51.85</v>
      </c>
      <c r="C108" s="112">
        <f t="shared" si="1"/>
        <v>2017</v>
      </c>
      <c r="E108" s="137">
        <v>42795</v>
      </c>
      <c r="F108" s="138">
        <v>57.86</v>
      </c>
      <c r="G108" s="138">
        <v>59</v>
      </c>
      <c r="H108" s="138">
        <v>53.76</v>
      </c>
      <c r="I108" s="138">
        <v>55.73</v>
      </c>
      <c r="J108" s="138">
        <v>51.85</v>
      </c>
      <c r="K108" s="139">
        <v>249512200</v>
      </c>
    </row>
    <row r="109" spans="1:11" ht="13.5" thickBot="1" x14ac:dyDescent="0.35">
      <c r="A109" s="137">
        <v>42767</v>
      </c>
      <c r="B109" s="138">
        <v>53.18</v>
      </c>
      <c r="C109" s="112">
        <f t="shared" si="1"/>
        <v>2017</v>
      </c>
      <c r="E109" s="137">
        <v>42767</v>
      </c>
      <c r="F109" s="138">
        <v>52.98</v>
      </c>
      <c r="G109" s="138">
        <v>58.42</v>
      </c>
      <c r="H109" s="138">
        <v>52.05</v>
      </c>
      <c r="I109" s="138">
        <v>57.16</v>
      </c>
      <c r="J109" s="138">
        <v>53.18</v>
      </c>
      <c r="K109" s="139">
        <v>178369800</v>
      </c>
    </row>
    <row r="110" spans="1:11" ht="13.5" thickBot="1" x14ac:dyDescent="0.35">
      <c r="A110" s="137">
        <v>42736</v>
      </c>
      <c r="B110" s="138">
        <v>49.22</v>
      </c>
      <c r="C110" s="112">
        <f t="shared" si="1"/>
        <v>2017</v>
      </c>
      <c r="E110" s="137">
        <v>42736</v>
      </c>
      <c r="F110" s="138">
        <v>51.99</v>
      </c>
      <c r="G110" s="138">
        <v>54.12</v>
      </c>
      <c r="H110" s="138">
        <v>51.63</v>
      </c>
      <c r="I110" s="138">
        <v>52.9</v>
      </c>
      <c r="J110" s="138">
        <v>49.22</v>
      </c>
      <c r="K110" s="139">
        <v>175931200</v>
      </c>
    </row>
    <row r="111" spans="1:11" ht="13.5" thickBot="1" x14ac:dyDescent="0.35">
      <c r="A111" s="137">
        <v>42705</v>
      </c>
      <c r="C111" s="112">
        <f t="shared" si="1"/>
        <v>2016</v>
      </c>
      <c r="E111" s="137">
        <v>42705</v>
      </c>
      <c r="F111" s="140" t="s">
        <v>312</v>
      </c>
      <c r="G111" s="140"/>
      <c r="H111" s="140"/>
      <c r="I111" s="140"/>
      <c r="J111" s="140"/>
      <c r="K111" s="140"/>
    </row>
    <row r="112" spans="1:11" ht="13.5" thickBot="1" x14ac:dyDescent="0.35">
      <c r="A112" s="137">
        <v>42705</v>
      </c>
      <c r="B112" s="138">
        <v>47.12</v>
      </c>
      <c r="C112" s="112">
        <f t="shared" si="1"/>
        <v>2016</v>
      </c>
      <c r="E112" s="137">
        <v>42705</v>
      </c>
      <c r="F112" s="138">
        <v>50.11</v>
      </c>
      <c r="G112" s="138">
        <v>53.35</v>
      </c>
      <c r="H112" s="138">
        <v>50.06</v>
      </c>
      <c r="I112" s="138">
        <v>50.83</v>
      </c>
      <c r="J112" s="138">
        <v>47.12</v>
      </c>
      <c r="K112" s="139">
        <v>215471200</v>
      </c>
    </row>
    <row r="113" spans="1:11" ht="13.5" thickBot="1" x14ac:dyDescent="0.35">
      <c r="A113" s="137">
        <v>42675</v>
      </c>
      <c r="B113" s="138">
        <v>46.42</v>
      </c>
      <c r="C113" s="112">
        <f t="shared" si="1"/>
        <v>2016</v>
      </c>
      <c r="E113" s="137">
        <v>42675</v>
      </c>
      <c r="F113" s="138">
        <v>50.5</v>
      </c>
      <c r="G113" s="138">
        <v>51.89</v>
      </c>
      <c r="H113" s="138">
        <v>49.01</v>
      </c>
      <c r="I113" s="138">
        <v>50.07</v>
      </c>
      <c r="J113" s="138">
        <v>46.42</v>
      </c>
      <c r="K113" s="139">
        <v>166212700</v>
      </c>
    </row>
    <row r="114" spans="1:11" ht="13.5" thickBot="1" x14ac:dyDescent="0.35">
      <c r="A114" s="137">
        <v>42644</v>
      </c>
      <c r="B114" s="138">
        <v>46.52</v>
      </c>
      <c r="C114" s="112">
        <f t="shared" si="1"/>
        <v>2016</v>
      </c>
      <c r="E114" s="137">
        <v>42644</v>
      </c>
      <c r="F114" s="138">
        <v>52.54</v>
      </c>
      <c r="G114" s="138">
        <v>53.06</v>
      </c>
      <c r="H114" s="138">
        <v>50</v>
      </c>
      <c r="I114" s="138">
        <v>50.18</v>
      </c>
      <c r="J114" s="138">
        <v>46.52</v>
      </c>
      <c r="K114" s="139">
        <v>190328000</v>
      </c>
    </row>
    <row r="115" spans="1:11" ht="13.5" thickBot="1" x14ac:dyDescent="0.35">
      <c r="A115" s="137">
        <v>42614</v>
      </c>
      <c r="C115" s="112">
        <f t="shared" si="1"/>
        <v>2016</v>
      </c>
      <c r="E115" s="137">
        <v>42614</v>
      </c>
      <c r="F115" s="140" t="s">
        <v>313</v>
      </c>
      <c r="G115" s="140"/>
      <c r="H115" s="140"/>
      <c r="I115" s="140"/>
      <c r="J115" s="140"/>
      <c r="K115" s="140"/>
    </row>
    <row r="116" spans="1:11" ht="13.5" thickBot="1" x14ac:dyDescent="0.35">
      <c r="A116" s="137">
        <v>42614</v>
      </c>
      <c r="B116" s="138">
        <v>48.67</v>
      </c>
      <c r="C116" s="112">
        <f t="shared" si="1"/>
        <v>2016</v>
      </c>
      <c r="E116" s="137">
        <v>42614</v>
      </c>
      <c r="F116" s="138">
        <v>57.67</v>
      </c>
      <c r="G116" s="138">
        <v>59.18</v>
      </c>
      <c r="H116" s="138">
        <v>52.12</v>
      </c>
      <c r="I116" s="138">
        <v>52.65</v>
      </c>
      <c r="J116" s="138">
        <v>48.67</v>
      </c>
      <c r="K116" s="139">
        <v>230941100</v>
      </c>
    </row>
    <row r="117" spans="1:11" ht="13.5" thickBot="1" x14ac:dyDescent="0.35">
      <c r="A117" s="137">
        <v>42583</v>
      </c>
      <c r="B117" s="138">
        <v>53.29</v>
      </c>
      <c r="C117" s="112">
        <f t="shared" si="1"/>
        <v>2016</v>
      </c>
      <c r="E117" s="137">
        <v>42583</v>
      </c>
      <c r="F117" s="138">
        <v>55.73</v>
      </c>
      <c r="G117" s="138">
        <v>60.33</v>
      </c>
      <c r="H117" s="138">
        <v>54.28</v>
      </c>
      <c r="I117" s="138">
        <v>57.64</v>
      </c>
      <c r="J117" s="138">
        <v>53.29</v>
      </c>
      <c r="K117" s="139">
        <v>181042100</v>
      </c>
    </row>
    <row r="118" spans="1:11" ht="13.5" thickBot="1" x14ac:dyDescent="0.35">
      <c r="A118" s="137">
        <v>42552</v>
      </c>
      <c r="B118" s="138">
        <v>51.31</v>
      </c>
      <c r="C118" s="112">
        <f t="shared" si="1"/>
        <v>2016</v>
      </c>
      <c r="E118" s="137">
        <v>42552</v>
      </c>
      <c r="F118" s="138">
        <v>55.07</v>
      </c>
      <c r="G118" s="138">
        <v>58.87</v>
      </c>
      <c r="H118" s="138">
        <v>54.82</v>
      </c>
      <c r="I118" s="138">
        <v>55.5</v>
      </c>
      <c r="J118" s="138">
        <v>51.31</v>
      </c>
      <c r="K118" s="139">
        <v>166822100</v>
      </c>
    </row>
    <row r="119" spans="1:11" ht="13.5" thickBot="1" x14ac:dyDescent="0.35">
      <c r="A119" s="137">
        <v>42523</v>
      </c>
      <c r="C119" s="112">
        <f t="shared" si="1"/>
        <v>2016</v>
      </c>
      <c r="E119" s="137">
        <v>42523</v>
      </c>
      <c r="F119" s="140" t="s">
        <v>313</v>
      </c>
      <c r="G119" s="140"/>
      <c r="H119" s="140"/>
      <c r="I119" s="140"/>
      <c r="J119" s="140"/>
      <c r="K119" s="140"/>
    </row>
    <row r="120" spans="1:11" ht="13.5" thickBot="1" x14ac:dyDescent="0.35">
      <c r="A120" s="137">
        <v>42522</v>
      </c>
      <c r="B120" s="138">
        <v>50.88</v>
      </c>
      <c r="C120" s="112">
        <f t="shared" si="1"/>
        <v>2016</v>
      </c>
      <c r="E120" s="137">
        <v>42522</v>
      </c>
      <c r="F120" s="138">
        <v>53.33</v>
      </c>
      <c r="G120" s="138">
        <v>55.64</v>
      </c>
      <c r="H120" s="138">
        <v>51.48</v>
      </c>
      <c r="I120" s="138">
        <v>55.2</v>
      </c>
      <c r="J120" s="138">
        <v>50.88</v>
      </c>
      <c r="K120" s="139">
        <v>316677800</v>
      </c>
    </row>
    <row r="121" spans="1:11" ht="13.5" thickBot="1" x14ac:dyDescent="0.35">
      <c r="A121" s="137">
        <v>42491</v>
      </c>
      <c r="B121" s="138">
        <v>50.9</v>
      </c>
      <c r="C121" s="112">
        <f t="shared" si="1"/>
        <v>2016</v>
      </c>
      <c r="E121" s="137">
        <v>42491</v>
      </c>
      <c r="F121" s="138">
        <v>59.09</v>
      </c>
      <c r="G121" s="138">
        <v>59.99</v>
      </c>
      <c r="H121" s="138">
        <v>55.17</v>
      </c>
      <c r="I121" s="138">
        <v>55.22</v>
      </c>
      <c r="J121" s="138">
        <v>50.9</v>
      </c>
      <c r="K121" s="139">
        <v>192375000</v>
      </c>
    </row>
    <row r="122" spans="1:11" ht="13.5" thickBot="1" x14ac:dyDescent="0.35">
      <c r="A122" s="137">
        <v>42461</v>
      </c>
      <c r="B122" s="138">
        <v>54.33</v>
      </c>
      <c r="C122" s="112">
        <f t="shared" si="1"/>
        <v>2016</v>
      </c>
      <c r="E122" s="137">
        <v>42461</v>
      </c>
      <c r="F122" s="138">
        <v>61.22</v>
      </c>
      <c r="G122" s="138">
        <v>61.85</v>
      </c>
      <c r="H122" s="138">
        <v>56.89</v>
      </c>
      <c r="I122" s="138">
        <v>58.94</v>
      </c>
      <c r="J122" s="138">
        <v>54.33</v>
      </c>
      <c r="K122" s="139">
        <v>178121800</v>
      </c>
    </row>
    <row r="123" spans="1:11" ht="13.5" thickBot="1" x14ac:dyDescent="0.35">
      <c r="A123" s="137">
        <v>42432</v>
      </c>
      <c r="C123" s="112">
        <f t="shared" si="1"/>
        <v>2016</v>
      </c>
      <c r="E123" s="137">
        <v>42432</v>
      </c>
      <c r="F123" s="140" t="s">
        <v>313</v>
      </c>
      <c r="G123" s="140"/>
      <c r="H123" s="140"/>
      <c r="I123" s="140"/>
      <c r="J123" s="140"/>
      <c r="K123" s="140"/>
    </row>
    <row r="124" spans="1:11" ht="13.5" thickBot="1" x14ac:dyDescent="0.35">
      <c r="A124" s="137">
        <v>42430</v>
      </c>
      <c r="B124" s="138">
        <v>56.51</v>
      </c>
      <c r="C124" s="112">
        <f t="shared" si="1"/>
        <v>2016</v>
      </c>
      <c r="E124" s="137">
        <v>42430</v>
      </c>
      <c r="F124" s="138">
        <v>61.97</v>
      </c>
      <c r="G124" s="138">
        <v>65.44</v>
      </c>
      <c r="H124" s="138">
        <v>57.95</v>
      </c>
      <c r="I124" s="138">
        <v>61.47</v>
      </c>
      <c r="J124" s="138">
        <v>56.51</v>
      </c>
      <c r="K124" s="139">
        <v>230587100</v>
      </c>
    </row>
    <row r="125" spans="1:11" ht="13.5" thickBot="1" x14ac:dyDescent="0.35">
      <c r="A125" s="137">
        <v>42401</v>
      </c>
      <c r="B125" s="138">
        <v>56.63</v>
      </c>
      <c r="C125" s="112">
        <f t="shared" si="1"/>
        <v>2016</v>
      </c>
      <c r="E125" s="137">
        <v>42401</v>
      </c>
      <c r="F125" s="138">
        <v>61.75</v>
      </c>
      <c r="G125" s="138">
        <v>63.5</v>
      </c>
      <c r="H125" s="138">
        <v>53.64</v>
      </c>
      <c r="I125" s="138">
        <v>61.59</v>
      </c>
      <c r="J125" s="138">
        <v>56.63</v>
      </c>
      <c r="K125" s="139">
        <v>211308000</v>
      </c>
    </row>
    <row r="126" spans="1:11" ht="13.5" thickBot="1" x14ac:dyDescent="0.35">
      <c r="A126" s="137">
        <v>42370</v>
      </c>
      <c r="B126" s="138">
        <v>57.01</v>
      </c>
      <c r="C126" s="112">
        <f t="shared" si="1"/>
        <v>2016</v>
      </c>
      <c r="E126" s="137">
        <v>42370</v>
      </c>
      <c r="F126" s="138">
        <v>61.11</v>
      </c>
      <c r="G126" s="138">
        <v>62.59</v>
      </c>
      <c r="H126" s="138">
        <v>56.59</v>
      </c>
      <c r="I126" s="138">
        <v>62.01</v>
      </c>
      <c r="J126" s="138">
        <v>57.01</v>
      </c>
      <c r="K126" s="139">
        <v>201105100</v>
      </c>
    </row>
    <row r="127" spans="1:11" ht="13.5" thickBot="1" x14ac:dyDescent="0.35">
      <c r="A127" s="137">
        <v>42362</v>
      </c>
      <c r="C127" s="112">
        <f t="shared" si="1"/>
        <v>2015</v>
      </c>
      <c r="E127" s="137">
        <v>42362</v>
      </c>
      <c r="F127" s="140" t="s">
        <v>314</v>
      </c>
      <c r="G127" s="140"/>
      <c r="H127" s="140"/>
      <c r="I127" s="140"/>
      <c r="J127" s="140"/>
      <c r="K127" s="140"/>
    </row>
    <row r="128" spans="1:11" ht="13.5" thickBot="1" x14ac:dyDescent="0.35">
      <c r="A128" s="137">
        <v>42345</v>
      </c>
      <c r="C128" s="112">
        <f t="shared" si="1"/>
        <v>2015</v>
      </c>
      <c r="E128" s="137">
        <v>42345</v>
      </c>
      <c r="F128" s="140" t="s">
        <v>313</v>
      </c>
      <c r="G128" s="140"/>
      <c r="H128" s="140"/>
      <c r="I128" s="140"/>
      <c r="J128" s="140"/>
      <c r="K128" s="140"/>
    </row>
    <row r="129" spans="1:11" ht="13.5" thickBot="1" x14ac:dyDescent="0.35">
      <c r="A129" s="137">
        <v>42339</v>
      </c>
      <c r="B129" s="138">
        <v>57.32</v>
      </c>
      <c r="C129" s="112">
        <f t="shared" si="1"/>
        <v>2015</v>
      </c>
      <c r="E129" s="137">
        <v>42339</v>
      </c>
      <c r="F129" s="138">
        <v>66.06</v>
      </c>
      <c r="G129" s="138">
        <v>68.19</v>
      </c>
      <c r="H129" s="138">
        <v>62.15</v>
      </c>
      <c r="I129" s="138">
        <v>62.5</v>
      </c>
      <c r="J129" s="138">
        <v>57.32</v>
      </c>
      <c r="K129" s="139">
        <v>234856100</v>
      </c>
    </row>
    <row r="130" spans="1:11" ht="13.5" thickBot="1" x14ac:dyDescent="0.35">
      <c r="A130" s="137">
        <v>42309</v>
      </c>
      <c r="B130" s="138">
        <v>60.66</v>
      </c>
      <c r="C130" s="112">
        <f t="shared" si="1"/>
        <v>2015</v>
      </c>
      <c r="E130" s="137">
        <v>42309</v>
      </c>
      <c r="F130" s="138">
        <v>65.86</v>
      </c>
      <c r="G130" s="138">
        <v>67.650000000000006</v>
      </c>
      <c r="H130" s="138">
        <v>60.21</v>
      </c>
      <c r="I130" s="138">
        <v>66.14</v>
      </c>
      <c r="J130" s="138">
        <v>60.66</v>
      </c>
      <c r="K130" s="139">
        <v>163167800</v>
      </c>
    </row>
    <row r="131" spans="1:11" ht="13.5" thickBot="1" x14ac:dyDescent="0.35">
      <c r="A131" s="137">
        <v>42278</v>
      </c>
      <c r="B131" s="138">
        <v>60.09</v>
      </c>
      <c r="C131" s="112">
        <f t="shared" ref="C131:C194" si="2">YEAR(A131)</f>
        <v>2015</v>
      </c>
      <c r="E131" s="137">
        <v>42278</v>
      </c>
      <c r="F131" s="138">
        <v>61.58</v>
      </c>
      <c r="G131" s="138">
        <v>66.760000000000005</v>
      </c>
      <c r="H131" s="138">
        <v>60.5</v>
      </c>
      <c r="I131" s="138">
        <v>65.510000000000005</v>
      </c>
      <c r="J131" s="138">
        <v>60.09</v>
      </c>
      <c r="K131" s="139">
        <v>177921400</v>
      </c>
    </row>
    <row r="132" spans="1:11" ht="13.5" thickBot="1" x14ac:dyDescent="0.35">
      <c r="A132" s="137">
        <v>42250</v>
      </c>
      <c r="C132" s="112">
        <f t="shared" si="2"/>
        <v>2015</v>
      </c>
      <c r="E132" s="137">
        <v>42250</v>
      </c>
      <c r="F132" s="140" t="s">
        <v>315</v>
      </c>
      <c r="G132" s="140"/>
      <c r="H132" s="140"/>
      <c r="I132" s="140"/>
      <c r="J132" s="140"/>
      <c r="K132" s="140"/>
    </row>
    <row r="133" spans="1:11" ht="13.5" thickBot="1" x14ac:dyDescent="0.35">
      <c r="A133" s="137">
        <v>42248</v>
      </c>
      <c r="B133" s="138">
        <v>56.25</v>
      </c>
      <c r="C133" s="112">
        <f t="shared" si="2"/>
        <v>2015</v>
      </c>
      <c r="E133" s="137">
        <v>42248</v>
      </c>
      <c r="F133" s="138">
        <v>54.49</v>
      </c>
      <c r="G133" s="138">
        <v>62.97</v>
      </c>
      <c r="H133" s="138">
        <v>54.01</v>
      </c>
      <c r="I133" s="138">
        <v>61.49</v>
      </c>
      <c r="J133" s="138">
        <v>56.25</v>
      </c>
      <c r="K133" s="139">
        <v>222222800</v>
      </c>
    </row>
    <row r="134" spans="1:11" ht="13.5" thickBot="1" x14ac:dyDescent="0.35">
      <c r="A134" s="137">
        <v>42217</v>
      </c>
      <c r="B134" s="138">
        <v>51.12</v>
      </c>
      <c r="C134" s="112">
        <f t="shared" si="2"/>
        <v>2015</v>
      </c>
      <c r="E134" s="137">
        <v>42217</v>
      </c>
      <c r="F134" s="138">
        <v>57.76</v>
      </c>
      <c r="G134" s="138">
        <v>58.86</v>
      </c>
      <c r="H134" s="138">
        <v>47.25</v>
      </c>
      <c r="I134" s="138">
        <v>55.88</v>
      </c>
      <c r="J134" s="138">
        <v>51.12</v>
      </c>
      <c r="K134" s="139">
        <v>169758600</v>
      </c>
    </row>
    <row r="135" spans="1:11" ht="13.5" thickBot="1" x14ac:dyDescent="0.35">
      <c r="A135" s="137">
        <v>42186</v>
      </c>
      <c r="B135" s="138">
        <v>52.7</v>
      </c>
      <c r="C135" s="112">
        <f t="shared" si="2"/>
        <v>2015</v>
      </c>
      <c r="E135" s="137">
        <v>42186</v>
      </c>
      <c r="F135" s="138">
        <v>54.47</v>
      </c>
      <c r="G135" s="138">
        <v>57.97</v>
      </c>
      <c r="H135" s="138">
        <v>54.29</v>
      </c>
      <c r="I135" s="138">
        <v>57.61</v>
      </c>
      <c r="J135" s="138">
        <v>52.7</v>
      </c>
      <c r="K135" s="139">
        <v>126937800</v>
      </c>
    </row>
    <row r="136" spans="1:11" ht="13.5" thickBot="1" x14ac:dyDescent="0.35">
      <c r="A136" s="137">
        <v>42156</v>
      </c>
      <c r="B136" s="138">
        <v>49.41</v>
      </c>
      <c r="C136" s="112">
        <f t="shared" si="2"/>
        <v>2015</v>
      </c>
      <c r="E136" s="137">
        <v>42156</v>
      </c>
      <c r="F136" s="138">
        <v>50.88</v>
      </c>
      <c r="G136" s="138">
        <v>55.17</v>
      </c>
      <c r="H136" s="138">
        <v>50.39</v>
      </c>
      <c r="I136" s="138">
        <v>54.01</v>
      </c>
      <c r="J136" s="138">
        <v>49.41</v>
      </c>
      <c r="K136" s="139">
        <v>137113200</v>
      </c>
    </row>
    <row r="137" spans="1:11" ht="13.5" thickBot="1" x14ac:dyDescent="0.35">
      <c r="A137" s="137">
        <v>42152</v>
      </c>
      <c r="C137" s="112">
        <f t="shared" si="2"/>
        <v>2015</v>
      </c>
      <c r="E137" s="137">
        <v>42152</v>
      </c>
      <c r="F137" s="140" t="s">
        <v>315</v>
      </c>
      <c r="G137" s="140"/>
      <c r="H137" s="140"/>
      <c r="I137" s="140"/>
      <c r="J137" s="140"/>
      <c r="K137" s="140"/>
    </row>
    <row r="138" spans="1:11" ht="13.5" thickBot="1" x14ac:dyDescent="0.35">
      <c r="A138" s="137">
        <v>42125</v>
      </c>
      <c r="B138" s="138">
        <v>46.38</v>
      </c>
      <c r="C138" s="112">
        <f t="shared" si="2"/>
        <v>2015</v>
      </c>
      <c r="E138" s="137">
        <v>42125</v>
      </c>
      <c r="F138" s="138">
        <v>49.94</v>
      </c>
      <c r="G138" s="138">
        <v>52.75</v>
      </c>
      <c r="H138" s="138">
        <v>49.71</v>
      </c>
      <c r="I138" s="138">
        <v>50.83</v>
      </c>
      <c r="J138" s="138">
        <v>46.38</v>
      </c>
      <c r="K138" s="139">
        <v>114083800</v>
      </c>
    </row>
    <row r="139" spans="1:11" ht="13.5" thickBot="1" x14ac:dyDescent="0.35">
      <c r="A139" s="137">
        <v>42095</v>
      </c>
      <c r="B139" s="138">
        <v>45.09</v>
      </c>
      <c r="C139" s="112">
        <f t="shared" si="2"/>
        <v>2015</v>
      </c>
      <c r="E139" s="137">
        <v>42095</v>
      </c>
      <c r="F139" s="138">
        <v>50</v>
      </c>
      <c r="G139" s="138">
        <v>51</v>
      </c>
      <c r="H139" s="138">
        <v>49.07</v>
      </c>
      <c r="I139" s="138">
        <v>49.42</v>
      </c>
      <c r="J139" s="138">
        <v>45.09</v>
      </c>
      <c r="K139" s="139">
        <v>112486800</v>
      </c>
    </row>
    <row r="140" spans="1:11" ht="13.5" thickBot="1" x14ac:dyDescent="0.35">
      <c r="A140" s="137">
        <v>42064</v>
      </c>
      <c r="B140" s="138">
        <v>45.77</v>
      </c>
      <c r="C140" s="112">
        <f t="shared" si="2"/>
        <v>2015</v>
      </c>
      <c r="E140" s="137">
        <v>42064</v>
      </c>
      <c r="F140" s="138">
        <v>48.44</v>
      </c>
      <c r="G140" s="138">
        <v>51.9</v>
      </c>
      <c r="H140" s="138">
        <v>47.59</v>
      </c>
      <c r="I140" s="138">
        <v>50.17</v>
      </c>
      <c r="J140" s="138">
        <v>45.77</v>
      </c>
      <c r="K140" s="139">
        <v>189358200</v>
      </c>
    </row>
    <row r="141" spans="1:11" ht="13.5" thickBot="1" x14ac:dyDescent="0.35">
      <c r="A141" s="137">
        <v>42061</v>
      </c>
      <c r="C141" s="112">
        <f t="shared" si="2"/>
        <v>2015</v>
      </c>
      <c r="E141" s="137">
        <v>42061</v>
      </c>
      <c r="F141" s="140" t="s">
        <v>315</v>
      </c>
      <c r="G141" s="140"/>
      <c r="H141" s="140"/>
      <c r="I141" s="140"/>
      <c r="J141" s="140"/>
      <c r="K141" s="140"/>
    </row>
    <row r="142" spans="1:11" ht="13.5" thickBot="1" x14ac:dyDescent="0.35">
      <c r="A142" s="137">
        <v>42036</v>
      </c>
      <c r="B142" s="138">
        <v>44.18</v>
      </c>
      <c r="C142" s="112">
        <f t="shared" si="2"/>
        <v>2015</v>
      </c>
      <c r="E142" s="137">
        <v>42036</v>
      </c>
      <c r="F142" s="138">
        <v>46.34</v>
      </c>
      <c r="G142" s="138">
        <v>48.71</v>
      </c>
      <c r="H142" s="138">
        <v>45.35</v>
      </c>
      <c r="I142" s="138">
        <v>48.56</v>
      </c>
      <c r="J142" s="138">
        <v>44.18</v>
      </c>
      <c r="K142" s="139">
        <v>138933400</v>
      </c>
    </row>
    <row r="143" spans="1:11" x14ac:dyDescent="0.3">
      <c r="A143" s="137">
        <v>42005</v>
      </c>
      <c r="B143" s="138">
        <v>41.96</v>
      </c>
      <c r="C143" s="112">
        <f t="shared" si="2"/>
        <v>2015</v>
      </c>
      <c r="E143" s="137">
        <v>42005</v>
      </c>
      <c r="F143" s="138">
        <v>48.28</v>
      </c>
      <c r="G143" s="138">
        <v>48.72</v>
      </c>
      <c r="H143" s="138">
        <v>46.01</v>
      </c>
      <c r="I143" s="138">
        <v>46.13</v>
      </c>
      <c r="J143" s="138">
        <v>41.96</v>
      </c>
      <c r="K143" s="139">
        <v>130906000</v>
      </c>
    </row>
    <row r="144" spans="1:11" x14ac:dyDescent="0.3">
      <c r="C144" s="112">
        <f t="shared" si="2"/>
        <v>1900</v>
      </c>
    </row>
    <row r="145" spans="3:3" x14ac:dyDescent="0.3">
      <c r="C145" s="112">
        <f t="shared" si="2"/>
        <v>1900</v>
      </c>
    </row>
    <row r="146" spans="3:3" x14ac:dyDescent="0.3">
      <c r="C146" s="112">
        <f t="shared" si="2"/>
        <v>1900</v>
      </c>
    </row>
    <row r="147" spans="3:3" x14ac:dyDescent="0.3">
      <c r="C147" s="112">
        <f t="shared" si="2"/>
        <v>1900</v>
      </c>
    </row>
    <row r="148" spans="3:3" x14ac:dyDescent="0.3">
      <c r="C148" s="112">
        <f t="shared" si="2"/>
        <v>1900</v>
      </c>
    </row>
    <row r="149" spans="3:3" x14ac:dyDescent="0.3">
      <c r="C149" s="112">
        <f t="shared" si="2"/>
        <v>1900</v>
      </c>
    </row>
    <row r="150" spans="3:3" x14ac:dyDescent="0.3">
      <c r="C150" s="112">
        <f t="shared" si="2"/>
        <v>1900</v>
      </c>
    </row>
    <row r="151" spans="3:3" x14ac:dyDescent="0.3">
      <c r="C151" s="112">
        <f t="shared" si="2"/>
        <v>1900</v>
      </c>
    </row>
    <row r="152" spans="3:3" x14ac:dyDescent="0.3">
      <c r="C152" s="112">
        <f t="shared" si="2"/>
        <v>1900</v>
      </c>
    </row>
    <row r="153" spans="3:3" x14ac:dyDescent="0.3">
      <c r="C153" s="112">
        <f t="shared" si="2"/>
        <v>1900</v>
      </c>
    </row>
    <row r="154" spans="3:3" x14ac:dyDescent="0.3">
      <c r="C154" s="112">
        <f t="shared" si="2"/>
        <v>1900</v>
      </c>
    </row>
    <row r="155" spans="3:3" x14ac:dyDescent="0.3">
      <c r="C155" s="112">
        <f t="shared" si="2"/>
        <v>1900</v>
      </c>
    </row>
    <row r="156" spans="3:3" x14ac:dyDescent="0.3">
      <c r="C156" s="112">
        <f t="shared" si="2"/>
        <v>1900</v>
      </c>
    </row>
    <row r="157" spans="3:3" x14ac:dyDescent="0.3">
      <c r="C157" s="112">
        <f t="shared" si="2"/>
        <v>1900</v>
      </c>
    </row>
    <row r="158" spans="3:3" x14ac:dyDescent="0.3">
      <c r="C158" s="112">
        <f t="shared" si="2"/>
        <v>1900</v>
      </c>
    </row>
    <row r="159" spans="3:3" x14ac:dyDescent="0.3">
      <c r="C159" s="112">
        <f t="shared" si="2"/>
        <v>1900</v>
      </c>
    </row>
    <row r="160" spans="3:3" x14ac:dyDescent="0.3">
      <c r="C160" s="112">
        <f t="shared" si="2"/>
        <v>1900</v>
      </c>
    </row>
    <row r="161" spans="3:3" x14ac:dyDescent="0.3">
      <c r="C161" s="112">
        <f t="shared" si="2"/>
        <v>1900</v>
      </c>
    </row>
    <row r="162" spans="3:3" x14ac:dyDescent="0.3">
      <c r="C162" s="112">
        <f t="shared" si="2"/>
        <v>1900</v>
      </c>
    </row>
    <row r="163" spans="3:3" x14ac:dyDescent="0.3">
      <c r="C163" s="112">
        <f t="shared" si="2"/>
        <v>1900</v>
      </c>
    </row>
    <row r="164" spans="3:3" x14ac:dyDescent="0.3">
      <c r="C164" s="112">
        <f t="shared" si="2"/>
        <v>1900</v>
      </c>
    </row>
    <row r="165" spans="3:3" x14ac:dyDescent="0.3">
      <c r="C165" s="112">
        <f t="shared" si="2"/>
        <v>1900</v>
      </c>
    </row>
    <row r="166" spans="3:3" x14ac:dyDescent="0.3">
      <c r="C166" s="112">
        <f t="shared" si="2"/>
        <v>1900</v>
      </c>
    </row>
    <row r="167" spans="3:3" x14ac:dyDescent="0.3">
      <c r="C167" s="112">
        <f t="shared" si="2"/>
        <v>1900</v>
      </c>
    </row>
    <row r="168" spans="3:3" x14ac:dyDescent="0.3">
      <c r="C168" s="112">
        <f t="shared" si="2"/>
        <v>1900</v>
      </c>
    </row>
    <row r="169" spans="3:3" x14ac:dyDescent="0.3">
      <c r="C169" s="112">
        <f t="shared" si="2"/>
        <v>1900</v>
      </c>
    </row>
    <row r="170" spans="3:3" x14ac:dyDescent="0.3">
      <c r="C170" s="112">
        <f t="shared" si="2"/>
        <v>1900</v>
      </c>
    </row>
    <row r="171" spans="3:3" x14ac:dyDescent="0.3">
      <c r="C171" s="112">
        <f t="shared" si="2"/>
        <v>1900</v>
      </c>
    </row>
    <row r="172" spans="3:3" x14ac:dyDescent="0.3">
      <c r="C172" s="112">
        <f t="shared" si="2"/>
        <v>1900</v>
      </c>
    </row>
    <row r="173" spans="3:3" x14ac:dyDescent="0.3">
      <c r="C173" s="112">
        <f t="shared" si="2"/>
        <v>1900</v>
      </c>
    </row>
    <row r="174" spans="3:3" x14ac:dyDescent="0.3">
      <c r="C174" s="112">
        <f t="shared" si="2"/>
        <v>1900</v>
      </c>
    </row>
    <row r="175" spans="3:3" x14ac:dyDescent="0.3">
      <c r="C175" s="112">
        <f t="shared" si="2"/>
        <v>1900</v>
      </c>
    </row>
    <row r="176" spans="3:3" x14ac:dyDescent="0.3">
      <c r="C176" s="112">
        <f t="shared" si="2"/>
        <v>1900</v>
      </c>
    </row>
    <row r="177" spans="3:3" x14ac:dyDescent="0.3">
      <c r="C177" s="112">
        <f t="shared" si="2"/>
        <v>1900</v>
      </c>
    </row>
    <row r="178" spans="3:3" x14ac:dyDescent="0.3">
      <c r="C178" s="112">
        <f t="shared" si="2"/>
        <v>1900</v>
      </c>
    </row>
    <row r="179" spans="3:3" x14ac:dyDescent="0.3">
      <c r="C179" s="112">
        <f t="shared" si="2"/>
        <v>1900</v>
      </c>
    </row>
    <row r="180" spans="3:3" x14ac:dyDescent="0.3">
      <c r="C180" s="112">
        <f t="shared" si="2"/>
        <v>1900</v>
      </c>
    </row>
    <row r="181" spans="3:3" x14ac:dyDescent="0.3">
      <c r="C181" s="112">
        <f t="shared" si="2"/>
        <v>1900</v>
      </c>
    </row>
    <row r="182" spans="3:3" x14ac:dyDescent="0.3">
      <c r="C182" s="112">
        <f t="shared" si="2"/>
        <v>1900</v>
      </c>
    </row>
    <row r="183" spans="3:3" x14ac:dyDescent="0.3">
      <c r="C183" s="112">
        <f t="shared" si="2"/>
        <v>1900</v>
      </c>
    </row>
    <row r="184" spans="3:3" x14ac:dyDescent="0.3">
      <c r="C184" s="112">
        <f t="shared" si="2"/>
        <v>1900</v>
      </c>
    </row>
    <row r="185" spans="3:3" x14ac:dyDescent="0.3">
      <c r="C185" s="112">
        <f t="shared" si="2"/>
        <v>1900</v>
      </c>
    </row>
    <row r="186" spans="3:3" x14ac:dyDescent="0.3">
      <c r="C186" s="112">
        <f t="shared" si="2"/>
        <v>1900</v>
      </c>
    </row>
    <row r="187" spans="3:3" x14ac:dyDescent="0.3">
      <c r="C187" s="112">
        <f t="shared" si="2"/>
        <v>1900</v>
      </c>
    </row>
    <row r="188" spans="3:3" x14ac:dyDescent="0.3">
      <c r="C188" s="112">
        <f t="shared" si="2"/>
        <v>1900</v>
      </c>
    </row>
    <row r="189" spans="3:3" x14ac:dyDescent="0.3">
      <c r="C189" s="112">
        <f t="shared" si="2"/>
        <v>1900</v>
      </c>
    </row>
    <row r="190" spans="3:3" x14ac:dyDescent="0.3">
      <c r="C190" s="112">
        <f t="shared" si="2"/>
        <v>1900</v>
      </c>
    </row>
    <row r="191" spans="3:3" x14ac:dyDescent="0.3">
      <c r="C191" s="112">
        <f t="shared" si="2"/>
        <v>1900</v>
      </c>
    </row>
    <row r="192" spans="3:3" x14ac:dyDescent="0.3">
      <c r="C192" s="112">
        <f t="shared" si="2"/>
        <v>1900</v>
      </c>
    </row>
    <row r="193" spans="3:3" x14ac:dyDescent="0.3">
      <c r="C193" s="112">
        <f t="shared" si="2"/>
        <v>1900</v>
      </c>
    </row>
    <row r="194" spans="3:3" x14ac:dyDescent="0.3">
      <c r="C194" s="112">
        <f t="shared" si="2"/>
        <v>1900</v>
      </c>
    </row>
    <row r="195" spans="3:3" x14ac:dyDescent="0.3">
      <c r="C195" s="112">
        <f t="shared" ref="C195:C258" si="3">YEAR(A195)</f>
        <v>1900</v>
      </c>
    </row>
    <row r="196" spans="3:3" x14ac:dyDescent="0.3">
      <c r="C196" s="112">
        <f t="shared" si="3"/>
        <v>1900</v>
      </c>
    </row>
    <row r="197" spans="3:3" x14ac:dyDescent="0.3">
      <c r="C197" s="112">
        <f t="shared" si="3"/>
        <v>1900</v>
      </c>
    </row>
    <row r="198" spans="3:3" x14ac:dyDescent="0.3">
      <c r="C198" s="112">
        <f t="shared" si="3"/>
        <v>1900</v>
      </c>
    </row>
    <row r="199" spans="3:3" x14ac:dyDescent="0.3">
      <c r="C199" s="112">
        <f t="shared" si="3"/>
        <v>1900</v>
      </c>
    </row>
    <row r="200" spans="3:3" x14ac:dyDescent="0.3">
      <c r="C200" s="112">
        <f t="shared" si="3"/>
        <v>1900</v>
      </c>
    </row>
    <row r="201" spans="3:3" x14ac:dyDescent="0.3">
      <c r="C201" s="112">
        <f t="shared" si="3"/>
        <v>1900</v>
      </c>
    </row>
    <row r="202" spans="3:3" x14ac:dyDescent="0.3">
      <c r="C202" s="112">
        <f t="shared" si="3"/>
        <v>1900</v>
      </c>
    </row>
    <row r="203" spans="3:3" x14ac:dyDescent="0.3">
      <c r="C203" s="112">
        <f t="shared" si="3"/>
        <v>1900</v>
      </c>
    </row>
    <row r="204" spans="3:3" x14ac:dyDescent="0.3">
      <c r="C204" s="112">
        <f t="shared" si="3"/>
        <v>1900</v>
      </c>
    </row>
    <row r="205" spans="3:3" x14ac:dyDescent="0.3">
      <c r="C205" s="112">
        <f t="shared" si="3"/>
        <v>1900</v>
      </c>
    </row>
    <row r="206" spans="3:3" x14ac:dyDescent="0.3">
      <c r="C206" s="112">
        <f t="shared" si="3"/>
        <v>1900</v>
      </c>
    </row>
    <row r="207" spans="3:3" x14ac:dyDescent="0.3">
      <c r="C207" s="112">
        <f t="shared" si="3"/>
        <v>1900</v>
      </c>
    </row>
    <row r="208" spans="3:3" x14ac:dyDescent="0.3">
      <c r="C208" s="112">
        <f t="shared" si="3"/>
        <v>1900</v>
      </c>
    </row>
    <row r="209" spans="3:3" x14ac:dyDescent="0.3">
      <c r="C209" s="112">
        <f t="shared" si="3"/>
        <v>1900</v>
      </c>
    </row>
    <row r="210" spans="3:3" x14ac:dyDescent="0.3">
      <c r="C210" s="112">
        <f t="shared" si="3"/>
        <v>1900</v>
      </c>
    </row>
    <row r="211" spans="3:3" x14ac:dyDescent="0.3">
      <c r="C211" s="112">
        <f t="shared" si="3"/>
        <v>1900</v>
      </c>
    </row>
    <row r="212" spans="3:3" x14ac:dyDescent="0.3">
      <c r="C212" s="112">
        <f t="shared" si="3"/>
        <v>1900</v>
      </c>
    </row>
    <row r="213" spans="3:3" x14ac:dyDescent="0.3">
      <c r="C213" s="112">
        <f t="shared" si="3"/>
        <v>1900</v>
      </c>
    </row>
    <row r="214" spans="3:3" x14ac:dyDescent="0.3">
      <c r="C214" s="112">
        <f t="shared" si="3"/>
        <v>1900</v>
      </c>
    </row>
    <row r="215" spans="3:3" x14ac:dyDescent="0.3">
      <c r="C215" s="112">
        <f t="shared" si="3"/>
        <v>1900</v>
      </c>
    </row>
    <row r="216" spans="3:3" x14ac:dyDescent="0.3">
      <c r="C216" s="112">
        <f t="shared" si="3"/>
        <v>1900</v>
      </c>
    </row>
    <row r="217" spans="3:3" x14ac:dyDescent="0.3">
      <c r="C217" s="112">
        <f t="shared" si="3"/>
        <v>1900</v>
      </c>
    </row>
    <row r="218" spans="3:3" x14ac:dyDescent="0.3">
      <c r="C218" s="112">
        <f t="shared" si="3"/>
        <v>1900</v>
      </c>
    </row>
    <row r="219" spans="3:3" x14ac:dyDescent="0.3">
      <c r="C219" s="112">
        <f t="shared" si="3"/>
        <v>1900</v>
      </c>
    </row>
    <row r="220" spans="3:3" x14ac:dyDescent="0.3">
      <c r="C220" s="112">
        <f t="shared" si="3"/>
        <v>1900</v>
      </c>
    </row>
    <row r="221" spans="3:3" x14ac:dyDescent="0.3">
      <c r="C221" s="112">
        <f t="shared" si="3"/>
        <v>1900</v>
      </c>
    </row>
    <row r="222" spans="3:3" x14ac:dyDescent="0.3">
      <c r="C222" s="112">
        <f t="shared" si="3"/>
        <v>1900</v>
      </c>
    </row>
    <row r="223" spans="3:3" x14ac:dyDescent="0.3">
      <c r="C223" s="112">
        <f t="shared" si="3"/>
        <v>1900</v>
      </c>
    </row>
    <row r="224" spans="3:3" x14ac:dyDescent="0.3">
      <c r="C224" s="112">
        <f t="shared" si="3"/>
        <v>1900</v>
      </c>
    </row>
    <row r="225" spans="3:3" x14ac:dyDescent="0.3">
      <c r="C225" s="112">
        <f t="shared" si="3"/>
        <v>1900</v>
      </c>
    </row>
    <row r="226" spans="3:3" x14ac:dyDescent="0.3">
      <c r="C226" s="112">
        <f t="shared" si="3"/>
        <v>1900</v>
      </c>
    </row>
    <row r="227" spans="3:3" x14ac:dyDescent="0.3">
      <c r="C227" s="112">
        <f t="shared" si="3"/>
        <v>1900</v>
      </c>
    </row>
    <row r="228" spans="3:3" x14ac:dyDescent="0.3">
      <c r="C228" s="112">
        <f t="shared" si="3"/>
        <v>1900</v>
      </c>
    </row>
    <row r="229" spans="3:3" x14ac:dyDescent="0.3">
      <c r="C229" s="112">
        <f t="shared" si="3"/>
        <v>1900</v>
      </c>
    </row>
    <row r="230" spans="3:3" x14ac:dyDescent="0.3">
      <c r="C230" s="112">
        <f t="shared" si="3"/>
        <v>1900</v>
      </c>
    </row>
    <row r="231" spans="3:3" x14ac:dyDescent="0.3">
      <c r="C231" s="112">
        <f t="shared" si="3"/>
        <v>1900</v>
      </c>
    </row>
    <row r="232" spans="3:3" x14ac:dyDescent="0.3">
      <c r="C232" s="112">
        <f t="shared" si="3"/>
        <v>1900</v>
      </c>
    </row>
    <row r="233" spans="3:3" x14ac:dyDescent="0.3">
      <c r="C233" s="112">
        <f t="shared" si="3"/>
        <v>1900</v>
      </c>
    </row>
    <row r="234" spans="3:3" x14ac:dyDescent="0.3">
      <c r="C234" s="112">
        <f t="shared" si="3"/>
        <v>1900</v>
      </c>
    </row>
    <row r="235" spans="3:3" x14ac:dyDescent="0.3">
      <c r="C235" s="112">
        <f t="shared" si="3"/>
        <v>1900</v>
      </c>
    </row>
    <row r="236" spans="3:3" x14ac:dyDescent="0.3">
      <c r="C236" s="112">
        <f t="shared" si="3"/>
        <v>1900</v>
      </c>
    </row>
    <row r="237" spans="3:3" x14ac:dyDescent="0.3">
      <c r="C237" s="112">
        <f t="shared" si="3"/>
        <v>1900</v>
      </c>
    </row>
    <row r="238" spans="3:3" x14ac:dyDescent="0.3">
      <c r="C238" s="112">
        <f t="shared" si="3"/>
        <v>1900</v>
      </c>
    </row>
    <row r="239" spans="3:3" x14ac:dyDescent="0.3">
      <c r="C239" s="112">
        <f t="shared" si="3"/>
        <v>1900</v>
      </c>
    </row>
    <row r="240" spans="3:3" x14ac:dyDescent="0.3">
      <c r="C240" s="112">
        <f t="shared" si="3"/>
        <v>1900</v>
      </c>
    </row>
    <row r="241" spans="3:3" x14ac:dyDescent="0.3">
      <c r="C241" s="112">
        <f t="shared" si="3"/>
        <v>1900</v>
      </c>
    </row>
    <row r="242" spans="3:3" x14ac:dyDescent="0.3">
      <c r="C242" s="112">
        <f t="shared" si="3"/>
        <v>1900</v>
      </c>
    </row>
    <row r="243" spans="3:3" x14ac:dyDescent="0.3">
      <c r="C243" s="112">
        <f t="shared" si="3"/>
        <v>1900</v>
      </c>
    </row>
    <row r="244" spans="3:3" x14ac:dyDescent="0.3">
      <c r="C244" s="112">
        <f t="shared" si="3"/>
        <v>1900</v>
      </c>
    </row>
    <row r="245" spans="3:3" x14ac:dyDescent="0.3">
      <c r="C245" s="112">
        <f t="shared" si="3"/>
        <v>1900</v>
      </c>
    </row>
    <row r="246" spans="3:3" x14ac:dyDescent="0.3">
      <c r="C246" s="112">
        <f t="shared" si="3"/>
        <v>1900</v>
      </c>
    </row>
    <row r="247" spans="3:3" x14ac:dyDescent="0.3">
      <c r="C247" s="112">
        <f t="shared" si="3"/>
        <v>1900</v>
      </c>
    </row>
    <row r="248" spans="3:3" x14ac:dyDescent="0.3">
      <c r="C248" s="112">
        <f t="shared" si="3"/>
        <v>1900</v>
      </c>
    </row>
    <row r="249" spans="3:3" x14ac:dyDescent="0.3">
      <c r="C249" s="112">
        <f t="shared" si="3"/>
        <v>1900</v>
      </c>
    </row>
    <row r="250" spans="3:3" x14ac:dyDescent="0.3">
      <c r="C250" s="112">
        <f t="shared" si="3"/>
        <v>1900</v>
      </c>
    </row>
    <row r="251" spans="3:3" x14ac:dyDescent="0.3">
      <c r="C251" s="112">
        <f t="shared" si="3"/>
        <v>1900</v>
      </c>
    </row>
    <row r="252" spans="3:3" x14ac:dyDescent="0.3">
      <c r="C252" s="112">
        <f t="shared" si="3"/>
        <v>1900</v>
      </c>
    </row>
    <row r="253" spans="3:3" x14ac:dyDescent="0.3">
      <c r="C253" s="112">
        <f t="shared" si="3"/>
        <v>1900</v>
      </c>
    </row>
    <row r="254" spans="3:3" x14ac:dyDescent="0.3">
      <c r="C254" s="112">
        <f t="shared" si="3"/>
        <v>1900</v>
      </c>
    </row>
    <row r="255" spans="3:3" x14ac:dyDescent="0.3">
      <c r="C255" s="112">
        <f t="shared" si="3"/>
        <v>1900</v>
      </c>
    </row>
    <row r="256" spans="3:3" x14ac:dyDescent="0.3">
      <c r="C256" s="112">
        <f t="shared" si="3"/>
        <v>1900</v>
      </c>
    </row>
    <row r="257" spans="3:3" x14ac:dyDescent="0.3">
      <c r="C257" s="112">
        <f t="shared" si="3"/>
        <v>1900</v>
      </c>
    </row>
    <row r="258" spans="3:3" x14ac:dyDescent="0.3">
      <c r="C258" s="112">
        <f t="shared" si="3"/>
        <v>1900</v>
      </c>
    </row>
    <row r="259" spans="3:3" x14ac:dyDescent="0.3">
      <c r="C259" s="112">
        <f t="shared" ref="C259:C322" si="4">YEAR(A259)</f>
        <v>1900</v>
      </c>
    </row>
    <row r="260" spans="3:3" x14ac:dyDescent="0.3">
      <c r="C260" s="112">
        <f t="shared" si="4"/>
        <v>1900</v>
      </c>
    </row>
    <row r="261" spans="3:3" x14ac:dyDescent="0.3">
      <c r="C261" s="112">
        <f t="shared" si="4"/>
        <v>1900</v>
      </c>
    </row>
    <row r="262" spans="3:3" x14ac:dyDescent="0.3">
      <c r="C262" s="112">
        <f t="shared" si="4"/>
        <v>1900</v>
      </c>
    </row>
    <row r="263" spans="3:3" x14ac:dyDescent="0.3">
      <c r="C263" s="112">
        <f t="shared" si="4"/>
        <v>1900</v>
      </c>
    </row>
    <row r="264" spans="3:3" x14ac:dyDescent="0.3">
      <c r="C264" s="112">
        <f t="shared" si="4"/>
        <v>1900</v>
      </c>
    </row>
    <row r="265" spans="3:3" x14ac:dyDescent="0.3">
      <c r="C265" s="112">
        <f t="shared" si="4"/>
        <v>1900</v>
      </c>
    </row>
    <row r="266" spans="3:3" x14ac:dyDescent="0.3">
      <c r="C266" s="112">
        <f t="shared" si="4"/>
        <v>1900</v>
      </c>
    </row>
    <row r="267" spans="3:3" x14ac:dyDescent="0.3">
      <c r="C267" s="112">
        <f t="shared" si="4"/>
        <v>1900</v>
      </c>
    </row>
    <row r="268" spans="3:3" x14ac:dyDescent="0.3">
      <c r="C268" s="112">
        <f t="shared" si="4"/>
        <v>1900</v>
      </c>
    </row>
    <row r="269" spans="3:3" x14ac:dyDescent="0.3">
      <c r="C269" s="112">
        <f t="shared" si="4"/>
        <v>1900</v>
      </c>
    </row>
    <row r="270" spans="3:3" x14ac:dyDescent="0.3">
      <c r="C270" s="112">
        <f t="shared" si="4"/>
        <v>1900</v>
      </c>
    </row>
    <row r="271" spans="3:3" x14ac:dyDescent="0.3">
      <c r="C271" s="112">
        <f t="shared" si="4"/>
        <v>1900</v>
      </c>
    </row>
    <row r="272" spans="3:3" x14ac:dyDescent="0.3">
      <c r="C272" s="112">
        <f t="shared" si="4"/>
        <v>1900</v>
      </c>
    </row>
    <row r="273" spans="3:3" x14ac:dyDescent="0.3">
      <c r="C273" s="112">
        <f t="shared" si="4"/>
        <v>1900</v>
      </c>
    </row>
    <row r="274" spans="3:3" x14ac:dyDescent="0.3">
      <c r="C274" s="112">
        <f t="shared" si="4"/>
        <v>1900</v>
      </c>
    </row>
    <row r="275" spans="3:3" x14ac:dyDescent="0.3">
      <c r="C275" s="112">
        <f t="shared" si="4"/>
        <v>1900</v>
      </c>
    </row>
    <row r="276" spans="3:3" x14ac:dyDescent="0.3">
      <c r="C276" s="112">
        <f t="shared" si="4"/>
        <v>1900</v>
      </c>
    </row>
    <row r="277" spans="3:3" x14ac:dyDescent="0.3">
      <c r="C277" s="112">
        <f t="shared" si="4"/>
        <v>1900</v>
      </c>
    </row>
    <row r="278" spans="3:3" x14ac:dyDescent="0.3">
      <c r="C278" s="112">
        <f t="shared" si="4"/>
        <v>1900</v>
      </c>
    </row>
    <row r="279" spans="3:3" x14ac:dyDescent="0.3">
      <c r="C279" s="112">
        <f t="shared" si="4"/>
        <v>1900</v>
      </c>
    </row>
    <row r="280" spans="3:3" x14ac:dyDescent="0.3">
      <c r="C280" s="112">
        <f t="shared" si="4"/>
        <v>1900</v>
      </c>
    </row>
    <row r="281" spans="3:3" x14ac:dyDescent="0.3">
      <c r="C281" s="112">
        <f t="shared" si="4"/>
        <v>1900</v>
      </c>
    </row>
    <row r="282" spans="3:3" x14ac:dyDescent="0.3">
      <c r="C282" s="112">
        <f t="shared" si="4"/>
        <v>1900</v>
      </c>
    </row>
    <row r="283" spans="3:3" x14ac:dyDescent="0.3">
      <c r="C283" s="112">
        <f t="shared" si="4"/>
        <v>1900</v>
      </c>
    </row>
    <row r="284" spans="3:3" x14ac:dyDescent="0.3">
      <c r="C284" s="112">
        <f t="shared" si="4"/>
        <v>1900</v>
      </c>
    </row>
    <row r="285" spans="3:3" x14ac:dyDescent="0.3">
      <c r="C285" s="112">
        <f t="shared" si="4"/>
        <v>1900</v>
      </c>
    </row>
    <row r="286" spans="3:3" x14ac:dyDescent="0.3">
      <c r="C286" s="112">
        <f t="shared" si="4"/>
        <v>1900</v>
      </c>
    </row>
    <row r="287" spans="3:3" x14ac:dyDescent="0.3">
      <c r="C287" s="112">
        <f t="shared" si="4"/>
        <v>1900</v>
      </c>
    </row>
    <row r="288" spans="3:3" x14ac:dyDescent="0.3">
      <c r="C288" s="112">
        <f t="shared" si="4"/>
        <v>1900</v>
      </c>
    </row>
    <row r="289" spans="3:3" x14ac:dyDescent="0.3">
      <c r="C289" s="112">
        <f t="shared" si="4"/>
        <v>1900</v>
      </c>
    </row>
    <row r="290" spans="3:3" x14ac:dyDescent="0.3">
      <c r="C290" s="112">
        <f t="shared" si="4"/>
        <v>1900</v>
      </c>
    </row>
    <row r="291" spans="3:3" x14ac:dyDescent="0.3">
      <c r="C291" s="112">
        <f t="shared" si="4"/>
        <v>1900</v>
      </c>
    </row>
    <row r="292" spans="3:3" x14ac:dyDescent="0.3">
      <c r="C292" s="112">
        <f t="shared" si="4"/>
        <v>1900</v>
      </c>
    </row>
    <row r="293" spans="3:3" x14ac:dyDescent="0.3">
      <c r="C293" s="112">
        <f t="shared" si="4"/>
        <v>1900</v>
      </c>
    </row>
    <row r="294" spans="3:3" x14ac:dyDescent="0.3">
      <c r="C294" s="112">
        <f t="shared" si="4"/>
        <v>1900</v>
      </c>
    </row>
    <row r="295" spans="3:3" x14ac:dyDescent="0.3">
      <c r="C295" s="112">
        <f t="shared" si="4"/>
        <v>1900</v>
      </c>
    </row>
    <row r="296" spans="3:3" x14ac:dyDescent="0.3">
      <c r="C296" s="112">
        <f t="shared" si="4"/>
        <v>1900</v>
      </c>
    </row>
    <row r="297" spans="3:3" x14ac:dyDescent="0.3">
      <c r="C297" s="112">
        <f t="shared" si="4"/>
        <v>1900</v>
      </c>
    </row>
    <row r="298" spans="3:3" x14ac:dyDescent="0.3">
      <c r="C298" s="112">
        <f t="shared" si="4"/>
        <v>1900</v>
      </c>
    </row>
    <row r="299" spans="3:3" x14ac:dyDescent="0.3">
      <c r="C299" s="112">
        <f t="shared" si="4"/>
        <v>1900</v>
      </c>
    </row>
    <row r="300" spans="3:3" x14ac:dyDescent="0.3">
      <c r="C300" s="112">
        <f t="shared" si="4"/>
        <v>1900</v>
      </c>
    </row>
    <row r="301" spans="3:3" x14ac:dyDescent="0.3">
      <c r="C301" s="112">
        <f t="shared" si="4"/>
        <v>1900</v>
      </c>
    </row>
    <row r="302" spans="3:3" x14ac:dyDescent="0.3">
      <c r="C302" s="112">
        <f t="shared" si="4"/>
        <v>1900</v>
      </c>
    </row>
    <row r="303" spans="3:3" x14ac:dyDescent="0.3">
      <c r="C303" s="112">
        <f t="shared" si="4"/>
        <v>1900</v>
      </c>
    </row>
    <row r="304" spans="3:3" x14ac:dyDescent="0.3">
      <c r="C304" s="112">
        <f t="shared" si="4"/>
        <v>1900</v>
      </c>
    </row>
    <row r="305" spans="3:3" x14ac:dyDescent="0.3">
      <c r="C305" s="112">
        <f t="shared" si="4"/>
        <v>1900</v>
      </c>
    </row>
    <row r="306" spans="3:3" x14ac:dyDescent="0.3">
      <c r="C306" s="112">
        <f t="shared" si="4"/>
        <v>1900</v>
      </c>
    </row>
    <row r="307" spans="3:3" x14ac:dyDescent="0.3">
      <c r="C307" s="112">
        <f t="shared" si="4"/>
        <v>1900</v>
      </c>
    </row>
    <row r="308" spans="3:3" x14ac:dyDescent="0.3">
      <c r="C308" s="112">
        <f t="shared" si="4"/>
        <v>1900</v>
      </c>
    </row>
    <row r="309" spans="3:3" x14ac:dyDescent="0.3">
      <c r="C309" s="112">
        <f t="shared" si="4"/>
        <v>1900</v>
      </c>
    </row>
    <row r="310" spans="3:3" x14ac:dyDescent="0.3">
      <c r="C310" s="112">
        <f t="shared" si="4"/>
        <v>1900</v>
      </c>
    </row>
    <row r="311" spans="3:3" x14ac:dyDescent="0.3">
      <c r="C311" s="112">
        <f t="shared" si="4"/>
        <v>1900</v>
      </c>
    </row>
    <row r="312" spans="3:3" x14ac:dyDescent="0.3">
      <c r="C312" s="112">
        <f t="shared" si="4"/>
        <v>1900</v>
      </c>
    </row>
    <row r="313" spans="3:3" x14ac:dyDescent="0.3">
      <c r="C313" s="112">
        <f t="shared" si="4"/>
        <v>1900</v>
      </c>
    </row>
    <row r="314" spans="3:3" x14ac:dyDescent="0.3">
      <c r="C314" s="112">
        <f t="shared" si="4"/>
        <v>1900</v>
      </c>
    </row>
    <row r="315" spans="3:3" x14ac:dyDescent="0.3">
      <c r="C315" s="112">
        <f t="shared" si="4"/>
        <v>1900</v>
      </c>
    </row>
    <row r="316" spans="3:3" x14ac:dyDescent="0.3">
      <c r="C316" s="112">
        <f t="shared" si="4"/>
        <v>1900</v>
      </c>
    </row>
    <row r="317" spans="3:3" x14ac:dyDescent="0.3">
      <c r="C317" s="112">
        <f t="shared" si="4"/>
        <v>1900</v>
      </c>
    </row>
    <row r="318" spans="3:3" x14ac:dyDescent="0.3">
      <c r="C318" s="112">
        <f t="shared" si="4"/>
        <v>1900</v>
      </c>
    </row>
    <row r="319" spans="3:3" x14ac:dyDescent="0.3">
      <c r="C319" s="112">
        <f t="shared" si="4"/>
        <v>1900</v>
      </c>
    </row>
    <row r="320" spans="3:3" x14ac:dyDescent="0.3">
      <c r="C320" s="112">
        <f t="shared" si="4"/>
        <v>1900</v>
      </c>
    </row>
    <row r="321" spans="3:3" x14ac:dyDescent="0.3">
      <c r="C321" s="112">
        <f t="shared" si="4"/>
        <v>1900</v>
      </c>
    </row>
    <row r="322" spans="3:3" x14ac:dyDescent="0.3">
      <c r="C322" s="112">
        <f t="shared" si="4"/>
        <v>1900</v>
      </c>
    </row>
    <row r="323" spans="3:3" x14ac:dyDescent="0.3">
      <c r="C323" s="112">
        <f t="shared" ref="C323:C386" si="5">YEAR(A323)</f>
        <v>1900</v>
      </c>
    </row>
    <row r="324" spans="3:3" x14ac:dyDescent="0.3">
      <c r="C324" s="112">
        <f t="shared" si="5"/>
        <v>1900</v>
      </c>
    </row>
    <row r="325" spans="3:3" x14ac:dyDescent="0.3">
      <c r="C325" s="112">
        <f t="shared" si="5"/>
        <v>1900</v>
      </c>
    </row>
    <row r="326" spans="3:3" x14ac:dyDescent="0.3">
      <c r="C326" s="112">
        <f t="shared" si="5"/>
        <v>1900</v>
      </c>
    </row>
    <row r="327" spans="3:3" x14ac:dyDescent="0.3">
      <c r="C327" s="112">
        <f t="shared" si="5"/>
        <v>1900</v>
      </c>
    </row>
    <row r="328" spans="3:3" x14ac:dyDescent="0.3">
      <c r="C328" s="112">
        <f t="shared" si="5"/>
        <v>1900</v>
      </c>
    </row>
    <row r="329" spans="3:3" x14ac:dyDescent="0.3">
      <c r="C329" s="112">
        <f t="shared" si="5"/>
        <v>1900</v>
      </c>
    </row>
    <row r="330" spans="3:3" x14ac:dyDescent="0.3">
      <c r="C330" s="112">
        <f t="shared" si="5"/>
        <v>1900</v>
      </c>
    </row>
    <row r="331" spans="3:3" x14ac:dyDescent="0.3">
      <c r="C331" s="112">
        <f t="shared" si="5"/>
        <v>1900</v>
      </c>
    </row>
    <row r="332" spans="3:3" x14ac:dyDescent="0.3">
      <c r="C332" s="112">
        <f t="shared" si="5"/>
        <v>1900</v>
      </c>
    </row>
    <row r="333" spans="3:3" x14ac:dyDescent="0.3">
      <c r="C333" s="112">
        <f t="shared" si="5"/>
        <v>1900</v>
      </c>
    </row>
    <row r="334" spans="3:3" x14ac:dyDescent="0.3">
      <c r="C334" s="112">
        <f t="shared" si="5"/>
        <v>1900</v>
      </c>
    </row>
    <row r="335" spans="3:3" x14ac:dyDescent="0.3">
      <c r="C335" s="112">
        <f t="shared" si="5"/>
        <v>1900</v>
      </c>
    </row>
    <row r="336" spans="3:3" x14ac:dyDescent="0.3">
      <c r="C336" s="112">
        <f t="shared" si="5"/>
        <v>1900</v>
      </c>
    </row>
    <row r="337" spans="3:3" x14ac:dyDescent="0.3">
      <c r="C337" s="112">
        <f t="shared" si="5"/>
        <v>1900</v>
      </c>
    </row>
    <row r="338" spans="3:3" x14ac:dyDescent="0.3">
      <c r="C338" s="112">
        <f t="shared" si="5"/>
        <v>1900</v>
      </c>
    </row>
    <row r="339" spans="3:3" x14ac:dyDescent="0.3">
      <c r="C339" s="112">
        <f t="shared" si="5"/>
        <v>1900</v>
      </c>
    </row>
    <row r="340" spans="3:3" x14ac:dyDescent="0.3">
      <c r="C340" s="112">
        <f t="shared" si="5"/>
        <v>1900</v>
      </c>
    </row>
    <row r="341" spans="3:3" x14ac:dyDescent="0.3">
      <c r="C341" s="112">
        <f t="shared" si="5"/>
        <v>1900</v>
      </c>
    </row>
    <row r="342" spans="3:3" x14ac:dyDescent="0.3">
      <c r="C342" s="112">
        <f t="shared" si="5"/>
        <v>1900</v>
      </c>
    </row>
    <row r="343" spans="3:3" x14ac:dyDescent="0.3">
      <c r="C343" s="112">
        <f t="shared" si="5"/>
        <v>1900</v>
      </c>
    </row>
    <row r="344" spans="3:3" x14ac:dyDescent="0.3">
      <c r="C344" s="112">
        <f t="shared" si="5"/>
        <v>1900</v>
      </c>
    </row>
    <row r="345" spans="3:3" x14ac:dyDescent="0.3">
      <c r="C345" s="112">
        <f t="shared" si="5"/>
        <v>1900</v>
      </c>
    </row>
    <row r="346" spans="3:3" x14ac:dyDescent="0.3">
      <c r="C346" s="112">
        <f t="shared" si="5"/>
        <v>1900</v>
      </c>
    </row>
    <row r="347" spans="3:3" x14ac:dyDescent="0.3">
      <c r="C347" s="112">
        <f t="shared" si="5"/>
        <v>1900</v>
      </c>
    </row>
    <row r="348" spans="3:3" x14ac:dyDescent="0.3">
      <c r="C348" s="112">
        <f t="shared" si="5"/>
        <v>1900</v>
      </c>
    </row>
    <row r="349" spans="3:3" x14ac:dyDescent="0.3">
      <c r="C349" s="112">
        <f t="shared" si="5"/>
        <v>1900</v>
      </c>
    </row>
    <row r="350" spans="3:3" x14ac:dyDescent="0.3">
      <c r="C350" s="112">
        <f t="shared" si="5"/>
        <v>1900</v>
      </c>
    </row>
    <row r="351" spans="3:3" x14ac:dyDescent="0.3">
      <c r="C351" s="112">
        <f t="shared" si="5"/>
        <v>1900</v>
      </c>
    </row>
    <row r="352" spans="3:3" x14ac:dyDescent="0.3">
      <c r="C352" s="112">
        <f t="shared" si="5"/>
        <v>1900</v>
      </c>
    </row>
    <row r="353" spans="3:3" x14ac:dyDescent="0.3">
      <c r="C353" s="112">
        <f t="shared" si="5"/>
        <v>1900</v>
      </c>
    </row>
    <row r="354" spans="3:3" x14ac:dyDescent="0.3">
      <c r="C354" s="112">
        <f t="shared" si="5"/>
        <v>1900</v>
      </c>
    </row>
    <row r="355" spans="3:3" x14ac:dyDescent="0.3">
      <c r="C355" s="112">
        <f t="shared" si="5"/>
        <v>1900</v>
      </c>
    </row>
    <row r="356" spans="3:3" x14ac:dyDescent="0.3">
      <c r="C356" s="112">
        <f t="shared" si="5"/>
        <v>1900</v>
      </c>
    </row>
    <row r="357" spans="3:3" x14ac:dyDescent="0.3">
      <c r="C357" s="112">
        <f t="shared" si="5"/>
        <v>1900</v>
      </c>
    </row>
    <row r="358" spans="3:3" x14ac:dyDescent="0.3">
      <c r="C358" s="112">
        <f t="shared" si="5"/>
        <v>1900</v>
      </c>
    </row>
    <row r="359" spans="3:3" x14ac:dyDescent="0.3">
      <c r="C359" s="112">
        <f t="shared" si="5"/>
        <v>1900</v>
      </c>
    </row>
    <row r="360" spans="3:3" x14ac:dyDescent="0.3">
      <c r="C360" s="112">
        <f t="shared" si="5"/>
        <v>1900</v>
      </c>
    </row>
    <row r="361" spans="3:3" x14ac:dyDescent="0.3">
      <c r="C361" s="112">
        <f t="shared" si="5"/>
        <v>1900</v>
      </c>
    </row>
    <row r="362" spans="3:3" x14ac:dyDescent="0.3">
      <c r="C362" s="112">
        <f t="shared" si="5"/>
        <v>1900</v>
      </c>
    </row>
    <row r="363" spans="3:3" x14ac:dyDescent="0.3">
      <c r="C363" s="112">
        <f t="shared" si="5"/>
        <v>1900</v>
      </c>
    </row>
    <row r="364" spans="3:3" x14ac:dyDescent="0.3">
      <c r="C364" s="112">
        <f t="shared" si="5"/>
        <v>1900</v>
      </c>
    </row>
    <row r="365" spans="3:3" x14ac:dyDescent="0.3">
      <c r="C365" s="112">
        <f t="shared" si="5"/>
        <v>1900</v>
      </c>
    </row>
    <row r="366" spans="3:3" x14ac:dyDescent="0.3">
      <c r="C366" s="112">
        <f t="shared" si="5"/>
        <v>1900</v>
      </c>
    </row>
    <row r="367" spans="3:3" x14ac:dyDescent="0.3">
      <c r="C367" s="112">
        <f t="shared" si="5"/>
        <v>1900</v>
      </c>
    </row>
    <row r="368" spans="3:3" x14ac:dyDescent="0.3">
      <c r="C368" s="112">
        <f t="shared" si="5"/>
        <v>1900</v>
      </c>
    </row>
    <row r="369" spans="3:3" x14ac:dyDescent="0.3">
      <c r="C369" s="112">
        <f t="shared" si="5"/>
        <v>1900</v>
      </c>
    </row>
    <row r="370" spans="3:3" x14ac:dyDescent="0.3">
      <c r="C370" s="112">
        <f t="shared" si="5"/>
        <v>1900</v>
      </c>
    </row>
    <row r="371" spans="3:3" x14ac:dyDescent="0.3">
      <c r="C371" s="112">
        <f t="shared" si="5"/>
        <v>1900</v>
      </c>
    </row>
    <row r="372" spans="3:3" x14ac:dyDescent="0.3">
      <c r="C372" s="112">
        <f t="shared" si="5"/>
        <v>1900</v>
      </c>
    </row>
    <row r="373" spans="3:3" x14ac:dyDescent="0.3">
      <c r="C373" s="112">
        <f t="shared" si="5"/>
        <v>1900</v>
      </c>
    </row>
    <row r="374" spans="3:3" x14ac:dyDescent="0.3">
      <c r="C374" s="112">
        <f t="shared" si="5"/>
        <v>1900</v>
      </c>
    </row>
    <row r="375" spans="3:3" x14ac:dyDescent="0.3">
      <c r="C375" s="112">
        <f t="shared" si="5"/>
        <v>1900</v>
      </c>
    </row>
    <row r="376" spans="3:3" x14ac:dyDescent="0.3">
      <c r="C376" s="112">
        <f t="shared" si="5"/>
        <v>1900</v>
      </c>
    </row>
    <row r="377" spans="3:3" x14ac:dyDescent="0.3">
      <c r="C377" s="112">
        <f t="shared" si="5"/>
        <v>1900</v>
      </c>
    </row>
    <row r="378" spans="3:3" x14ac:dyDescent="0.3">
      <c r="C378" s="112">
        <f t="shared" si="5"/>
        <v>1900</v>
      </c>
    </row>
    <row r="379" spans="3:3" x14ac:dyDescent="0.3">
      <c r="C379" s="112">
        <f t="shared" si="5"/>
        <v>1900</v>
      </c>
    </row>
    <row r="380" spans="3:3" x14ac:dyDescent="0.3">
      <c r="C380" s="112">
        <f t="shared" si="5"/>
        <v>1900</v>
      </c>
    </row>
    <row r="381" spans="3:3" x14ac:dyDescent="0.3">
      <c r="C381" s="112">
        <f t="shared" si="5"/>
        <v>1900</v>
      </c>
    </row>
    <row r="382" spans="3:3" x14ac:dyDescent="0.3">
      <c r="C382" s="112">
        <f t="shared" si="5"/>
        <v>1900</v>
      </c>
    </row>
    <row r="383" spans="3:3" x14ac:dyDescent="0.3">
      <c r="C383" s="112">
        <f t="shared" si="5"/>
        <v>1900</v>
      </c>
    </row>
    <row r="384" spans="3:3" x14ac:dyDescent="0.3">
      <c r="C384" s="112">
        <f t="shared" si="5"/>
        <v>1900</v>
      </c>
    </row>
    <row r="385" spans="3:3" x14ac:dyDescent="0.3">
      <c r="C385" s="112">
        <f t="shared" si="5"/>
        <v>1900</v>
      </c>
    </row>
    <row r="386" spans="3:3" x14ac:dyDescent="0.3">
      <c r="C386" s="112">
        <f t="shared" si="5"/>
        <v>1900</v>
      </c>
    </row>
    <row r="387" spans="3:3" x14ac:dyDescent="0.3">
      <c r="C387" s="112">
        <f t="shared" ref="C387:C450" si="6">YEAR(A387)</f>
        <v>1900</v>
      </c>
    </row>
    <row r="388" spans="3:3" x14ac:dyDescent="0.3">
      <c r="C388" s="112">
        <f t="shared" si="6"/>
        <v>1900</v>
      </c>
    </row>
    <row r="389" spans="3:3" x14ac:dyDescent="0.3">
      <c r="C389" s="112">
        <f t="shared" si="6"/>
        <v>1900</v>
      </c>
    </row>
    <row r="390" spans="3:3" x14ac:dyDescent="0.3">
      <c r="C390" s="112">
        <f t="shared" si="6"/>
        <v>1900</v>
      </c>
    </row>
    <row r="391" spans="3:3" x14ac:dyDescent="0.3">
      <c r="C391" s="112">
        <f t="shared" si="6"/>
        <v>1900</v>
      </c>
    </row>
    <row r="392" spans="3:3" x14ac:dyDescent="0.3">
      <c r="C392" s="112">
        <f t="shared" si="6"/>
        <v>1900</v>
      </c>
    </row>
    <row r="393" spans="3:3" x14ac:dyDescent="0.3">
      <c r="C393" s="112">
        <f t="shared" si="6"/>
        <v>1900</v>
      </c>
    </row>
    <row r="394" spans="3:3" x14ac:dyDescent="0.3">
      <c r="C394" s="112">
        <f t="shared" si="6"/>
        <v>1900</v>
      </c>
    </row>
    <row r="395" spans="3:3" x14ac:dyDescent="0.3">
      <c r="C395" s="112">
        <f t="shared" si="6"/>
        <v>1900</v>
      </c>
    </row>
    <row r="396" spans="3:3" x14ac:dyDescent="0.3">
      <c r="C396" s="112">
        <f t="shared" si="6"/>
        <v>1900</v>
      </c>
    </row>
    <row r="397" spans="3:3" x14ac:dyDescent="0.3">
      <c r="C397" s="112">
        <f t="shared" si="6"/>
        <v>1900</v>
      </c>
    </row>
    <row r="398" spans="3:3" x14ac:dyDescent="0.3">
      <c r="C398" s="112">
        <f t="shared" si="6"/>
        <v>1900</v>
      </c>
    </row>
    <row r="399" spans="3:3" x14ac:dyDescent="0.3">
      <c r="C399" s="112">
        <f t="shared" si="6"/>
        <v>1900</v>
      </c>
    </row>
    <row r="400" spans="3:3" x14ac:dyDescent="0.3">
      <c r="C400" s="112">
        <f t="shared" si="6"/>
        <v>1900</v>
      </c>
    </row>
    <row r="401" spans="3:3" x14ac:dyDescent="0.3">
      <c r="C401" s="112">
        <f t="shared" si="6"/>
        <v>1900</v>
      </c>
    </row>
    <row r="402" spans="3:3" x14ac:dyDescent="0.3">
      <c r="C402" s="112">
        <f t="shared" si="6"/>
        <v>1900</v>
      </c>
    </row>
    <row r="403" spans="3:3" x14ac:dyDescent="0.3">
      <c r="C403" s="112">
        <f t="shared" si="6"/>
        <v>1900</v>
      </c>
    </row>
    <row r="404" spans="3:3" x14ac:dyDescent="0.3">
      <c r="C404" s="112">
        <f t="shared" si="6"/>
        <v>1900</v>
      </c>
    </row>
    <row r="405" spans="3:3" x14ac:dyDescent="0.3">
      <c r="C405" s="112">
        <f t="shared" si="6"/>
        <v>1900</v>
      </c>
    </row>
    <row r="406" spans="3:3" x14ac:dyDescent="0.3">
      <c r="C406" s="112">
        <f t="shared" si="6"/>
        <v>1900</v>
      </c>
    </row>
    <row r="407" spans="3:3" x14ac:dyDescent="0.3">
      <c r="C407" s="112">
        <f t="shared" si="6"/>
        <v>1900</v>
      </c>
    </row>
    <row r="408" spans="3:3" x14ac:dyDescent="0.3">
      <c r="C408" s="112">
        <f t="shared" si="6"/>
        <v>1900</v>
      </c>
    </row>
    <row r="409" spans="3:3" x14ac:dyDescent="0.3">
      <c r="C409" s="112">
        <f t="shared" si="6"/>
        <v>1900</v>
      </c>
    </row>
    <row r="410" spans="3:3" x14ac:dyDescent="0.3">
      <c r="C410" s="112">
        <f t="shared" si="6"/>
        <v>1900</v>
      </c>
    </row>
    <row r="411" spans="3:3" x14ac:dyDescent="0.3">
      <c r="C411" s="112">
        <f t="shared" si="6"/>
        <v>1900</v>
      </c>
    </row>
    <row r="412" spans="3:3" x14ac:dyDescent="0.3">
      <c r="C412" s="112">
        <f t="shared" si="6"/>
        <v>1900</v>
      </c>
    </row>
    <row r="413" spans="3:3" x14ac:dyDescent="0.3">
      <c r="C413" s="112">
        <f t="shared" si="6"/>
        <v>1900</v>
      </c>
    </row>
    <row r="414" spans="3:3" x14ac:dyDescent="0.3">
      <c r="C414" s="112">
        <f t="shared" si="6"/>
        <v>1900</v>
      </c>
    </row>
    <row r="415" spans="3:3" x14ac:dyDescent="0.3">
      <c r="C415" s="112">
        <f t="shared" si="6"/>
        <v>1900</v>
      </c>
    </row>
    <row r="416" spans="3:3" x14ac:dyDescent="0.3">
      <c r="C416" s="112">
        <f t="shared" si="6"/>
        <v>1900</v>
      </c>
    </row>
    <row r="417" spans="3:3" x14ac:dyDescent="0.3">
      <c r="C417" s="112">
        <f t="shared" si="6"/>
        <v>1900</v>
      </c>
    </row>
    <row r="418" spans="3:3" x14ac:dyDescent="0.3">
      <c r="C418" s="112">
        <f t="shared" si="6"/>
        <v>1900</v>
      </c>
    </row>
    <row r="419" spans="3:3" x14ac:dyDescent="0.3">
      <c r="C419" s="112">
        <f t="shared" si="6"/>
        <v>1900</v>
      </c>
    </row>
    <row r="420" spans="3:3" x14ac:dyDescent="0.3">
      <c r="C420" s="112">
        <f t="shared" si="6"/>
        <v>1900</v>
      </c>
    </row>
    <row r="421" spans="3:3" x14ac:dyDescent="0.3">
      <c r="C421" s="112">
        <f t="shared" si="6"/>
        <v>1900</v>
      </c>
    </row>
    <row r="422" spans="3:3" x14ac:dyDescent="0.3">
      <c r="C422" s="112">
        <f t="shared" si="6"/>
        <v>1900</v>
      </c>
    </row>
    <row r="423" spans="3:3" x14ac:dyDescent="0.3">
      <c r="C423" s="112">
        <f t="shared" si="6"/>
        <v>1900</v>
      </c>
    </row>
    <row r="424" spans="3:3" x14ac:dyDescent="0.3">
      <c r="C424" s="112">
        <f t="shared" si="6"/>
        <v>1900</v>
      </c>
    </row>
    <row r="425" spans="3:3" x14ac:dyDescent="0.3">
      <c r="C425" s="112">
        <f t="shared" si="6"/>
        <v>1900</v>
      </c>
    </row>
    <row r="426" spans="3:3" x14ac:dyDescent="0.3">
      <c r="C426" s="112">
        <f t="shared" si="6"/>
        <v>1900</v>
      </c>
    </row>
    <row r="427" spans="3:3" x14ac:dyDescent="0.3">
      <c r="C427" s="112">
        <f t="shared" si="6"/>
        <v>1900</v>
      </c>
    </row>
    <row r="428" spans="3:3" x14ac:dyDescent="0.3">
      <c r="C428" s="112">
        <f t="shared" si="6"/>
        <v>1900</v>
      </c>
    </row>
    <row r="429" spans="3:3" x14ac:dyDescent="0.3">
      <c r="C429" s="112">
        <f t="shared" si="6"/>
        <v>1900</v>
      </c>
    </row>
    <row r="430" spans="3:3" x14ac:dyDescent="0.3">
      <c r="C430" s="112">
        <f t="shared" si="6"/>
        <v>1900</v>
      </c>
    </row>
    <row r="431" spans="3:3" x14ac:dyDescent="0.3">
      <c r="C431" s="112">
        <f t="shared" si="6"/>
        <v>1900</v>
      </c>
    </row>
    <row r="432" spans="3:3" x14ac:dyDescent="0.3">
      <c r="C432" s="112">
        <f t="shared" si="6"/>
        <v>1900</v>
      </c>
    </row>
    <row r="433" spans="3:3" x14ac:dyDescent="0.3">
      <c r="C433" s="112">
        <f t="shared" si="6"/>
        <v>1900</v>
      </c>
    </row>
    <row r="434" spans="3:3" x14ac:dyDescent="0.3">
      <c r="C434" s="112">
        <f t="shared" si="6"/>
        <v>1900</v>
      </c>
    </row>
    <row r="435" spans="3:3" x14ac:dyDescent="0.3">
      <c r="C435" s="112">
        <f t="shared" si="6"/>
        <v>1900</v>
      </c>
    </row>
    <row r="436" spans="3:3" x14ac:dyDescent="0.3">
      <c r="C436" s="112">
        <f t="shared" si="6"/>
        <v>1900</v>
      </c>
    </row>
    <row r="437" spans="3:3" x14ac:dyDescent="0.3">
      <c r="C437" s="112">
        <f t="shared" si="6"/>
        <v>1900</v>
      </c>
    </row>
    <row r="438" spans="3:3" x14ac:dyDescent="0.3">
      <c r="C438" s="112">
        <f t="shared" si="6"/>
        <v>1900</v>
      </c>
    </row>
    <row r="439" spans="3:3" x14ac:dyDescent="0.3">
      <c r="C439" s="112">
        <f t="shared" si="6"/>
        <v>1900</v>
      </c>
    </row>
    <row r="440" spans="3:3" x14ac:dyDescent="0.3">
      <c r="C440" s="112">
        <f t="shared" si="6"/>
        <v>1900</v>
      </c>
    </row>
    <row r="441" spans="3:3" x14ac:dyDescent="0.3">
      <c r="C441" s="112">
        <f t="shared" si="6"/>
        <v>1900</v>
      </c>
    </row>
    <row r="442" spans="3:3" x14ac:dyDescent="0.3">
      <c r="C442" s="112">
        <f t="shared" si="6"/>
        <v>1900</v>
      </c>
    </row>
    <row r="443" spans="3:3" x14ac:dyDescent="0.3">
      <c r="C443" s="112">
        <f t="shared" si="6"/>
        <v>1900</v>
      </c>
    </row>
    <row r="444" spans="3:3" x14ac:dyDescent="0.3">
      <c r="C444" s="112">
        <f t="shared" si="6"/>
        <v>1900</v>
      </c>
    </row>
    <row r="445" spans="3:3" x14ac:dyDescent="0.3">
      <c r="C445" s="112">
        <f t="shared" si="6"/>
        <v>1900</v>
      </c>
    </row>
    <row r="446" spans="3:3" x14ac:dyDescent="0.3">
      <c r="C446" s="112">
        <f t="shared" si="6"/>
        <v>1900</v>
      </c>
    </row>
    <row r="447" spans="3:3" x14ac:dyDescent="0.3">
      <c r="C447" s="112">
        <f t="shared" si="6"/>
        <v>1900</v>
      </c>
    </row>
    <row r="448" spans="3:3" x14ac:dyDescent="0.3">
      <c r="C448" s="112">
        <f t="shared" si="6"/>
        <v>1900</v>
      </c>
    </row>
    <row r="449" spans="3:3" x14ac:dyDescent="0.3">
      <c r="C449" s="112">
        <f t="shared" si="6"/>
        <v>1900</v>
      </c>
    </row>
    <row r="450" spans="3:3" x14ac:dyDescent="0.3">
      <c r="C450" s="112">
        <f t="shared" si="6"/>
        <v>1900</v>
      </c>
    </row>
    <row r="451" spans="3:3" x14ac:dyDescent="0.3">
      <c r="C451" s="112">
        <f t="shared" ref="C451:C514" si="7">YEAR(A451)</f>
        <v>1900</v>
      </c>
    </row>
    <row r="452" spans="3:3" x14ac:dyDescent="0.3">
      <c r="C452" s="112">
        <f t="shared" si="7"/>
        <v>1900</v>
      </c>
    </row>
    <row r="453" spans="3:3" x14ac:dyDescent="0.3">
      <c r="C453" s="112">
        <f t="shared" si="7"/>
        <v>1900</v>
      </c>
    </row>
    <row r="454" spans="3:3" x14ac:dyDescent="0.3">
      <c r="C454" s="112">
        <f t="shared" si="7"/>
        <v>1900</v>
      </c>
    </row>
    <row r="455" spans="3:3" x14ac:dyDescent="0.3">
      <c r="C455" s="112">
        <f t="shared" si="7"/>
        <v>1900</v>
      </c>
    </row>
    <row r="456" spans="3:3" x14ac:dyDescent="0.3">
      <c r="C456" s="112">
        <f t="shared" si="7"/>
        <v>1900</v>
      </c>
    </row>
    <row r="457" spans="3:3" x14ac:dyDescent="0.3">
      <c r="C457" s="112">
        <f t="shared" si="7"/>
        <v>1900</v>
      </c>
    </row>
    <row r="458" spans="3:3" x14ac:dyDescent="0.3">
      <c r="C458" s="112">
        <f t="shared" si="7"/>
        <v>1900</v>
      </c>
    </row>
    <row r="459" spans="3:3" x14ac:dyDescent="0.3">
      <c r="C459" s="112">
        <f t="shared" si="7"/>
        <v>1900</v>
      </c>
    </row>
    <row r="460" spans="3:3" x14ac:dyDescent="0.3">
      <c r="C460" s="112">
        <f t="shared" si="7"/>
        <v>1900</v>
      </c>
    </row>
    <row r="461" spans="3:3" x14ac:dyDescent="0.3">
      <c r="C461" s="112">
        <f t="shared" si="7"/>
        <v>1900</v>
      </c>
    </row>
    <row r="462" spans="3:3" x14ac:dyDescent="0.3">
      <c r="C462" s="112">
        <f t="shared" si="7"/>
        <v>1900</v>
      </c>
    </row>
    <row r="463" spans="3:3" x14ac:dyDescent="0.3">
      <c r="C463" s="112">
        <f t="shared" si="7"/>
        <v>1900</v>
      </c>
    </row>
    <row r="464" spans="3:3" x14ac:dyDescent="0.3">
      <c r="C464" s="112">
        <f t="shared" si="7"/>
        <v>1900</v>
      </c>
    </row>
    <row r="465" spans="3:3" x14ac:dyDescent="0.3">
      <c r="C465" s="112">
        <f t="shared" si="7"/>
        <v>1900</v>
      </c>
    </row>
    <row r="466" spans="3:3" x14ac:dyDescent="0.3">
      <c r="C466" s="112">
        <f t="shared" si="7"/>
        <v>1900</v>
      </c>
    </row>
    <row r="467" spans="3:3" x14ac:dyDescent="0.3">
      <c r="C467" s="112">
        <f t="shared" si="7"/>
        <v>1900</v>
      </c>
    </row>
    <row r="468" spans="3:3" x14ac:dyDescent="0.3">
      <c r="C468" s="112">
        <f t="shared" si="7"/>
        <v>1900</v>
      </c>
    </row>
    <row r="469" spans="3:3" x14ac:dyDescent="0.3">
      <c r="C469" s="112">
        <f t="shared" si="7"/>
        <v>1900</v>
      </c>
    </row>
    <row r="470" spans="3:3" x14ac:dyDescent="0.3">
      <c r="C470" s="112">
        <f t="shared" si="7"/>
        <v>1900</v>
      </c>
    </row>
    <row r="471" spans="3:3" x14ac:dyDescent="0.3">
      <c r="C471" s="112">
        <f t="shared" si="7"/>
        <v>1900</v>
      </c>
    </row>
    <row r="472" spans="3:3" x14ac:dyDescent="0.3">
      <c r="C472" s="112">
        <f t="shared" si="7"/>
        <v>1900</v>
      </c>
    </row>
    <row r="473" spans="3:3" x14ac:dyDescent="0.3">
      <c r="C473" s="112">
        <f t="shared" si="7"/>
        <v>1900</v>
      </c>
    </row>
    <row r="474" spans="3:3" x14ac:dyDescent="0.3">
      <c r="C474" s="112">
        <f t="shared" si="7"/>
        <v>1900</v>
      </c>
    </row>
    <row r="475" spans="3:3" x14ac:dyDescent="0.3">
      <c r="C475" s="112">
        <f t="shared" si="7"/>
        <v>1900</v>
      </c>
    </row>
    <row r="476" spans="3:3" x14ac:dyDescent="0.3">
      <c r="C476" s="112">
        <f t="shared" si="7"/>
        <v>1900</v>
      </c>
    </row>
    <row r="477" spans="3:3" x14ac:dyDescent="0.3">
      <c r="C477" s="112">
        <f t="shared" si="7"/>
        <v>1900</v>
      </c>
    </row>
    <row r="478" spans="3:3" x14ac:dyDescent="0.3">
      <c r="C478" s="112">
        <f t="shared" si="7"/>
        <v>1900</v>
      </c>
    </row>
    <row r="479" spans="3:3" x14ac:dyDescent="0.3">
      <c r="C479" s="112">
        <f t="shared" si="7"/>
        <v>1900</v>
      </c>
    </row>
    <row r="480" spans="3:3" x14ac:dyDescent="0.3">
      <c r="C480" s="112">
        <f t="shared" si="7"/>
        <v>1900</v>
      </c>
    </row>
    <row r="481" spans="3:3" x14ac:dyDescent="0.3">
      <c r="C481" s="112">
        <f t="shared" si="7"/>
        <v>1900</v>
      </c>
    </row>
    <row r="482" spans="3:3" x14ac:dyDescent="0.3">
      <c r="C482" s="112">
        <f t="shared" si="7"/>
        <v>1900</v>
      </c>
    </row>
    <row r="483" spans="3:3" x14ac:dyDescent="0.3">
      <c r="C483" s="112">
        <f t="shared" si="7"/>
        <v>1900</v>
      </c>
    </row>
    <row r="484" spans="3:3" x14ac:dyDescent="0.3">
      <c r="C484" s="112">
        <f t="shared" si="7"/>
        <v>1900</v>
      </c>
    </row>
    <row r="485" spans="3:3" x14ac:dyDescent="0.3">
      <c r="C485" s="112">
        <f t="shared" si="7"/>
        <v>1900</v>
      </c>
    </row>
    <row r="486" spans="3:3" x14ac:dyDescent="0.3">
      <c r="C486" s="112">
        <f t="shared" si="7"/>
        <v>1900</v>
      </c>
    </row>
    <row r="487" spans="3:3" x14ac:dyDescent="0.3">
      <c r="C487" s="112">
        <f t="shared" si="7"/>
        <v>1900</v>
      </c>
    </row>
    <row r="488" spans="3:3" x14ac:dyDescent="0.3">
      <c r="C488" s="112">
        <f t="shared" si="7"/>
        <v>1900</v>
      </c>
    </row>
    <row r="489" spans="3:3" x14ac:dyDescent="0.3">
      <c r="C489" s="112">
        <f t="shared" si="7"/>
        <v>1900</v>
      </c>
    </row>
    <row r="490" spans="3:3" x14ac:dyDescent="0.3">
      <c r="C490" s="112">
        <f t="shared" si="7"/>
        <v>1900</v>
      </c>
    </row>
    <row r="491" spans="3:3" x14ac:dyDescent="0.3">
      <c r="C491" s="112">
        <f t="shared" si="7"/>
        <v>1900</v>
      </c>
    </row>
    <row r="492" spans="3:3" x14ac:dyDescent="0.3">
      <c r="C492" s="112">
        <f t="shared" si="7"/>
        <v>1900</v>
      </c>
    </row>
    <row r="493" spans="3:3" x14ac:dyDescent="0.3">
      <c r="C493" s="112">
        <f t="shared" si="7"/>
        <v>1900</v>
      </c>
    </row>
    <row r="494" spans="3:3" x14ac:dyDescent="0.3">
      <c r="C494" s="112">
        <f t="shared" si="7"/>
        <v>1900</v>
      </c>
    </row>
    <row r="495" spans="3:3" x14ac:dyDescent="0.3">
      <c r="C495" s="112">
        <f t="shared" si="7"/>
        <v>1900</v>
      </c>
    </row>
    <row r="496" spans="3:3" x14ac:dyDescent="0.3">
      <c r="C496" s="112">
        <f t="shared" si="7"/>
        <v>1900</v>
      </c>
    </row>
    <row r="497" spans="3:3" x14ac:dyDescent="0.3">
      <c r="C497" s="112">
        <f t="shared" si="7"/>
        <v>1900</v>
      </c>
    </row>
    <row r="498" spans="3:3" x14ac:dyDescent="0.3">
      <c r="C498" s="112">
        <f t="shared" si="7"/>
        <v>1900</v>
      </c>
    </row>
    <row r="499" spans="3:3" x14ac:dyDescent="0.3">
      <c r="C499" s="112">
        <f t="shared" si="7"/>
        <v>1900</v>
      </c>
    </row>
    <row r="500" spans="3:3" x14ac:dyDescent="0.3">
      <c r="C500" s="112">
        <f t="shared" si="7"/>
        <v>1900</v>
      </c>
    </row>
    <row r="501" spans="3:3" x14ac:dyDescent="0.3">
      <c r="C501" s="112">
        <f t="shared" si="7"/>
        <v>1900</v>
      </c>
    </row>
    <row r="502" spans="3:3" x14ac:dyDescent="0.3">
      <c r="C502" s="112">
        <f t="shared" si="7"/>
        <v>1900</v>
      </c>
    </row>
    <row r="503" spans="3:3" x14ac:dyDescent="0.3">
      <c r="C503" s="112">
        <f t="shared" si="7"/>
        <v>1900</v>
      </c>
    </row>
    <row r="504" spans="3:3" x14ac:dyDescent="0.3">
      <c r="C504" s="112">
        <f t="shared" si="7"/>
        <v>1900</v>
      </c>
    </row>
    <row r="505" spans="3:3" x14ac:dyDescent="0.3">
      <c r="C505" s="112">
        <f t="shared" si="7"/>
        <v>1900</v>
      </c>
    </row>
    <row r="506" spans="3:3" x14ac:dyDescent="0.3">
      <c r="C506" s="112">
        <f t="shared" si="7"/>
        <v>1900</v>
      </c>
    </row>
    <row r="507" spans="3:3" x14ac:dyDescent="0.3">
      <c r="C507" s="112">
        <f t="shared" si="7"/>
        <v>1900</v>
      </c>
    </row>
    <row r="508" spans="3:3" x14ac:dyDescent="0.3">
      <c r="C508" s="112">
        <f t="shared" si="7"/>
        <v>1900</v>
      </c>
    </row>
    <row r="509" spans="3:3" x14ac:dyDescent="0.3">
      <c r="C509" s="112">
        <f t="shared" si="7"/>
        <v>1900</v>
      </c>
    </row>
    <row r="510" spans="3:3" x14ac:dyDescent="0.3">
      <c r="C510" s="112">
        <f t="shared" si="7"/>
        <v>1900</v>
      </c>
    </row>
    <row r="511" spans="3:3" x14ac:dyDescent="0.3">
      <c r="C511" s="112">
        <f t="shared" si="7"/>
        <v>1900</v>
      </c>
    </row>
    <row r="512" spans="3:3" x14ac:dyDescent="0.3">
      <c r="C512" s="112">
        <f t="shared" si="7"/>
        <v>1900</v>
      </c>
    </row>
    <row r="513" spans="3:3" x14ac:dyDescent="0.3">
      <c r="C513" s="112">
        <f t="shared" si="7"/>
        <v>1900</v>
      </c>
    </row>
    <row r="514" spans="3:3" x14ac:dyDescent="0.3">
      <c r="C514" s="112">
        <f t="shared" si="7"/>
        <v>1900</v>
      </c>
    </row>
    <row r="515" spans="3:3" x14ac:dyDescent="0.3">
      <c r="C515" s="112">
        <f t="shared" ref="C515:C578" si="8">YEAR(A515)</f>
        <v>1900</v>
      </c>
    </row>
    <row r="516" spans="3:3" x14ac:dyDescent="0.3">
      <c r="C516" s="112">
        <f t="shared" si="8"/>
        <v>1900</v>
      </c>
    </row>
    <row r="517" spans="3:3" x14ac:dyDescent="0.3">
      <c r="C517" s="112">
        <f t="shared" si="8"/>
        <v>1900</v>
      </c>
    </row>
    <row r="518" spans="3:3" x14ac:dyDescent="0.3">
      <c r="C518" s="112">
        <f t="shared" si="8"/>
        <v>1900</v>
      </c>
    </row>
    <row r="519" spans="3:3" x14ac:dyDescent="0.3">
      <c r="C519" s="112">
        <f t="shared" si="8"/>
        <v>1900</v>
      </c>
    </row>
    <row r="520" spans="3:3" x14ac:dyDescent="0.3">
      <c r="C520" s="112">
        <f t="shared" si="8"/>
        <v>1900</v>
      </c>
    </row>
    <row r="521" spans="3:3" x14ac:dyDescent="0.3">
      <c r="C521" s="112">
        <f t="shared" si="8"/>
        <v>1900</v>
      </c>
    </row>
    <row r="522" spans="3:3" x14ac:dyDescent="0.3">
      <c r="C522" s="112">
        <f t="shared" si="8"/>
        <v>1900</v>
      </c>
    </row>
    <row r="523" spans="3:3" x14ac:dyDescent="0.3">
      <c r="C523" s="112">
        <f t="shared" si="8"/>
        <v>1900</v>
      </c>
    </row>
    <row r="524" spans="3:3" x14ac:dyDescent="0.3">
      <c r="C524" s="112">
        <f t="shared" si="8"/>
        <v>1900</v>
      </c>
    </row>
    <row r="525" spans="3:3" x14ac:dyDescent="0.3">
      <c r="C525" s="112">
        <f t="shared" si="8"/>
        <v>1900</v>
      </c>
    </row>
    <row r="526" spans="3:3" x14ac:dyDescent="0.3">
      <c r="C526" s="112">
        <f t="shared" si="8"/>
        <v>1900</v>
      </c>
    </row>
    <row r="527" spans="3:3" x14ac:dyDescent="0.3">
      <c r="C527" s="112">
        <f t="shared" si="8"/>
        <v>1900</v>
      </c>
    </row>
    <row r="528" spans="3:3" x14ac:dyDescent="0.3">
      <c r="C528" s="112">
        <f t="shared" si="8"/>
        <v>1900</v>
      </c>
    </row>
    <row r="529" spans="3:3" x14ac:dyDescent="0.3">
      <c r="C529" s="112">
        <f t="shared" si="8"/>
        <v>1900</v>
      </c>
    </row>
    <row r="530" spans="3:3" x14ac:dyDescent="0.3">
      <c r="C530" s="112">
        <f t="shared" si="8"/>
        <v>1900</v>
      </c>
    </row>
    <row r="531" spans="3:3" x14ac:dyDescent="0.3">
      <c r="C531" s="112">
        <f t="shared" si="8"/>
        <v>1900</v>
      </c>
    </row>
    <row r="532" spans="3:3" x14ac:dyDescent="0.3">
      <c r="C532" s="112">
        <f t="shared" si="8"/>
        <v>1900</v>
      </c>
    </row>
    <row r="533" spans="3:3" x14ac:dyDescent="0.3">
      <c r="C533" s="112">
        <f t="shared" si="8"/>
        <v>1900</v>
      </c>
    </row>
    <row r="534" spans="3:3" x14ac:dyDescent="0.3">
      <c r="C534" s="112">
        <f t="shared" si="8"/>
        <v>1900</v>
      </c>
    </row>
    <row r="535" spans="3:3" x14ac:dyDescent="0.3">
      <c r="C535" s="112">
        <f t="shared" si="8"/>
        <v>1900</v>
      </c>
    </row>
    <row r="536" spans="3:3" x14ac:dyDescent="0.3">
      <c r="C536" s="112">
        <f t="shared" si="8"/>
        <v>1900</v>
      </c>
    </row>
    <row r="537" spans="3:3" x14ac:dyDescent="0.3">
      <c r="C537" s="112">
        <f t="shared" si="8"/>
        <v>1900</v>
      </c>
    </row>
    <row r="538" spans="3:3" x14ac:dyDescent="0.3">
      <c r="C538" s="112">
        <f t="shared" si="8"/>
        <v>1900</v>
      </c>
    </row>
    <row r="539" spans="3:3" x14ac:dyDescent="0.3">
      <c r="C539" s="112">
        <f t="shared" si="8"/>
        <v>1900</v>
      </c>
    </row>
    <row r="540" spans="3:3" x14ac:dyDescent="0.3">
      <c r="C540" s="112">
        <f t="shared" si="8"/>
        <v>1900</v>
      </c>
    </row>
    <row r="541" spans="3:3" x14ac:dyDescent="0.3">
      <c r="C541" s="112">
        <f t="shared" si="8"/>
        <v>1900</v>
      </c>
    </row>
    <row r="542" spans="3:3" x14ac:dyDescent="0.3">
      <c r="C542" s="112">
        <f t="shared" si="8"/>
        <v>1900</v>
      </c>
    </row>
    <row r="543" spans="3:3" x14ac:dyDescent="0.3">
      <c r="C543" s="112">
        <f t="shared" si="8"/>
        <v>1900</v>
      </c>
    </row>
    <row r="544" spans="3:3" x14ac:dyDescent="0.3">
      <c r="C544" s="112">
        <f t="shared" si="8"/>
        <v>1900</v>
      </c>
    </row>
    <row r="545" spans="3:3" x14ac:dyDescent="0.3">
      <c r="C545" s="112">
        <f t="shared" si="8"/>
        <v>1900</v>
      </c>
    </row>
    <row r="546" spans="3:3" x14ac:dyDescent="0.3">
      <c r="C546" s="112">
        <f t="shared" si="8"/>
        <v>1900</v>
      </c>
    </row>
    <row r="547" spans="3:3" x14ac:dyDescent="0.3">
      <c r="C547" s="112">
        <f t="shared" si="8"/>
        <v>1900</v>
      </c>
    </row>
    <row r="548" spans="3:3" x14ac:dyDescent="0.3">
      <c r="C548" s="112">
        <f t="shared" si="8"/>
        <v>1900</v>
      </c>
    </row>
    <row r="549" spans="3:3" x14ac:dyDescent="0.3">
      <c r="C549" s="112">
        <f t="shared" si="8"/>
        <v>1900</v>
      </c>
    </row>
    <row r="550" spans="3:3" x14ac:dyDescent="0.3">
      <c r="C550" s="112">
        <f t="shared" si="8"/>
        <v>1900</v>
      </c>
    </row>
    <row r="551" spans="3:3" x14ac:dyDescent="0.3">
      <c r="C551" s="112">
        <f t="shared" si="8"/>
        <v>1900</v>
      </c>
    </row>
    <row r="552" spans="3:3" x14ac:dyDescent="0.3">
      <c r="C552" s="112">
        <f t="shared" si="8"/>
        <v>1900</v>
      </c>
    </row>
    <row r="553" spans="3:3" x14ac:dyDescent="0.3">
      <c r="C553" s="112">
        <f t="shared" si="8"/>
        <v>1900</v>
      </c>
    </row>
    <row r="554" spans="3:3" x14ac:dyDescent="0.3">
      <c r="C554" s="112">
        <f t="shared" si="8"/>
        <v>1900</v>
      </c>
    </row>
    <row r="555" spans="3:3" x14ac:dyDescent="0.3">
      <c r="C555" s="112">
        <f t="shared" si="8"/>
        <v>1900</v>
      </c>
    </row>
    <row r="556" spans="3:3" x14ac:dyDescent="0.3">
      <c r="C556" s="112">
        <f t="shared" si="8"/>
        <v>1900</v>
      </c>
    </row>
    <row r="557" spans="3:3" x14ac:dyDescent="0.3">
      <c r="C557" s="112">
        <f t="shared" si="8"/>
        <v>1900</v>
      </c>
    </row>
    <row r="558" spans="3:3" x14ac:dyDescent="0.3">
      <c r="C558" s="112">
        <f t="shared" si="8"/>
        <v>1900</v>
      </c>
    </row>
    <row r="559" spans="3:3" x14ac:dyDescent="0.3">
      <c r="C559" s="112">
        <f t="shared" si="8"/>
        <v>1900</v>
      </c>
    </row>
    <row r="560" spans="3:3" x14ac:dyDescent="0.3">
      <c r="C560" s="112">
        <f t="shared" si="8"/>
        <v>1900</v>
      </c>
    </row>
    <row r="561" spans="3:3" x14ac:dyDescent="0.3">
      <c r="C561" s="112">
        <f t="shared" si="8"/>
        <v>1900</v>
      </c>
    </row>
    <row r="562" spans="3:3" x14ac:dyDescent="0.3">
      <c r="C562" s="112">
        <f t="shared" si="8"/>
        <v>1900</v>
      </c>
    </row>
    <row r="563" spans="3:3" x14ac:dyDescent="0.3">
      <c r="C563" s="112">
        <f t="shared" si="8"/>
        <v>1900</v>
      </c>
    </row>
    <row r="564" spans="3:3" x14ac:dyDescent="0.3">
      <c r="C564" s="112">
        <f t="shared" si="8"/>
        <v>1900</v>
      </c>
    </row>
    <row r="565" spans="3:3" x14ac:dyDescent="0.3">
      <c r="C565" s="112">
        <f t="shared" si="8"/>
        <v>1900</v>
      </c>
    </row>
    <row r="566" spans="3:3" x14ac:dyDescent="0.3">
      <c r="C566" s="112">
        <f t="shared" si="8"/>
        <v>1900</v>
      </c>
    </row>
    <row r="567" spans="3:3" x14ac:dyDescent="0.3">
      <c r="C567" s="112">
        <f t="shared" si="8"/>
        <v>1900</v>
      </c>
    </row>
    <row r="568" spans="3:3" x14ac:dyDescent="0.3">
      <c r="C568" s="112">
        <f t="shared" si="8"/>
        <v>1900</v>
      </c>
    </row>
    <row r="569" spans="3:3" x14ac:dyDescent="0.3">
      <c r="C569" s="112">
        <f t="shared" si="8"/>
        <v>1900</v>
      </c>
    </row>
    <row r="570" spans="3:3" x14ac:dyDescent="0.3">
      <c r="C570" s="112">
        <f t="shared" si="8"/>
        <v>1900</v>
      </c>
    </row>
    <row r="571" spans="3:3" x14ac:dyDescent="0.3">
      <c r="C571" s="112">
        <f t="shared" si="8"/>
        <v>1900</v>
      </c>
    </row>
    <row r="572" spans="3:3" x14ac:dyDescent="0.3">
      <c r="C572" s="112">
        <f t="shared" si="8"/>
        <v>1900</v>
      </c>
    </row>
    <row r="573" spans="3:3" x14ac:dyDescent="0.3">
      <c r="C573" s="112">
        <f t="shared" si="8"/>
        <v>1900</v>
      </c>
    </row>
    <row r="574" spans="3:3" x14ac:dyDescent="0.3">
      <c r="C574" s="112">
        <f t="shared" si="8"/>
        <v>1900</v>
      </c>
    </row>
    <row r="575" spans="3:3" x14ac:dyDescent="0.3">
      <c r="C575" s="112">
        <f t="shared" si="8"/>
        <v>1900</v>
      </c>
    </row>
    <row r="576" spans="3:3" x14ac:dyDescent="0.3">
      <c r="C576" s="112">
        <f t="shared" si="8"/>
        <v>1900</v>
      </c>
    </row>
    <row r="577" spans="3:3" x14ac:dyDescent="0.3">
      <c r="C577" s="112">
        <f t="shared" si="8"/>
        <v>1900</v>
      </c>
    </row>
    <row r="578" spans="3:3" x14ac:dyDescent="0.3">
      <c r="C578" s="112">
        <f t="shared" si="8"/>
        <v>1900</v>
      </c>
    </row>
    <row r="579" spans="3:3" x14ac:dyDescent="0.3">
      <c r="C579" s="112">
        <f t="shared" ref="C579:C642" si="9">YEAR(A579)</f>
        <v>1900</v>
      </c>
    </row>
    <row r="580" spans="3:3" x14ac:dyDescent="0.3">
      <c r="C580" s="112">
        <f t="shared" si="9"/>
        <v>1900</v>
      </c>
    </row>
    <row r="581" spans="3:3" x14ac:dyDescent="0.3">
      <c r="C581" s="112">
        <f t="shared" si="9"/>
        <v>1900</v>
      </c>
    </row>
    <row r="582" spans="3:3" x14ac:dyDescent="0.3">
      <c r="C582" s="112">
        <f t="shared" si="9"/>
        <v>1900</v>
      </c>
    </row>
    <row r="583" spans="3:3" x14ac:dyDescent="0.3">
      <c r="C583" s="112">
        <f t="shared" si="9"/>
        <v>1900</v>
      </c>
    </row>
    <row r="584" spans="3:3" x14ac:dyDescent="0.3">
      <c r="C584" s="112">
        <f t="shared" si="9"/>
        <v>1900</v>
      </c>
    </row>
    <row r="585" spans="3:3" x14ac:dyDescent="0.3">
      <c r="C585" s="112">
        <f t="shared" si="9"/>
        <v>1900</v>
      </c>
    </row>
    <row r="586" spans="3:3" x14ac:dyDescent="0.3">
      <c r="C586" s="112">
        <f t="shared" si="9"/>
        <v>1900</v>
      </c>
    </row>
    <row r="587" spans="3:3" x14ac:dyDescent="0.3">
      <c r="C587" s="112">
        <f t="shared" si="9"/>
        <v>1900</v>
      </c>
    </row>
    <row r="588" spans="3:3" x14ac:dyDescent="0.3">
      <c r="C588" s="112">
        <f t="shared" si="9"/>
        <v>1900</v>
      </c>
    </row>
    <row r="589" spans="3:3" x14ac:dyDescent="0.3">
      <c r="C589" s="112">
        <f t="shared" si="9"/>
        <v>1900</v>
      </c>
    </row>
    <row r="590" spans="3:3" x14ac:dyDescent="0.3">
      <c r="C590" s="112">
        <f t="shared" si="9"/>
        <v>1900</v>
      </c>
    </row>
    <row r="591" spans="3:3" x14ac:dyDescent="0.3">
      <c r="C591" s="112">
        <f t="shared" si="9"/>
        <v>1900</v>
      </c>
    </row>
    <row r="592" spans="3:3" x14ac:dyDescent="0.3">
      <c r="C592" s="112">
        <f t="shared" si="9"/>
        <v>1900</v>
      </c>
    </row>
    <row r="593" spans="3:3" x14ac:dyDescent="0.3">
      <c r="C593" s="112">
        <f t="shared" si="9"/>
        <v>1900</v>
      </c>
    </row>
    <row r="594" spans="3:3" x14ac:dyDescent="0.3">
      <c r="C594" s="112">
        <f t="shared" si="9"/>
        <v>1900</v>
      </c>
    </row>
    <row r="595" spans="3:3" x14ac:dyDescent="0.3">
      <c r="C595" s="112">
        <f t="shared" si="9"/>
        <v>1900</v>
      </c>
    </row>
    <row r="596" spans="3:3" x14ac:dyDescent="0.3">
      <c r="C596" s="112">
        <f t="shared" si="9"/>
        <v>1900</v>
      </c>
    </row>
    <row r="597" spans="3:3" x14ac:dyDescent="0.3">
      <c r="C597" s="112">
        <f t="shared" si="9"/>
        <v>1900</v>
      </c>
    </row>
    <row r="598" spans="3:3" x14ac:dyDescent="0.3">
      <c r="C598" s="112">
        <f t="shared" si="9"/>
        <v>1900</v>
      </c>
    </row>
    <row r="599" spans="3:3" x14ac:dyDescent="0.3">
      <c r="C599" s="112">
        <f t="shared" si="9"/>
        <v>1900</v>
      </c>
    </row>
    <row r="600" spans="3:3" x14ac:dyDescent="0.3">
      <c r="C600" s="112">
        <f t="shared" si="9"/>
        <v>1900</v>
      </c>
    </row>
    <row r="601" spans="3:3" x14ac:dyDescent="0.3">
      <c r="C601" s="112">
        <f t="shared" si="9"/>
        <v>1900</v>
      </c>
    </row>
    <row r="602" spans="3:3" x14ac:dyDescent="0.3">
      <c r="C602" s="112">
        <f t="shared" si="9"/>
        <v>1900</v>
      </c>
    </row>
    <row r="603" spans="3:3" x14ac:dyDescent="0.3">
      <c r="C603" s="112">
        <f t="shared" si="9"/>
        <v>1900</v>
      </c>
    </row>
    <row r="604" spans="3:3" x14ac:dyDescent="0.3">
      <c r="C604" s="112">
        <f t="shared" si="9"/>
        <v>1900</v>
      </c>
    </row>
    <row r="605" spans="3:3" x14ac:dyDescent="0.3">
      <c r="C605" s="112">
        <f t="shared" si="9"/>
        <v>1900</v>
      </c>
    </row>
    <row r="606" spans="3:3" x14ac:dyDescent="0.3">
      <c r="C606" s="112">
        <f t="shared" si="9"/>
        <v>1900</v>
      </c>
    </row>
    <row r="607" spans="3:3" x14ac:dyDescent="0.3">
      <c r="C607" s="112">
        <f t="shared" si="9"/>
        <v>1900</v>
      </c>
    </row>
    <row r="608" spans="3:3" x14ac:dyDescent="0.3">
      <c r="C608" s="112">
        <f t="shared" si="9"/>
        <v>1900</v>
      </c>
    </row>
    <row r="609" spans="3:3" x14ac:dyDescent="0.3">
      <c r="C609" s="112">
        <f t="shared" si="9"/>
        <v>1900</v>
      </c>
    </row>
    <row r="610" spans="3:3" x14ac:dyDescent="0.3">
      <c r="C610" s="112">
        <f t="shared" si="9"/>
        <v>1900</v>
      </c>
    </row>
    <row r="611" spans="3:3" x14ac:dyDescent="0.3">
      <c r="C611" s="112">
        <f t="shared" si="9"/>
        <v>1900</v>
      </c>
    </row>
    <row r="612" spans="3:3" x14ac:dyDescent="0.3">
      <c r="C612" s="112">
        <f t="shared" si="9"/>
        <v>1900</v>
      </c>
    </row>
    <row r="613" spans="3:3" x14ac:dyDescent="0.3">
      <c r="C613" s="112">
        <f t="shared" si="9"/>
        <v>1900</v>
      </c>
    </row>
    <row r="614" spans="3:3" x14ac:dyDescent="0.3">
      <c r="C614" s="112">
        <f t="shared" si="9"/>
        <v>1900</v>
      </c>
    </row>
    <row r="615" spans="3:3" x14ac:dyDescent="0.3">
      <c r="C615" s="112">
        <f t="shared" si="9"/>
        <v>1900</v>
      </c>
    </row>
    <row r="616" spans="3:3" x14ac:dyDescent="0.3">
      <c r="C616" s="112">
        <f t="shared" si="9"/>
        <v>1900</v>
      </c>
    </row>
    <row r="617" spans="3:3" x14ac:dyDescent="0.3">
      <c r="C617" s="112">
        <f t="shared" si="9"/>
        <v>1900</v>
      </c>
    </row>
    <row r="618" spans="3:3" x14ac:dyDescent="0.3">
      <c r="C618" s="112">
        <f t="shared" si="9"/>
        <v>1900</v>
      </c>
    </row>
    <row r="619" spans="3:3" x14ac:dyDescent="0.3">
      <c r="C619" s="112">
        <f t="shared" si="9"/>
        <v>1900</v>
      </c>
    </row>
    <row r="620" spans="3:3" x14ac:dyDescent="0.3">
      <c r="C620" s="112">
        <f t="shared" si="9"/>
        <v>1900</v>
      </c>
    </row>
    <row r="621" spans="3:3" x14ac:dyDescent="0.3">
      <c r="C621" s="112">
        <f t="shared" si="9"/>
        <v>1900</v>
      </c>
    </row>
    <row r="622" spans="3:3" x14ac:dyDescent="0.3">
      <c r="C622" s="112">
        <f t="shared" si="9"/>
        <v>1900</v>
      </c>
    </row>
    <row r="623" spans="3:3" x14ac:dyDescent="0.3">
      <c r="C623" s="112">
        <f t="shared" si="9"/>
        <v>1900</v>
      </c>
    </row>
    <row r="624" spans="3:3" x14ac:dyDescent="0.3">
      <c r="C624" s="112">
        <f t="shared" si="9"/>
        <v>1900</v>
      </c>
    </row>
    <row r="625" spans="3:3" x14ac:dyDescent="0.3">
      <c r="C625" s="112">
        <f t="shared" si="9"/>
        <v>1900</v>
      </c>
    </row>
    <row r="626" spans="3:3" x14ac:dyDescent="0.3">
      <c r="C626" s="112">
        <f t="shared" si="9"/>
        <v>1900</v>
      </c>
    </row>
    <row r="627" spans="3:3" x14ac:dyDescent="0.3">
      <c r="C627" s="112">
        <f t="shared" si="9"/>
        <v>1900</v>
      </c>
    </row>
    <row r="628" spans="3:3" x14ac:dyDescent="0.3">
      <c r="C628" s="112">
        <f t="shared" si="9"/>
        <v>1900</v>
      </c>
    </row>
    <row r="629" spans="3:3" x14ac:dyDescent="0.3">
      <c r="C629" s="112">
        <f t="shared" si="9"/>
        <v>1900</v>
      </c>
    </row>
    <row r="630" spans="3:3" x14ac:dyDescent="0.3">
      <c r="C630" s="112">
        <f t="shared" si="9"/>
        <v>1900</v>
      </c>
    </row>
    <row r="631" spans="3:3" x14ac:dyDescent="0.3">
      <c r="C631" s="112">
        <f t="shared" si="9"/>
        <v>1900</v>
      </c>
    </row>
    <row r="632" spans="3:3" x14ac:dyDescent="0.3">
      <c r="C632" s="112">
        <f t="shared" si="9"/>
        <v>1900</v>
      </c>
    </row>
    <row r="633" spans="3:3" x14ac:dyDescent="0.3">
      <c r="C633" s="112">
        <f t="shared" si="9"/>
        <v>1900</v>
      </c>
    </row>
    <row r="634" spans="3:3" x14ac:dyDescent="0.3">
      <c r="C634" s="112">
        <f t="shared" si="9"/>
        <v>1900</v>
      </c>
    </row>
    <row r="635" spans="3:3" x14ac:dyDescent="0.3">
      <c r="C635" s="112">
        <f t="shared" si="9"/>
        <v>1900</v>
      </c>
    </row>
    <row r="636" spans="3:3" x14ac:dyDescent="0.3">
      <c r="C636" s="112">
        <f t="shared" si="9"/>
        <v>1900</v>
      </c>
    </row>
    <row r="637" spans="3:3" x14ac:dyDescent="0.3">
      <c r="C637" s="112">
        <f t="shared" si="9"/>
        <v>1900</v>
      </c>
    </row>
    <row r="638" spans="3:3" x14ac:dyDescent="0.3">
      <c r="C638" s="112">
        <f t="shared" si="9"/>
        <v>1900</v>
      </c>
    </row>
    <row r="639" spans="3:3" x14ac:dyDescent="0.3">
      <c r="C639" s="112">
        <f t="shared" si="9"/>
        <v>1900</v>
      </c>
    </row>
    <row r="640" spans="3:3" x14ac:dyDescent="0.3">
      <c r="C640" s="112">
        <f t="shared" si="9"/>
        <v>1900</v>
      </c>
    </row>
    <row r="641" spans="3:3" x14ac:dyDescent="0.3">
      <c r="C641" s="112">
        <f t="shared" si="9"/>
        <v>1900</v>
      </c>
    </row>
    <row r="642" spans="3:3" x14ac:dyDescent="0.3">
      <c r="C642" s="112">
        <f t="shared" si="9"/>
        <v>1900</v>
      </c>
    </row>
    <row r="643" spans="3:3" x14ac:dyDescent="0.3">
      <c r="C643" s="112">
        <f t="shared" ref="C643:C706" si="10">YEAR(A643)</f>
        <v>1900</v>
      </c>
    </row>
    <row r="644" spans="3:3" x14ac:dyDescent="0.3">
      <c r="C644" s="112">
        <f t="shared" si="10"/>
        <v>1900</v>
      </c>
    </row>
    <row r="645" spans="3:3" x14ac:dyDescent="0.3">
      <c r="C645" s="112">
        <f t="shared" si="10"/>
        <v>1900</v>
      </c>
    </row>
    <row r="646" spans="3:3" x14ac:dyDescent="0.3">
      <c r="C646" s="112">
        <f t="shared" si="10"/>
        <v>1900</v>
      </c>
    </row>
    <row r="647" spans="3:3" x14ac:dyDescent="0.3">
      <c r="C647" s="112">
        <f t="shared" si="10"/>
        <v>1900</v>
      </c>
    </row>
    <row r="648" spans="3:3" x14ac:dyDescent="0.3">
      <c r="C648" s="112">
        <f t="shared" si="10"/>
        <v>1900</v>
      </c>
    </row>
    <row r="649" spans="3:3" x14ac:dyDescent="0.3">
      <c r="C649" s="112">
        <f t="shared" si="10"/>
        <v>1900</v>
      </c>
    </row>
    <row r="650" spans="3:3" x14ac:dyDescent="0.3">
      <c r="C650" s="112">
        <f t="shared" si="10"/>
        <v>1900</v>
      </c>
    </row>
    <row r="651" spans="3:3" x14ac:dyDescent="0.3">
      <c r="C651" s="112">
        <f t="shared" si="10"/>
        <v>1900</v>
      </c>
    </row>
    <row r="652" spans="3:3" x14ac:dyDescent="0.3">
      <c r="C652" s="112">
        <f t="shared" si="10"/>
        <v>1900</v>
      </c>
    </row>
    <row r="653" spans="3:3" x14ac:dyDescent="0.3">
      <c r="C653" s="112">
        <f t="shared" si="10"/>
        <v>1900</v>
      </c>
    </row>
    <row r="654" spans="3:3" x14ac:dyDescent="0.3">
      <c r="C654" s="112">
        <f t="shared" si="10"/>
        <v>1900</v>
      </c>
    </row>
    <row r="655" spans="3:3" x14ac:dyDescent="0.3">
      <c r="C655" s="112">
        <f t="shared" si="10"/>
        <v>1900</v>
      </c>
    </row>
    <row r="656" spans="3:3" x14ac:dyDescent="0.3">
      <c r="C656" s="112">
        <f t="shared" si="10"/>
        <v>1900</v>
      </c>
    </row>
    <row r="657" spans="3:3" x14ac:dyDescent="0.3">
      <c r="C657" s="112">
        <f t="shared" si="10"/>
        <v>1900</v>
      </c>
    </row>
    <row r="658" spans="3:3" x14ac:dyDescent="0.3">
      <c r="C658" s="112">
        <f t="shared" si="10"/>
        <v>1900</v>
      </c>
    </row>
    <row r="659" spans="3:3" x14ac:dyDescent="0.3">
      <c r="C659" s="112">
        <f t="shared" si="10"/>
        <v>1900</v>
      </c>
    </row>
    <row r="660" spans="3:3" x14ac:dyDescent="0.3">
      <c r="C660" s="112">
        <f t="shared" si="10"/>
        <v>1900</v>
      </c>
    </row>
    <row r="661" spans="3:3" x14ac:dyDescent="0.3">
      <c r="C661" s="112">
        <f t="shared" si="10"/>
        <v>1900</v>
      </c>
    </row>
    <row r="662" spans="3:3" x14ac:dyDescent="0.3">
      <c r="C662" s="112">
        <f t="shared" si="10"/>
        <v>1900</v>
      </c>
    </row>
    <row r="663" spans="3:3" x14ac:dyDescent="0.3">
      <c r="C663" s="112">
        <f t="shared" si="10"/>
        <v>1900</v>
      </c>
    </row>
    <row r="664" spans="3:3" x14ac:dyDescent="0.3">
      <c r="C664" s="112">
        <f t="shared" si="10"/>
        <v>1900</v>
      </c>
    </row>
    <row r="665" spans="3:3" x14ac:dyDescent="0.3">
      <c r="C665" s="112">
        <f t="shared" si="10"/>
        <v>1900</v>
      </c>
    </row>
    <row r="666" spans="3:3" x14ac:dyDescent="0.3">
      <c r="C666" s="112">
        <f t="shared" si="10"/>
        <v>1900</v>
      </c>
    </row>
    <row r="667" spans="3:3" x14ac:dyDescent="0.3">
      <c r="C667" s="112">
        <f t="shared" si="10"/>
        <v>1900</v>
      </c>
    </row>
    <row r="668" spans="3:3" x14ac:dyDescent="0.3">
      <c r="C668" s="112">
        <f t="shared" si="10"/>
        <v>1900</v>
      </c>
    </row>
    <row r="669" spans="3:3" x14ac:dyDescent="0.3">
      <c r="C669" s="112">
        <f t="shared" si="10"/>
        <v>1900</v>
      </c>
    </row>
    <row r="670" spans="3:3" x14ac:dyDescent="0.3">
      <c r="C670" s="112">
        <f t="shared" si="10"/>
        <v>1900</v>
      </c>
    </row>
    <row r="671" spans="3:3" x14ac:dyDescent="0.3">
      <c r="C671" s="112">
        <f t="shared" si="10"/>
        <v>1900</v>
      </c>
    </row>
    <row r="672" spans="3:3" x14ac:dyDescent="0.3">
      <c r="C672" s="112">
        <f t="shared" si="10"/>
        <v>1900</v>
      </c>
    </row>
    <row r="673" spans="3:3" x14ac:dyDescent="0.3">
      <c r="C673" s="112">
        <f t="shared" si="10"/>
        <v>1900</v>
      </c>
    </row>
    <row r="674" spans="3:3" x14ac:dyDescent="0.3">
      <c r="C674" s="112">
        <f t="shared" si="10"/>
        <v>1900</v>
      </c>
    </row>
    <row r="675" spans="3:3" x14ac:dyDescent="0.3">
      <c r="C675" s="112">
        <f t="shared" si="10"/>
        <v>1900</v>
      </c>
    </row>
    <row r="676" spans="3:3" x14ac:dyDescent="0.3">
      <c r="C676" s="112">
        <f t="shared" si="10"/>
        <v>1900</v>
      </c>
    </row>
    <row r="677" spans="3:3" x14ac:dyDescent="0.3">
      <c r="C677" s="112">
        <f t="shared" si="10"/>
        <v>1900</v>
      </c>
    </row>
    <row r="678" spans="3:3" x14ac:dyDescent="0.3">
      <c r="C678" s="112">
        <f t="shared" si="10"/>
        <v>1900</v>
      </c>
    </row>
    <row r="679" spans="3:3" x14ac:dyDescent="0.3">
      <c r="C679" s="112">
        <f t="shared" si="10"/>
        <v>1900</v>
      </c>
    </row>
    <row r="680" spans="3:3" x14ac:dyDescent="0.3">
      <c r="C680" s="112">
        <f t="shared" si="10"/>
        <v>1900</v>
      </c>
    </row>
    <row r="681" spans="3:3" x14ac:dyDescent="0.3">
      <c r="C681" s="112">
        <f t="shared" si="10"/>
        <v>1900</v>
      </c>
    </row>
    <row r="682" spans="3:3" x14ac:dyDescent="0.3">
      <c r="C682" s="112">
        <f t="shared" si="10"/>
        <v>1900</v>
      </c>
    </row>
    <row r="683" spans="3:3" x14ac:dyDescent="0.3">
      <c r="C683" s="112">
        <f t="shared" si="10"/>
        <v>1900</v>
      </c>
    </row>
    <row r="684" spans="3:3" x14ac:dyDescent="0.3">
      <c r="C684" s="112">
        <f t="shared" si="10"/>
        <v>1900</v>
      </c>
    </row>
    <row r="685" spans="3:3" x14ac:dyDescent="0.3">
      <c r="C685" s="112">
        <f t="shared" si="10"/>
        <v>1900</v>
      </c>
    </row>
    <row r="686" spans="3:3" x14ac:dyDescent="0.3">
      <c r="C686" s="112">
        <f t="shared" si="10"/>
        <v>1900</v>
      </c>
    </row>
    <row r="687" spans="3:3" x14ac:dyDescent="0.3">
      <c r="C687" s="112">
        <f t="shared" si="10"/>
        <v>1900</v>
      </c>
    </row>
    <row r="688" spans="3:3" x14ac:dyDescent="0.3">
      <c r="C688" s="112">
        <f t="shared" si="10"/>
        <v>1900</v>
      </c>
    </row>
    <row r="689" spans="3:3" x14ac:dyDescent="0.3">
      <c r="C689" s="112">
        <f t="shared" si="10"/>
        <v>1900</v>
      </c>
    </row>
    <row r="690" spans="3:3" x14ac:dyDescent="0.3">
      <c r="C690" s="112">
        <f t="shared" si="10"/>
        <v>1900</v>
      </c>
    </row>
    <row r="691" spans="3:3" x14ac:dyDescent="0.3">
      <c r="C691" s="112">
        <f t="shared" si="10"/>
        <v>1900</v>
      </c>
    </row>
    <row r="692" spans="3:3" x14ac:dyDescent="0.3">
      <c r="C692" s="112">
        <f t="shared" si="10"/>
        <v>1900</v>
      </c>
    </row>
    <row r="693" spans="3:3" x14ac:dyDescent="0.3">
      <c r="C693" s="112">
        <f t="shared" si="10"/>
        <v>1900</v>
      </c>
    </row>
    <row r="694" spans="3:3" x14ac:dyDescent="0.3">
      <c r="C694" s="112">
        <f t="shared" si="10"/>
        <v>1900</v>
      </c>
    </row>
    <row r="695" spans="3:3" x14ac:dyDescent="0.3">
      <c r="C695" s="112">
        <f t="shared" si="10"/>
        <v>1900</v>
      </c>
    </row>
    <row r="696" spans="3:3" x14ac:dyDescent="0.3">
      <c r="C696" s="112">
        <f t="shared" si="10"/>
        <v>1900</v>
      </c>
    </row>
    <row r="697" spans="3:3" x14ac:dyDescent="0.3">
      <c r="C697" s="112">
        <f t="shared" si="10"/>
        <v>1900</v>
      </c>
    </row>
    <row r="698" spans="3:3" x14ac:dyDescent="0.3">
      <c r="C698" s="112">
        <f t="shared" si="10"/>
        <v>1900</v>
      </c>
    </row>
    <row r="699" spans="3:3" x14ac:dyDescent="0.3">
      <c r="C699" s="112">
        <f t="shared" si="10"/>
        <v>1900</v>
      </c>
    </row>
    <row r="700" spans="3:3" x14ac:dyDescent="0.3">
      <c r="C700" s="112">
        <f t="shared" si="10"/>
        <v>1900</v>
      </c>
    </row>
    <row r="701" spans="3:3" x14ac:dyDescent="0.3">
      <c r="C701" s="112">
        <f t="shared" si="10"/>
        <v>1900</v>
      </c>
    </row>
    <row r="702" spans="3:3" x14ac:dyDescent="0.3">
      <c r="C702" s="112">
        <f t="shared" si="10"/>
        <v>1900</v>
      </c>
    </row>
    <row r="703" spans="3:3" x14ac:dyDescent="0.3">
      <c r="C703" s="112">
        <f t="shared" si="10"/>
        <v>1900</v>
      </c>
    </row>
    <row r="704" spans="3:3" x14ac:dyDescent="0.3">
      <c r="C704" s="112">
        <f t="shared" si="10"/>
        <v>1900</v>
      </c>
    </row>
    <row r="705" spans="3:3" x14ac:dyDescent="0.3">
      <c r="C705" s="112">
        <f t="shared" si="10"/>
        <v>1900</v>
      </c>
    </row>
    <row r="706" spans="3:3" x14ac:dyDescent="0.3">
      <c r="C706" s="112">
        <f t="shared" si="10"/>
        <v>1900</v>
      </c>
    </row>
    <row r="707" spans="3:3" x14ac:dyDescent="0.3">
      <c r="C707" s="112">
        <f t="shared" ref="C707:C770" si="11">YEAR(A707)</f>
        <v>1900</v>
      </c>
    </row>
    <row r="708" spans="3:3" x14ac:dyDescent="0.3">
      <c r="C708" s="112">
        <f t="shared" si="11"/>
        <v>1900</v>
      </c>
    </row>
    <row r="709" spans="3:3" x14ac:dyDescent="0.3">
      <c r="C709" s="112">
        <f t="shared" si="11"/>
        <v>1900</v>
      </c>
    </row>
    <row r="710" spans="3:3" x14ac:dyDescent="0.3">
      <c r="C710" s="112">
        <f t="shared" si="11"/>
        <v>1900</v>
      </c>
    </row>
    <row r="711" spans="3:3" x14ac:dyDescent="0.3">
      <c r="C711" s="112">
        <f t="shared" si="11"/>
        <v>1900</v>
      </c>
    </row>
    <row r="712" spans="3:3" x14ac:dyDescent="0.3">
      <c r="C712" s="112">
        <f t="shared" si="11"/>
        <v>1900</v>
      </c>
    </row>
    <row r="713" spans="3:3" x14ac:dyDescent="0.3">
      <c r="C713" s="112">
        <f t="shared" si="11"/>
        <v>1900</v>
      </c>
    </row>
    <row r="714" spans="3:3" x14ac:dyDescent="0.3">
      <c r="C714" s="112">
        <f t="shared" si="11"/>
        <v>1900</v>
      </c>
    </row>
    <row r="715" spans="3:3" x14ac:dyDescent="0.3">
      <c r="C715" s="112">
        <f t="shared" si="11"/>
        <v>1900</v>
      </c>
    </row>
    <row r="716" spans="3:3" x14ac:dyDescent="0.3">
      <c r="C716" s="112">
        <f t="shared" si="11"/>
        <v>1900</v>
      </c>
    </row>
    <row r="717" spans="3:3" x14ac:dyDescent="0.3">
      <c r="C717" s="112">
        <f t="shared" si="11"/>
        <v>1900</v>
      </c>
    </row>
    <row r="718" spans="3:3" x14ac:dyDescent="0.3">
      <c r="C718" s="112">
        <f t="shared" si="11"/>
        <v>1900</v>
      </c>
    </row>
    <row r="719" spans="3:3" x14ac:dyDescent="0.3">
      <c r="C719" s="112">
        <f t="shared" si="11"/>
        <v>1900</v>
      </c>
    </row>
    <row r="720" spans="3:3" x14ac:dyDescent="0.3">
      <c r="C720" s="112">
        <f t="shared" si="11"/>
        <v>1900</v>
      </c>
    </row>
    <row r="721" spans="3:3" x14ac:dyDescent="0.3">
      <c r="C721" s="112">
        <f t="shared" si="11"/>
        <v>1900</v>
      </c>
    </row>
    <row r="722" spans="3:3" x14ac:dyDescent="0.3">
      <c r="C722" s="112">
        <f t="shared" si="11"/>
        <v>1900</v>
      </c>
    </row>
    <row r="723" spans="3:3" x14ac:dyDescent="0.3">
      <c r="C723" s="112">
        <f t="shared" si="11"/>
        <v>1900</v>
      </c>
    </row>
    <row r="724" spans="3:3" x14ac:dyDescent="0.3">
      <c r="C724" s="112">
        <f t="shared" si="11"/>
        <v>1900</v>
      </c>
    </row>
    <row r="725" spans="3:3" x14ac:dyDescent="0.3">
      <c r="C725" s="112">
        <f t="shared" si="11"/>
        <v>1900</v>
      </c>
    </row>
    <row r="726" spans="3:3" x14ac:dyDescent="0.3">
      <c r="C726" s="112">
        <f t="shared" si="11"/>
        <v>1900</v>
      </c>
    </row>
    <row r="727" spans="3:3" x14ac:dyDescent="0.3">
      <c r="C727" s="112">
        <f t="shared" si="11"/>
        <v>1900</v>
      </c>
    </row>
    <row r="728" spans="3:3" x14ac:dyDescent="0.3">
      <c r="C728" s="112">
        <f t="shared" si="11"/>
        <v>1900</v>
      </c>
    </row>
    <row r="729" spans="3:3" x14ac:dyDescent="0.3">
      <c r="C729" s="112">
        <f t="shared" si="11"/>
        <v>1900</v>
      </c>
    </row>
    <row r="730" spans="3:3" x14ac:dyDescent="0.3">
      <c r="C730" s="112">
        <f t="shared" si="11"/>
        <v>1900</v>
      </c>
    </row>
    <row r="731" spans="3:3" x14ac:dyDescent="0.3">
      <c r="C731" s="112">
        <f t="shared" si="11"/>
        <v>1900</v>
      </c>
    </row>
    <row r="732" spans="3:3" x14ac:dyDescent="0.3">
      <c r="C732" s="112">
        <f t="shared" si="11"/>
        <v>1900</v>
      </c>
    </row>
    <row r="733" spans="3:3" x14ac:dyDescent="0.3">
      <c r="C733" s="112">
        <f t="shared" si="11"/>
        <v>1900</v>
      </c>
    </row>
    <row r="734" spans="3:3" x14ac:dyDescent="0.3">
      <c r="C734" s="112">
        <f t="shared" si="11"/>
        <v>1900</v>
      </c>
    </row>
    <row r="735" spans="3:3" x14ac:dyDescent="0.3">
      <c r="C735" s="112">
        <f t="shared" si="11"/>
        <v>1900</v>
      </c>
    </row>
    <row r="736" spans="3:3" x14ac:dyDescent="0.3">
      <c r="C736" s="112">
        <f t="shared" si="11"/>
        <v>1900</v>
      </c>
    </row>
    <row r="737" spans="3:3" x14ac:dyDescent="0.3">
      <c r="C737" s="112">
        <f t="shared" si="11"/>
        <v>1900</v>
      </c>
    </row>
    <row r="738" spans="3:3" x14ac:dyDescent="0.3">
      <c r="C738" s="112">
        <f t="shared" si="11"/>
        <v>1900</v>
      </c>
    </row>
    <row r="739" spans="3:3" x14ac:dyDescent="0.3">
      <c r="C739" s="112">
        <f t="shared" si="11"/>
        <v>1900</v>
      </c>
    </row>
    <row r="740" spans="3:3" x14ac:dyDescent="0.3">
      <c r="C740" s="112">
        <f t="shared" si="11"/>
        <v>1900</v>
      </c>
    </row>
    <row r="741" spans="3:3" x14ac:dyDescent="0.3">
      <c r="C741" s="112">
        <f t="shared" si="11"/>
        <v>1900</v>
      </c>
    </row>
    <row r="742" spans="3:3" x14ac:dyDescent="0.3">
      <c r="C742" s="112">
        <f t="shared" si="11"/>
        <v>1900</v>
      </c>
    </row>
    <row r="743" spans="3:3" x14ac:dyDescent="0.3">
      <c r="C743" s="112">
        <f t="shared" si="11"/>
        <v>1900</v>
      </c>
    </row>
    <row r="744" spans="3:3" x14ac:dyDescent="0.3">
      <c r="C744" s="112">
        <f t="shared" si="11"/>
        <v>1900</v>
      </c>
    </row>
    <row r="745" spans="3:3" x14ac:dyDescent="0.3">
      <c r="C745" s="112">
        <f t="shared" si="11"/>
        <v>1900</v>
      </c>
    </row>
    <row r="746" spans="3:3" x14ac:dyDescent="0.3">
      <c r="C746" s="112">
        <f t="shared" si="11"/>
        <v>1900</v>
      </c>
    </row>
    <row r="747" spans="3:3" x14ac:dyDescent="0.3">
      <c r="C747" s="112">
        <f t="shared" si="11"/>
        <v>1900</v>
      </c>
    </row>
    <row r="748" spans="3:3" x14ac:dyDescent="0.3">
      <c r="C748" s="112">
        <f t="shared" si="11"/>
        <v>1900</v>
      </c>
    </row>
    <row r="749" spans="3:3" x14ac:dyDescent="0.3">
      <c r="C749" s="112">
        <f t="shared" si="11"/>
        <v>1900</v>
      </c>
    </row>
    <row r="750" spans="3:3" x14ac:dyDescent="0.3">
      <c r="C750" s="112">
        <f t="shared" si="11"/>
        <v>1900</v>
      </c>
    </row>
    <row r="751" spans="3:3" x14ac:dyDescent="0.3">
      <c r="C751" s="112">
        <f t="shared" si="11"/>
        <v>1900</v>
      </c>
    </row>
    <row r="752" spans="3:3" x14ac:dyDescent="0.3">
      <c r="C752" s="112">
        <f t="shared" si="11"/>
        <v>1900</v>
      </c>
    </row>
    <row r="753" spans="3:3" x14ac:dyDescent="0.3">
      <c r="C753" s="112">
        <f t="shared" si="11"/>
        <v>1900</v>
      </c>
    </row>
    <row r="754" spans="3:3" x14ac:dyDescent="0.3">
      <c r="C754" s="112">
        <f t="shared" si="11"/>
        <v>1900</v>
      </c>
    </row>
    <row r="755" spans="3:3" x14ac:dyDescent="0.3">
      <c r="C755" s="112">
        <f t="shared" si="11"/>
        <v>1900</v>
      </c>
    </row>
    <row r="756" spans="3:3" x14ac:dyDescent="0.3">
      <c r="C756" s="112">
        <f t="shared" si="11"/>
        <v>1900</v>
      </c>
    </row>
    <row r="757" spans="3:3" x14ac:dyDescent="0.3">
      <c r="C757" s="112">
        <f t="shared" si="11"/>
        <v>1900</v>
      </c>
    </row>
    <row r="758" spans="3:3" x14ac:dyDescent="0.3">
      <c r="C758" s="112">
        <f t="shared" si="11"/>
        <v>1900</v>
      </c>
    </row>
    <row r="759" spans="3:3" x14ac:dyDescent="0.3">
      <c r="C759" s="112">
        <f t="shared" si="11"/>
        <v>1900</v>
      </c>
    </row>
    <row r="760" spans="3:3" x14ac:dyDescent="0.3">
      <c r="C760" s="112">
        <f t="shared" si="11"/>
        <v>1900</v>
      </c>
    </row>
    <row r="761" spans="3:3" x14ac:dyDescent="0.3">
      <c r="C761" s="112">
        <f t="shared" si="11"/>
        <v>1900</v>
      </c>
    </row>
    <row r="762" spans="3:3" x14ac:dyDescent="0.3">
      <c r="C762" s="112">
        <f t="shared" si="11"/>
        <v>1900</v>
      </c>
    </row>
    <row r="763" spans="3:3" x14ac:dyDescent="0.3">
      <c r="C763" s="112">
        <f t="shared" si="11"/>
        <v>1900</v>
      </c>
    </row>
    <row r="764" spans="3:3" x14ac:dyDescent="0.3">
      <c r="C764" s="112">
        <f t="shared" si="11"/>
        <v>1900</v>
      </c>
    </row>
    <row r="765" spans="3:3" x14ac:dyDescent="0.3">
      <c r="C765" s="112">
        <f t="shared" si="11"/>
        <v>1900</v>
      </c>
    </row>
    <row r="766" spans="3:3" x14ac:dyDescent="0.3">
      <c r="C766" s="112">
        <f t="shared" si="11"/>
        <v>1900</v>
      </c>
    </row>
    <row r="767" spans="3:3" x14ac:dyDescent="0.3">
      <c r="C767" s="112">
        <f t="shared" si="11"/>
        <v>1900</v>
      </c>
    </row>
    <row r="768" spans="3:3" x14ac:dyDescent="0.3">
      <c r="C768" s="112">
        <f t="shared" si="11"/>
        <v>1900</v>
      </c>
    </row>
    <row r="769" spans="3:3" x14ac:dyDescent="0.3">
      <c r="C769" s="112">
        <f t="shared" si="11"/>
        <v>1900</v>
      </c>
    </row>
    <row r="770" spans="3:3" x14ac:dyDescent="0.3">
      <c r="C770" s="112">
        <f t="shared" si="11"/>
        <v>1900</v>
      </c>
    </row>
    <row r="771" spans="3:3" x14ac:dyDescent="0.3">
      <c r="C771" s="112">
        <f t="shared" ref="C771:C834" si="12">YEAR(A771)</f>
        <v>1900</v>
      </c>
    </row>
    <row r="772" spans="3:3" x14ac:dyDescent="0.3">
      <c r="C772" s="112">
        <f t="shared" si="12"/>
        <v>1900</v>
      </c>
    </row>
    <row r="773" spans="3:3" x14ac:dyDescent="0.3">
      <c r="C773" s="112">
        <f t="shared" si="12"/>
        <v>1900</v>
      </c>
    </row>
    <row r="774" spans="3:3" x14ac:dyDescent="0.3">
      <c r="C774" s="112">
        <f t="shared" si="12"/>
        <v>1900</v>
      </c>
    </row>
    <row r="775" spans="3:3" x14ac:dyDescent="0.3">
      <c r="C775" s="112">
        <f t="shared" si="12"/>
        <v>1900</v>
      </c>
    </row>
    <row r="776" spans="3:3" x14ac:dyDescent="0.3">
      <c r="C776" s="112">
        <f t="shared" si="12"/>
        <v>1900</v>
      </c>
    </row>
    <row r="777" spans="3:3" x14ac:dyDescent="0.3">
      <c r="C777" s="112">
        <f t="shared" si="12"/>
        <v>1900</v>
      </c>
    </row>
    <row r="778" spans="3:3" x14ac:dyDescent="0.3">
      <c r="C778" s="112">
        <f t="shared" si="12"/>
        <v>1900</v>
      </c>
    </row>
    <row r="779" spans="3:3" x14ac:dyDescent="0.3">
      <c r="C779" s="112">
        <f t="shared" si="12"/>
        <v>1900</v>
      </c>
    </row>
    <row r="780" spans="3:3" x14ac:dyDescent="0.3">
      <c r="C780" s="112">
        <f t="shared" si="12"/>
        <v>1900</v>
      </c>
    </row>
    <row r="781" spans="3:3" x14ac:dyDescent="0.3">
      <c r="C781" s="112">
        <f t="shared" si="12"/>
        <v>1900</v>
      </c>
    </row>
    <row r="782" spans="3:3" x14ac:dyDescent="0.3">
      <c r="C782" s="112">
        <f t="shared" si="12"/>
        <v>1900</v>
      </c>
    </row>
    <row r="783" spans="3:3" x14ac:dyDescent="0.3">
      <c r="C783" s="112">
        <f t="shared" si="12"/>
        <v>1900</v>
      </c>
    </row>
    <row r="784" spans="3:3" x14ac:dyDescent="0.3">
      <c r="C784" s="112">
        <f t="shared" si="12"/>
        <v>1900</v>
      </c>
    </row>
    <row r="785" spans="3:3" x14ac:dyDescent="0.3">
      <c r="C785" s="112">
        <f t="shared" si="12"/>
        <v>1900</v>
      </c>
    </row>
    <row r="786" spans="3:3" x14ac:dyDescent="0.3">
      <c r="C786" s="112">
        <f t="shared" si="12"/>
        <v>1900</v>
      </c>
    </row>
    <row r="787" spans="3:3" x14ac:dyDescent="0.3">
      <c r="C787" s="112">
        <f t="shared" si="12"/>
        <v>1900</v>
      </c>
    </row>
    <row r="788" spans="3:3" x14ac:dyDescent="0.3">
      <c r="C788" s="112">
        <f t="shared" si="12"/>
        <v>1900</v>
      </c>
    </row>
    <row r="789" spans="3:3" x14ac:dyDescent="0.3">
      <c r="C789" s="112">
        <f t="shared" si="12"/>
        <v>1900</v>
      </c>
    </row>
    <row r="790" spans="3:3" x14ac:dyDescent="0.3">
      <c r="C790" s="112">
        <f t="shared" si="12"/>
        <v>1900</v>
      </c>
    </row>
    <row r="791" spans="3:3" x14ac:dyDescent="0.3">
      <c r="C791" s="112">
        <f t="shared" si="12"/>
        <v>1900</v>
      </c>
    </row>
    <row r="792" spans="3:3" x14ac:dyDescent="0.3">
      <c r="C792" s="112">
        <f t="shared" si="12"/>
        <v>1900</v>
      </c>
    </row>
    <row r="793" spans="3:3" x14ac:dyDescent="0.3">
      <c r="C793" s="112">
        <f t="shared" si="12"/>
        <v>1900</v>
      </c>
    </row>
    <row r="794" spans="3:3" x14ac:dyDescent="0.3">
      <c r="C794" s="112">
        <f t="shared" si="12"/>
        <v>1900</v>
      </c>
    </row>
    <row r="795" spans="3:3" x14ac:dyDescent="0.3">
      <c r="C795" s="112">
        <f t="shared" si="12"/>
        <v>1900</v>
      </c>
    </row>
    <row r="796" spans="3:3" x14ac:dyDescent="0.3">
      <c r="C796" s="112">
        <f t="shared" si="12"/>
        <v>1900</v>
      </c>
    </row>
    <row r="797" spans="3:3" x14ac:dyDescent="0.3">
      <c r="C797" s="112">
        <f t="shared" si="12"/>
        <v>1900</v>
      </c>
    </row>
    <row r="798" spans="3:3" x14ac:dyDescent="0.3">
      <c r="C798" s="112">
        <f t="shared" si="12"/>
        <v>1900</v>
      </c>
    </row>
    <row r="799" spans="3:3" x14ac:dyDescent="0.3">
      <c r="C799" s="112">
        <f t="shared" si="12"/>
        <v>1900</v>
      </c>
    </row>
    <row r="800" spans="3:3" x14ac:dyDescent="0.3">
      <c r="C800" s="112">
        <f t="shared" si="12"/>
        <v>1900</v>
      </c>
    </row>
    <row r="801" spans="3:3" x14ac:dyDescent="0.3">
      <c r="C801" s="112">
        <f t="shared" si="12"/>
        <v>1900</v>
      </c>
    </row>
    <row r="802" spans="3:3" x14ac:dyDescent="0.3">
      <c r="C802" s="112">
        <f t="shared" si="12"/>
        <v>1900</v>
      </c>
    </row>
    <row r="803" spans="3:3" x14ac:dyDescent="0.3">
      <c r="C803" s="112">
        <f t="shared" si="12"/>
        <v>1900</v>
      </c>
    </row>
    <row r="804" spans="3:3" x14ac:dyDescent="0.3">
      <c r="C804" s="112">
        <f t="shared" si="12"/>
        <v>1900</v>
      </c>
    </row>
    <row r="805" spans="3:3" x14ac:dyDescent="0.3">
      <c r="C805" s="112">
        <f t="shared" si="12"/>
        <v>1900</v>
      </c>
    </row>
    <row r="806" spans="3:3" x14ac:dyDescent="0.3">
      <c r="C806" s="112">
        <f t="shared" si="12"/>
        <v>1900</v>
      </c>
    </row>
    <row r="807" spans="3:3" x14ac:dyDescent="0.3">
      <c r="C807" s="112">
        <f t="shared" si="12"/>
        <v>1900</v>
      </c>
    </row>
    <row r="808" spans="3:3" x14ac:dyDescent="0.3">
      <c r="C808" s="112">
        <f t="shared" si="12"/>
        <v>1900</v>
      </c>
    </row>
    <row r="809" spans="3:3" x14ac:dyDescent="0.3">
      <c r="C809" s="112">
        <f t="shared" si="12"/>
        <v>1900</v>
      </c>
    </row>
    <row r="810" spans="3:3" x14ac:dyDescent="0.3">
      <c r="C810" s="112">
        <f t="shared" si="12"/>
        <v>1900</v>
      </c>
    </row>
    <row r="811" spans="3:3" x14ac:dyDescent="0.3">
      <c r="C811" s="112">
        <f t="shared" si="12"/>
        <v>1900</v>
      </c>
    </row>
    <row r="812" spans="3:3" x14ac:dyDescent="0.3">
      <c r="C812" s="112">
        <f t="shared" si="12"/>
        <v>1900</v>
      </c>
    </row>
    <row r="813" spans="3:3" x14ac:dyDescent="0.3">
      <c r="C813" s="112">
        <f t="shared" si="12"/>
        <v>1900</v>
      </c>
    </row>
    <row r="814" spans="3:3" x14ac:dyDescent="0.3">
      <c r="C814" s="112">
        <f t="shared" si="12"/>
        <v>1900</v>
      </c>
    </row>
    <row r="815" spans="3:3" x14ac:dyDescent="0.3">
      <c r="C815" s="112">
        <f t="shared" si="12"/>
        <v>1900</v>
      </c>
    </row>
    <row r="816" spans="3:3" x14ac:dyDescent="0.3">
      <c r="C816" s="112">
        <f t="shared" si="12"/>
        <v>1900</v>
      </c>
    </row>
    <row r="817" spans="3:3" x14ac:dyDescent="0.3">
      <c r="C817" s="112">
        <f t="shared" si="12"/>
        <v>1900</v>
      </c>
    </row>
    <row r="818" spans="3:3" x14ac:dyDescent="0.3">
      <c r="C818" s="112">
        <f t="shared" si="12"/>
        <v>1900</v>
      </c>
    </row>
    <row r="819" spans="3:3" x14ac:dyDescent="0.3">
      <c r="C819" s="112">
        <f t="shared" si="12"/>
        <v>1900</v>
      </c>
    </row>
    <row r="820" spans="3:3" x14ac:dyDescent="0.3">
      <c r="C820" s="112">
        <f t="shared" si="12"/>
        <v>1900</v>
      </c>
    </row>
    <row r="821" spans="3:3" x14ac:dyDescent="0.3">
      <c r="C821" s="112">
        <f t="shared" si="12"/>
        <v>1900</v>
      </c>
    </row>
    <row r="822" spans="3:3" x14ac:dyDescent="0.3">
      <c r="C822" s="112">
        <f t="shared" si="12"/>
        <v>1900</v>
      </c>
    </row>
    <row r="823" spans="3:3" x14ac:dyDescent="0.3">
      <c r="C823" s="112">
        <f t="shared" si="12"/>
        <v>1900</v>
      </c>
    </row>
    <row r="824" spans="3:3" x14ac:dyDescent="0.3">
      <c r="C824" s="112">
        <f t="shared" si="12"/>
        <v>1900</v>
      </c>
    </row>
    <row r="825" spans="3:3" x14ac:dyDescent="0.3">
      <c r="C825" s="112">
        <f t="shared" si="12"/>
        <v>1900</v>
      </c>
    </row>
    <row r="826" spans="3:3" x14ac:dyDescent="0.3">
      <c r="C826" s="112">
        <f t="shared" si="12"/>
        <v>1900</v>
      </c>
    </row>
    <row r="827" spans="3:3" x14ac:dyDescent="0.3">
      <c r="C827" s="112">
        <f t="shared" si="12"/>
        <v>1900</v>
      </c>
    </row>
    <row r="828" spans="3:3" x14ac:dyDescent="0.3">
      <c r="C828" s="112">
        <f t="shared" si="12"/>
        <v>1900</v>
      </c>
    </row>
    <row r="829" spans="3:3" x14ac:dyDescent="0.3">
      <c r="C829" s="112">
        <f t="shared" si="12"/>
        <v>1900</v>
      </c>
    </row>
    <row r="830" spans="3:3" x14ac:dyDescent="0.3">
      <c r="C830" s="112">
        <f t="shared" si="12"/>
        <v>1900</v>
      </c>
    </row>
    <row r="831" spans="3:3" x14ac:dyDescent="0.3">
      <c r="C831" s="112">
        <f t="shared" si="12"/>
        <v>1900</v>
      </c>
    </row>
    <row r="832" spans="3:3" x14ac:dyDescent="0.3">
      <c r="C832" s="112">
        <f t="shared" si="12"/>
        <v>1900</v>
      </c>
    </row>
    <row r="833" spans="3:3" x14ac:dyDescent="0.3">
      <c r="C833" s="112">
        <f t="shared" si="12"/>
        <v>1900</v>
      </c>
    </row>
    <row r="834" spans="3:3" x14ac:dyDescent="0.3">
      <c r="C834" s="112">
        <f t="shared" si="12"/>
        <v>1900</v>
      </c>
    </row>
    <row r="835" spans="3:3" x14ac:dyDescent="0.3">
      <c r="C835" s="112">
        <f t="shared" ref="C835:C898" si="13">YEAR(A835)</f>
        <v>1900</v>
      </c>
    </row>
    <row r="836" spans="3:3" x14ac:dyDescent="0.3">
      <c r="C836" s="112">
        <f t="shared" si="13"/>
        <v>1900</v>
      </c>
    </row>
    <row r="837" spans="3:3" x14ac:dyDescent="0.3">
      <c r="C837" s="112">
        <f t="shared" si="13"/>
        <v>1900</v>
      </c>
    </row>
    <row r="838" spans="3:3" x14ac:dyDescent="0.3">
      <c r="C838" s="112">
        <f t="shared" si="13"/>
        <v>1900</v>
      </c>
    </row>
    <row r="839" spans="3:3" x14ac:dyDescent="0.3">
      <c r="C839" s="112">
        <f t="shared" si="13"/>
        <v>1900</v>
      </c>
    </row>
    <row r="840" spans="3:3" x14ac:dyDescent="0.3">
      <c r="C840" s="112">
        <f t="shared" si="13"/>
        <v>1900</v>
      </c>
    </row>
    <row r="841" spans="3:3" x14ac:dyDescent="0.3">
      <c r="C841" s="112">
        <f t="shared" si="13"/>
        <v>1900</v>
      </c>
    </row>
    <row r="842" spans="3:3" x14ac:dyDescent="0.3">
      <c r="C842" s="112">
        <f t="shared" si="13"/>
        <v>1900</v>
      </c>
    </row>
    <row r="843" spans="3:3" x14ac:dyDescent="0.3">
      <c r="C843" s="112">
        <f t="shared" si="13"/>
        <v>1900</v>
      </c>
    </row>
    <row r="844" spans="3:3" x14ac:dyDescent="0.3">
      <c r="C844" s="112">
        <f t="shared" si="13"/>
        <v>1900</v>
      </c>
    </row>
    <row r="845" spans="3:3" x14ac:dyDescent="0.3">
      <c r="C845" s="112">
        <f t="shared" si="13"/>
        <v>1900</v>
      </c>
    </row>
    <row r="846" spans="3:3" x14ac:dyDescent="0.3">
      <c r="C846" s="112">
        <f t="shared" si="13"/>
        <v>1900</v>
      </c>
    </row>
    <row r="847" spans="3:3" x14ac:dyDescent="0.3">
      <c r="C847" s="112">
        <f t="shared" si="13"/>
        <v>1900</v>
      </c>
    </row>
    <row r="848" spans="3:3" x14ac:dyDescent="0.3">
      <c r="C848" s="112">
        <f t="shared" si="13"/>
        <v>1900</v>
      </c>
    </row>
    <row r="849" spans="3:3" x14ac:dyDescent="0.3">
      <c r="C849" s="112">
        <f t="shared" si="13"/>
        <v>1900</v>
      </c>
    </row>
    <row r="850" spans="3:3" x14ac:dyDescent="0.3">
      <c r="C850" s="112">
        <f t="shared" si="13"/>
        <v>1900</v>
      </c>
    </row>
    <row r="851" spans="3:3" x14ac:dyDescent="0.3">
      <c r="C851" s="112">
        <f t="shared" si="13"/>
        <v>1900</v>
      </c>
    </row>
    <row r="852" spans="3:3" x14ac:dyDescent="0.3">
      <c r="C852" s="112">
        <f t="shared" si="13"/>
        <v>1900</v>
      </c>
    </row>
    <row r="853" spans="3:3" x14ac:dyDescent="0.3">
      <c r="C853" s="112">
        <f t="shared" si="13"/>
        <v>1900</v>
      </c>
    </row>
    <row r="854" spans="3:3" x14ac:dyDescent="0.3">
      <c r="C854" s="112">
        <f t="shared" si="13"/>
        <v>1900</v>
      </c>
    </row>
    <row r="855" spans="3:3" x14ac:dyDescent="0.3">
      <c r="C855" s="112">
        <f t="shared" si="13"/>
        <v>1900</v>
      </c>
    </row>
    <row r="856" spans="3:3" x14ac:dyDescent="0.3">
      <c r="C856" s="112">
        <f t="shared" si="13"/>
        <v>1900</v>
      </c>
    </row>
    <row r="857" spans="3:3" x14ac:dyDescent="0.3">
      <c r="C857" s="112">
        <f t="shared" si="13"/>
        <v>1900</v>
      </c>
    </row>
    <row r="858" spans="3:3" x14ac:dyDescent="0.3">
      <c r="C858" s="112">
        <f t="shared" si="13"/>
        <v>1900</v>
      </c>
    </row>
    <row r="859" spans="3:3" x14ac:dyDescent="0.3">
      <c r="C859" s="112">
        <f t="shared" si="13"/>
        <v>1900</v>
      </c>
    </row>
    <row r="860" spans="3:3" x14ac:dyDescent="0.3">
      <c r="C860" s="112">
        <f t="shared" si="13"/>
        <v>1900</v>
      </c>
    </row>
    <row r="861" spans="3:3" x14ac:dyDescent="0.3">
      <c r="C861" s="112">
        <f t="shared" si="13"/>
        <v>1900</v>
      </c>
    </row>
    <row r="862" spans="3:3" x14ac:dyDescent="0.3">
      <c r="C862" s="112">
        <f t="shared" si="13"/>
        <v>1900</v>
      </c>
    </row>
    <row r="863" spans="3:3" x14ac:dyDescent="0.3">
      <c r="C863" s="112">
        <f t="shared" si="13"/>
        <v>1900</v>
      </c>
    </row>
    <row r="864" spans="3:3" x14ac:dyDescent="0.3">
      <c r="C864" s="112">
        <f t="shared" si="13"/>
        <v>1900</v>
      </c>
    </row>
    <row r="865" spans="3:3" x14ac:dyDescent="0.3">
      <c r="C865" s="112">
        <f t="shared" si="13"/>
        <v>1900</v>
      </c>
    </row>
    <row r="866" spans="3:3" x14ac:dyDescent="0.3">
      <c r="C866" s="112">
        <f t="shared" si="13"/>
        <v>1900</v>
      </c>
    </row>
    <row r="867" spans="3:3" x14ac:dyDescent="0.3">
      <c r="C867" s="112">
        <f t="shared" si="13"/>
        <v>1900</v>
      </c>
    </row>
    <row r="868" spans="3:3" x14ac:dyDescent="0.3">
      <c r="C868" s="112">
        <f t="shared" si="13"/>
        <v>1900</v>
      </c>
    </row>
    <row r="869" spans="3:3" x14ac:dyDescent="0.3">
      <c r="C869" s="112">
        <f t="shared" si="13"/>
        <v>1900</v>
      </c>
    </row>
    <row r="870" spans="3:3" x14ac:dyDescent="0.3">
      <c r="C870" s="112">
        <f t="shared" si="13"/>
        <v>1900</v>
      </c>
    </row>
    <row r="871" spans="3:3" x14ac:dyDescent="0.3">
      <c r="C871" s="112">
        <f t="shared" si="13"/>
        <v>1900</v>
      </c>
    </row>
    <row r="872" spans="3:3" x14ac:dyDescent="0.3">
      <c r="C872" s="112">
        <f t="shared" si="13"/>
        <v>1900</v>
      </c>
    </row>
    <row r="873" spans="3:3" x14ac:dyDescent="0.3">
      <c r="C873" s="112">
        <f t="shared" si="13"/>
        <v>1900</v>
      </c>
    </row>
    <row r="874" spans="3:3" x14ac:dyDescent="0.3">
      <c r="C874" s="112">
        <f t="shared" si="13"/>
        <v>1900</v>
      </c>
    </row>
    <row r="875" spans="3:3" x14ac:dyDescent="0.3">
      <c r="C875" s="112">
        <f t="shared" si="13"/>
        <v>1900</v>
      </c>
    </row>
    <row r="876" spans="3:3" x14ac:dyDescent="0.3">
      <c r="C876" s="112">
        <f t="shared" si="13"/>
        <v>1900</v>
      </c>
    </row>
    <row r="877" spans="3:3" x14ac:dyDescent="0.3">
      <c r="C877" s="112">
        <f t="shared" si="13"/>
        <v>1900</v>
      </c>
    </row>
    <row r="878" spans="3:3" x14ac:dyDescent="0.3">
      <c r="C878" s="112">
        <f t="shared" si="13"/>
        <v>1900</v>
      </c>
    </row>
    <row r="879" spans="3:3" x14ac:dyDescent="0.3">
      <c r="C879" s="112">
        <f t="shared" si="13"/>
        <v>1900</v>
      </c>
    </row>
    <row r="880" spans="3:3" x14ac:dyDescent="0.3">
      <c r="C880" s="112">
        <f t="shared" si="13"/>
        <v>1900</v>
      </c>
    </row>
    <row r="881" spans="3:3" x14ac:dyDescent="0.3">
      <c r="C881" s="112">
        <f t="shared" si="13"/>
        <v>1900</v>
      </c>
    </row>
    <row r="882" spans="3:3" x14ac:dyDescent="0.3">
      <c r="C882" s="112">
        <f t="shared" si="13"/>
        <v>1900</v>
      </c>
    </row>
    <row r="883" spans="3:3" x14ac:dyDescent="0.3">
      <c r="C883" s="112">
        <f t="shared" si="13"/>
        <v>1900</v>
      </c>
    </row>
    <row r="884" spans="3:3" x14ac:dyDescent="0.3">
      <c r="C884" s="112">
        <f t="shared" si="13"/>
        <v>1900</v>
      </c>
    </row>
    <row r="885" spans="3:3" x14ac:dyDescent="0.3">
      <c r="C885" s="112">
        <f t="shared" si="13"/>
        <v>1900</v>
      </c>
    </row>
    <row r="886" spans="3:3" x14ac:dyDescent="0.3">
      <c r="C886" s="112">
        <f t="shared" si="13"/>
        <v>1900</v>
      </c>
    </row>
    <row r="887" spans="3:3" x14ac:dyDescent="0.3">
      <c r="C887" s="112">
        <f t="shared" si="13"/>
        <v>1900</v>
      </c>
    </row>
    <row r="888" spans="3:3" x14ac:dyDescent="0.3">
      <c r="C888" s="112">
        <f t="shared" si="13"/>
        <v>1900</v>
      </c>
    </row>
    <row r="889" spans="3:3" x14ac:dyDescent="0.3">
      <c r="C889" s="112">
        <f t="shared" si="13"/>
        <v>1900</v>
      </c>
    </row>
    <row r="890" spans="3:3" x14ac:dyDescent="0.3">
      <c r="C890" s="112">
        <f t="shared" si="13"/>
        <v>1900</v>
      </c>
    </row>
    <row r="891" spans="3:3" x14ac:dyDescent="0.3">
      <c r="C891" s="112">
        <f t="shared" si="13"/>
        <v>1900</v>
      </c>
    </row>
    <row r="892" spans="3:3" x14ac:dyDescent="0.3">
      <c r="C892" s="112">
        <f t="shared" si="13"/>
        <v>1900</v>
      </c>
    </row>
    <row r="893" spans="3:3" x14ac:dyDescent="0.3">
      <c r="C893" s="112">
        <f t="shared" si="13"/>
        <v>1900</v>
      </c>
    </row>
    <row r="894" spans="3:3" x14ac:dyDescent="0.3">
      <c r="C894" s="112">
        <f t="shared" si="13"/>
        <v>1900</v>
      </c>
    </row>
    <row r="895" spans="3:3" x14ac:dyDescent="0.3">
      <c r="C895" s="112">
        <f t="shared" si="13"/>
        <v>1900</v>
      </c>
    </row>
    <row r="896" spans="3:3" x14ac:dyDescent="0.3">
      <c r="C896" s="112">
        <f t="shared" si="13"/>
        <v>1900</v>
      </c>
    </row>
    <row r="897" spans="3:3" x14ac:dyDescent="0.3">
      <c r="C897" s="112">
        <f t="shared" si="13"/>
        <v>1900</v>
      </c>
    </row>
    <row r="898" spans="3:3" x14ac:dyDescent="0.3">
      <c r="C898" s="112">
        <f t="shared" si="13"/>
        <v>1900</v>
      </c>
    </row>
    <row r="899" spans="3:3" x14ac:dyDescent="0.3">
      <c r="C899" s="112">
        <f t="shared" ref="C899:C962" si="14">YEAR(A899)</f>
        <v>1900</v>
      </c>
    </row>
    <row r="900" spans="3:3" x14ac:dyDescent="0.3">
      <c r="C900" s="112">
        <f t="shared" si="14"/>
        <v>1900</v>
      </c>
    </row>
    <row r="901" spans="3:3" x14ac:dyDescent="0.3">
      <c r="C901" s="112">
        <f t="shared" si="14"/>
        <v>1900</v>
      </c>
    </row>
    <row r="902" spans="3:3" x14ac:dyDescent="0.3">
      <c r="C902" s="112">
        <f t="shared" si="14"/>
        <v>1900</v>
      </c>
    </row>
    <row r="903" spans="3:3" x14ac:dyDescent="0.3">
      <c r="C903" s="112">
        <f t="shared" si="14"/>
        <v>1900</v>
      </c>
    </row>
    <row r="904" spans="3:3" x14ac:dyDescent="0.3">
      <c r="C904" s="112">
        <f t="shared" si="14"/>
        <v>1900</v>
      </c>
    </row>
    <row r="905" spans="3:3" x14ac:dyDescent="0.3">
      <c r="C905" s="112">
        <f t="shared" si="14"/>
        <v>1900</v>
      </c>
    </row>
    <row r="906" spans="3:3" x14ac:dyDescent="0.3">
      <c r="C906" s="112">
        <f t="shared" si="14"/>
        <v>1900</v>
      </c>
    </row>
    <row r="907" spans="3:3" x14ac:dyDescent="0.3">
      <c r="C907" s="112">
        <f t="shared" si="14"/>
        <v>1900</v>
      </c>
    </row>
    <row r="908" spans="3:3" x14ac:dyDescent="0.3">
      <c r="C908" s="112">
        <f t="shared" si="14"/>
        <v>1900</v>
      </c>
    </row>
    <row r="909" spans="3:3" x14ac:dyDescent="0.3">
      <c r="C909" s="112">
        <f t="shared" si="14"/>
        <v>1900</v>
      </c>
    </row>
    <row r="910" spans="3:3" x14ac:dyDescent="0.3">
      <c r="C910" s="112">
        <f t="shared" si="14"/>
        <v>1900</v>
      </c>
    </row>
    <row r="911" spans="3:3" x14ac:dyDescent="0.3">
      <c r="C911" s="112">
        <f t="shared" si="14"/>
        <v>1900</v>
      </c>
    </row>
    <row r="912" spans="3:3" x14ac:dyDescent="0.3">
      <c r="C912" s="112">
        <f t="shared" si="14"/>
        <v>1900</v>
      </c>
    </row>
    <row r="913" spans="3:3" x14ac:dyDescent="0.3">
      <c r="C913" s="112">
        <f t="shared" si="14"/>
        <v>1900</v>
      </c>
    </row>
    <row r="914" spans="3:3" x14ac:dyDescent="0.3">
      <c r="C914" s="112">
        <f t="shared" si="14"/>
        <v>1900</v>
      </c>
    </row>
    <row r="915" spans="3:3" x14ac:dyDescent="0.3">
      <c r="C915" s="112">
        <f t="shared" si="14"/>
        <v>1900</v>
      </c>
    </row>
    <row r="916" spans="3:3" x14ac:dyDescent="0.3">
      <c r="C916" s="112">
        <f t="shared" si="14"/>
        <v>1900</v>
      </c>
    </row>
    <row r="917" spans="3:3" x14ac:dyDescent="0.3">
      <c r="C917" s="112">
        <f t="shared" si="14"/>
        <v>1900</v>
      </c>
    </row>
    <row r="918" spans="3:3" x14ac:dyDescent="0.3">
      <c r="C918" s="112">
        <f t="shared" si="14"/>
        <v>1900</v>
      </c>
    </row>
    <row r="919" spans="3:3" x14ac:dyDescent="0.3">
      <c r="C919" s="112">
        <f t="shared" si="14"/>
        <v>1900</v>
      </c>
    </row>
    <row r="920" spans="3:3" x14ac:dyDescent="0.3">
      <c r="C920" s="112">
        <f t="shared" si="14"/>
        <v>1900</v>
      </c>
    </row>
    <row r="921" spans="3:3" x14ac:dyDescent="0.3">
      <c r="C921" s="112">
        <f t="shared" si="14"/>
        <v>1900</v>
      </c>
    </row>
    <row r="922" spans="3:3" x14ac:dyDescent="0.3">
      <c r="C922" s="112">
        <f t="shared" si="14"/>
        <v>1900</v>
      </c>
    </row>
    <row r="923" spans="3:3" x14ac:dyDescent="0.3">
      <c r="C923" s="112">
        <f t="shared" si="14"/>
        <v>1900</v>
      </c>
    </row>
    <row r="924" spans="3:3" x14ac:dyDescent="0.3">
      <c r="C924" s="112">
        <f t="shared" si="14"/>
        <v>1900</v>
      </c>
    </row>
    <row r="925" spans="3:3" x14ac:dyDescent="0.3">
      <c r="C925" s="112">
        <f t="shared" si="14"/>
        <v>1900</v>
      </c>
    </row>
    <row r="926" spans="3:3" x14ac:dyDescent="0.3">
      <c r="C926" s="112">
        <f t="shared" si="14"/>
        <v>1900</v>
      </c>
    </row>
    <row r="927" spans="3:3" x14ac:dyDescent="0.3">
      <c r="C927" s="112">
        <f t="shared" si="14"/>
        <v>1900</v>
      </c>
    </row>
    <row r="928" spans="3:3" x14ac:dyDescent="0.3">
      <c r="C928" s="112">
        <f t="shared" si="14"/>
        <v>1900</v>
      </c>
    </row>
    <row r="929" spans="3:3" x14ac:dyDescent="0.3">
      <c r="C929" s="112">
        <f t="shared" si="14"/>
        <v>1900</v>
      </c>
    </row>
    <row r="930" spans="3:3" x14ac:dyDescent="0.3">
      <c r="C930" s="112">
        <f t="shared" si="14"/>
        <v>1900</v>
      </c>
    </row>
    <row r="931" spans="3:3" x14ac:dyDescent="0.3">
      <c r="C931" s="112">
        <f t="shared" si="14"/>
        <v>1900</v>
      </c>
    </row>
    <row r="932" spans="3:3" x14ac:dyDescent="0.3">
      <c r="C932" s="112">
        <f t="shared" si="14"/>
        <v>1900</v>
      </c>
    </row>
    <row r="933" spans="3:3" x14ac:dyDescent="0.3">
      <c r="C933" s="112">
        <f t="shared" si="14"/>
        <v>1900</v>
      </c>
    </row>
    <row r="934" spans="3:3" x14ac:dyDescent="0.3">
      <c r="C934" s="112">
        <f t="shared" si="14"/>
        <v>1900</v>
      </c>
    </row>
    <row r="935" spans="3:3" x14ac:dyDescent="0.3">
      <c r="C935" s="112">
        <f t="shared" si="14"/>
        <v>1900</v>
      </c>
    </row>
    <row r="936" spans="3:3" x14ac:dyDescent="0.3">
      <c r="C936" s="112">
        <f t="shared" si="14"/>
        <v>1900</v>
      </c>
    </row>
    <row r="937" spans="3:3" x14ac:dyDescent="0.3">
      <c r="C937" s="112">
        <f t="shared" si="14"/>
        <v>1900</v>
      </c>
    </row>
    <row r="938" spans="3:3" x14ac:dyDescent="0.3">
      <c r="C938" s="112">
        <f t="shared" si="14"/>
        <v>1900</v>
      </c>
    </row>
    <row r="939" spans="3:3" x14ac:dyDescent="0.3">
      <c r="C939" s="112">
        <f t="shared" si="14"/>
        <v>1900</v>
      </c>
    </row>
    <row r="940" spans="3:3" x14ac:dyDescent="0.3">
      <c r="C940" s="112">
        <f t="shared" si="14"/>
        <v>1900</v>
      </c>
    </row>
    <row r="941" spans="3:3" x14ac:dyDescent="0.3">
      <c r="C941" s="112">
        <f t="shared" si="14"/>
        <v>1900</v>
      </c>
    </row>
    <row r="942" spans="3:3" x14ac:dyDescent="0.3">
      <c r="C942" s="112">
        <f t="shared" si="14"/>
        <v>1900</v>
      </c>
    </row>
    <row r="943" spans="3:3" x14ac:dyDescent="0.3">
      <c r="C943" s="112">
        <f t="shared" si="14"/>
        <v>1900</v>
      </c>
    </row>
    <row r="944" spans="3:3" x14ac:dyDescent="0.3">
      <c r="C944" s="112">
        <f t="shared" si="14"/>
        <v>1900</v>
      </c>
    </row>
    <row r="945" spans="3:3" x14ac:dyDescent="0.3">
      <c r="C945" s="112">
        <f t="shared" si="14"/>
        <v>1900</v>
      </c>
    </row>
    <row r="946" spans="3:3" x14ac:dyDescent="0.3">
      <c r="C946" s="112">
        <f t="shared" si="14"/>
        <v>1900</v>
      </c>
    </row>
    <row r="947" spans="3:3" x14ac:dyDescent="0.3">
      <c r="C947" s="112">
        <f t="shared" si="14"/>
        <v>1900</v>
      </c>
    </row>
    <row r="948" spans="3:3" x14ac:dyDescent="0.3">
      <c r="C948" s="112">
        <f t="shared" si="14"/>
        <v>1900</v>
      </c>
    </row>
    <row r="949" spans="3:3" x14ac:dyDescent="0.3">
      <c r="C949" s="112">
        <f t="shared" si="14"/>
        <v>1900</v>
      </c>
    </row>
    <row r="950" spans="3:3" x14ac:dyDescent="0.3">
      <c r="C950" s="112">
        <f t="shared" si="14"/>
        <v>1900</v>
      </c>
    </row>
    <row r="951" spans="3:3" x14ac:dyDescent="0.3">
      <c r="C951" s="112">
        <f t="shared" si="14"/>
        <v>1900</v>
      </c>
    </row>
    <row r="952" spans="3:3" x14ac:dyDescent="0.3">
      <c r="C952" s="112">
        <f t="shared" si="14"/>
        <v>1900</v>
      </c>
    </row>
    <row r="953" spans="3:3" x14ac:dyDescent="0.3">
      <c r="C953" s="112">
        <f t="shared" si="14"/>
        <v>1900</v>
      </c>
    </row>
    <row r="954" spans="3:3" x14ac:dyDescent="0.3">
      <c r="C954" s="112">
        <f t="shared" si="14"/>
        <v>1900</v>
      </c>
    </row>
    <row r="955" spans="3:3" x14ac:dyDescent="0.3">
      <c r="C955" s="112">
        <f t="shared" si="14"/>
        <v>1900</v>
      </c>
    </row>
    <row r="956" spans="3:3" x14ac:dyDescent="0.3">
      <c r="C956" s="112">
        <f t="shared" si="14"/>
        <v>1900</v>
      </c>
    </row>
    <row r="957" spans="3:3" x14ac:dyDescent="0.3">
      <c r="C957" s="112">
        <f t="shared" si="14"/>
        <v>1900</v>
      </c>
    </row>
    <row r="958" spans="3:3" x14ac:dyDescent="0.3">
      <c r="C958" s="112">
        <f t="shared" si="14"/>
        <v>1900</v>
      </c>
    </row>
    <row r="959" spans="3:3" x14ac:dyDescent="0.3">
      <c r="C959" s="112">
        <f t="shared" si="14"/>
        <v>1900</v>
      </c>
    </row>
    <row r="960" spans="3:3" x14ac:dyDescent="0.3">
      <c r="C960" s="112">
        <f t="shared" si="14"/>
        <v>1900</v>
      </c>
    </row>
    <row r="961" spans="3:3" x14ac:dyDescent="0.3">
      <c r="C961" s="112">
        <f t="shared" si="14"/>
        <v>1900</v>
      </c>
    </row>
    <row r="962" spans="3:3" x14ac:dyDescent="0.3">
      <c r="C962" s="112">
        <f t="shared" si="14"/>
        <v>1900</v>
      </c>
    </row>
    <row r="963" spans="3:3" x14ac:dyDescent="0.3">
      <c r="C963" s="112">
        <f t="shared" ref="C963:C1026" si="15">YEAR(A963)</f>
        <v>1900</v>
      </c>
    </row>
    <row r="964" spans="3:3" x14ac:dyDescent="0.3">
      <c r="C964" s="112">
        <f t="shared" si="15"/>
        <v>1900</v>
      </c>
    </row>
    <row r="965" spans="3:3" x14ac:dyDescent="0.3">
      <c r="C965" s="112">
        <f t="shared" si="15"/>
        <v>1900</v>
      </c>
    </row>
    <row r="966" spans="3:3" x14ac:dyDescent="0.3">
      <c r="C966" s="112">
        <f t="shared" si="15"/>
        <v>1900</v>
      </c>
    </row>
    <row r="967" spans="3:3" x14ac:dyDescent="0.3">
      <c r="C967" s="112">
        <f t="shared" si="15"/>
        <v>1900</v>
      </c>
    </row>
    <row r="968" spans="3:3" x14ac:dyDescent="0.3">
      <c r="C968" s="112">
        <f t="shared" si="15"/>
        <v>1900</v>
      </c>
    </row>
    <row r="969" spans="3:3" x14ac:dyDescent="0.3">
      <c r="C969" s="112">
        <f t="shared" si="15"/>
        <v>1900</v>
      </c>
    </row>
    <row r="970" spans="3:3" x14ac:dyDescent="0.3">
      <c r="C970" s="112">
        <f t="shared" si="15"/>
        <v>1900</v>
      </c>
    </row>
    <row r="971" spans="3:3" x14ac:dyDescent="0.3">
      <c r="C971" s="112">
        <f t="shared" si="15"/>
        <v>1900</v>
      </c>
    </row>
    <row r="972" spans="3:3" x14ac:dyDescent="0.3">
      <c r="C972" s="112">
        <f t="shared" si="15"/>
        <v>1900</v>
      </c>
    </row>
    <row r="973" spans="3:3" x14ac:dyDescent="0.3">
      <c r="C973" s="112">
        <f t="shared" si="15"/>
        <v>1900</v>
      </c>
    </row>
    <row r="974" spans="3:3" x14ac:dyDescent="0.3">
      <c r="C974" s="112">
        <f t="shared" si="15"/>
        <v>1900</v>
      </c>
    </row>
    <row r="975" spans="3:3" x14ac:dyDescent="0.3">
      <c r="C975" s="112">
        <f t="shared" si="15"/>
        <v>1900</v>
      </c>
    </row>
    <row r="976" spans="3:3" x14ac:dyDescent="0.3">
      <c r="C976" s="112">
        <f t="shared" si="15"/>
        <v>1900</v>
      </c>
    </row>
    <row r="977" spans="3:3" x14ac:dyDescent="0.3">
      <c r="C977" s="112">
        <f t="shared" si="15"/>
        <v>1900</v>
      </c>
    </row>
    <row r="978" spans="3:3" x14ac:dyDescent="0.3">
      <c r="C978" s="112">
        <f t="shared" si="15"/>
        <v>1900</v>
      </c>
    </row>
    <row r="979" spans="3:3" x14ac:dyDescent="0.3">
      <c r="C979" s="112">
        <f t="shared" si="15"/>
        <v>1900</v>
      </c>
    </row>
    <row r="980" spans="3:3" x14ac:dyDescent="0.3">
      <c r="C980" s="112">
        <f t="shared" si="15"/>
        <v>1900</v>
      </c>
    </row>
    <row r="981" spans="3:3" x14ac:dyDescent="0.3">
      <c r="C981" s="112">
        <f t="shared" si="15"/>
        <v>1900</v>
      </c>
    </row>
    <row r="982" spans="3:3" x14ac:dyDescent="0.3">
      <c r="C982" s="112">
        <f t="shared" si="15"/>
        <v>1900</v>
      </c>
    </row>
    <row r="983" spans="3:3" x14ac:dyDescent="0.3">
      <c r="C983" s="112">
        <f t="shared" si="15"/>
        <v>1900</v>
      </c>
    </row>
    <row r="984" spans="3:3" x14ac:dyDescent="0.3">
      <c r="C984" s="112">
        <f t="shared" si="15"/>
        <v>1900</v>
      </c>
    </row>
    <row r="985" spans="3:3" x14ac:dyDescent="0.3">
      <c r="C985" s="112">
        <f t="shared" si="15"/>
        <v>1900</v>
      </c>
    </row>
    <row r="986" spans="3:3" x14ac:dyDescent="0.3">
      <c r="C986" s="112">
        <f t="shared" si="15"/>
        <v>1900</v>
      </c>
    </row>
    <row r="987" spans="3:3" x14ac:dyDescent="0.3">
      <c r="C987" s="112">
        <f t="shared" si="15"/>
        <v>1900</v>
      </c>
    </row>
    <row r="988" spans="3:3" x14ac:dyDescent="0.3">
      <c r="C988" s="112">
        <f t="shared" si="15"/>
        <v>1900</v>
      </c>
    </row>
    <row r="989" spans="3:3" x14ac:dyDescent="0.3">
      <c r="C989" s="112">
        <f t="shared" si="15"/>
        <v>1900</v>
      </c>
    </row>
    <row r="990" spans="3:3" x14ac:dyDescent="0.3">
      <c r="C990" s="112">
        <f t="shared" si="15"/>
        <v>1900</v>
      </c>
    </row>
    <row r="991" spans="3:3" x14ac:dyDescent="0.3">
      <c r="C991" s="112">
        <f t="shared" si="15"/>
        <v>1900</v>
      </c>
    </row>
    <row r="992" spans="3:3" x14ac:dyDescent="0.3">
      <c r="C992" s="112">
        <f t="shared" si="15"/>
        <v>1900</v>
      </c>
    </row>
    <row r="993" spans="3:3" x14ac:dyDescent="0.3">
      <c r="C993" s="112">
        <f t="shared" si="15"/>
        <v>1900</v>
      </c>
    </row>
    <row r="994" spans="3:3" x14ac:dyDescent="0.3">
      <c r="C994" s="112">
        <f t="shared" si="15"/>
        <v>1900</v>
      </c>
    </row>
    <row r="995" spans="3:3" x14ac:dyDescent="0.3">
      <c r="C995" s="112">
        <f t="shared" si="15"/>
        <v>1900</v>
      </c>
    </row>
    <row r="996" spans="3:3" x14ac:dyDescent="0.3">
      <c r="C996" s="112">
        <f t="shared" si="15"/>
        <v>1900</v>
      </c>
    </row>
    <row r="997" spans="3:3" x14ac:dyDescent="0.3">
      <c r="C997" s="112">
        <f t="shared" si="15"/>
        <v>1900</v>
      </c>
    </row>
    <row r="998" spans="3:3" x14ac:dyDescent="0.3">
      <c r="C998" s="112">
        <f t="shared" si="15"/>
        <v>1900</v>
      </c>
    </row>
    <row r="999" spans="3:3" x14ac:dyDescent="0.3">
      <c r="C999" s="112">
        <f t="shared" si="15"/>
        <v>1900</v>
      </c>
    </row>
    <row r="1000" spans="3:3" x14ac:dyDescent="0.3">
      <c r="C1000" s="112">
        <f t="shared" si="15"/>
        <v>1900</v>
      </c>
    </row>
    <row r="1001" spans="3:3" x14ac:dyDescent="0.3">
      <c r="C1001" s="112">
        <f t="shared" si="15"/>
        <v>1900</v>
      </c>
    </row>
    <row r="1002" spans="3:3" x14ac:dyDescent="0.3">
      <c r="C1002" s="112">
        <f t="shared" si="15"/>
        <v>1900</v>
      </c>
    </row>
    <row r="1003" spans="3:3" x14ac:dyDescent="0.3">
      <c r="C1003" s="112">
        <f t="shared" si="15"/>
        <v>1900</v>
      </c>
    </row>
    <row r="1004" spans="3:3" x14ac:dyDescent="0.3">
      <c r="C1004" s="112">
        <f t="shared" si="15"/>
        <v>1900</v>
      </c>
    </row>
    <row r="1005" spans="3:3" x14ac:dyDescent="0.3">
      <c r="C1005" s="112">
        <f t="shared" si="15"/>
        <v>1900</v>
      </c>
    </row>
    <row r="1006" spans="3:3" x14ac:dyDescent="0.3">
      <c r="C1006" s="112">
        <f t="shared" si="15"/>
        <v>1900</v>
      </c>
    </row>
    <row r="1007" spans="3:3" x14ac:dyDescent="0.3">
      <c r="C1007" s="112">
        <f t="shared" si="15"/>
        <v>1900</v>
      </c>
    </row>
    <row r="1008" spans="3:3" x14ac:dyDescent="0.3">
      <c r="C1008" s="112">
        <f t="shared" si="15"/>
        <v>1900</v>
      </c>
    </row>
    <row r="1009" spans="3:3" x14ac:dyDescent="0.3">
      <c r="C1009" s="112">
        <f t="shared" si="15"/>
        <v>1900</v>
      </c>
    </row>
    <row r="1010" spans="3:3" x14ac:dyDescent="0.3">
      <c r="C1010" s="112">
        <f t="shared" si="15"/>
        <v>1900</v>
      </c>
    </row>
    <row r="1011" spans="3:3" x14ac:dyDescent="0.3">
      <c r="C1011" s="112">
        <f t="shared" si="15"/>
        <v>1900</v>
      </c>
    </row>
    <row r="1012" spans="3:3" x14ac:dyDescent="0.3">
      <c r="C1012" s="112">
        <f t="shared" si="15"/>
        <v>1900</v>
      </c>
    </row>
    <row r="1013" spans="3:3" x14ac:dyDescent="0.3">
      <c r="C1013" s="112">
        <f t="shared" si="15"/>
        <v>1900</v>
      </c>
    </row>
    <row r="1014" spans="3:3" x14ac:dyDescent="0.3">
      <c r="C1014" s="112">
        <f t="shared" si="15"/>
        <v>1900</v>
      </c>
    </row>
    <row r="1015" spans="3:3" x14ac:dyDescent="0.3">
      <c r="C1015" s="112">
        <f t="shared" si="15"/>
        <v>1900</v>
      </c>
    </row>
    <row r="1016" spans="3:3" x14ac:dyDescent="0.3">
      <c r="C1016" s="112">
        <f t="shared" si="15"/>
        <v>1900</v>
      </c>
    </row>
    <row r="1017" spans="3:3" x14ac:dyDescent="0.3">
      <c r="C1017" s="112">
        <f t="shared" si="15"/>
        <v>1900</v>
      </c>
    </row>
    <row r="1018" spans="3:3" x14ac:dyDescent="0.3">
      <c r="C1018" s="112">
        <f t="shared" si="15"/>
        <v>1900</v>
      </c>
    </row>
    <row r="1019" spans="3:3" x14ac:dyDescent="0.3">
      <c r="C1019" s="112">
        <f t="shared" si="15"/>
        <v>1900</v>
      </c>
    </row>
    <row r="1020" spans="3:3" x14ac:dyDescent="0.3">
      <c r="C1020" s="112">
        <f t="shared" si="15"/>
        <v>1900</v>
      </c>
    </row>
    <row r="1021" spans="3:3" x14ac:dyDescent="0.3">
      <c r="C1021" s="112">
        <f t="shared" si="15"/>
        <v>1900</v>
      </c>
    </row>
    <row r="1022" spans="3:3" x14ac:dyDescent="0.3">
      <c r="C1022" s="112">
        <f t="shared" si="15"/>
        <v>1900</v>
      </c>
    </row>
    <row r="1023" spans="3:3" x14ac:dyDescent="0.3">
      <c r="C1023" s="112">
        <f t="shared" si="15"/>
        <v>1900</v>
      </c>
    </row>
    <row r="1024" spans="3:3" x14ac:dyDescent="0.3">
      <c r="C1024" s="112">
        <f t="shared" si="15"/>
        <v>1900</v>
      </c>
    </row>
    <row r="1025" spans="3:3" x14ac:dyDescent="0.3">
      <c r="C1025" s="112">
        <f t="shared" si="15"/>
        <v>1900</v>
      </c>
    </row>
    <row r="1026" spans="3:3" x14ac:dyDescent="0.3">
      <c r="C1026" s="112">
        <f t="shared" si="15"/>
        <v>1900</v>
      </c>
    </row>
    <row r="1027" spans="3:3" x14ac:dyDescent="0.3">
      <c r="C1027" s="112">
        <f t="shared" ref="C1027:C1090" si="16">YEAR(A1027)</f>
        <v>1900</v>
      </c>
    </row>
    <row r="1028" spans="3:3" x14ac:dyDescent="0.3">
      <c r="C1028" s="112">
        <f t="shared" si="16"/>
        <v>1900</v>
      </c>
    </row>
    <row r="1029" spans="3:3" x14ac:dyDescent="0.3">
      <c r="C1029" s="112">
        <f t="shared" si="16"/>
        <v>1900</v>
      </c>
    </row>
    <row r="1030" spans="3:3" x14ac:dyDescent="0.3">
      <c r="C1030" s="112">
        <f t="shared" si="16"/>
        <v>1900</v>
      </c>
    </row>
    <row r="1031" spans="3:3" x14ac:dyDescent="0.3">
      <c r="C1031" s="112">
        <f t="shared" si="16"/>
        <v>1900</v>
      </c>
    </row>
    <row r="1032" spans="3:3" x14ac:dyDescent="0.3">
      <c r="C1032" s="112">
        <f t="shared" si="16"/>
        <v>1900</v>
      </c>
    </row>
    <row r="1033" spans="3:3" x14ac:dyDescent="0.3">
      <c r="C1033" s="112">
        <f t="shared" si="16"/>
        <v>1900</v>
      </c>
    </row>
    <row r="1034" spans="3:3" x14ac:dyDescent="0.3">
      <c r="C1034" s="112">
        <f t="shared" si="16"/>
        <v>1900</v>
      </c>
    </row>
    <row r="1035" spans="3:3" x14ac:dyDescent="0.3">
      <c r="C1035" s="112">
        <f t="shared" si="16"/>
        <v>1900</v>
      </c>
    </row>
    <row r="1036" spans="3:3" x14ac:dyDescent="0.3">
      <c r="C1036" s="112">
        <f t="shared" si="16"/>
        <v>1900</v>
      </c>
    </row>
    <row r="1037" spans="3:3" x14ac:dyDescent="0.3">
      <c r="C1037" s="112">
        <f t="shared" si="16"/>
        <v>1900</v>
      </c>
    </row>
    <row r="1038" spans="3:3" x14ac:dyDescent="0.3">
      <c r="C1038" s="112">
        <f t="shared" si="16"/>
        <v>1900</v>
      </c>
    </row>
    <row r="1039" spans="3:3" x14ac:dyDescent="0.3">
      <c r="C1039" s="112">
        <f t="shared" si="16"/>
        <v>1900</v>
      </c>
    </row>
    <row r="1040" spans="3:3" x14ac:dyDescent="0.3">
      <c r="C1040" s="112">
        <f t="shared" si="16"/>
        <v>1900</v>
      </c>
    </row>
    <row r="1041" spans="3:3" x14ac:dyDescent="0.3">
      <c r="C1041" s="112">
        <f t="shared" si="16"/>
        <v>1900</v>
      </c>
    </row>
    <row r="1042" spans="3:3" x14ac:dyDescent="0.3">
      <c r="C1042" s="112">
        <f t="shared" si="16"/>
        <v>1900</v>
      </c>
    </row>
    <row r="1043" spans="3:3" x14ac:dyDescent="0.3">
      <c r="C1043" s="112">
        <f t="shared" si="16"/>
        <v>1900</v>
      </c>
    </row>
    <row r="1044" spans="3:3" x14ac:dyDescent="0.3">
      <c r="C1044" s="112">
        <f t="shared" si="16"/>
        <v>1900</v>
      </c>
    </row>
    <row r="1045" spans="3:3" x14ac:dyDescent="0.3">
      <c r="C1045" s="112">
        <f t="shared" si="16"/>
        <v>1900</v>
      </c>
    </row>
    <row r="1046" spans="3:3" x14ac:dyDescent="0.3">
      <c r="C1046" s="112">
        <f t="shared" si="16"/>
        <v>1900</v>
      </c>
    </row>
    <row r="1047" spans="3:3" x14ac:dyDescent="0.3">
      <c r="C1047" s="112">
        <f t="shared" si="16"/>
        <v>1900</v>
      </c>
    </row>
    <row r="1048" spans="3:3" x14ac:dyDescent="0.3">
      <c r="C1048" s="112">
        <f t="shared" si="16"/>
        <v>1900</v>
      </c>
    </row>
    <row r="1049" spans="3:3" x14ac:dyDescent="0.3">
      <c r="C1049" s="112">
        <f t="shared" si="16"/>
        <v>1900</v>
      </c>
    </row>
    <row r="1050" spans="3:3" x14ac:dyDescent="0.3">
      <c r="C1050" s="112">
        <f t="shared" si="16"/>
        <v>1900</v>
      </c>
    </row>
    <row r="1051" spans="3:3" x14ac:dyDescent="0.3">
      <c r="C1051" s="112">
        <f t="shared" si="16"/>
        <v>1900</v>
      </c>
    </row>
    <row r="1052" spans="3:3" x14ac:dyDescent="0.3">
      <c r="C1052" s="112">
        <f t="shared" si="16"/>
        <v>1900</v>
      </c>
    </row>
    <row r="1053" spans="3:3" x14ac:dyDescent="0.3">
      <c r="C1053" s="112">
        <f t="shared" si="16"/>
        <v>1900</v>
      </c>
    </row>
    <row r="1054" spans="3:3" x14ac:dyDescent="0.3">
      <c r="C1054" s="112">
        <f t="shared" si="16"/>
        <v>1900</v>
      </c>
    </row>
    <row r="1055" spans="3:3" x14ac:dyDescent="0.3">
      <c r="C1055" s="112">
        <f t="shared" si="16"/>
        <v>1900</v>
      </c>
    </row>
    <row r="1056" spans="3:3" x14ac:dyDescent="0.3">
      <c r="C1056" s="112">
        <f t="shared" si="16"/>
        <v>1900</v>
      </c>
    </row>
    <row r="1057" spans="3:3" x14ac:dyDescent="0.3">
      <c r="C1057" s="112">
        <f t="shared" si="16"/>
        <v>1900</v>
      </c>
    </row>
    <row r="1058" spans="3:3" x14ac:dyDescent="0.3">
      <c r="C1058" s="112">
        <f t="shared" si="16"/>
        <v>1900</v>
      </c>
    </row>
    <row r="1059" spans="3:3" x14ac:dyDescent="0.3">
      <c r="C1059" s="112">
        <f t="shared" si="16"/>
        <v>1900</v>
      </c>
    </row>
    <row r="1060" spans="3:3" x14ac:dyDescent="0.3">
      <c r="C1060" s="112">
        <f t="shared" si="16"/>
        <v>1900</v>
      </c>
    </row>
    <row r="1061" spans="3:3" x14ac:dyDescent="0.3">
      <c r="C1061" s="112">
        <f t="shared" si="16"/>
        <v>1900</v>
      </c>
    </row>
    <row r="1062" spans="3:3" x14ac:dyDescent="0.3">
      <c r="C1062" s="112">
        <f t="shared" si="16"/>
        <v>1900</v>
      </c>
    </row>
    <row r="1063" spans="3:3" x14ac:dyDescent="0.3">
      <c r="C1063" s="112">
        <f t="shared" si="16"/>
        <v>1900</v>
      </c>
    </row>
    <row r="1064" spans="3:3" x14ac:dyDescent="0.3">
      <c r="C1064" s="112">
        <f t="shared" si="16"/>
        <v>1900</v>
      </c>
    </row>
    <row r="1065" spans="3:3" x14ac:dyDescent="0.3">
      <c r="C1065" s="112">
        <f t="shared" si="16"/>
        <v>1900</v>
      </c>
    </row>
    <row r="1066" spans="3:3" x14ac:dyDescent="0.3">
      <c r="C1066" s="112">
        <f t="shared" si="16"/>
        <v>1900</v>
      </c>
    </row>
    <row r="1067" spans="3:3" x14ac:dyDescent="0.3">
      <c r="C1067" s="112">
        <f t="shared" si="16"/>
        <v>1900</v>
      </c>
    </row>
    <row r="1068" spans="3:3" x14ac:dyDescent="0.3">
      <c r="C1068" s="112">
        <f t="shared" si="16"/>
        <v>1900</v>
      </c>
    </row>
    <row r="1069" spans="3:3" x14ac:dyDescent="0.3">
      <c r="C1069" s="112">
        <f t="shared" si="16"/>
        <v>1900</v>
      </c>
    </row>
    <row r="1070" spans="3:3" x14ac:dyDescent="0.3">
      <c r="C1070" s="112">
        <f t="shared" si="16"/>
        <v>1900</v>
      </c>
    </row>
    <row r="1071" spans="3:3" x14ac:dyDescent="0.3">
      <c r="C1071" s="112">
        <f t="shared" si="16"/>
        <v>1900</v>
      </c>
    </row>
    <row r="1072" spans="3:3" x14ac:dyDescent="0.3">
      <c r="C1072" s="112">
        <f t="shared" si="16"/>
        <v>1900</v>
      </c>
    </row>
    <row r="1073" spans="3:3" x14ac:dyDescent="0.3">
      <c r="C1073" s="112">
        <f t="shared" si="16"/>
        <v>1900</v>
      </c>
    </row>
    <row r="1074" spans="3:3" x14ac:dyDescent="0.3">
      <c r="C1074" s="112">
        <f t="shared" si="16"/>
        <v>1900</v>
      </c>
    </row>
    <row r="1075" spans="3:3" x14ac:dyDescent="0.3">
      <c r="C1075" s="112">
        <f t="shared" si="16"/>
        <v>1900</v>
      </c>
    </row>
    <row r="1076" spans="3:3" x14ac:dyDescent="0.3">
      <c r="C1076" s="112">
        <f t="shared" si="16"/>
        <v>1900</v>
      </c>
    </row>
    <row r="1077" spans="3:3" x14ac:dyDescent="0.3">
      <c r="C1077" s="112">
        <f t="shared" si="16"/>
        <v>1900</v>
      </c>
    </row>
    <row r="1078" spans="3:3" x14ac:dyDescent="0.3">
      <c r="C1078" s="112">
        <f t="shared" si="16"/>
        <v>1900</v>
      </c>
    </row>
    <row r="1079" spans="3:3" x14ac:dyDescent="0.3">
      <c r="C1079" s="112">
        <f t="shared" si="16"/>
        <v>1900</v>
      </c>
    </row>
    <row r="1080" spans="3:3" x14ac:dyDescent="0.3">
      <c r="C1080" s="112">
        <f t="shared" si="16"/>
        <v>1900</v>
      </c>
    </row>
    <row r="1081" spans="3:3" x14ac:dyDescent="0.3">
      <c r="C1081" s="112">
        <f t="shared" si="16"/>
        <v>1900</v>
      </c>
    </row>
    <row r="1082" spans="3:3" x14ac:dyDescent="0.3">
      <c r="C1082" s="112">
        <f t="shared" si="16"/>
        <v>1900</v>
      </c>
    </row>
    <row r="1083" spans="3:3" x14ac:dyDescent="0.3">
      <c r="C1083" s="112">
        <f t="shared" si="16"/>
        <v>1900</v>
      </c>
    </row>
    <row r="1084" spans="3:3" x14ac:dyDescent="0.3">
      <c r="C1084" s="112">
        <f t="shared" si="16"/>
        <v>1900</v>
      </c>
    </row>
    <row r="1085" spans="3:3" x14ac:dyDescent="0.3">
      <c r="C1085" s="112">
        <f t="shared" si="16"/>
        <v>1900</v>
      </c>
    </row>
    <row r="1086" spans="3:3" x14ac:dyDescent="0.3">
      <c r="C1086" s="112">
        <f t="shared" si="16"/>
        <v>1900</v>
      </c>
    </row>
    <row r="1087" spans="3:3" x14ac:dyDescent="0.3">
      <c r="C1087" s="112">
        <f t="shared" si="16"/>
        <v>1900</v>
      </c>
    </row>
    <row r="1088" spans="3:3" x14ac:dyDescent="0.3">
      <c r="C1088" s="112">
        <f t="shared" si="16"/>
        <v>1900</v>
      </c>
    </row>
    <row r="1089" spans="3:3" x14ac:dyDescent="0.3">
      <c r="C1089" s="112">
        <f t="shared" si="16"/>
        <v>1900</v>
      </c>
    </row>
    <row r="1090" spans="3:3" x14ac:dyDescent="0.3">
      <c r="C1090" s="112">
        <f t="shared" si="16"/>
        <v>1900</v>
      </c>
    </row>
    <row r="1091" spans="3:3" x14ac:dyDescent="0.3">
      <c r="C1091" s="112">
        <f t="shared" ref="C1091:C1154" si="17">YEAR(A1091)</f>
        <v>1900</v>
      </c>
    </row>
    <row r="1092" spans="3:3" x14ac:dyDescent="0.3">
      <c r="C1092" s="112">
        <f t="shared" si="17"/>
        <v>1900</v>
      </c>
    </row>
    <row r="1093" spans="3:3" x14ac:dyDescent="0.3">
      <c r="C1093" s="112">
        <f t="shared" si="17"/>
        <v>1900</v>
      </c>
    </row>
    <row r="1094" spans="3:3" x14ac:dyDescent="0.3">
      <c r="C1094" s="112">
        <f t="shared" si="17"/>
        <v>1900</v>
      </c>
    </row>
    <row r="1095" spans="3:3" x14ac:dyDescent="0.3">
      <c r="C1095" s="112">
        <f t="shared" si="17"/>
        <v>1900</v>
      </c>
    </row>
    <row r="1096" spans="3:3" x14ac:dyDescent="0.3">
      <c r="C1096" s="112">
        <f t="shared" si="17"/>
        <v>1900</v>
      </c>
    </row>
    <row r="1097" spans="3:3" x14ac:dyDescent="0.3">
      <c r="C1097" s="112">
        <f t="shared" si="17"/>
        <v>1900</v>
      </c>
    </row>
    <row r="1098" spans="3:3" x14ac:dyDescent="0.3">
      <c r="C1098" s="112">
        <f t="shared" si="17"/>
        <v>1900</v>
      </c>
    </row>
    <row r="1099" spans="3:3" x14ac:dyDescent="0.3">
      <c r="C1099" s="112">
        <f t="shared" si="17"/>
        <v>1900</v>
      </c>
    </row>
    <row r="1100" spans="3:3" x14ac:dyDescent="0.3">
      <c r="C1100" s="112">
        <f t="shared" si="17"/>
        <v>1900</v>
      </c>
    </row>
    <row r="1101" spans="3:3" x14ac:dyDescent="0.3">
      <c r="C1101" s="112">
        <f t="shared" si="17"/>
        <v>1900</v>
      </c>
    </row>
    <row r="1102" spans="3:3" x14ac:dyDescent="0.3">
      <c r="C1102" s="112">
        <f t="shared" si="17"/>
        <v>1900</v>
      </c>
    </row>
    <row r="1103" spans="3:3" x14ac:dyDescent="0.3">
      <c r="C1103" s="112">
        <f t="shared" si="17"/>
        <v>1900</v>
      </c>
    </row>
    <row r="1104" spans="3:3" x14ac:dyDescent="0.3">
      <c r="C1104" s="112">
        <f t="shared" si="17"/>
        <v>1900</v>
      </c>
    </row>
    <row r="1105" spans="3:3" x14ac:dyDescent="0.3">
      <c r="C1105" s="112">
        <f t="shared" si="17"/>
        <v>1900</v>
      </c>
    </row>
    <row r="1106" spans="3:3" x14ac:dyDescent="0.3">
      <c r="C1106" s="112">
        <f t="shared" si="17"/>
        <v>1900</v>
      </c>
    </row>
    <row r="1107" spans="3:3" x14ac:dyDescent="0.3">
      <c r="C1107" s="112">
        <f t="shared" si="17"/>
        <v>1900</v>
      </c>
    </row>
    <row r="1108" spans="3:3" x14ac:dyDescent="0.3">
      <c r="C1108" s="112">
        <f t="shared" si="17"/>
        <v>1900</v>
      </c>
    </row>
    <row r="1109" spans="3:3" x14ac:dyDescent="0.3">
      <c r="C1109" s="112">
        <f t="shared" si="17"/>
        <v>1900</v>
      </c>
    </row>
    <row r="1110" spans="3:3" x14ac:dyDescent="0.3">
      <c r="C1110" s="112">
        <f t="shared" si="17"/>
        <v>1900</v>
      </c>
    </row>
    <row r="1111" spans="3:3" x14ac:dyDescent="0.3">
      <c r="C1111" s="112">
        <f t="shared" si="17"/>
        <v>1900</v>
      </c>
    </row>
    <row r="1112" spans="3:3" x14ac:dyDescent="0.3">
      <c r="C1112" s="112">
        <f t="shared" si="17"/>
        <v>1900</v>
      </c>
    </row>
    <row r="1113" spans="3:3" x14ac:dyDescent="0.3">
      <c r="C1113" s="112">
        <f t="shared" si="17"/>
        <v>1900</v>
      </c>
    </row>
    <row r="1114" spans="3:3" x14ac:dyDescent="0.3">
      <c r="C1114" s="112">
        <f t="shared" si="17"/>
        <v>1900</v>
      </c>
    </row>
    <row r="1115" spans="3:3" x14ac:dyDescent="0.3">
      <c r="C1115" s="112">
        <f t="shared" si="17"/>
        <v>1900</v>
      </c>
    </row>
    <row r="1116" spans="3:3" x14ac:dyDescent="0.3">
      <c r="C1116" s="112">
        <f t="shared" si="17"/>
        <v>1900</v>
      </c>
    </row>
    <row r="1117" spans="3:3" x14ac:dyDescent="0.3">
      <c r="C1117" s="112">
        <f t="shared" si="17"/>
        <v>1900</v>
      </c>
    </row>
    <row r="1118" spans="3:3" x14ac:dyDescent="0.3">
      <c r="C1118" s="112">
        <f t="shared" si="17"/>
        <v>1900</v>
      </c>
    </row>
    <row r="1119" spans="3:3" x14ac:dyDescent="0.3">
      <c r="C1119" s="112">
        <f t="shared" si="17"/>
        <v>1900</v>
      </c>
    </row>
    <row r="1120" spans="3:3" x14ac:dyDescent="0.3">
      <c r="C1120" s="112">
        <f t="shared" si="17"/>
        <v>1900</v>
      </c>
    </row>
    <row r="1121" spans="3:3" x14ac:dyDescent="0.3">
      <c r="C1121" s="112">
        <f t="shared" si="17"/>
        <v>1900</v>
      </c>
    </row>
    <row r="1122" spans="3:3" x14ac:dyDescent="0.3">
      <c r="C1122" s="112">
        <f t="shared" si="17"/>
        <v>1900</v>
      </c>
    </row>
    <row r="1123" spans="3:3" x14ac:dyDescent="0.3">
      <c r="C1123" s="112">
        <f t="shared" si="17"/>
        <v>1900</v>
      </c>
    </row>
    <row r="1124" spans="3:3" x14ac:dyDescent="0.3">
      <c r="C1124" s="112">
        <f t="shared" si="17"/>
        <v>1900</v>
      </c>
    </row>
    <row r="1125" spans="3:3" x14ac:dyDescent="0.3">
      <c r="C1125" s="112">
        <f t="shared" si="17"/>
        <v>1900</v>
      </c>
    </row>
    <row r="1126" spans="3:3" x14ac:dyDescent="0.3">
      <c r="C1126" s="112">
        <f t="shared" si="17"/>
        <v>1900</v>
      </c>
    </row>
    <row r="1127" spans="3:3" x14ac:dyDescent="0.3">
      <c r="C1127" s="112">
        <f t="shared" si="17"/>
        <v>1900</v>
      </c>
    </row>
    <row r="1128" spans="3:3" x14ac:dyDescent="0.3">
      <c r="C1128" s="112">
        <f t="shared" si="17"/>
        <v>1900</v>
      </c>
    </row>
    <row r="1129" spans="3:3" x14ac:dyDescent="0.3">
      <c r="C1129" s="112">
        <f t="shared" si="17"/>
        <v>1900</v>
      </c>
    </row>
    <row r="1130" spans="3:3" x14ac:dyDescent="0.3">
      <c r="C1130" s="112">
        <f t="shared" si="17"/>
        <v>1900</v>
      </c>
    </row>
    <row r="1131" spans="3:3" x14ac:dyDescent="0.3">
      <c r="C1131" s="112">
        <f t="shared" si="17"/>
        <v>1900</v>
      </c>
    </row>
    <row r="1132" spans="3:3" x14ac:dyDescent="0.3">
      <c r="C1132" s="112">
        <f t="shared" si="17"/>
        <v>1900</v>
      </c>
    </row>
    <row r="1133" spans="3:3" x14ac:dyDescent="0.3">
      <c r="C1133" s="112">
        <f t="shared" si="17"/>
        <v>1900</v>
      </c>
    </row>
    <row r="1134" spans="3:3" x14ac:dyDescent="0.3">
      <c r="C1134" s="112">
        <f t="shared" si="17"/>
        <v>1900</v>
      </c>
    </row>
    <row r="1135" spans="3:3" x14ac:dyDescent="0.3">
      <c r="C1135" s="112">
        <f t="shared" si="17"/>
        <v>1900</v>
      </c>
    </row>
    <row r="1136" spans="3:3" x14ac:dyDescent="0.3">
      <c r="C1136" s="112">
        <f t="shared" si="17"/>
        <v>1900</v>
      </c>
    </row>
    <row r="1137" spans="3:3" x14ac:dyDescent="0.3">
      <c r="C1137" s="112">
        <f t="shared" si="17"/>
        <v>1900</v>
      </c>
    </row>
    <row r="1138" spans="3:3" x14ac:dyDescent="0.3">
      <c r="C1138" s="112">
        <f t="shared" si="17"/>
        <v>1900</v>
      </c>
    </row>
    <row r="1139" spans="3:3" x14ac:dyDescent="0.3">
      <c r="C1139" s="112">
        <f t="shared" si="17"/>
        <v>1900</v>
      </c>
    </row>
    <row r="1140" spans="3:3" x14ac:dyDescent="0.3">
      <c r="C1140" s="112">
        <f t="shared" si="17"/>
        <v>1900</v>
      </c>
    </row>
    <row r="1141" spans="3:3" x14ac:dyDescent="0.3">
      <c r="C1141" s="112">
        <f t="shared" si="17"/>
        <v>1900</v>
      </c>
    </row>
    <row r="1142" spans="3:3" x14ac:dyDescent="0.3">
      <c r="C1142" s="112">
        <f t="shared" si="17"/>
        <v>1900</v>
      </c>
    </row>
    <row r="1143" spans="3:3" x14ac:dyDescent="0.3">
      <c r="C1143" s="112">
        <f t="shared" si="17"/>
        <v>1900</v>
      </c>
    </row>
    <row r="1144" spans="3:3" x14ac:dyDescent="0.3">
      <c r="C1144" s="112">
        <f t="shared" si="17"/>
        <v>1900</v>
      </c>
    </row>
    <row r="1145" spans="3:3" x14ac:dyDescent="0.3">
      <c r="C1145" s="112">
        <f t="shared" si="17"/>
        <v>1900</v>
      </c>
    </row>
    <row r="1146" spans="3:3" x14ac:dyDescent="0.3">
      <c r="C1146" s="112">
        <f t="shared" si="17"/>
        <v>1900</v>
      </c>
    </row>
    <row r="1147" spans="3:3" x14ac:dyDescent="0.3">
      <c r="C1147" s="112">
        <f t="shared" si="17"/>
        <v>1900</v>
      </c>
    </row>
    <row r="1148" spans="3:3" x14ac:dyDescent="0.3">
      <c r="C1148" s="112">
        <f t="shared" si="17"/>
        <v>1900</v>
      </c>
    </row>
    <row r="1149" spans="3:3" x14ac:dyDescent="0.3">
      <c r="C1149" s="112">
        <f t="shared" si="17"/>
        <v>1900</v>
      </c>
    </row>
    <row r="1150" spans="3:3" x14ac:dyDescent="0.3">
      <c r="C1150" s="112">
        <f t="shared" si="17"/>
        <v>1900</v>
      </c>
    </row>
    <row r="1151" spans="3:3" x14ac:dyDescent="0.3">
      <c r="C1151" s="112">
        <f t="shared" si="17"/>
        <v>1900</v>
      </c>
    </row>
    <row r="1152" spans="3:3" x14ac:dyDescent="0.3">
      <c r="C1152" s="112">
        <f t="shared" si="17"/>
        <v>1900</v>
      </c>
    </row>
    <row r="1153" spans="3:3" x14ac:dyDescent="0.3">
      <c r="C1153" s="112">
        <f t="shared" si="17"/>
        <v>1900</v>
      </c>
    </row>
    <row r="1154" spans="3:3" x14ac:dyDescent="0.3">
      <c r="C1154" s="112">
        <f t="shared" si="17"/>
        <v>1900</v>
      </c>
    </row>
    <row r="1155" spans="3:3" x14ac:dyDescent="0.3">
      <c r="C1155" s="112">
        <f t="shared" ref="C1155:C1218" si="18">YEAR(A1155)</f>
        <v>1900</v>
      </c>
    </row>
    <row r="1156" spans="3:3" x14ac:dyDescent="0.3">
      <c r="C1156" s="112">
        <f t="shared" si="18"/>
        <v>1900</v>
      </c>
    </row>
    <row r="1157" spans="3:3" x14ac:dyDescent="0.3">
      <c r="C1157" s="112">
        <f t="shared" si="18"/>
        <v>1900</v>
      </c>
    </row>
    <row r="1158" spans="3:3" x14ac:dyDescent="0.3">
      <c r="C1158" s="112">
        <f t="shared" si="18"/>
        <v>1900</v>
      </c>
    </row>
    <row r="1159" spans="3:3" x14ac:dyDescent="0.3">
      <c r="C1159" s="112">
        <f t="shared" si="18"/>
        <v>1900</v>
      </c>
    </row>
    <row r="1160" spans="3:3" x14ac:dyDescent="0.3">
      <c r="C1160" s="112">
        <f t="shared" si="18"/>
        <v>1900</v>
      </c>
    </row>
    <row r="1161" spans="3:3" x14ac:dyDescent="0.3">
      <c r="C1161" s="112">
        <f t="shared" si="18"/>
        <v>1900</v>
      </c>
    </row>
    <row r="1162" spans="3:3" x14ac:dyDescent="0.3">
      <c r="C1162" s="112">
        <f t="shared" si="18"/>
        <v>1900</v>
      </c>
    </row>
    <row r="1163" spans="3:3" x14ac:dyDescent="0.3">
      <c r="C1163" s="112">
        <f t="shared" si="18"/>
        <v>1900</v>
      </c>
    </row>
    <row r="1164" spans="3:3" x14ac:dyDescent="0.3">
      <c r="C1164" s="112">
        <f t="shared" si="18"/>
        <v>1900</v>
      </c>
    </row>
    <row r="1165" spans="3:3" x14ac:dyDescent="0.3">
      <c r="C1165" s="112">
        <f t="shared" si="18"/>
        <v>1900</v>
      </c>
    </row>
    <row r="1166" spans="3:3" x14ac:dyDescent="0.3">
      <c r="C1166" s="112">
        <f t="shared" si="18"/>
        <v>1900</v>
      </c>
    </row>
    <row r="1167" spans="3:3" x14ac:dyDescent="0.3">
      <c r="C1167" s="112">
        <f t="shared" si="18"/>
        <v>1900</v>
      </c>
    </row>
    <row r="1168" spans="3:3" x14ac:dyDescent="0.3">
      <c r="C1168" s="112">
        <f t="shared" si="18"/>
        <v>1900</v>
      </c>
    </row>
    <row r="1169" spans="3:3" x14ac:dyDescent="0.3">
      <c r="C1169" s="112">
        <f t="shared" si="18"/>
        <v>1900</v>
      </c>
    </row>
    <row r="1170" spans="3:3" x14ac:dyDescent="0.3">
      <c r="C1170" s="112">
        <f t="shared" si="18"/>
        <v>1900</v>
      </c>
    </row>
    <row r="1171" spans="3:3" x14ac:dyDescent="0.3">
      <c r="C1171" s="112">
        <f t="shared" si="18"/>
        <v>1900</v>
      </c>
    </row>
    <row r="1172" spans="3:3" x14ac:dyDescent="0.3">
      <c r="C1172" s="112">
        <f t="shared" si="18"/>
        <v>1900</v>
      </c>
    </row>
    <row r="1173" spans="3:3" x14ac:dyDescent="0.3">
      <c r="C1173" s="112">
        <f t="shared" si="18"/>
        <v>1900</v>
      </c>
    </row>
    <row r="1174" spans="3:3" x14ac:dyDescent="0.3">
      <c r="C1174" s="112">
        <f t="shared" si="18"/>
        <v>1900</v>
      </c>
    </row>
    <row r="1175" spans="3:3" x14ac:dyDescent="0.3">
      <c r="C1175" s="112">
        <f t="shared" si="18"/>
        <v>1900</v>
      </c>
    </row>
    <row r="1176" spans="3:3" x14ac:dyDescent="0.3">
      <c r="C1176" s="112">
        <f t="shared" si="18"/>
        <v>1900</v>
      </c>
    </row>
    <row r="1177" spans="3:3" x14ac:dyDescent="0.3">
      <c r="C1177" s="112">
        <f t="shared" si="18"/>
        <v>1900</v>
      </c>
    </row>
    <row r="1178" spans="3:3" x14ac:dyDescent="0.3">
      <c r="C1178" s="112">
        <f t="shared" si="18"/>
        <v>1900</v>
      </c>
    </row>
    <row r="1179" spans="3:3" x14ac:dyDescent="0.3">
      <c r="C1179" s="112">
        <f t="shared" si="18"/>
        <v>1900</v>
      </c>
    </row>
    <row r="1180" spans="3:3" x14ac:dyDescent="0.3">
      <c r="C1180" s="112">
        <f t="shared" si="18"/>
        <v>1900</v>
      </c>
    </row>
    <row r="1181" spans="3:3" x14ac:dyDescent="0.3">
      <c r="C1181" s="112">
        <f t="shared" si="18"/>
        <v>1900</v>
      </c>
    </row>
    <row r="1182" spans="3:3" x14ac:dyDescent="0.3">
      <c r="C1182" s="112">
        <f t="shared" si="18"/>
        <v>1900</v>
      </c>
    </row>
    <row r="1183" spans="3:3" x14ac:dyDescent="0.3">
      <c r="C1183" s="112">
        <f t="shared" si="18"/>
        <v>1900</v>
      </c>
    </row>
    <row r="1184" spans="3:3" x14ac:dyDescent="0.3">
      <c r="C1184" s="112">
        <f t="shared" si="18"/>
        <v>1900</v>
      </c>
    </row>
    <row r="1185" spans="3:3" x14ac:dyDescent="0.3">
      <c r="C1185" s="112">
        <f t="shared" si="18"/>
        <v>1900</v>
      </c>
    </row>
    <row r="1186" spans="3:3" x14ac:dyDescent="0.3">
      <c r="C1186" s="112">
        <f t="shared" si="18"/>
        <v>1900</v>
      </c>
    </row>
    <row r="1187" spans="3:3" x14ac:dyDescent="0.3">
      <c r="C1187" s="112">
        <f t="shared" si="18"/>
        <v>1900</v>
      </c>
    </row>
    <row r="1188" spans="3:3" x14ac:dyDescent="0.3">
      <c r="C1188" s="112">
        <f t="shared" si="18"/>
        <v>1900</v>
      </c>
    </row>
    <row r="1189" spans="3:3" x14ac:dyDescent="0.3">
      <c r="C1189" s="112">
        <f t="shared" si="18"/>
        <v>1900</v>
      </c>
    </row>
    <row r="1190" spans="3:3" x14ac:dyDescent="0.3">
      <c r="C1190" s="112">
        <f t="shared" si="18"/>
        <v>1900</v>
      </c>
    </row>
    <row r="1191" spans="3:3" x14ac:dyDescent="0.3">
      <c r="C1191" s="112">
        <f t="shared" si="18"/>
        <v>1900</v>
      </c>
    </row>
    <row r="1192" spans="3:3" x14ac:dyDescent="0.3">
      <c r="C1192" s="112">
        <f t="shared" si="18"/>
        <v>1900</v>
      </c>
    </row>
    <row r="1193" spans="3:3" x14ac:dyDescent="0.3">
      <c r="C1193" s="112">
        <f t="shared" si="18"/>
        <v>1900</v>
      </c>
    </row>
    <row r="1194" spans="3:3" x14ac:dyDescent="0.3">
      <c r="C1194" s="112">
        <f t="shared" si="18"/>
        <v>1900</v>
      </c>
    </row>
    <row r="1195" spans="3:3" x14ac:dyDescent="0.3">
      <c r="C1195" s="112">
        <f t="shared" si="18"/>
        <v>1900</v>
      </c>
    </row>
    <row r="1196" spans="3:3" x14ac:dyDescent="0.3">
      <c r="C1196" s="112">
        <f t="shared" si="18"/>
        <v>1900</v>
      </c>
    </row>
    <row r="1197" spans="3:3" x14ac:dyDescent="0.3">
      <c r="C1197" s="112">
        <f t="shared" si="18"/>
        <v>1900</v>
      </c>
    </row>
    <row r="1198" spans="3:3" x14ac:dyDescent="0.3">
      <c r="C1198" s="112">
        <f t="shared" si="18"/>
        <v>1900</v>
      </c>
    </row>
    <row r="1199" spans="3:3" x14ac:dyDescent="0.3">
      <c r="C1199" s="112">
        <f t="shared" si="18"/>
        <v>1900</v>
      </c>
    </row>
    <row r="1200" spans="3:3" x14ac:dyDescent="0.3">
      <c r="C1200" s="112">
        <f t="shared" si="18"/>
        <v>1900</v>
      </c>
    </row>
    <row r="1201" spans="3:3" x14ac:dyDescent="0.3">
      <c r="C1201" s="112">
        <f t="shared" si="18"/>
        <v>1900</v>
      </c>
    </row>
    <row r="1202" spans="3:3" x14ac:dyDescent="0.3">
      <c r="C1202" s="112">
        <f t="shared" si="18"/>
        <v>1900</v>
      </c>
    </row>
    <row r="1203" spans="3:3" x14ac:dyDescent="0.3">
      <c r="C1203" s="112">
        <f t="shared" si="18"/>
        <v>1900</v>
      </c>
    </row>
    <row r="1204" spans="3:3" x14ac:dyDescent="0.3">
      <c r="C1204" s="112">
        <f t="shared" si="18"/>
        <v>1900</v>
      </c>
    </row>
    <row r="1205" spans="3:3" x14ac:dyDescent="0.3">
      <c r="C1205" s="112">
        <f t="shared" si="18"/>
        <v>1900</v>
      </c>
    </row>
    <row r="1206" spans="3:3" x14ac:dyDescent="0.3">
      <c r="C1206" s="112">
        <f t="shared" si="18"/>
        <v>1900</v>
      </c>
    </row>
    <row r="1207" spans="3:3" x14ac:dyDescent="0.3">
      <c r="C1207" s="112">
        <f t="shared" si="18"/>
        <v>1900</v>
      </c>
    </row>
    <row r="1208" spans="3:3" x14ac:dyDescent="0.3">
      <c r="C1208" s="112">
        <f t="shared" si="18"/>
        <v>1900</v>
      </c>
    </row>
    <row r="1209" spans="3:3" x14ac:dyDescent="0.3">
      <c r="C1209" s="112">
        <f t="shared" si="18"/>
        <v>1900</v>
      </c>
    </row>
    <row r="1210" spans="3:3" x14ac:dyDescent="0.3">
      <c r="C1210" s="112">
        <f t="shared" si="18"/>
        <v>1900</v>
      </c>
    </row>
    <row r="1211" spans="3:3" x14ac:dyDescent="0.3">
      <c r="C1211" s="112">
        <f t="shared" si="18"/>
        <v>1900</v>
      </c>
    </row>
    <row r="1212" spans="3:3" x14ac:dyDescent="0.3">
      <c r="C1212" s="112">
        <f t="shared" si="18"/>
        <v>1900</v>
      </c>
    </row>
    <row r="1213" spans="3:3" x14ac:dyDescent="0.3">
      <c r="C1213" s="112">
        <f t="shared" si="18"/>
        <v>1900</v>
      </c>
    </row>
    <row r="1214" spans="3:3" x14ac:dyDescent="0.3">
      <c r="C1214" s="112">
        <f t="shared" si="18"/>
        <v>1900</v>
      </c>
    </row>
    <row r="1215" spans="3:3" x14ac:dyDescent="0.3">
      <c r="C1215" s="112">
        <f t="shared" si="18"/>
        <v>1900</v>
      </c>
    </row>
    <row r="1216" spans="3:3" x14ac:dyDescent="0.3">
      <c r="C1216" s="112">
        <f t="shared" si="18"/>
        <v>1900</v>
      </c>
    </row>
    <row r="1217" spans="3:3" x14ac:dyDescent="0.3">
      <c r="C1217" s="112">
        <f t="shared" si="18"/>
        <v>1900</v>
      </c>
    </row>
    <row r="1218" spans="3:3" x14ac:dyDescent="0.3">
      <c r="C1218" s="112">
        <f t="shared" si="18"/>
        <v>1900</v>
      </c>
    </row>
    <row r="1219" spans="3:3" x14ac:dyDescent="0.3">
      <c r="C1219" s="112">
        <f t="shared" ref="C1219:C1282" si="19">YEAR(A1219)</f>
        <v>1900</v>
      </c>
    </row>
    <row r="1220" spans="3:3" x14ac:dyDescent="0.3">
      <c r="C1220" s="112">
        <f t="shared" si="19"/>
        <v>1900</v>
      </c>
    </row>
    <row r="1221" spans="3:3" x14ac:dyDescent="0.3">
      <c r="C1221" s="112">
        <f t="shared" si="19"/>
        <v>1900</v>
      </c>
    </row>
    <row r="1222" spans="3:3" x14ac:dyDescent="0.3">
      <c r="C1222" s="112">
        <f t="shared" si="19"/>
        <v>1900</v>
      </c>
    </row>
    <row r="1223" spans="3:3" x14ac:dyDescent="0.3">
      <c r="C1223" s="112">
        <f t="shared" si="19"/>
        <v>1900</v>
      </c>
    </row>
    <row r="1224" spans="3:3" x14ac:dyDescent="0.3">
      <c r="C1224" s="112">
        <f t="shared" si="19"/>
        <v>1900</v>
      </c>
    </row>
    <row r="1225" spans="3:3" x14ac:dyDescent="0.3">
      <c r="C1225" s="112">
        <f t="shared" si="19"/>
        <v>1900</v>
      </c>
    </row>
    <row r="1226" spans="3:3" x14ac:dyDescent="0.3">
      <c r="C1226" s="112">
        <f t="shared" si="19"/>
        <v>1900</v>
      </c>
    </row>
    <row r="1227" spans="3:3" x14ac:dyDescent="0.3">
      <c r="C1227" s="112">
        <f t="shared" si="19"/>
        <v>1900</v>
      </c>
    </row>
    <row r="1228" spans="3:3" x14ac:dyDescent="0.3">
      <c r="C1228" s="112">
        <f t="shared" si="19"/>
        <v>1900</v>
      </c>
    </row>
    <row r="1229" spans="3:3" x14ac:dyDescent="0.3">
      <c r="C1229" s="112">
        <f t="shared" si="19"/>
        <v>1900</v>
      </c>
    </row>
    <row r="1230" spans="3:3" x14ac:dyDescent="0.3">
      <c r="C1230" s="112">
        <f t="shared" si="19"/>
        <v>1900</v>
      </c>
    </row>
    <row r="1231" spans="3:3" x14ac:dyDescent="0.3">
      <c r="C1231" s="112">
        <f t="shared" si="19"/>
        <v>1900</v>
      </c>
    </row>
    <row r="1232" spans="3:3" x14ac:dyDescent="0.3">
      <c r="C1232" s="112">
        <f t="shared" si="19"/>
        <v>1900</v>
      </c>
    </row>
    <row r="1233" spans="3:3" x14ac:dyDescent="0.3">
      <c r="C1233" s="112">
        <f t="shared" si="19"/>
        <v>1900</v>
      </c>
    </row>
    <row r="1234" spans="3:3" x14ac:dyDescent="0.3">
      <c r="C1234" s="112">
        <f t="shared" si="19"/>
        <v>1900</v>
      </c>
    </row>
    <row r="1235" spans="3:3" x14ac:dyDescent="0.3">
      <c r="C1235" s="112">
        <f t="shared" si="19"/>
        <v>1900</v>
      </c>
    </row>
    <row r="1236" spans="3:3" x14ac:dyDescent="0.3">
      <c r="C1236" s="112">
        <f t="shared" si="19"/>
        <v>1900</v>
      </c>
    </row>
    <row r="1237" spans="3:3" x14ac:dyDescent="0.3">
      <c r="C1237" s="112">
        <f t="shared" si="19"/>
        <v>1900</v>
      </c>
    </row>
    <row r="1238" spans="3:3" x14ac:dyDescent="0.3">
      <c r="C1238" s="112">
        <f t="shared" si="19"/>
        <v>1900</v>
      </c>
    </row>
    <row r="1239" spans="3:3" x14ac:dyDescent="0.3">
      <c r="C1239" s="112">
        <f t="shared" si="19"/>
        <v>1900</v>
      </c>
    </row>
    <row r="1240" spans="3:3" x14ac:dyDescent="0.3">
      <c r="C1240" s="112">
        <f t="shared" si="19"/>
        <v>1900</v>
      </c>
    </row>
    <row r="1241" spans="3:3" x14ac:dyDescent="0.3">
      <c r="C1241" s="112">
        <f t="shared" si="19"/>
        <v>1900</v>
      </c>
    </row>
    <row r="1242" spans="3:3" x14ac:dyDescent="0.3">
      <c r="C1242" s="112">
        <f t="shared" si="19"/>
        <v>1900</v>
      </c>
    </row>
    <row r="1243" spans="3:3" x14ac:dyDescent="0.3">
      <c r="C1243" s="112">
        <f t="shared" si="19"/>
        <v>1900</v>
      </c>
    </row>
    <row r="1244" spans="3:3" x14ac:dyDescent="0.3">
      <c r="C1244" s="112">
        <f t="shared" si="19"/>
        <v>1900</v>
      </c>
    </row>
    <row r="1245" spans="3:3" x14ac:dyDescent="0.3">
      <c r="C1245" s="112">
        <f t="shared" si="19"/>
        <v>1900</v>
      </c>
    </row>
    <row r="1246" spans="3:3" x14ac:dyDescent="0.3">
      <c r="C1246" s="112">
        <f t="shared" si="19"/>
        <v>1900</v>
      </c>
    </row>
    <row r="1247" spans="3:3" x14ac:dyDescent="0.3">
      <c r="C1247" s="112">
        <f t="shared" si="19"/>
        <v>1900</v>
      </c>
    </row>
    <row r="1248" spans="3:3" x14ac:dyDescent="0.3">
      <c r="C1248" s="112">
        <f t="shared" si="19"/>
        <v>1900</v>
      </c>
    </row>
    <row r="1249" spans="3:3" x14ac:dyDescent="0.3">
      <c r="C1249" s="112">
        <f t="shared" si="19"/>
        <v>1900</v>
      </c>
    </row>
    <row r="1250" spans="3:3" x14ac:dyDescent="0.3">
      <c r="C1250" s="112">
        <f t="shared" si="19"/>
        <v>1900</v>
      </c>
    </row>
    <row r="1251" spans="3:3" x14ac:dyDescent="0.3">
      <c r="C1251" s="112">
        <f t="shared" si="19"/>
        <v>1900</v>
      </c>
    </row>
    <row r="1252" spans="3:3" x14ac:dyDescent="0.3">
      <c r="C1252" s="112">
        <f t="shared" si="19"/>
        <v>1900</v>
      </c>
    </row>
    <row r="1253" spans="3:3" x14ac:dyDescent="0.3">
      <c r="C1253" s="112">
        <f t="shared" si="19"/>
        <v>1900</v>
      </c>
    </row>
    <row r="1254" spans="3:3" x14ac:dyDescent="0.3">
      <c r="C1254" s="112">
        <f t="shared" si="19"/>
        <v>1900</v>
      </c>
    </row>
    <row r="1255" spans="3:3" x14ac:dyDescent="0.3">
      <c r="C1255" s="112">
        <f t="shared" si="19"/>
        <v>1900</v>
      </c>
    </row>
    <row r="1256" spans="3:3" x14ac:dyDescent="0.3">
      <c r="C1256" s="112">
        <f t="shared" si="19"/>
        <v>1900</v>
      </c>
    </row>
    <row r="1257" spans="3:3" x14ac:dyDescent="0.3">
      <c r="C1257" s="112">
        <f t="shared" si="19"/>
        <v>1900</v>
      </c>
    </row>
    <row r="1258" spans="3:3" x14ac:dyDescent="0.3">
      <c r="C1258" s="112">
        <f t="shared" si="19"/>
        <v>1900</v>
      </c>
    </row>
    <row r="1259" spans="3:3" x14ac:dyDescent="0.3">
      <c r="C1259" s="112">
        <f t="shared" si="19"/>
        <v>1900</v>
      </c>
    </row>
    <row r="1260" spans="3:3" x14ac:dyDescent="0.3">
      <c r="C1260" s="112">
        <f t="shared" si="19"/>
        <v>1900</v>
      </c>
    </row>
    <row r="1261" spans="3:3" x14ac:dyDescent="0.3">
      <c r="C1261" s="112">
        <f t="shared" si="19"/>
        <v>1900</v>
      </c>
    </row>
    <row r="1262" spans="3:3" x14ac:dyDescent="0.3">
      <c r="C1262" s="112">
        <f t="shared" si="19"/>
        <v>1900</v>
      </c>
    </row>
    <row r="1263" spans="3:3" x14ac:dyDescent="0.3">
      <c r="C1263" s="112">
        <f t="shared" si="19"/>
        <v>1900</v>
      </c>
    </row>
    <row r="1264" spans="3:3" x14ac:dyDescent="0.3">
      <c r="C1264" s="112">
        <f t="shared" si="19"/>
        <v>1900</v>
      </c>
    </row>
    <row r="1265" spans="3:3" x14ac:dyDescent="0.3">
      <c r="C1265" s="112">
        <f t="shared" si="19"/>
        <v>1900</v>
      </c>
    </row>
    <row r="1266" spans="3:3" x14ac:dyDescent="0.3">
      <c r="C1266" s="112">
        <f t="shared" si="19"/>
        <v>1900</v>
      </c>
    </row>
    <row r="1267" spans="3:3" x14ac:dyDescent="0.3">
      <c r="C1267" s="112">
        <f t="shared" si="19"/>
        <v>1900</v>
      </c>
    </row>
    <row r="1268" spans="3:3" x14ac:dyDescent="0.3">
      <c r="C1268" s="112">
        <f t="shared" si="19"/>
        <v>1900</v>
      </c>
    </row>
    <row r="1269" spans="3:3" x14ac:dyDescent="0.3">
      <c r="C1269" s="112">
        <f t="shared" si="19"/>
        <v>1900</v>
      </c>
    </row>
    <row r="1270" spans="3:3" x14ac:dyDescent="0.3">
      <c r="C1270" s="112">
        <f t="shared" si="19"/>
        <v>1900</v>
      </c>
    </row>
    <row r="1271" spans="3:3" x14ac:dyDescent="0.3">
      <c r="C1271" s="112">
        <f t="shared" si="19"/>
        <v>1900</v>
      </c>
    </row>
    <row r="1272" spans="3:3" x14ac:dyDescent="0.3">
      <c r="C1272" s="112">
        <f t="shared" si="19"/>
        <v>1900</v>
      </c>
    </row>
    <row r="1273" spans="3:3" x14ac:dyDescent="0.3">
      <c r="C1273" s="112">
        <f t="shared" si="19"/>
        <v>1900</v>
      </c>
    </row>
    <row r="1274" spans="3:3" x14ac:dyDescent="0.3">
      <c r="C1274" s="112">
        <f t="shared" si="19"/>
        <v>1900</v>
      </c>
    </row>
    <row r="1275" spans="3:3" x14ac:dyDescent="0.3">
      <c r="C1275" s="112">
        <f t="shared" si="19"/>
        <v>1900</v>
      </c>
    </row>
    <row r="1276" spans="3:3" x14ac:dyDescent="0.3">
      <c r="C1276" s="112">
        <f t="shared" si="19"/>
        <v>1900</v>
      </c>
    </row>
    <row r="1277" spans="3:3" x14ac:dyDescent="0.3">
      <c r="C1277" s="112">
        <f t="shared" si="19"/>
        <v>1900</v>
      </c>
    </row>
    <row r="1278" spans="3:3" x14ac:dyDescent="0.3">
      <c r="C1278" s="112">
        <f t="shared" si="19"/>
        <v>1900</v>
      </c>
    </row>
    <row r="1279" spans="3:3" x14ac:dyDescent="0.3">
      <c r="C1279" s="112">
        <f t="shared" si="19"/>
        <v>1900</v>
      </c>
    </row>
    <row r="1280" spans="3:3" x14ac:dyDescent="0.3">
      <c r="C1280" s="112">
        <f t="shared" si="19"/>
        <v>1900</v>
      </c>
    </row>
    <row r="1281" spans="3:3" x14ac:dyDescent="0.3">
      <c r="C1281" s="112">
        <f t="shared" si="19"/>
        <v>1900</v>
      </c>
    </row>
    <row r="1282" spans="3:3" x14ac:dyDescent="0.3">
      <c r="C1282" s="112">
        <f t="shared" si="19"/>
        <v>1900</v>
      </c>
    </row>
    <row r="1283" spans="3:3" x14ac:dyDescent="0.3">
      <c r="C1283" s="112">
        <f t="shared" ref="C1283:C1346" si="20">YEAR(A1283)</f>
        <v>1900</v>
      </c>
    </row>
    <row r="1284" spans="3:3" x14ac:dyDescent="0.3">
      <c r="C1284" s="112">
        <f t="shared" si="20"/>
        <v>1900</v>
      </c>
    </row>
    <row r="1285" spans="3:3" x14ac:dyDescent="0.3">
      <c r="C1285" s="112">
        <f t="shared" si="20"/>
        <v>1900</v>
      </c>
    </row>
    <row r="1286" spans="3:3" x14ac:dyDescent="0.3">
      <c r="C1286" s="112">
        <f t="shared" si="20"/>
        <v>1900</v>
      </c>
    </row>
    <row r="1287" spans="3:3" x14ac:dyDescent="0.3">
      <c r="C1287" s="112">
        <f t="shared" si="20"/>
        <v>1900</v>
      </c>
    </row>
    <row r="1288" spans="3:3" x14ac:dyDescent="0.3">
      <c r="C1288" s="112">
        <f t="shared" si="20"/>
        <v>1900</v>
      </c>
    </row>
    <row r="1289" spans="3:3" x14ac:dyDescent="0.3">
      <c r="C1289" s="112">
        <f t="shared" si="20"/>
        <v>1900</v>
      </c>
    </row>
    <row r="1290" spans="3:3" x14ac:dyDescent="0.3">
      <c r="C1290" s="112">
        <f t="shared" si="20"/>
        <v>1900</v>
      </c>
    </row>
    <row r="1291" spans="3:3" x14ac:dyDescent="0.3">
      <c r="C1291" s="112">
        <f t="shared" si="20"/>
        <v>1900</v>
      </c>
    </row>
    <row r="1292" spans="3:3" x14ac:dyDescent="0.3">
      <c r="C1292" s="112">
        <f t="shared" si="20"/>
        <v>1900</v>
      </c>
    </row>
    <row r="1293" spans="3:3" x14ac:dyDescent="0.3">
      <c r="C1293" s="112">
        <f t="shared" si="20"/>
        <v>1900</v>
      </c>
    </row>
    <row r="1294" spans="3:3" x14ac:dyDescent="0.3">
      <c r="C1294" s="112">
        <f t="shared" si="20"/>
        <v>1900</v>
      </c>
    </row>
    <row r="1295" spans="3:3" x14ac:dyDescent="0.3">
      <c r="C1295" s="112">
        <f t="shared" si="20"/>
        <v>1900</v>
      </c>
    </row>
    <row r="1296" spans="3:3" x14ac:dyDescent="0.3">
      <c r="C1296" s="112">
        <f t="shared" si="20"/>
        <v>1900</v>
      </c>
    </row>
    <row r="1297" spans="3:3" x14ac:dyDescent="0.3">
      <c r="C1297" s="112">
        <f t="shared" si="20"/>
        <v>1900</v>
      </c>
    </row>
    <row r="1298" spans="3:3" x14ac:dyDescent="0.3">
      <c r="C1298" s="112">
        <f t="shared" si="20"/>
        <v>1900</v>
      </c>
    </row>
    <row r="1299" spans="3:3" x14ac:dyDescent="0.3">
      <c r="C1299" s="112">
        <f t="shared" si="20"/>
        <v>1900</v>
      </c>
    </row>
    <row r="1300" spans="3:3" x14ac:dyDescent="0.3">
      <c r="C1300" s="112">
        <f t="shared" si="20"/>
        <v>1900</v>
      </c>
    </row>
    <row r="1301" spans="3:3" x14ac:dyDescent="0.3">
      <c r="C1301" s="112">
        <f t="shared" si="20"/>
        <v>1900</v>
      </c>
    </row>
    <row r="1302" spans="3:3" x14ac:dyDescent="0.3">
      <c r="C1302" s="112">
        <f t="shared" si="20"/>
        <v>1900</v>
      </c>
    </row>
    <row r="1303" spans="3:3" x14ac:dyDescent="0.3">
      <c r="C1303" s="112">
        <f t="shared" si="20"/>
        <v>1900</v>
      </c>
    </row>
    <row r="1304" spans="3:3" x14ac:dyDescent="0.3">
      <c r="C1304" s="112">
        <f t="shared" si="20"/>
        <v>1900</v>
      </c>
    </row>
    <row r="1305" spans="3:3" x14ac:dyDescent="0.3">
      <c r="C1305" s="112">
        <f t="shared" si="20"/>
        <v>1900</v>
      </c>
    </row>
    <row r="1306" spans="3:3" x14ac:dyDescent="0.3">
      <c r="C1306" s="112">
        <f t="shared" si="20"/>
        <v>1900</v>
      </c>
    </row>
    <row r="1307" spans="3:3" x14ac:dyDescent="0.3">
      <c r="C1307" s="112">
        <f t="shared" si="20"/>
        <v>1900</v>
      </c>
    </row>
    <row r="1308" spans="3:3" x14ac:dyDescent="0.3">
      <c r="C1308" s="112">
        <f t="shared" si="20"/>
        <v>1900</v>
      </c>
    </row>
    <row r="1309" spans="3:3" x14ac:dyDescent="0.3">
      <c r="C1309" s="112">
        <f t="shared" si="20"/>
        <v>1900</v>
      </c>
    </row>
    <row r="1310" spans="3:3" x14ac:dyDescent="0.3">
      <c r="C1310" s="112">
        <f t="shared" si="20"/>
        <v>1900</v>
      </c>
    </row>
    <row r="1311" spans="3:3" x14ac:dyDescent="0.3">
      <c r="C1311" s="112">
        <f t="shared" si="20"/>
        <v>1900</v>
      </c>
    </row>
    <row r="1312" spans="3:3" x14ac:dyDescent="0.3">
      <c r="C1312" s="112">
        <f t="shared" si="20"/>
        <v>1900</v>
      </c>
    </row>
    <row r="1313" spans="3:3" x14ac:dyDescent="0.3">
      <c r="C1313" s="112">
        <f t="shared" si="20"/>
        <v>1900</v>
      </c>
    </row>
    <row r="1314" spans="3:3" x14ac:dyDescent="0.3">
      <c r="C1314" s="112">
        <f t="shared" si="20"/>
        <v>1900</v>
      </c>
    </row>
    <row r="1315" spans="3:3" x14ac:dyDescent="0.3">
      <c r="C1315" s="112">
        <f t="shared" si="20"/>
        <v>1900</v>
      </c>
    </row>
    <row r="1316" spans="3:3" x14ac:dyDescent="0.3">
      <c r="C1316" s="112">
        <f t="shared" si="20"/>
        <v>1900</v>
      </c>
    </row>
    <row r="1317" spans="3:3" x14ac:dyDescent="0.3">
      <c r="C1317" s="112">
        <f t="shared" si="20"/>
        <v>1900</v>
      </c>
    </row>
    <row r="1318" spans="3:3" x14ac:dyDescent="0.3">
      <c r="C1318" s="112">
        <f t="shared" si="20"/>
        <v>1900</v>
      </c>
    </row>
    <row r="1319" spans="3:3" x14ac:dyDescent="0.3">
      <c r="C1319" s="112">
        <f t="shared" si="20"/>
        <v>1900</v>
      </c>
    </row>
    <row r="1320" spans="3:3" x14ac:dyDescent="0.3">
      <c r="C1320" s="112">
        <f t="shared" si="20"/>
        <v>1900</v>
      </c>
    </row>
    <row r="1321" spans="3:3" x14ac:dyDescent="0.3">
      <c r="C1321" s="112">
        <f t="shared" si="20"/>
        <v>1900</v>
      </c>
    </row>
    <row r="1322" spans="3:3" x14ac:dyDescent="0.3">
      <c r="C1322" s="112">
        <f t="shared" si="20"/>
        <v>1900</v>
      </c>
    </row>
    <row r="1323" spans="3:3" x14ac:dyDescent="0.3">
      <c r="C1323" s="112">
        <f t="shared" si="20"/>
        <v>1900</v>
      </c>
    </row>
    <row r="1324" spans="3:3" x14ac:dyDescent="0.3">
      <c r="C1324" s="112">
        <f t="shared" si="20"/>
        <v>1900</v>
      </c>
    </row>
    <row r="1325" spans="3:3" x14ac:dyDescent="0.3">
      <c r="C1325" s="112">
        <f t="shared" si="20"/>
        <v>1900</v>
      </c>
    </row>
    <row r="1326" spans="3:3" x14ac:dyDescent="0.3">
      <c r="C1326" s="112">
        <f t="shared" si="20"/>
        <v>1900</v>
      </c>
    </row>
    <row r="1327" spans="3:3" x14ac:dyDescent="0.3">
      <c r="C1327" s="112">
        <f t="shared" si="20"/>
        <v>1900</v>
      </c>
    </row>
    <row r="1328" spans="3:3" x14ac:dyDescent="0.3">
      <c r="C1328" s="112">
        <f t="shared" si="20"/>
        <v>1900</v>
      </c>
    </row>
    <row r="1329" spans="3:3" x14ac:dyDescent="0.3">
      <c r="C1329" s="112">
        <f t="shared" si="20"/>
        <v>1900</v>
      </c>
    </row>
    <row r="1330" spans="3:3" x14ac:dyDescent="0.3">
      <c r="C1330" s="112">
        <f t="shared" si="20"/>
        <v>1900</v>
      </c>
    </row>
    <row r="1331" spans="3:3" x14ac:dyDescent="0.3">
      <c r="C1331" s="112">
        <f t="shared" si="20"/>
        <v>1900</v>
      </c>
    </row>
    <row r="1332" spans="3:3" x14ac:dyDescent="0.3">
      <c r="C1332" s="112">
        <f t="shared" si="20"/>
        <v>1900</v>
      </c>
    </row>
    <row r="1333" spans="3:3" x14ac:dyDescent="0.3">
      <c r="C1333" s="112">
        <f t="shared" si="20"/>
        <v>1900</v>
      </c>
    </row>
    <row r="1334" spans="3:3" x14ac:dyDescent="0.3">
      <c r="C1334" s="112">
        <f t="shared" si="20"/>
        <v>1900</v>
      </c>
    </row>
    <row r="1335" spans="3:3" x14ac:dyDescent="0.3">
      <c r="C1335" s="112">
        <f t="shared" si="20"/>
        <v>1900</v>
      </c>
    </row>
    <row r="1336" spans="3:3" x14ac:dyDescent="0.3">
      <c r="C1336" s="112">
        <f t="shared" si="20"/>
        <v>1900</v>
      </c>
    </row>
    <row r="1337" spans="3:3" x14ac:dyDescent="0.3">
      <c r="C1337" s="112">
        <f t="shared" si="20"/>
        <v>1900</v>
      </c>
    </row>
    <row r="1338" spans="3:3" x14ac:dyDescent="0.3">
      <c r="C1338" s="112">
        <f t="shared" si="20"/>
        <v>1900</v>
      </c>
    </row>
    <row r="1339" spans="3:3" x14ac:dyDescent="0.3">
      <c r="C1339" s="112">
        <f t="shared" si="20"/>
        <v>1900</v>
      </c>
    </row>
    <row r="1340" spans="3:3" x14ac:dyDescent="0.3">
      <c r="C1340" s="112">
        <f t="shared" si="20"/>
        <v>1900</v>
      </c>
    </row>
    <row r="1341" spans="3:3" x14ac:dyDescent="0.3">
      <c r="C1341" s="112">
        <f t="shared" si="20"/>
        <v>1900</v>
      </c>
    </row>
    <row r="1342" spans="3:3" x14ac:dyDescent="0.3">
      <c r="C1342" s="112">
        <f t="shared" si="20"/>
        <v>1900</v>
      </c>
    </row>
    <row r="1343" spans="3:3" x14ac:dyDescent="0.3">
      <c r="C1343" s="112">
        <f t="shared" si="20"/>
        <v>1900</v>
      </c>
    </row>
    <row r="1344" spans="3:3" x14ac:dyDescent="0.3">
      <c r="C1344" s="112">
        <f t="shared" si="20"/>
        <v>1900</v>
      </c>
    </row>
    <row r="1345" spans="3:3" x14ac:dyDescent="0.3">
      <c r="C1345" s="112">
        <f t="shared" si="20"/>
        <v>1900</v>
      </c>
    </row>
    <row r="1346" spans="3:3" x14ac:dyDescent="0.3">
      <c r="C1346" s="112">
        <f t="shared" si="20"/>
        <v>1900</v>
      </c>
    </row>
    <row r="1347" spans="3:3" x14ac:dyDescent="0.3">
      <c r="C1347" s="112">
        <f t="shared" ref="C1347:C1410" si="21">YEAR(A1347)</f>
        <v>1900</v>
      </c>
    </row>
    <row r="1348" spans="3:3" x14ac:dyDescent="0.3">
      <c r="C1348" s="112">
        <f t="shared" si="21"/>
        <v>1900</v>
      </c>
    </row>
    <row r="1349" spans="3:3" x14ac:dyDescent="0.3">
      <c r="C1349" s="112">
        <f t="shared" si="21"/>
        <v>1900</v>
      </c>
    </row>
    <row r="1350" spans="3:3" x14ac:dyDescent="0.3">
      <c r="C1350" s="112">
        <f t="shared" si="21"/>
        <v>1900</v>
      </c>
    </row>
    <row r="1351" spans="3:3" x14ac:dyDescent="0.3">
      <c r="C1351" s="112">
        <f t="shared" si="21"/>
        <v>1900</v>
      </c>
    </row>
    <row r="1352" spans="3:3" x14ac:dyDescent="0.3">
      <c r="C1352" s="112">
        <f t="shared" si="21"/>
        <v>1900</v>
      </c>
    </row>
    <row r="1353" spans="3:3" x14ac:dyDescent="0.3">
      <c r="C1353" s="112">
        <f t="shared" si="21"/>
        <v>1900</v>
      </c>
    </row>
    <row r="1354" spans="3:3" x14ac:dyDescent="0.3">
      <c r="C1354" s="112">
        <f t="shared" si="21"/>
        <v>1900</v>
      </c>
    </row>
    <row r="1355" spans="3:3" x14ac:dyDescent="0.3">
      <c r="C1355" s="112">
        <f t="shared" si="21"/>
        <v>1900</v>
      </c>
    </row>
    <row r="1356" spans="3:3" x14ac:dyDescent="0.3">
      <c r="C1356" s="112">
        <f t="shared" si="21"/>
        <v>1900</v>
      </c>
    </row>
    <row r="1357" spans="3:3" x14ac:dyDescent="0.3">
      <c r="C1357" s="112">
        <f t="shared" si="21"/>
        <v>1900</v>
      </c>
    </row>
    <row r="1358" spans="3:3" x14ac:dyDescent="0.3">
      <c r="C1358" s="112">
        <f t="shared" si="21"/>
        <v>1900</v>
      </c>
    </row>
    <row r="1359" spans="3:3" x14ac:dyDescent="0.3">
      <c r="C1359" s="112">
        <f t="shared" si="21"/>
        <v>1900</v>
      </c>
    </row>
    <row r="1360" spans="3:3" x14ac:dyDescent="0.3">
      <c r="C1360" s="112">
        <f t="shared" si="21"/>
        <v>1900</v>
      </c>
    </row>
    <row r="1361" spans="3:3" x14ac:dyDescent="0.3">
      <c r="C1361" s="112">
        <f t="shared" si="21"/>
        <v>1900</v>
      </c>
    </row>
    <row r="1362" spans="3:3" x14ac:dyDescent="0.3">
      <c r="C1362" s="112">
        <f t="shared" si="21"/>
        <v>1900</v>
      </c>
    </row>
    <row r="1363" spans="3:3" x14ac:dyDescent="0.3">
      <c r="C1363" s="112">
        <f t="shared" si="21"/>
        <v>1900</v>
      </c>
    </row>
    <row r="1364" spans="3:3" x14ac:dyDescent="0.3">
      <c r="C1364" s="112">
        <f t="shared" si="21"/>
        <v>1900</v>
      </c>
    </row>
    <row r="1365" spans="3:3" x14ac:dyDescent="0.3">
      <c r="C1365" s="112">
        <f t="shared" si="21"/>
        <v>1900</v>
      </c>
    </row>
    <row r="1366" spans="3:3" x14ac:dyDescent="0.3">
      <c r="C1366" s="112">
        <f t="shared" si="21"/>
        <v>1900</v>
      </c>
    </row>
    <row r="1367" spans="3:3" x14ac:dyDescent="0.3">
      <c r="C1367" s="112">
        <f t="shared" si="21"/>
        <v>1900</v>
      </c>
    </row>
    <row r="1368" spans="3:3" x14ac:dyDescent="0.3">
      <c r="C1368" s="112">
        <f t="shared" si="21"/>
        <v>1900</v>
      </c>
    </row>
    <row r="1369" spans="3:3" x14ac:dyDescent="0.3">
      <c r="C1369" s="112">
        <f t="shared" si="21"/>
        <v>1900</v>
      </c>
    </row>
    <row r="1370" spans="3:3" x14ac:dyDescent="0.3">
      <c r="C1370" s="112">
        <f t="shared" si="21"/>
        <v>1900</v>
      </c>
    </row>
    <row r="1371" spans="3:3" x14ac:dyDescent="0.3">
      <c r="C1371" s="112">
        <f t="shared" si="21"/>
        <v>1900</v>
      </c>
    </row>
    <row r="1372" spans="3:3" x14ac:dyDescent="0.3">
      <c r="C1372" s="112">
        <f t="shared" si="21"/>
        <v>1900</v>
      </c>
    </row>
    <row r="1373" spans="3:3" x14ac:dyDescent="0.3">
      <c r="C1373" s="112">
        <f t="shared" si="21"/>
        <v>1900</v>
      </c>
    </row>
    <row r="1374" spans="3:3" x14ac:dyDescent="0.3">
      <c r="C1374" s="112">
        <f t="shared" si="21"/>
        <v>1900</v>
      </c>
    </row>
    <row r="1375" spans="3:3" x14ac:dyDescent="0.3">
      <c r="C1375" s="112">
        <f t="shared" si="21"/>
        <v>1900</v>
      </c>
    </row>
    <row r="1376" spans="3:3" x14ac:dyDescent="0.3">
      <c r="C1376" s="112">
        <f t="shared" si="21"/>
        <v>1900</v>
      </c>
    </row>
    <row r="1377" spans="3:3" x14ac:dyDescent="0.3">
      <c r="C1377" s="112">
        <f t="shared" si="21"/>
        <v>1900</v>
      </c>
    </row>
    <row r="1378" spans="3:3" x14ac:dyDescent="0.3">
      <c r="C1378" s="112">
        <f t="shared" si="21"/>
        <v>1900</v>
      </c>
    </row>
    <row r="1379" spans="3:3" x14ac:dyDescent="0.3">
      <c r="C1379" s="112">
        <f t="shared" si="21"/>
        <v>1900</v>
      </c>
    </row>
    <row r="1380" spans="3:3" x14ac:dyDescent="0.3">
      <c r="C1380" s="112">
        <f t="shared" si="21"/>
        <v>1900</v>
      </c>
    </row>
    <row r="1381" spans="3:3" x14ac:dyDescent="0.3">
      <c r="C1381" s="112">
        <f t="shared" si="21"/>
        <v>1900</v>
      </c>
    </row>
    <row r="1382" spans="3:3" x14ac:dyDescent="0.3">
      <c r="C1382" s="112">
        <f t="shared" si="21"/>
        <v>1900</v>
      </c>
    </row>
    <row r="1383" spans="3:3" x14ac:dyDescent="0.3">
      <c r="C1383" s="112">
        <f t="shared" si="21"/>
        <v>1900</v>
      </c>
    </row>
    <row r="1384" spans="3:3" x14ac:dyDescent="0.3">
      <c r="C1384" s="112">
        <f t="shared" si="21"/>
        <v>1900</v>
      </c>
    </row>
    <row r="1385" spans="3:3" x14ac:dyDescent="0.3">
      <c r="C1385" s="112">
        <f t="shared" si="21"/>
        <v>1900</v>
      </c>
    </row>
    <row r="1386" spans="3:3" x14ac:dyDescent="0.3">
      <c r="C1386" s="112">
        <f t="shared" si="21"/>
        <v>1900</v>
      </c>
    </row>
    <row r="1387" spans="3:3" x14ac:dyDescent="0.3">
      <c r="C1387" s="112">
        <f t="shared" si="21"/>
        <v>1900</v>
      </c>
    </row>
    <row r="1388" spans="3:3" x14ac:dyDescent="0.3">
      <c r="C1388" s="112">
        <f t="shared" si="21"/>
        <v>1900</v>
      </c>
    </row>
    <row r="1389" spans="3:3" x14ac:dyDescent="0.3">
      <c r="C1389" s="112">
        <f t="shared" si="21"/>
        <v>1900</v>
      </c>
    </row>
    <row r="1390" spans="3:3" x14ac:dyDescent="0.3">
      <c r="C1390" s="112">
        <f t="shared" si="21"/>
        <v>1900</v>
      </c>
    </row>
    <row r="1391" spans="3:3" x14ac:dyDescent="0.3">
      <c r="C1391" s="112">
        <f t="shared" si="21"/>
        <v>1900</v>
      </c>
    </row>
    <row r="1392" spans="3:3" x14ac:dyDescent="0.3">
      <c r="C1392" s="112">
        <f t="shared" si="21"/>
        <v>1900</v>
      </c>
    </row>
    <row r="1393" spans="3:3" x14ac:dyDescent="0.3">
      <c r="C1393" s="112">
        <f t="shared" si="21"/>
        <v>1900</v>
      </c>
    </row>
    <row r="1394" spans="3:3" x14ac:dyDescent="0.3">
      <c r="C1394" s="112">
        <f t="shared" si="21"/>
        <v>1900</v>
      </c>
    </row>
    <row r="1395" spans="3:3" x14ac:dyDescent="0.3">
      <c r="C1395" s="112">
        <f t="shared" si="21"/>
        <v>1900</v>
      </c>
    </row>
    <row r="1396" spans="3:3" x14ac:dyDescent="0.3">
      <c r="C1396" s="112">
        <f t="shared" si="21"/>
        <v>1900</v>
      </c>
    </row>
    <row r="1397" spans="3:3" x14ac:dyDescent="0.3">
      <c r="C1397" s="112">
        <f t="shared" si="21"/>
        <v>1900</v>
      </c>
    </row>
    <row r="1398" spans="3:3" x14ac:dyDescent="0.3">
      <c r="C1398" s="112">
        <f t="shared" si="21"/>
        <v>1900</v>
      </c>
    </row>
    <row r="1399" spans="3:3" x14ac:dyDescent="0.3">
      <c r="C1399" s="112">
        <f t="shared" si="21"/>
        <v>1900</v>
      </c>
    </row>
    <row r="1400" spans="3:3" x14ac:dyDescent="0.3">
      <c r="C1400" s="112">
        <f t="shared" si="21"/>
        <v>1900</v>
      </c>
    </row>
    <row r="1401" spans="3:3" x14ac:dyDescent="0.3">
      <c r="C1401" s="112">
        <f t="shared" si="21"/>
        <v>1900</v>
      </c>
    </row>
    <row r="1402" spans="3:3" x14ac:dyDescent="0.3">
      <c r="C1402" s="112">
        <f t="shared" si="21"/>
        <v>1900</v>
      </c>
    </row>
    <row r="1403" spans="3:3" x14ac:dyDescent="0.3">
      <c r="C1403" s="112">
        <f t="shared" si="21"/>
        <v>1900</v>
      </c>
    </row>
    <row r="1404" spans="3:3" x14ac:dyDescent="0.3">
      <c r="C1404" s="112">
        <f t="shared" si="21"/>
        <v>1900</v>
      </c>
    </row>
    <row r="1405" spans="3:3" x14ac:dyDescent="0.3">
      <c r="C1405" s="112">
        <f t="shared" si="21"/>
        <v>1900</v>
      </c>
    </row>
    <row r="1406" spans="3:3" x14ac:dyDescent="0.3">
      <c r="C1406" s="112">
        <f t="shared" si="21"/>
        <v>1900</v>
      </c>
    </row>
    <row r="1407" spans="3:3" x14ac:dyDescent="0.3">
      <c r="C1407" s="112">
        <f t="shared" si="21"/>
        <v>1900</v>
      </c>
    </row>
    <row r="1408" spans="3:3" x14ac:dyDescent="0.3">
      <c r="C1408" s="112">
        <f t="shared" si="21"/>
        <v>1900</v>
      </c>
    </row>
    <row r="1409" spans="3:3" x14ac:dyDescent="0.3">
      <c r="C1409" s="112">
        <f t="shared" si="21"/>
        <v>1900</v>
      </c>
    </row>
    <row r="1410" spans="3:3" x14ac:dyDescent="0.3">
      <c r="C1410" s="112">
        <f t="shared" si="21"/>
        <v>1900</v>
      </c>
    </row>
    <row r="1411" spans="3:3" x14ac:dyDescent="0.3">
      <c r="C1411" s="112">
        <f t="shared" ref="C1411:C1474" si="22">YEAR(A1411)</f>
        <v>1900</v>
      </c>
    </row>
    <row r="1412" spans="3:3" x14ac:dyDescent="0.3">
      <c r="C1412" s="112">
        <f t="shared" si="22"/>
        <v>1900</v>
      </c>
    </row>
    <row r="1413" spans="3:3" x14ac:dyDescent="0.3">
      <c r="C1413" s="112">
        <f t="shared" si="22"/>
        <v>1900</v>
      </c>
    </row>
    <row r="1414" spans="3:3" x14ac:dyDescent="0.3">
      <c r="C1414" s="112">
        <f t="shared" si="22"/>
        <v>1900</v>
      </c>
    </row>
    <row r="1415" spans="3:3" x14ac:dyDescent="0.3">
      <c r="C1415" s="112">
        <f t="shared" si="22"/>
        <v>1900</v>
      </c>
    </row>
    <row r="1416" spans="3:3" x14ac:dyDescent="0.3">
      <c r="C1416" s="112">
        <f t="shared" si="22"/>
        <v>1900</v>
      </c>
    </row>
    <row r="1417" spans="3:3" x14ac:dyDescent="0.3">
      <c r="C1417" s="112">
        <f t="shared" si="22"/>
        <v>1900</v>
      </c>
    </row>
    <row r="1418" spans="3:3" x14ac:dyDescent="0.3">
      <c r="C1418" s="112">
        <f t="shared" si="22"/>
        <v>1900</v>
      </c>
    </row>
    <row r="1419" spans="3:3" x14ac:dyDescent="0.3">
      <c r="C1419" s="112">
        <f t="shared" si="22"/>
        <v>1900</v>
      </c>
    </row>
    <row r="1420" spans="3:3" x14ac:dyDescent="0.3">
      <c r="C1420" s="112">
        <f t="shared" si="22"/>
        <v>1900</v>
      </c>
    </row>
    <row r="1421" spans="3:3" x14ac:dyDescent="0.3">
      <c r="C1421" s="112">
        <f t="shared" si="22"/>
        <v>1900</v>
      </c>
    </row>
    <row r="1422" spans="3:3" x14ac:dyDescent="0.3">
      <c r="C1422" s="112">
        <f t="shared" si="22"/>
        <v>1900</v>
      </c>
    </row>
    <row r="1423" spans="3:3" x14ac:dyDescent="0.3">
      <c r="C1423" s="112">
        <f t="shared" si="22"/>
        <v>1900</v>
      </c>
    </row>
    <row r="1424" spans="3:3" x14ac:dyDescent="0.3">
      <c r="C1424" s="112">
        <f t="shared" si="22"/>
        <v>1900</v>
      </c>
    </row>
    <row r="1425" spans="3:3" x14ac:dyDescent="0.3">
      <c r="C1425" s="112">
        <f t="shared" si="22"/>
        <v>1900</v>
      </c>
    </row>
    <row r="1426" spans="3:3" x14ac:dyDescent="0.3">
      <c r="C1426" s="112">
        <f t="shared" si="22"/>
        <v>1900</v>
      </c>
    </row>
    <row r="1427" spans="3:3" x14ac:dyDescent="0.3">
      <c r="C1427" s="112">
        <f t="shared" si="22"/>
        <v>1900</v>
      </c>
    </row>
    <row r="1428" spans="3:3" x14ac:dyDescent="0.3">
      <c r="C1428" s="112">
        <f t="shared" si="22"/>
        <v>1900</v>
      </c>
    </row>
    <row r="1429" spans="3:3" x14ac:dyDescent="0.3">
      <c r="C1429" s="112">
        <f t="shared" si="22"/>
        <v>1900</v>
      </c>
    </row>
    <row r="1430" spans="3:3" x14ac:dyDescent="0.3">
      <c r="C1430" s="112">
        <f t="shared" si="22"/>
        <v>1900</v>
      </c>
    </row>
    <row r="1431" spans="3:3" x14ac:dyDescent="0.3">
      <c r="C1431" s="112">
        <f t="shared" si="22"/>
        <v>1900</v>
      </c>
    </row>
    <row r="1432" spans="3:3" x14ac:dyDescent="0.3">
      <c r="C1432" s="112">
        <f t="shared" si="22"/>
        <v>1900</v>
      </c>
    </row>
    <row r="1433" spans="3:3" x14ac:dyDescent="0.3">
      <c r="C1433" s="112">
        <f t="shared" si="22"/>
        <v>1900</v>
      </c>
    </row>
    <row r="1434" spans="3:3" x14ac:dyDescent="0.3">
      <c r="C1434" s="112">
        <f t="shared" si="22"/>
        <v>1900</v>
      </c>
    </row>
    <row r="1435" spans="3:3" x14ac:dyDescent="0.3">
      <c r="C1435" s="112">
        <f t="shared" si="22"/>
        <v>1900</v>
      </c>
    </row>
    <row r="1436" spans="3:3" x14ac:dyDescent="0.3">
      <c r="C1436" s="112">
        <f t="shared" si="22"/>
        <v>1900</v>
      </c>
    </row>
    <row r="1437" spans="3:3" x14ac:dyDescent="0.3">
      <c r="C1437" s="112">
        <f t="shared" si="22"/>
        <v>1900</v>
      </c>
    </row>
    <row r="1438" spans="3:3" x14ac:dyDescent="0.3">
      <c r="C1438" s="112">
        <f t="shared" si="22"/>
        <v>1900</v>
      </c>
    </row>
    <row r="1439" spans="3:3" x14ac:dyDescent="0.3">
      <c r="C1439" s="112">
        <f t="shared" si="22"/>
        <v>1900</v>
      </c>
    </row>
    <row r="1440" spans="3:3" x14ac:dyDescent="0.3">
      <c r="C1440" s="112">
        <f t="shared" si="22"/>
        <v>1900</v>
      </c>
    </row>
    <row r="1441" spans="3:3" x14ac:dyDescent="0.3">
      <c r="C1441" s="112">
        <f t="shared" si="22"/>
        <v>1900</v>
      </c>
    </row>
    <row r="1442" spans="3:3" x14ac:dyDescent="0.3">
      <c r="C1442" s="112">
        <f t="shared" si="22"/>
        <v>1900</v>
      </c>
    </row>
    <row r="1443" spans="3:3" x14ac:dyDescent="0.3">
      <c r="C1443" s="112">
        <f t="shared" si="22"/>
        <v>1900</v>
      </c>
    </row>
    <row r="1444" spans="3:3" x14ac:dyDescent="0.3">
      <c r="C1444" s="112">
        <f t="shared" si="22"/>
        <v>1900</v>
      </c>
    </row>
    <row r="1445" spans="3:3" x14ac:dyDescent="0.3">
      <c r="C1445" s="112">
        <f t="shared" si="22"/>
        <v>1900</v>
      </c>
    </row>
    <row r="1446" spans="3:3" x14ac:dyDescent="0.3">
      <c r="C1446" s="112">
        <f t="shared" si="22"/>
        <v>1900</v>
      </c>
    </row>
    <row r="1447" spans="3:3" x14ac:dyDescent="0.3">
      <c r="C1447" s="112">
        <f t="shared" si="22"/>
        <v>1900</v>
      </c>
    </row>
    <row r="1448" spans="3:3" x14ac:dyDescent="0.3">
      <c r="C1448" s="112">
        <f t="shared" si="22"/>
        <v>1900</v>
      </c>
    </row>
    <row r="1449" spans="3:3" x14ac:dyDescent="0.3">
      <c r="C1449" s="112">
        <f t="shared" si="22"/>
        <v>1900</v>
      </c>
    </row>
    <row r="1450" spans="3:3" x14ac:dyDescent="0.3">
      <c r="C1450" s="112">
        <f t="shared" si="22"/>
        <v>1900</v>
      </c>
    </row>
    <row r="1451" spans="3:3" x14ac:dyDescent="0.3">
      <c r="C1451" s="112">
        <f t="shared" si="22"/>
        <v>1900</v>
      </c>
    </row>
    <row r="1452" spans="3:3" x14ac:dyDescent="0.3">
      <c r="C1452" s="112">
        <f t="shared" si="22"/>
        <v>1900</v>
      </c>
    </row>
    <row r="1453" spans="3:3" x14ac:dyDescent="0.3">
      <c r="C1453" s="112">
        <f t="shared" si="22"/>
        <v>1900</v>
      </c>
    </row>
    <row r="1454" spans="3:3" x14ac:dyDescent="0.3">
      <c r="C1454" s="112">
        <f t="shared" si="22"/>
        <v>1900</v>
      </c>
    </row>
    <row r="1455" spans="3:3" x14ac:dyDescent="0.3">
      <c r="C1455" s="112">
        <f t="shared" si="22"/>
        <v>1900</v>
      </c>
    </row>
    <row r="1456" spans="3:3" x14ac:dyDescent="0.3">
      <c r="C1456" s="112">
        <f t="shared" si="22"/>
        <v>1900</v>
      </c>
    </row>
    <row r="1457" spans="3:3" x14ac:dyDescent="0.3">
      <c r="C1457" s="112">
        <f t="shared" si="22"/>
        <v>1900</v>
      </c>
    </row>
    <row r="1458" spans="3:3" x14ac:dyDescent="0.3">
      <c r="C1458" s="112">
        <f t="shared" si="22"/>
        <v>1900</v>
      </c>
    </row>
    <row r="1459" spans="3:3" x14ac:dyDescent="0.3">
      <c r="C1459" s="112">
        <f t="shared" si="22"/>
        <v>1900</v>
      </c>
    </row>
    <row r="1460" spans="3:3" x14ac:dyDescent="0.3">
      <c r="C1460" s="112">
        <f t="shared" si="22"/>
        <v>1900</v>
      </c>
    </row>
    <row r="1461" spans="3:3" x14ac:dyDescent="0.3">
      <c r="C1461" s="112">
        <f t="shared" si="22"/>
        <v>1900</v>
      </c>
    </row>
    <row r="1462" spans="3:3" x14ac:dyDescent="0.3">
      <c r="C1462" s="112">
        <f t="shared" si="22"/>
        <v>1900</v>
      </c>
    </row>
    <row r="1463" spans="3:3" x14ac:dyDescent="0.3">
      <c r="C1463" s="112">
        <f t="shared" si="22"/>
        <v>1900</v>
      </c>
    </row>
    <row r="1464" spans="3:3" x14ac:dyDescent="0.3">
      <c r="C1464" s="112">
        <f t="shared" si="22"/>
        <v>1900</v>
      </c>
    </row>
    <row r="1465" spans="3:3" x14ac:dyDescent="0.3">
      <c r="C1465" s="112">
        <f t="shared" si="22"/>
        <v>1900</v>
      </c>
    </row>
    <row r="1466" spans="3:3" x14ac:dyDescent="0.3">
      <c r="C1466" s="112">
        <f t="shared" si="22"/>
        <v>1900</v>
      </c>
    </row>
    <row r="1467" spans="3:3" x14ac:dyDescent="0.3">
      <c r="C1467" s="112">
        <f t="shared" si="22"/>
        <v>1900</v>
      </c>
    </row>
    <row r="1468" spans="3:3" x14ac:dyDescent="0.3">
      <c r="C1468" s="112">
        <f t="shared" si="22"/>
        <v>1900</v>
      </c>
    </row>
    <row r="1469" spans="3:3" x14ac:dyDescent="0.3">
      <c r="C1469" s="112">
        <f t="shared" si="22"/>
        <v>1900</v>
      </c>
    </row>
    <row r="1470" spans="3:3" x14ac:dyDescent="0.3">
      <c r="C1470" s="112">
        <f t="shared" si="22"/>
        <v>1900</v>
      </c>
    </row>
    <row r="1471" spans="3:3" x14ac:dyDescent="0.3">
      <c r="C1471" s="112">
        <f t="shared" si="22"/>
        <v>1900</v>
      </c>
    </row>
    <row r="1472" spans="3:3" x14ac:dyDescent="0.3">
      <c r="C1472" s="112">
        <f t="shared" si="22"/>
        <v>1900</v>
      </c>
    </row>
    <row r="1473" spans="3:3" x14ac:dyDescent="0.3">
      <c r="C1473" s="112">
        <f t="shared" si="22"/>
        <v>1900</v>
      </c>
    </row>
    <row r="1474" spans="3:3" x14ac:dyDescent="0.3">
      <c r="C1474" s="112">
        <f t="shared" si="22"/>
        <v>1900</v>
      </c>
    </row>
    <row r="1475" spans="3:3" x14ac:dyDescent="0.3">
      <c r="C1475" s="112">
        <f t="shared" ref="C1475:C1538" si="23">YEAR(A1475)</f>
        <v>1900</v>
      </c>
    </row>
    <row r="1476" spans="3:3" x14ac:dyDescent="0.3">
      <c r="C1476" s="112">
        <f t="shared" si="23"/>
        <v>1900</v>
      </c>
    </row>
    <row r="1477" spans="3:3" x14ac:dyDescent="0.3">
      <c r="C1477" s="112">
        <f t="shared" si="23"/>
        <v>1900</v>
      </c>
    </row>
    <row r="1478" spans="3:3" x14ac:dyDescent="0.3">
      <c r="C1478" s="112">
        <f t="shared" si="23"/>
        <v>1900</v>
      </c>
    </row>
    <row r="1479" spans="3:3" x14ac:dyDescent="0.3">
      <c r="C1479" s="112">
        <f t="shared" si="23"/>
        <v>1900</v>
      </c>
    </row>
    <row r="1480" spans="3:3" x14ac:dyDescent="0.3">
      <c r="C1480" s="112">
        <f t="shared" si="23"/>
        <v>1900</v>
      </c>
    </row>
    <row r="1481" spans="3:3" x14ac:dyDescent="0.3">
      <c r="C1481" s="112">
        <f t="shared" si="23"/>
        <v>1900</v>
      </c>
    </row>
    <row r="1482" spans="3:3" x14ac:dyDescent="0.3">
      <c r="C1482" s="112">
        <f t="shared" si="23"/>
        <v>1900</v>
      </c>
    </row>
    <row r="1483" spans="3:3" x14ac:dyDescent="0.3">
      <c r="C1483" s="112">
        <f t="shared" si="23"/>
        <v>1900</v>
      </c>
    </row>
    <row r="1484" spans="3:3" x14ac:dyDescent="0.3">
      <c r="C1484" s="112">
        <f t="shared" si="23"/>
        <v>1900</v>
      </c>
    </row>
    <row r="1485" spans="3:3" x14ac:dyDescent="0.3">
      <c r="C1485" s="112">
        <f t="shared" si="23"/>
        <v>1900</v>
      </c>
    </row>
    <row r="1486" spans="3:3" x14ac:dyDescent="0.3">
      <c r="C1486" s="112">
        <f t="shared" si="23"/>
        <v>1900</v>
      </c>
    </row>
    <row r="1487" spans="3:3" x14ac:dyDescent="0.3">
      <c r="C1487" s="112">
        <f t="shared" si="23"/>
        <v>1900</v>
      </c>
    </row>
    <row r="1488" spans="3:3" x14ac:dyDescent="0.3">
      <c r="C1488" s="112">
        <f t="shared" si="23"/>
        <v>1900</v>
      </c>
    </row>
    <row r="1489" spans="3:3" x14ac:dyDescent="0.3">
      <c r="C1489" s="112">
        <f t="shared" si="23"/>
        <v>1900</v>
      </c>
    </row>
    <row r="1490" spans="3:3" x14ac:dyDescent="0.3">
      <c r="C1490" s="112">
        <f t="shared" si="23"/>
        <v>1900</v>
      </c>
    </row>
    <row r="1491" spans="3:3" x14ac:dyDescent="0.3">
      <c r="C1491" s="112">
        <f t="shared" si="23"/>
        <v>1900</v>
      </c>
    </row>
    <row r="1492" spans="3:3" x14ac:dyDescent="0.3">
      <c r="C1492" s="112">
        <f t="shared" si="23"/>
        <v>1900</v>
      </c>
    </row>
    <row r="1493" spans="3:3" x14ac:dyDescent="0.3">
      <c r="C1493" s="112">
        <f t="shared" si="23"/>
        <v>1900</v>
      </c>
    </row>
    <row r="1494" spans="3:3" x14ac:dyDescent="0.3">
      <c r="C1494" s="112">
        <f t="shared" si="23"/>
        <v>1900</v>
      </c>
    </row>
    <row r="1495" spans="3:3" x14ac:dyDescent="0.3">
      <c r="C1495" s="112">
        <f t="shared" si="23"/>
        <v>1900</v>
      </c>
    </row>
    <row r="1496" spans="3:3" x14ac:dyDescent="0.3">
      <c r="C1496" s="112">
        <f t="shared" si="23"/>
        <v>1900</v>
      </c>
    </row>
    <row r="1497" spans="3:3" x14ac:dyDescent="0.3">
      <c r="C1497" s="112">
        <f t="shared" si="23"/>
        <v>1900</v>
      </c>
    </row>
    <row r="1498" spans="3:3" x14ac:dyDescent="0.3">
      <c r="C1498" s="112">
        <f t="shared" si="23"/>
        <v>1900</v>
      </c>
    </row>
    <row r="1499" spans="3:3" x14ac:dyDescent="0.3">
      <c r="C1499" s="112">
        <f t="shared" si="23"/>
        <v>1900</v>
      </c>
    </row>
    <row r="1500" spans="3:3" x14ac:dyDescent="0.3">
      <c r="C1500" s="112">
        <f t="shared" si="23"/>
        <v>1900</v>
      </c>
    </row>
    <row r="1501" spans="3:3" x14ac:dyDescent="0.3">
      <c r="C1501" s="112">
        <f t="shared" si="23"/>
        <v>1900</v>
      </c>
    </row>
    <row r="1502" spans="3:3" x14ac:dyDescent="0.3">
      <c r="C1502" s="112">
        <f t="shared" si="23"/>
        <v>1900</v>
      </c>
    </row>
    <row r="1503" spans="3:3" x14ac:dyDescent="0.3">
      <c r="C1503" s="112">
        <f t="shared" si="23"/>
        <v>1900</v>
      </c>
    </row>
    <row r="1504" spans="3:3" x14ac:dyDescent="0.3">
      <c r="C1504" s="112">
        <f t="shared" si="23"/>
        <v>1900</v>
      </c>
    </row>
    <row r="1505" spans="3:3" x14ac:dyDescent="0.3">
      <c r="C1505" s="112">
        <f t="shared" si="23"/>
        <v>1900</v>
      </c>
    </row>
    <row r="1506" spans="3:3" x14ac:dyDescent="0.3">
      <c r="C1506" s="112">
        <f t="shared" si="23"/>
        <v>1900</v>
      </c>
    </row>
    <row r="1507" spans="3:3" x14ac:dyDescent="0.3">
      <c r="C1507" s="112">
        <f t="shared" si="23"/>
        <v>1900</v>
      </c>
    </row>
    <row r="1508" spans="3:3" x14ac:dyDescent="0.3">
      <c r="C1508" s="112">
        <f t="shared" si="23"/>
        <v>1900</v>
      </c>
    </row>
    <row r="1509" spans="3:3" x14ac:dyDescent="0.3">
      <c r="C1509" s="112">
        <f t="shared" si="23"/>
        <v>1900</v>
      </c>
    </row>
    <row r="1510" spans="3:3" x14ac:dyDescent="0.3">
      <c r="C1510" s="112">
        <f t="shared" si="23"/>
        <v>1900</v>
      </c>
    </row>
    <row r="1511" spans="3:3" x14ac:dyDescent="0.3">
      <c r="C1511" s="112">
        <f t="shared" si="23"/>
        <v>1900</v>
      </c>
    </row>
    <row r="1512" spans="3:3" x14ac:dyDescent="0.3">
      <c r="C1512" s="112">
        <f t="shared" si="23"/>
        <v>1900</v>
      </c>
    </row>
    <row r="1513" spans="3:3" x14ac:dyDescent="0.3">
      <c r="C1513" s="112">
        <f t="shared" si="23"/>
        <v>1900</v>
      </c>
    </row>
    <row r="1514" spans="3:3" x14ac:dyDescent="0.3">
      <c r="C1514" s="112">
        <f t="shared" si="23"/>
        <v>1900</v>
      </c>
    </row>
    <row r="1515" spans="3:3" x14ac:dyDescent="0.3">
      <c r="C1515" s="112">
        <f t="shared" si="23"/>
        <v>1900</v>
      </c>
    </row>
    <row r="1516" spans="3:3" x14ac:dyDescent="0.3">
      <c r="C1516" s="112">
        <f t="shared" si="23"/>
        <v>1900</v>
      </c>
    </row>
    <row r="1517" spans="3:3" x14ac:dyDescent="0.3">
      <c r="C1517" s="112">
        <f t="shared" si="23"/>
        <v>1900</v>
      </c>
    </row>
    <row r="1518" spans="3:3" x14ac:dyDescent="0.3">
      <c r="C1518" s="112">
        <f t="shared" si="23"/>
        <v>1900</v>
      </c>
    </row>
    <row r="1519" spans="3:3" x14ac:dyDescent="0.3">
      <c r="C1519" s="112">
        <f t="shared" si="23"/>
        <v>1900</v>
      </c>
    </row>
    <row r="1520" spans="3:3" x14ac:dyDescent="0.3">
      <c r="C1520" s="112">
        <f t="shared" si="23"/>
        <v>1900</v>
      </c>
    </row>
    <row r="1521" spans="3:3" x14ac:dyDescent="0.3">
      <c r="C1521" s="112">
        <f t="shared" si="23"/>
        <v>1900</v>
      </c>
    </row>
    <row r="1522" spans="3:3" x14ac:dyDescent="0.3">
      <c r="C1522" s="112">
        <f t="shared" si="23"/>
        <v>1900</v>
      </c>
    </row>
    <row r="1523" spans="3:3" x14ac:dyDescent="0.3">
      <c r="C1523" s="112">
        <f t="shared" si="23"/>
        <v>1900</v>
      </c>
    </row>
    <row r="1524" spans="3:3" x14ac:dyDescent="0.3">
      <c r="C1524" s="112">
        <f t="shared" si="23"/>
        <v>1900</v>
      </c>
    </row>
    <row r="1525" spans="3:3" x14ac:dyDescent="0.3">
      <c r="C1525" s="112">
        <f t="shared" si="23"/>
        <v>1900</v>
      </c>
    </row>
    <row r="1526" spans="3:3" x14ac:dyDescent="0.3">
      <c r="C1526" s="112">
        <f t="shared" si="23"/>
        <v>1900</v>
      </c>
    </row>
    <row r="1527" spans="3:3" x14ac:dyDescent="0.3">
      <c r="C1527" s="112">
        <f t="shared" si="23"/>
        <v>1900</v>
      </c>
    </row>
    <row r="1528" spans="3:3" x14ac:dyDescent="0.3">
      <c r="C1528" s="112">
        <f t="shared" si="23"/>
        <v>1900</v>
      </c>
    </row>
    <row r="1529" spans="3:3" x14ac:dyDescent="0.3">
      <c r="C1529" s="112">
        <f t="shared" si="23"/>
        <v>1900</v>
      </c>
    </row>
    <row r="1530" spans="3:3" x14ac:dyDescent="0.3">
      <c r="C1530" s="112">
        <f t="shared" si="23"/>
        <v>1900</v>
      </c>
    </row>
    <row r="1531" spans="3:3" x14ac:dyDescent="0.3">
      <c r="C1531" s="112">
        <f t="shared" si="23"/>
        <v>1900</v>
      </c>
    </row>
    <row r="1532" spans="3:3" x14ac:dyDescent="0.3">
      <c r="C1532" s="112">
        <f t="shared" si="23"/>
        <v>1900</v>
      </c>
    </row>
    <row r="1533" spans="3:3" x14ac:dyDescent="0.3">
      <c r="C1533" s="112">
        <f t="shared" si="23"/>
        <v>1900</v>
      </c>
    </row>
    <row r="1534" spans="3:3" x14ac:dyDescent="0.3">
      <c r="C1534" s="112">
        <f t="shared" si="23"/>
        <v>1900</v>
      </c>
    </row>
    <row r="1535" spans="3:3" x14ac:dyDescent="0.3">
      <c r="C1535" s="112">
        <f t="shared" si="23"/>
        <v>1900</v>
      </c>
    </row>
    <row r="1536" spans="3:3" x14ac:dyDescent="0.3">
      <c r="C1536" s="112">
        <f t="shared" si="23"/>
        <v>1900</v>
      </c>
    </row>
    <row r="1537" spans="3:3" x14ac:dyDescent="0.3">
      <c r="C1537" s="112">
        <f t="shared" si="23"/>
        <v>1900</v>
      </c>
    </row>
    <row r="1538" spans="3:3" x14ac:dyDescent="0.3">
      <c r="C1538" s="112">
        <f t="shared" si="23"/>
        <v>1900</v>
      </c>
    </row>
    <row r="1539" spans="3:3" x14ac:dyDescent="0.3">
      <c r="C1539" s="112">
        <f t="shared" ref="C1539:C1602" si="24">YEAR(A1539)</f>
        <v>1900</v>
      </c>
    </row>
    <row r="1540" spans="3:3" x14ac:dyDescent="0.3">
      <c r="C1540" s="112">
        <f t="shared" si="24"/>
        <v>1900</v>
      </c>
    </row>
    <row r="1541" spans="3:3" x14ac:dyDescent="0.3">
      <c r="C1541" s="112">
        <f t="shared" si="24"/>
        <v>1900</v>
      </c>
    </row>
    <row r="1542" spans="3:3" x14ac:dyDescent="0.3">
      <c r="C1542" s="112">
        <f t="shared" si="24"/>
        <v>1900</v>
      </c>
    </row>
    <row r="1543" spans="3:3" x14ac:dyDescent="0.3">
      <c r="C1543" s="112">
        <f t="shared" si="24"/>
        <v>1900</v>
      </c>
    </row>
    <row r="1544" spans="3:3" x14ac:dyDescent="0.3">
      <c r="C1544" s="112">
        <f t="shared" si="24"/>
        <v>1900</v>
      </c>
    </row>
    <row r="1545" spans="3:3" x14ac:dyDescent="0.3">
      <c r="C1545" s="112">
        <f t="shared" si="24"/>
        <v>1900</v>
      </c>
    </row>
    <row r="1546" spans="3:3" x14ac:dyDescent="0.3">
      <c r="C1546" s="112">
        <f t="shared" si="24"/>
        <v>1900</v>
      </c>
    </row>
    <row r="1547" spans="3:3" x14ac:dyDescent="0.3">
      <c r="C1547" s="112">
        <f t="shared" si="24"/>
        <v>1900</v>
      </c>
    </row>
    <row r="1548" spans="3:3" x14ac:dyDescent="0.3">
      <c r="C1548" s="112">
        <f t="shared" si="24"/>
        <v>1900</v>
      </c>
    </row>
    <row r="1549" spans="3:3" x14ac:dyDescent="0.3">
      <c r="C1549" s="112">
        <f t="shared" si="24"/>
        <v>1900</v>
      </c>
    </row>
    <row r="1550" spans="3:3" x14ac:dyDescent="0.3">
      <c r="C1550" s="112">
        <f t="shared" si="24"/>
        <v>1900</v>
      </c>
    </row>
    <row r="1551" spans="3:3" x14ac:dyDescent="0.3">
      <c r="C1551" s="112">
        <f t="shared" si="24"/>
        <v>1900</v>
      </c>
    </row>
    <row r="1552" spans="3:3" x14ac:dyDescent="0.3">
      <c r="C1552" s="112">
        <f t="shared" si="24"/>
        <v>1900</v>
      </c>
    </row>
    <row r="1553" spans="3:3" x14ac:dyDescent="0.3">
      <c r="C1553" s="112">
        <f t="shared" si="24"/>
        <v>1900</v>
      </c>
    </row>
    <row r="1554" spans="3:3" x14ac:dyDescent="0.3">
      <c r="C1554" s="112">
        <f t="shared" si="24"/>
        <v>1900</v>
      </c>
    </row>
    <row r="1555" spans="3:3" x14ac:dyDescent="0.3">
      <c r="C1555" s="112">
        <f t="shared" si="24"/>
        <v>1900</v>
      </c>
    </row>
    <row r="1556" spans="3:3" x14ac:dyDescent="0.3">
      <c r="C1556" s="112">
        <f t="shared" si="24"/>
        <v>1900</v>
      </c>
    </row>
    <row r="1557" spans="3:3" x14ac:dyDescent="0.3">
      <c r="C1557" s="112">
        <f t="shared" si="24"/>
        <v>1900</v>
      </c>
    </row>
    <row r="1558" spans="3:3" x14ac:dyDescent="0.3">
      <c r="C1558" s="112">
        <f t="shared" si="24"/>
        <v>1900</v>
      </c>
    </row>
    <row r="1559" spans="3:3" x14ac:dyDescent="0.3">
      <c r="C1559" s="112">
        <f t="shared" si="24"/>
        <v>1900</v>
      </c>
    </row>
    <row r="1560" spans="3:3" x14ac:dyDescent="0.3">
      <c r="C1560" s="112">
        <f t="shared" si="24"/>
        <v>1900</v>
      </c>
    </row>
    <row r="1561" spans="3:3" x14ac:dyDescent="0.3">
      <c r="C1561" s="112">
        <f t="shared" si="24"/>
        <v>1900</v>
      </c>
    </row>
    <row r="1562" spans="3:3" x14ac:dyDescent="0.3">
      <c r="C1562" s="112">
        <f t="shared" si="24"/>
        <v>1900</v>
      </c>
    </row>
    <row r="1563" spans="3:3" x14ac:dyDescent="0.3">
      <c r="C1563" s="112">
        <f t="shared" si="24"/>
        <v>1900</v>
      </c>
    </row>
    <row r="1564" spans="3:3" x14ac:dyDescent="0.3">
      <c r="C1564" s="112">
        <f t="shared" si="24"/>
        <v>1900</v>
      </c>
    </row>
    <row r="1565" spans="3:3" x14ac:dyDescent="0.3">
      <c r="C1565" s="112">
        <f t="shared" si="24"/>
        <v>1900</v>
      </c>
    </row>
    <row r="1566" spans="3:3" x14ac:dyDescent="0.3">
      <c r="C1566" s="112">
        <f t="shared" si="24"/>
        <v>1900</v>
      </c>
    </row>
    <row r="1567" spans="3:3" x14ac:dyDescent="0.3">
      <c r="C1567" s="112">
        <f t="shared" si="24"/>
        <v>1900</v>
      </c>
    </row>
    <row r="1568" spans="3:3" x14ac:dyDescent="0.3">
      <c r="C1568" s="112">
        <f t="shared" si="24"/>
        <v>1900</v>
      </c>
    </row>
    <row r="1569" spans="3:3" x14ac:dyDescent="0.3">
      <c r="C1569" s="112">
        <f t="shared" si="24"/>
        <v>1900</v>
      </c>
    </row>
    <row r="1570" spans="3:3" x14ac:dyDescent="0.3">
      <c r="C1570" s="112">
        <f t="shared" si="24"/>
        <v>1900</v>
      </c>
    </row>
    <row r="1571" spans="3:3" x14ac:dyDescent="0.3">
      <c r="C1571" s="112">
        <f t="shared" si="24"/>
        <v>1900</v>
      </c>
    </row>
    <row r="1572" spans="3:3" x14ac:dyDescent="0.3">
      <c r="C1572" s="112">
        <f t="shared" si="24"/>
        <v>1900</v>
      </c>
    </row>
    <row r="1573" spans="3:3" x14ac:dyDescent="0.3">
      <c r="C1573" s="112">
        <f t="shared" si="24"/>
        <v>1900</v>
      </c>
    </row>
    <row r="1574" spans="3:3" x14ac:dyDescent="0.3">
      <c r="C1574" s="112">
        <f t="shared" si="24"/>
        <v>1900</v>
      </c>
    </row>
    <row r="1575" spans="3:3" x14ac:dyDescent="0.3">
      <c r="C1575" s="112">
        <f t="shared" si="24"/>
        <v>1900</v>
      </c>
    </row>
    <row r="1576" spans="3:3" x14ac:dyDescent="0.3">
      <c r="C1576" s="112">
        <f t="shared" si="24"/>
        <v>1900</v>
      </c>
    </row>
    <row r="1577" spans="3:3" x14ac:dyDescent="0.3">
      <c r="C1577" s="112">
        <f t="shared" si="24"/>
        <v>1900</v>
      </c>
    </row>
    <row r="1578" spans="3:3" x14ac:dyDescent="0.3">
      <c r="C1578" s="112">
        <f t="shared" si="24"/>
        <v>1900</v>
      </c>
    </row>
    <row r="1579" spans="3:3" x14ac:dyDescent="0.3">
      <c r="C1579" s="112">
        <f t="shared" si="24"/>
        <v>1900</v>
      </c>
    </row>
    <row r="1580" spans="3:3" x14ac:dyDescent="0.3">
      <c r="C1580" s="112">
        <f t="shared" si="24"/>
        <v>1900</v>
      </c>
    </row>
    <row r="1581" spans="3:3" x14ac:dyDescent="0.3">
      <c r="C1581" s="112">
        <f t="shared" si="24"/>
        <v>1900</v>
      </c>
    </row>
    <row r="1582" spans="3:3" x14ac:dyDescent="0.3">
      <c r="C1582" s="112">
        <f t="shared" si="24"/>
        <v>1900</v>
      </c>
    </row>
    <row r="1583" spans="3:3" x14ac:dyDescent="0.3">
      <c r="C1583" s="112">
        <f t="shared" si="24"/>
        <v>1900</v>
      </c>
    </row>
    <row r="1584" spans="3:3" x14ac:dyDescent="0.3">
      <c r="C1584" s="112">
        <f t="shared" si="24"/>
        <v>1900</v>
      </c>
    </row>
    <row r="1585" spans="3:3" x14ac:dyDescent="0.3">
      <c r="C1585" s="112">
        <f t="shared" si="24"/>
        <v>1900</v>
      </c>
    </row>
    <row r="1586" spans="3:3" x14ac:dyDescent="0.3">
      <c r="C1586" s="112">
        <f t="shared" si="24"/>
        <v>1900</v>
      </c>
    </row>
    <row r="1587" spans="3:3" x14ac:dyDescent="0.3">
      <c r="C1587" s="112">
        <f t="shared" si="24"/>
        <v>1900</v>
      </c>
    </row>
    <row r="1588" spans="3:3" x14ac:dyDescent="0.3">
      <c r="C1588" s="112">
        <f t="shared" si="24"/>
        <v>1900</v>
      </c>
    </row>
    <row r="1589" spans="3:3" x14ac:dyDescent="0.3">
      <c r="C1589" s="112">
        <f t="shared" si="24"/>
        <v>1900</v>
      </c>
    </row>
    <row r="1590" spans="3:3" x14ac:dyDescent="0.3">
      <c r="C1590" s="112">
        <f t="shared" si="24"/>
        <v>1900</v>
      </c>
    </row>
    <row r="1591" spans="3:3" x14ac:dyDescent="0.3">
      <c r="C1591" s="112">
        <f t="shared" si="24"/>
        <v>1900</v>
      </c>
    </row>
    <row r="1592" spans="3:3" x14ac:dyDescent="0.3">
      <c r="C1592" s="112">
        <f t="shared" si="24"/>
        <v>1900</v>
      </c>
    </row>
    <row r="1593" spans="3:3" x14ac:dyDescent="0.3">
      <c r="C1593" s="112">
        <f t="shared" si="24"/>
        <v>1900</v>
      </c>
    </row>
    <row r="1594" spans="3:3" x14ac:dyDescent="0.3">
      <c r="C1594" s="112">
        <f t="shared" si="24"/>
        <v>1900</v>
      </c>
    </row>
    <row r="1595" spans="3:3" x14ac:dyDescent="0.3">
      <c r="C1595" s="112">
        <f t="shared" si="24"/>
        <v>1900</v>
      </c>
    </row>
    <row r="1596" spans="3:3" x14ac:dyDescent="0.3">
      <c r="C1596" s="112">
        <f t="shared" si="24"/>
        <v>1900</v>
      </c>
    </row>
    <row r="1597" spans="3:3" x14ac:dyDescent="0.3">
      <c r="C1597" s="112">
        <f t="shared" si="24"/>
        <v>1900</v>
      </c>
    </row>
    <row r="1598" spans="3:3" x14ac:dyDescent="0.3">
      <c r="C1598" s="112">
        <f t="shared" si="24"/>
        <v>1900</v>
      </c>
    </row>
    <row r="1599" spans="3:3" x14ac:dyDescent="0.3">
      <c r="C1599" s="112">
        <f t="shared" si="24"/>
        <v>1900</v>
      </c>
    </row>
    <row r="1600" spans="3:3" x14ac:dyDescent="0.3">
      <c r="C1600" s="112">
        <f t="shared" si="24"/>
        <v>1900</v>
      </c>
    </row>
    <row r="1601" spans="3:3" x14ac:dyDescent="0.3">
      <c r="C1601" s="112">
        <f t="shared" si="24"/>
        <v>1900</v>
      </c>
    </row>
    <row r="1602" spans="3:3" x14ac:dyDescent="0.3">
      <c r="C1602" s="112">
        <f t="shared" si="24"/>
        <v>1900</v>
      </c>
    </row>
    <row r="1603" spans="3:3" x14ac:dyDescent="0.3">
      <c r="C1603" s="112">
        <f t="shared" ref="C1603:C1666" si="25">YEAR(A1603)</f>
        <v>1900</v>
      </c>
    </row>
    <row r="1604" spans="3:3" x14ac:dyDescent="0.3">
      <c r="C1604" s="112">
        <f t="shared" si="25"/>
        <v>1900</v>
      </c>
    </row>
    <row r="1605" spans="3:3" x14ac:dyDescent="0.3">
      <c r="C1605" s="112">
        <f t="shared" si="25"/>
        <v>1900</v>
      </c>
    </row>
    <row r="1606" spans="3:3" x14ac:dyDescent="0.3">
      <c r="C1606" s="112">
        <f t="shared" si="25"/>
        <v>1900</v>
      </c>
    </row>
    <row r="1607" spans="3:3" x14ac:dyDescent="0.3">
      <c r="C1607" s="112">
        <f t="shared" si="25"/>
        <v>1900</v>
      </c>
    </row>
    <row r="1608" spans="3:3" x14ac:dyDescent="0.3">
      <c r="C1608" s="112">
        <f t="shared" si="25"/>
        <v>1900</v>
      </c>
    </row>
    <row r="1609" spans="3:3" x14ac:dyDescent="0.3">
      <c r="C1609" s="112">
        <f t="shared" si="25"/>
        <v>1900</v>
      </c>
    </row>
    <row r="1610" spans="3:3" x14ac:dyDescent="0.3">
      <c r="C1610" s="112">
        <f t="shared" si="25"/>
        <v>1900</v>
      </c>
    </row>
    <row r="1611" spans="3:3" x14ac:dyDescent="0.3">
      <c r="C1611" s="112">
        <f t="shared" si="25"/>
        <v>1900</v>
      </c>
    </row>
    <row r="1612" spans="3:3" x14ac:dyDescent="0.3">
      <c r="C1612" s="112">
        <f t="shared" si="25"/>
        <v>1900</v>
      </c>
    </row>
    <row r="1613" spans="3:3" x14ac:dyDescent="0.3">
      <c r="C1613" s="112">
        <f t="shared" si="25"/>
        <v>1900</v>
      </c>
    </row>
    <row r="1614" spans="3:3" x14ac:dyDescent="0.3">
      <c r="C1614" s="112">
        <f t="shared" si="25"/>
        <v>1900</v>
      </c>
    </row>
    <row r="1615" spans="3:3" x14ac:dyDescent="0.3">
      <c r="C1615" s="112">
        <f t="shared" si="25"/>
        <v>1900</v>
      </c>
    </row>
    <row r="1616" spans="3:3" x14ac:dyDescent="0.3">
      <c r="C1616" s="112">
        <f t="shared" si="25"/>
        <v>1900</v>
      </c>
    </row>
    <row r="1617" spans="3:3" x14ac:dyDescent="0.3">
      <c r="C1617" s="112">
        <f t="shared" si="25"/>
        <v>1900</v>
      </c>
    </row>
    <row r="1618" spans="3:3" x14ac:dyDescent="0.3">
      <c r="C1618" s="112">
        <f t="shared" si="25"/>
        <v>1900</v>
      </c>
    </row>
    <row r="1619" spans="3:3" x14ac:dyDescent="0.3">
      <c r="C1619" s="112">
        <f t="shared" si="25"/>
        <v>1900</v>
      </c>
    </row>
    <row r="1620" spans="3:3" x14ac:dyDescent="0.3">
      <c r="C1620" s="112">
        <f t="shared" si="25"/>
        <v>1900</v>
      </c>
    </row>
    <row r="1621" spans="3:3" x14ac:dyDescent="0.3">
      <c r="C1621" s="112">
        <f t="shared" si="25"/>
        <v>1900</v>
      </c>
    </row>
    <row r="1622" spans="3:3" x14ac:dyDescent="0.3">
      <c r="C1622" s="112">
        <f t="shared" si="25"/>
        <v>1900</v>
      </c>
    </row>
    <row r="1623" spans="3:3" x14ac:dyDescent="0.3">
      <c r="C1623" s="112">
        <f t="shared" si="25"/>
        <v>1900</v>
      </c>
    </row>
    <row r="1624" spans="3:3" x14ac:dyDescent="0.3">
      <c r="C1624" s="112">
        <f t="shared" si="25"/>
        <v>1900</v>
      </c>
    </row>
    <row r="1625" spans="3:3" x14ac:dyDescent="0.3">
      <c r="C1625" s="112">
        <f t="shared" si="25"/>
        <v>1900</v>
      </c>
    </row>
    <row r="1626" spans="3:3" x14ac:dyDescent="0.3">
      <c r="C1626" s="112">
        <f t="shared" si="25"/>
        <v>1900</v>
      </c>
    </row>
    <row r="1627" spans="3:3" x14ac:dyDescent="0.3">
      <c r="C1627" s="112">
        <f t="shared" si="25"/>
        <v>1900</v>
      </c>
    </row>
    <row r="1628" spans="3:3" x14ac:dyDescent="0.3">
      <c r="C1628" s="112">
        <f t="shared" si="25"/>
        <v>1900</v>
      </c>
    </row>
    <row r="1629" spans="3:3" x14ac:dyDescent="0.3">
      <c r="C1629" s="112">
        <f t="shared" si="25"/>
        <v>1900</v>
      </c>
    </row>
    <row r="1630" spans="3:3" x14ac:dyDescent="0.3">
      <c r="C1630" s="112">
        <f t="shared" si="25"/>
        <v>1900</v>
      </c>
    </row>
    <row r="1631" spans="3:3" x14ac:dyDescent="0.3">
      <c r="C1631" s="112">
        <f t="shared" si="25"/>
        <v>1900</v>
      </c>
    </row>
    <row r="1632" spans="3:3" x14ac:dyDescent="0.3">
      <c r="C1632" s="112">
        <f t="shared" si="25"/>
        <v>1900</v>
      </c>
    </row>
    <row r="1633" spans="3:3" x14ac:dyDescent="0.3">
      <c r="C1633" s="112">
        <f t="shared" si="25"/>
        <v>1900</v>
      </c>
    </row>
    <row r="1634" spans="3:3" x14ac:dyDescent="0.3">
      <c r="C1634" s="112">
        <f t="shared" si="25"/>
        <v>1900</v>
      </c>
    </row>
    <row r="1635" spans="3:3" x14ac:dyDescent="0.3">
      <c r="C1635" s="112">
        <f t="shared" si="25"/>
        <v>1900</v>
      </c>
    </row>
    <row r="1636" spans="3:3" x14ac:dyDescent="0.3">
      <c r="C1636" s="112">
        <f t="shared" si="25"/>
        <v>1900</v>
      </c>
    </row>
    <row r="1637" spans="3:3" x14ac:dyDescent="0.3">
      <c r="C1637" s="112">
        <f t="shared" si="25"/>
        <v>1900</v>
      </c>
    </row>
    <row r="1638" spans="3:3" x14ac:dyDescent="0.3">
      <c r="C1638" s="112">
        <f t="shared" si="25"/>
        <v>1900</v>
      </c>
    </row>
    <row r="1639" spans="3:3" x14ac:dyDescent="0.3">
      <c r="C1639" s="112">
        <f t="shared" si="25"/>
        <v>1900</v>
      </c>
    </row>
    <row r="1640" spans="3:3" x14ac:dyDescent="0.3">
      <c r="C1640" s="112">
        <f t="shared" si="25"/>
        <v>1900</v>
      </c>
    </row>
    <row r="1641" spans="3:3" x14ac:dyDescent="0.3">
      <c r="C1641" s="112">
        <f t="shared" si="25"/>
        <v>1900</v>
      </c>
    </row>
    <row r="1642" spans="3:3" x14ac:dyDescent="0.3">
      <c r="C1642" s="112">
        <f t="shared" si="25"/>
        <v>1900</v>
      </c>
    </row>
    <row r="1643" spans="3:3" x14ac:dyDescent="0.3">
      <c r="C1643" s="112">
        <f t="shared" si="25"/>
        <v>1900</v>
      </c>
    </row>
    <row r="1644" spans="3:3" x14ac:dyDescent="0.3">
      <c r="C1644" s="112">
        <f t="shared" si="25"/>
        <v>1900</v>
      </c>
    </row>
    <row r="1645" spans="3:3" x14ac:dyDescent="0.3">
      <c r="C1645" s="112">
        <f t="shared" si="25"/>
        <v>1900</v>
      </c>
    </row>
    <row r="1646" spans="3:3" x14ac:dyDescent="0.3">
      <c r="C1646" s="112">
        <f t="shared" si="25"/>
        <v>1900</v>
      </c>
    </row>
    <row r="1647" spans="3:3" x14ac:dyDescent="0.3">
      <c r="C1647" s="112">
        <f t="shared" si="25"/>
        <v>1900</v>
      </c>
    </row>
    <row r="1648" spans="3:3" x14ac:dyDescent="0.3">
      <c r="C1648" s="112">
        <f t="shared" si="25"/>
        <v>1900</v>
      </c>
    </row>
    <row r="1649" spans="3:3" x14ac:dyDescent="0.3">
      <c r="C1649" s="112">
        <f t="shared" si="25"/>
        <v>1900</v>
      </c>
    </row>
    <row r="1650" spans="3:3" x14ac:dyDescent="0.3">
      <c r="C1650" s="112">
        <f t="shared" si="25"/>
        <v>1900</v>
      </c>
    </row>
    <row r="1651" spans="3:3" x14ac:dyDescent="0.3">
      <c r="C1651" s="112">
        <f t="shared" si="25"/>
        <v>1900</v>
      </c>
    </row>
    <row r="1652" spans="3:3" x14ac:dyDescent="0.3">
      <c r="C1652" s="112">
        <f t="shared" si="25"/>
        <v>1900</v>
      </c>
    </row>
    <row r="1653" spans="3:3" x14ac:dyDescent="0.3">
      <c r="C1653" s="112">
        <f t="shared" si="25"/>
        <v>1900</v>
      </c>
    </row>
    <row r="1654" spans="3:3" x14ac:dyDescent="0.3">
      <c r="C1654" s="112">
        <f t="shared" si="25"/>
        <v>1900</v>
      </c>
    </row>
    <row r="1655" spans="3:3" x14ac:dyDescent="0.3">
      <c r="C1655" s="112">
        <f t="shared" si="25"/>
        <v>1900</v>
      </c>
    </row>
    <row r="1656" spans="3:3" x14ac:dyDescent="0.3">
      <c r="C1656" s="112">
        <f t="shared" si="25"/>
        <v>1900</v>
      </c>
    </row>
    <row r="1657" spans="3:3" x14ac:dyDescent="0.3">
      <c r="C1657" s="112">
        <f t="shared" si="25"/>
        <v>1900</v>
      </c>
    </row>
    <row r="1658" spans="3:3" x14ac:dyDescent="0.3">
      <c r="C1658" s="112">
        <f t="shared" si="25"/>
        <v>1900</v>
      </c>
    </row>
    <row r="1659" spans="3:3" x14ac:dyDescent="0.3">
      <c r="C1659" s="112">
        <f t="shared" si="25"/>
        <v>1900</v>
      </c>
    </row>
    <row r="1660" spans="3:3" x14ac:dyDescent="0.3">
      <c r="C1660" s="112">
        <f t="shared" si="25"/>
        <v>1900</v>
      </c>
    </row>
    <row r="1661" spans="3:3" x14ac:dyDescent="0.3">
      <c r="C1661" s="112">
        <f t="shared" si="25"/>
        <v>1900</v>
      </c>
    </row>
    <row r="1662" spans="3:3" x14ac:dyDescent="0.3">
      <c r="C1662" s="112">
        <f t="shared" si="25"/>
        <v>1900</v>
      </c>
    </row>
    <row r="1663" spans="3:3" x14ac:dyDescent="0.3">
      <c r="C1663" s="112">
        <f t="shared" si="25"/>
        <v>1900</v>
      </c>
    </row>
    <row r="1664" spans="3:3" x14ac:dyDescent="0.3">
      <c r="C1664" s="112">
        <f t="shared" si="25"/>
        <v>1900</v>
      </c>
    </row>
    <row r="1665" spans="3:3" x14ac:dyDescent="0.3">
      <c r="C1665" s="112">
        <f t="shared" si="25"/>
        <v>1900</v>
      </c>
    </row>
    <row r="1666" spans="3:3" x14ac:dyDescent="0.3">
      <c r="C1666" s="112">
        <f t="shared" si="25"/>
        <v>1900</v>
      </c>
    </row>
    <row r="1667" spans="3:3" x14ac:dyDescent="0.3">
      <c r="C1667" s="112">
        <f t="shared" ref="C1667:C1730" si="26">YEAR(A1667)</f>
        <v>1900</v>
      </c>
    </row>
    <row r="1668" spans="3:3" x14ac:dyDescent="0.3">
      <c r="C1668" s="112">
        <f t="shared" si="26"/>
        <v>1900</v>
      </c>
    </row>
    <row r="1669" spans="3:3" x14ac:dyDescent="0.3">
      <c r="C1669" s="112">
        <f t="shared" si="26"/>
        <v>1900</v>
      </c>
    </row>
    <row r="1670" spans="3:3" x14ac:dyDescent="0.3">
      <c r="C1670" s="112">
        <f t="shared" si="26"/>
        <v>1900</v>
      </c>
    </row>
    <row r="1671" spans="3:3" x14ac:dyDescent="0.3">
      <c r="C1671" s="112">
        <f t="shared" si="26"/>
        <v>1900</v>
      </c>
    </row>
    <row r="1672" spans="3:3" x14ac:dyDescent="0.3">
      <c r="C1672" s="112">
        <f t="shared" si="26"/>
        <v>1900</v>
      </c>
    </row>
    <row r="1673" spans="3:3" x14ac:dyDescent="0.3">
      <c r="C1673" s="112">
        <f t="shared" si="26"/>
        <v>1900</v>
      </c>
    </row>
    <row r="1674" spans="3:3" x14ac:dyDescent="0.3">
      <c r="C1674" s="112">
        <f t="shared" si="26"/>
        <v>1900</v>
      </c>
    </row>
    <row r="1675" spans="3:3" x14ac:dyDescent="0.3">
      <c r="C1675" s="112">
        <f t="shared" si="26"/>
        <v>1900</v>
      </c>
    </row>
    <row r="1676" spans="3:3" x14ac:dyDescent="0.3">
      <c r="C1676" s="112">
        <f t="shared" si="26"/>
        <v>1900</v>
      </c>
    </row>
    <row r="1677" spans="3:3" x14ac:dyDescent="0.3">
      <c r="C1677" s="112">
        <f t="shared" si="26"/>
        <v>1900</v>
      </c>
    </row>
    <row r="1678" spans="3:3" x14ac:dyDescent="0.3">
      <c r="C1678" s="112">
        <f t="shared" si="26"/>
        <v>1900</v>
      </c>
    </row>
    <row r="1679" spans="3:3" x14ac:dyDescent="0.3">
      <c r="C1679" s="112">
        <f t="shared" si="26"/>
        <v>1900</v>
      </c>
    </row>
    <row r="1680" spans="3:3" x14ac:dyDescent="0.3">
      <c r="C1680" s="112">
        <f t="shared" si="26"/>
        <v>1900</v>
      </c>
    </row>
    <row r="1681" spans="3:3" x14ac:dyDescent="0.3">
      <c r="C1681" s="112">
        <f t="shared" si="26"/>
        <v>1900</v>
      </c>
    </row>
    <row r="1682" spans="3:3" x14ac:dyDescent="0.3">
      <c r="C1682" s="112">
        <f t="shared" si="26"/>
        <v>1900</v>
      </c>
    </row>
    <row r="1683" spans="3:3" x14ac:dyDescent="0.3">
      <c r="C1683" s="112">
        <f t="shared" si="26"/>
        <v>1900</v>
      </c>
    </row>
    <row r="1684" spans="3:3" x14ac:dyDescent="0.3">
      <c r="C1684" s="112">
        <f t="shared" si="26"/>
        <v>1900</v>
      </c>
    </row>
    <row r="1685" spans="3:3" x14ac:dyDescent="0.3">
      <c r="C1685" s="112">
        <f t="shared" si="26"/>
        <v>1900</v>
      </c>
    </row>
    <row r="1686" spans="3:3" x14ac:dyDescent="0.3">
      <c r="C1686" s="112">
        <f t="shared" si="26"/>
        <v>1900</v>
      </c>
    </row>
    <row r="1687" spans="3:3" x14ac:dyDescent="0.3">
      <c r="C1687" s="112">
        <f t="shared" si="26"/>
        <v>1900</v>
      </c>
    </row>
    <row r="1688" spans="3:3" x14ac:dyDescent="0.3">
      <c r="C1688" s="112">
        <f t="shared" si="26"/>
        <v>1900</v>
      </c>
    </row>
    <row r="1689" spans="3:3" x14ac:dyDescent="0.3">
      <c r="C1689" s="112">
        <f t="shared" si="26"/>
        <v>1900</v>
      </c>
    </row>
    <row r="1690" spans="3:3" x14ac:dyDescent="0.3">
      <c r="C1690" s="112">
        <f t="shared" si="26"/>
        <v>1900</v>
      </c>
    </row>
    <row r="1691" spans="3:3" x14ac:dyDescent="0.3">
      <c r="C1691" s="112">
        <f t="shared" si="26"/>
        <v>1900</v>
      </c>
    </row>
    <row r="1692" spans="3:3" x14ac:dyDescent="0.3">
      <c r="C1692" s="112">
        <f t="shared" si="26"/>
        <v>1900</v>
      </c>
    </row>
    <row r="1693" spans="3:3" x14ac:dyDescent="0.3">
      <c r="C1693" s="112">
        <f t="shared" si="26"/>
        <v>1900</v>
      </c>
    </row>
    <row r="1694" spans="3:3" x14ac:dyDescent="0.3">
      <c r="C1694" s="112">
        <f t="shared" si="26"/>
        <v>1900</v>
      </c>
    </row>
    <row r="1695" spans="3:3" x14ac:dyDescent="0.3">
      <c r="C1695" s="112">
        <f t="shared" si="26"/>
        <v>1900</v>
      </c>
    </row>
    <row r="1696" spans="3:3" x14ac:dyDescent="0.3">
      <c r="C1696" s="112">
        <f t="shared" si="26"/>
        <v>1900</v>
      </c>
    </row>
    <row r="1697" spans="3:3" x14ac:dyDescent="0.3">
      <c r="C1697" s="112">
        <f t="shared" si="26"/>
        <v>1900</v>
      </c>
    </row>
    <row r="1698" spans="3:3" x14ac:dyDescent="0.3">
      <c r="C1698" s="112">
        <f t="shared" si="26"/>
        <v>1900</v>
      </c>
    </row>
    <row r="1699" spans="3:3" x14ac:dyDescent="0.3">
      <c r="C1699" s="112">
        <f t="shared" si="26"/>
        <v>1900</v>
      </c>
    </row>
    <row r="1700" spans="3:3" x14ac:dyDescent="0.3">
      <c r="C1700" s="112">
        <f t="shared" si="26"/>
        <v>1900</v>
      </c>
    </row>
    <row r="1701" spans="3:3" x14ac:dyDescent="0.3">
      <c r="C1701" s="112">
        <f t="shared" si="26"/>
        <v>1900</v>
      </c>
    </row>
    <row r="1702" spans="3:3" x14ac:dyDescent="0.3">
      <c r="C1702" s="112">
        <f t="shared" si="26"/>
        <v>1900</v>
      </c>
    </row>
    <row r="1703" spans="3:3" x14ac:dyDescent="0.3">
      <c r="C1703" s="112">
        <f t="shared" si="26"/>
        <v>1900</v>
      </c>
    </row>
    <row r="1704" spans="3:3" x14ac:dyDescent="0.3">
      <c r="C1704" s="112">
        <f t="shared" si="26"/>
        <v>1900</v>
      </c>
    </row>
    <row r="1705" spans="3:3" x14ac:dyDescent="0.3">
      <c r="C1705" s="112">
        <f t="shared" si="26"/>
        <v>1900</v>
      </c>
    </row>
    <row r="1706" spans="3:3" x14ac:dyDescent="0.3">
      <c r="C1706" s="112">
        <f t="shared" si="26"/>
        <v>1900</v>
      </c>
    </row>
    <row r="1707" spans="3:3" x14ac:dyDescent="0.3">
      <c r="C1707" s="112">
        <f t="shared" si="26"/>
        <v>1900</v>
      </c>
    </row>
    <row r="1708" spans="3:3" x14ac:dyDescent="0.3">
      <c r="C1708" s="112">
        <f t="shared" si="26"/>
        <v>1900</v>
      </c>
    </row>
    <row r="1709" spans="3:3" x14ac:dyDescent="0.3">
      <c r="C1709" s="112">
        <f t="shared" si="26"/>
        <v>1900</v>
      </c>
    </row>
    <row r="1710" spans="3:3" x14ac:dyDescent="0.3">
      <c r="C1710" s="112">
        <f t="shared" si="26"/>
        <v>1900</v>
      </c>
    </row>
    <row r="1711" spans="3:3" x14ac:dyDescent="0.3">
      <c r="C1711" s="112">
        <f t="shared" si="26"/>
        <v>1900</v>
      </c>
    </row>
    <row r="1712" spans="3:3" x14ac:dyDescent="0.3">
      <c r="C1712" s="112">
        <f t="shared" si="26"/>
        <v>1900</v>
      </c>
    </row>
    <row r="1713" spans="3:3" x14ac:dyDescent="0.3">
      <c r="C1713" s="112">
        <f t="shared" si="26"/>
        <v>1900</v>
      </c>
    </row>
    <row r="1714" spans="3:3" x14ac:dyDescent="0.3">
      <c r="C1714" s="112">
        <f t="shared" si="26"/>
        <v>1900</v>
      </c>
    </row>
    <row r="1715" spans="3:3" x14ac:dyDescent="0.3">
      <c r="C1715" s="112">
        <f t="shared" si="26"/>
        <v>1900</v>
      </c>
    </row>
    <row r="1716" spans="3:3" x14ac:dyDescent="0.3">
      <c r="C1716" s="112">
        <f t="shared" si="26"/>
        <v>1900</v>
      </c>
    </row>
    <row r="1717" spans="3:3" x14ac:dyDescent="0.3">
      <c r="C1717" s="112">
        <f t="shared" si="26"/>
        <v>1900</v>
      </c>
    </row>
    <row r="1718" spans="3:3" x14ac:dyDescent="0.3">
      <c r="C1718" s="112">
        <f t="shared" si="26"/>
        <v>1900</v>
      </c>
    </row>
    <row r="1719" spans="3:3" x14ac:dyDescent="0.3">
      <c r="C1719" s="112">
        <f t="shared" si="26"/>
        <v>1900</v>
      </c>
    </row>
    <row r="1720" spans="3:3" x14ac:dyDescent="0.3">
      <c r="C1720" s="112">
        <f t="shared" si="26"/>
        <v>1900</v>
      </c>
    </row>
    <row r="1721" spans="3:3" x14ac:dyDescent="0.3">
      <c r="C1721" s="112">
        <f t="shared" si="26"/>
        <v>1900</v>
      </c>
    </row>
    <row r="1722" spans="3:3" x14ac:dyDescent="0.3">
      <c r="C1722" s="112">
        <f t="shared" si="26"/>
        <v>1900</v>
      </c>
    </row>
    <row r="1723" spans="3:3" x14ac:dyDescent="0.3">
      <c r="C1723" s="112">
        <f t="shared" si="26"/>
        <v>1900</v>
      </c>
    </row>
    <row r="1724" spans="3:3" x14ac:dyDescent="0.3">
      <c r="C1724" s="112">
        <f t="shared" si="26"/>
        <v>1900</v>
      </c>
    </row>
    <row r="1725" spans="3:3" x14ac:dyDescent="0.3">
      <c r="C1725" s="112">
        <f t="shared" si="26"/>
        <v>1900</v>
      </c>
    </row>
    <row r="1726" spans="3:3" x14ac:dyDescent="0.3">
      <c r="C1726" s="112">
        <f t="shared" si="26"/>
        <v>1900</v>
      </c>
    </row>
    <row r="1727" spans="3:3" x14ac:dyDescent="0.3">
      <c r="C1727" s="112">
        <f t="shared" si="26"/>
        <v>1900</v>
      </c>
    </row>
    <row r="1728" spans="3:3" x14ac:dyDescent="0.3">
      <c r="C1728" s="112">
        <f t="shared" si="26"/>
        <v>1900</v>
      </c>
    </row>
    <row r="1729" spans="3:3" x14ac:dyDescent="0.3">
      <c r="C1729" s="112">
        <f t="shared" si="26"/>
        <v>1900</v>
      </c>
    </row>
    <row r="1730" spans="3:3" x14ac:dyDescent="0.3">
      <c r="C1730" s="112">
        <f t="shared" si="26"/>
        <v>1900</v>
      </c>
    </row>
    <row r="1731" spans="3:3" x14ac:dyDescent="0.3">
      <c r="C1731" s="112">
        <f t="shared" ref="C1731:C1794" si="27">YEAR(A1731)</f>
        <v>1900</v>
      </c>
    </row>
    <row r="1732" spans="3:3" x14ac:dyDescent="0.3">
      <c r="C1732" s="112">
        <f t="shared" si="27"/>
        <v>1900</v>
      </c>
    </row>
    <row r="1733" spans="3:3" x14ac:dyDescent="0.3">
      <c r="C1733" s="112">
        <f t="shared" si="27"/>
        <v>1900</v>
      </c>
    </row>
    <row r="1734" spans="3:3" x14ac:dyDescent="0.3">
      <c r="C1734" s="112">
        <f t="shared" si="27"/>
        <v>1900</v>
      </c>
    </row>
    <row r="1735" spans="3:3" x14ac:dyDescent="0.3">
      <c r="C1735" s="112">
        <f t="shared" si="27"/>
        <v>1900</v>
      </c>
    </row>
    <row r="1736" spans="3:3" x14ac:dyDescent="0.3">
      <c r="C1736" s="112">
        <f t="shared" si="27"/>
        <v>1900</v>
      </c>
    </row>
    <row r="1737" spans="3:3" x14ac:dyDescent="0.3">
      <c r="C1737" s="112">
        <f t="shared" si="27"/>
        <v>1900</v>
      </c>
    </row>
    <row r="1738" spans="3:3" x14ac:dyDescent="0.3">
      <c r="C1738" s="112">
        <f t="shared" si="27"/>
        <v>1900</v>
      </c>
    </row>
    <row r="1739" spans="3:3" x14ac:dyDescent="0.3">
      <c r="C1739" s="112">
        <f t="shared" si="27"/>
        <v>1900</v>
      </c>
    </row>
    <row r="1740" spans="3:3" x14ac:dyDescent="0.3">
      <c r="C1740" s="112">
        <f t="shared" si="27"/>
        <v>1900</v>
      </c>
    </row>
    <row r="1741" spans="3:3" x14ac:dyDescent="0.3">
      <c r="C1741" s="112">
        <f t="shared" si="27"/>
        <v>1900</v>
      </c>
    </row>
    <row r="1742" spans="3:3" x14ac:dyDescent="0.3">
      <c r="C1742" s="112">
        <f t="shared" si="27"/>
        <v>1900</v>
      </c>
    </row>
    <row r="1743" spans="3:3" x14ac:dyDescent="0.3">
      <c r="C1743" s="112">
        <f t="shared" si="27"/>
        <v>1900</v>
      </c>
    </row>
    <row r="1744" spans="3:3" x14ac:dyDescent="0.3">
      <c r="C1744" s="112">
        <f t="shared" si="27"/>
        <v>1900</v>
      </c>
    </row>
    <row r="1745" spans="3:3" x14ac:dyDescent="0.3">
      <c r="C1745" s="112">
        <f t="shared" si="27"/>
        <v>1900</v>
      </c>
    </row>
    <row r="1746" spans="3:3" x14ac:dyDescent="0.3">
      <c r="C1746" s="112">
        <f t="shared" si="27"/>
        <v>1900</v>
      </c>
    </row>
    <row r="1747" spans="3:3" x14ac:dyDescent="0.3">
      <c r="C1747" s="112">
        <f t="shared" si="27"/>
        <v>1900</v>
      </c>
    </row>
    <row r="1748" spans="3:3" x14ac:dyDescent="0.3">
      <c r="C1748" s="112">
        <f t="shared" si="27"/>
        <v>1900</v>
      </c>
    </row>
    <row r="1749" spans="3:3" x14ac:dyDescent="0.3">
      <c r="C1749" s="112">
        <f t="shared" si="27"/>
        <v>1900</v>
      </c>
    </row>
    <row r="1750" spans="3:3" x14ac:dyDescent="0.3">
      <c r="C1750" s="112">
        <f t="shared" si="27"/>
        <v>1900</v>
      </c>
    </row>
    <row r="1751" spans="3:3" x14ac:dyDescent="0.3">
      <c r="C1751" s="112">
        <f t="shared" si="27"/>
        <v>1900</v>
      </c>
    </row>
    <row r="1752" spans="3:3" x14ac:dyDescent="0.3">
      <c r="C1752" s="112">
        <f t="shared" si="27"/>
        <v>1900</v>
      </c>
    </row>
    <row r="1753" spans="3:3" x14ac:dyDescent="0.3">
      <c r="C1753" s="112">
        <f t="shared" si="27"/>
        <v>1900</v>
      </c>
    </row>
    <row r="1754" spans="3:3" x14ac:dyDescent="0.3">
      <c r="C1754" s="112">
        <f t="shared" si="27"/>
        <v>1900</v>
      </c>
    </row>
    <row r="1755" spans="3:3" x14ac:dyDescent="0.3">
      <c r="C1755" s="112">
        <f t="shared" si="27"/>
        <v>1900</v>
      </c>
    </row>
    <row r="1756" spans="3:3" x14ac:dyDescent="0.3">
      <c r="C1756" s="112">
        <f t="shared" si="27"/>
        <v>1900</v>
      </c>
    </row>
    <row r="1757" spans="3:3" x14ac:dyDescent="0.3">
      <c r="C1757" s="112">
        <f t="shared" si="27"/>
        <v>1900</v>
      </c>
    </row>
    <row r="1758" spans="3:3" x14ac:dyDescent="0.3">
      <c r="C1758" s="112">
        <f t="shared" si="27"/>
        <v>1900</v>
      </c>
    </row>
    <row r="1759" spans="3:3" x14ac:dyDescent="0.3">
      <c r="C1759" s="112">
        <f t="shared" si="27"/>
        <v>1900</v>
      </c>
    </row>
    <row r="1760" spans="3:3" x14ac:dyDescent="0.3">
      <c r="C1760" s="112">
        <f t="shared" si="27"/>
        <v>1900</v>
      </c>
    </row>
    <row r="1761" spans="3:3" x14ac:dyDescent="0.3">
      <c r="C1761" s="112">
        <f t="shared" si="27"/>
        <v>1900</v>
      </c>
    </row>
    <row r="1762" spans="3:3" x14ac:dyDescent="0.3">
      <c r="C1762" s="112">
        <f t="shared" si="27"/>
        <v>1900</v>
      </c>
    </row>
    <row r="1763" spans="3:3" x14ac:dyDescent="0.3">
      <c r="C1763" s="112">
        <f t="shared" si="27"/>
        <v>1900</v>
      </c>
    </row>
    <row r="1764" spans="3:3" x14ac:dyDescent="0.3">
      <c r="C1764" s="112">
        <f t="shared" si="27"/>
        <v>1900</v>
      </c>
    </row>
    <row r="1765" spans="3:3" x14ac:dyDescent="0.3">
      <c r="C1765" s="112">
        <f t="shared" si="27"/>
        <v>1900</v>
      </c>
    </row>
    <row r="1766" spans="3:3" x14ac:dyDescent="0.3">
      <c r="C1766" s="112">
        <f t="shared" si="27"/>
        <v>1900</v>
      </c>
    </row>
    <row r="1767" spans="3:3" x14ac:dyDescent="0.3">
      <c r="C1767" s="112">
        <f t="shared" si="27"/>
        <v>1900</v>
      </c>
    </row>
    <row r="1768" spans="3:3" x14ac:dyDescent="0.3">
      <c r="C1768" s="112">
        <f t="shared" si="27"/>
        <v>1900</v>
      </c>
    </row>
    <row r="1769" spans="3:3" x14ac:dyDescent="0.3">
      <c r="C1769" s="112">
        <f t="shared" si="27"/>
        <v>1900</v>
      </c>
    </row>
    <row r="1770" spans="3:3" x14ac:dyDescent="0.3">
      <c r="C1770" s="112">
        <f t="shared" si="27"/>
        <v>1900</v>
      </c>
    </row>
    <row r="1771" spans="3:3" x14ac:dyDescent="0.3">
      <c r="C1771" s="112">
        <f t="shared" si="27"/>
        <v>1900</v>
      </c>
    </row>
    <row r="1772" spans="3:3" x14ac:dyDescent="0.3">
      <c r="C1772" s="112">
        <f t="shared" si="27"/>
        <v>1900</v>
      </c>
    </row>
    <row r="1773" spans="3:3" x14ac:dyDescent="0.3">
      <c r="C1773" s="112">
        <f t="shared" si="27"/>
        <v>1900</v>
      </c>
    </row>
    <row r="1774" spans="3:3" x14ac:dyDescent="0.3">
      <c r="C1774" s="112">
        <f t="shared" si="27"/>
        <v>1900</v>
      </c>
    </row>
    <row r="1775" spans="3:3" x14ac:dyDescent="0.3">
      <c r="C1775" s="112">
        <f t="shared" si="27"/>
        <v>1900</v>
      </c>
    </row>
    <row r="1776" spans="3:3" x14ac:dyDescent="0.3">
      <c r="C1776" s="112">
        <f t="shared" si="27"/>
        <v>1900</v>
      </c>
    </row>
    <row r="1777" spans="3:3" x14ac:dyDescent="0.3">
      <c r="C1777" s="112">
        <f t="shared" si="27"/>
        <v>1900</v>
      </c>
    </row>
    <row r="1778" spans="3:3" x14ac:dyDescent="0.3">
      <c r="C1778" s="112">
        <f t="shared" si="27"/>
        <v>1900</v>
      </c>
    </row>
    <row r="1779" spans="3:3" x14ac:dyDescent="0.3">
      <c r="C1779" s="112">
        <f t="shared" si="27"/>
        <v>1900</v>
      </c>
    </row>
    <row r="1780" spans="3:3" x14ac:dyDescent="0.3">
      <c r="C1780" s="112">
        <f t="shared" si="27"/>
        <v>1900</v>
      </c>
    </row>
    <row r="1781" spans="3:3" x14ac:dyDescent="0.3">
      <c r="C1781" s="112">
        <f t="shared" si="27"/>
        <v>1900</v>
      </c>
    </row>
    <row r="1782" spans="3:3" x14ac:dyDescent="0.3">
      <c r="C1782" s="112">
        <f t="shared" si="27"/>
        <v>1900</v>
      </c>
    </row>
    <row r="1783" spans="3:3" x14ac:dyDescent="0.3">
      <c r="C1783" s="112">
        <f t="shared" si="27"/>
        <v>1900</v>
      </c>
    </row>
    <row r="1784" spans="3:3" x14ac:dyDescent="0.3">
      <c r="C1784" s="112">
        <f t="shared" si="27"/>
        <v>1900</v>
      </c>
    </row>
    <row r="1785" spans="3:3" x14ac:dyDescent="0.3">
      <c r="C1785" s="112">
        <f t="shared" si="27"/>
        <v>1900</v>
      </c>
    </row>
    <row r="1786" spans="3:3" x14ac:dyDescent="0.3">
      <c r="C1786" s="112">
        <f t="shared" si="27"/>
        <v>1900</v>
      </c>
    </row>
    <row r="1787" spans="3:3" x14ac:dyDescent="0.3">
      <c r="C1787" s="112">
        <f t="shared" si="27"/>
        <v>1900</v>
      </c>
    </row>
    <row r="1788" spans="3:3" x14ac:dyDescent="0.3">
      <c r="C1788" s="112">
        <f t="shared" si="27"/>
        <v>1900</v>
      </c>
    </row>
    <row r="1789" spans="3:3" x14ac:dyDescent="0.3">
      <c r="C1789" s="112">
        <f t="shared" si="27"/>
        <v>1900</v>
      </c>
    </row>
    <row r="1790" spans="3:3" x14ac:dyDescent="0.3">
      <c r="C1790" s="112">
        <f t="shared" si="27"/>
        <v>1900</v>
      </c>
    </row>
    <row r="1791" spans="3:3" x14ac:dyDescent="0.3">
      <c r="C1791" s="112">
        <f t="shared" si="27"/>
        <v>1900</v>
      </c>
    </row>
    <row r="1792" spans="3:3" x14ac:dyDescent="0.3">
      <c r="C1792" s="112">
        <f t="shared" si="27"/>
        <v>1900</v>
      </c>
    </row>
    <row r="1793" spans="3:3" x14ac:dyDescent="0.3">
      <c r="C1793" s="112">
        <f t="shared" si="27"/>
        <v>1900</v>
      </c>
    </row>
    <row r="1794" spans="3:3" x14ac:dyDescent="0.3">
      <c r="C1794" s="112">
        <f t="shared" si="27"/>
        <v>1900</v>
      </c>
    </row>
    <row r="1795" spans="3:3" x14ac:dyDescent="0.3">
      <c r="C1795" s="112">
        <f t="shared" ref="C1795:C1858" si="28">YEAR(A1795)</f>
        <v>1900</v>
      </c>
    </row>
    <row r="1796" spans="3:3" x14ac:dyDescent="0.3">
      <c r="C1796" s="112">
        <f t="shared" si="28"/>
        <v>1900</v>
      </c>
    </row>
    <row r="1797" spans="3:3" x14ac:dyDescent="0.3">
      <c r="C1797" s="112">
        <f t="shared" si="28"/>
        <v>1900</v>
      </c>
    </row>
    <row r="1798" spans="3:3" x14ac:dyDescent="0.3">
      <c r="C1798" s="112">
        <f t="shared" si="28"/>
        <v>1900</v>
      </c>
    </row>
    <row r="1799" spans="3:3" x14ac:dyDescent="0.3">
      <c r="C1799" s="112">
        <f t="shared" si="28"/>
        <v>1900</v>
      </c>
    </row>
    <row r="1800" spans="3:3" x14ac:dyDescent="0.3">
      <c r="C1800" s="112">
        <f t="shared" si="28"/>
        <v>1900</v>
      </c>
    </row>
    <row r="1801" spans="3:3" x14ac:dyDescent="0.3">
      <c r="C1801" s="112">
        <f t="shared" si="28"/>
        <v>1900</v>
      </c>
    </row>
    <row r="1802" spans="3:3" x14ac:dyDescent="0.3">
      <c r="C1802" s="112">
        <f t="shared" si="28"/>
        <v>1900</v>
      </c>
    </row>
    <row r="1803" spans="3:3" x14ac:dyDescent="0.3">
      <c r="C1803" s="112">
        <f t="shared" si="28"/>
        <v>1900</v>
      </c>
    </row>
    <row r="1804" spans="3:3" x14ac:dyDescent="0.3">
      <c r="C1804" s="112">
        <f t="shared" si="28"/>
        <v>1900</v>
      </c>
    </row>
    <row r="1805" spans="3:3" x14ac:dyDescent="0.3">
      <c r="C1805" s="112">
        <f t="shared" si="28"/>
        <v>1900</v>
      </c>
    </row>
    <row r="1806" spans="3:3" x14ac:dyDescent="0.3">
      <c r="C1806" s="112">
        <f t="shared" si="28"/>
        <v>1900</v>
      </c>
    </row>
    <row r="1807" spans="3:3" x14ac:dyDescent="0.3">
      <c r="C1807" s="112">
        <f t="shared" si="28"/>
        <v>1900</v>
      </c>
    </row>
    <row r="1808" spans="3:3" x14ac:dyDescent="0.3">
      <c r="C1808" s="112">
        <f t="shared" si="28"/>
        <v>1900</v>
      </c>
    </row>
    <row r="1809" spans="3:3" x14ac:dyDescent="0.3">
      <c r="C1809" s="112">
        <f t="shared" si="28"/>
        <v>1900</v>
      </c>
    </row>
    <row r="1810" spans="3:3" x14ac:dyDescent="0.3">
      <c r="C1810" s="112">
        <f t="shared" si="28"/>
        <v>1900</v>
      </c>
    </row>
    <row r="1811" spans="3:3" x14ac:dyDescent="0.3">
      <c r="C1811" s="112">
        <f t="shared" si="28"/>
        <v>1900</v>
      </c>
    </row>
    <row r="1812" spans="3:3" x14ac:dyDescent="0.3">
      <c r="C1812" s="112">
        <f t="shared" si="28"/>
        <v>1900</v>
      </c>
    </row>
    <row r="1813" spans="3:3" x14ac:dyDescent="0.3">
      <c r="C1813" s="112">
        <f t="shared" si="28"/>
        <v>1900</v>
      </c>
    </row>
    <row r="1814" spans="3:3" x14ac:dyDescent="0.3">
      <c r="C1814" s="112">
        <f t="shared" si="28"/>
        <v>1900</v>
      </c>
    </row>
    <row r="1815" spans="3:3" x14ac:dyDescent="0.3">
      <c r="C1815" s="112">
        <f t="shared" si="28"/>
        <v>1900</v>
      </c>
    </row>
    <row r="1816" spans="3:3" x14ac:dyDescent="0.3">
      <c r="C1816" s="112">
        <f t="shared" si="28"/>
        <v>1900</v>
      </c>
    </row>
    <row r="1817" spans="3:3" x14ac:dyDescent="0.3">
      <c r="C1817" s="112">
        <f t="shared" si="28"/>
        <v>1900</v>
      </c>
    </row>
    <row r="1818" spans="3:3" x14ac:dyDescent="0.3">
      <c r="C1818" s="112">
        <f t="shared" si="28"/>
        <v>1900</v>
      </c>
    </row>
    <row r="1819" spans="3:3" x14ac:dyDescent="0.3">
      <c r="C1819" s="112">
        <f t="shared" si="28"/>
        <v>1900</v>
      </c>
    </row>
    <row r="1820" spans="3:3" x14ac:dyDescent="0.3">
      <c r="C1820" s="112">
        <f t="shared" si="28"/>
        <v>1900</v>
      </c>
    </row>
    <row r="1821" spans="3:3" x14ac:dyDescent="0.3">
      <c r="C1821" s="112">
        <f t="shared" si="28"/>
        <v>1900</v>
      </c>
    </row>
    <row r="1822" spans="3:3" x14ac:dyDescent="0.3">
      <c r="C1822" s="112">
        <f t="shared" si="28"/>
        <v>1900</v>
      </c>
    </row>
    <row r="1823" spans="3:3" x14ac:dyDescent="0.3">
      <c r="C1823" s="112">
        <f t="shared" si="28"/>
        <v>1900</v>
      </c>
    </row>
    <row r="1824" spans="3:3" x14ac:dyDescent="0.3">
      <c r="C1824" s="112">
        <f t="shared" si="28"/>
        <v>1900</v>
      </c>
    </row>
    <row r="1825" spans="3:3" x14ac:dyDescent="0.3">
      <c r="C1825" s="112">
        <f t="shared" si="28"/>
        <v>1900</v>
      </c>
    </row>
    <row r="1826" spans="3:3" x14ac:dyDescent="0.3">
      <c r="C1826" s="112">
        <f t="shared" si="28"/>
        <v>1900</v>
      </c>
    </row>
    <row r="1827" spans="3:3" x14ac:dyDescent="0.3">
      <c r="C1827" s="112">
        <f t="shared" si="28"/>
        <v>1900</v>
      </c>
    </row>
    <row r="1828" spans="3:3" x14ac:dyDescent="0.3">
      <c r="C1828" s="112">
        <f t="shared" si="28"/>
        <v>1900</v>
      </c>
    </row>
    <row r="1829" spans="3:3" x14ac:dyDescent="0.3">
      <c r="C1829" s="112">
        <f t="shared" si="28"/>
        <v>1900</v>
      </c>
    </row>
    <row r="1830" spans="3:3" x14ac:dyDescent="0.3">
      <c r="C1830" s="112">
        <f t="shared" si="28"/>
        <v>1900</v>
      </c>
    </row>
    <row r="1831" spans="3:3" x14ac:dyDescent="0.3">
      <c r="C1831" s="112">
        <f t="shared" si="28"/>
        <v>1900</v>
      </c>
    </row>
    <row r="1832" spans="3:3" x14ac:dyDescent="0.3">
      <c r="C1832" s="112">
        <f t="shared" si="28"/>
        <v>1900</v>
      </c>
    </row>
    <row r="1833" spans="3:3" x14ac:dyDescent="0.3">
      <c r="C1833" s="112">
        <f t="shared" si="28"/>
        <v>1900</v>
      </c>
    </row>
    <row r="1834" spans="3:3" x14ac:dyDescent="0.3">
      <c r="C1834" s="112">
        <f t="shared" si="28"/>
        <v>1900</v>
      </c>
    </row>
    <row r="1835" spans="3:3" x14ac:dyDescent="0.3">
      <c r="C1835" s="112">
        <f t="shared" si="28"/>
        <v>1900</v>
      </c>
    </row>
    <row r="1836" spans="3:3" x14ac:dyDescent="0.3">
      <c r="C1836" s="112">
        <f t="shared" si="28"/>
        <v>1900</v>
      </c>
    </row>
    <row r="1837" spans="3:3" x14ac:dyDescent="0.3">
      <c r="C1837" s="112">
        <f t="shared" si="28"/>
        <v>1900</v>
      </c>
    </row>
    <row r="1838" spans="3:3" x14ac:dyDescent="0.3">
      <c r="C1838" s="112">
        <f t="shared" si="28"/>
        <v>1900</v>
      </c>
    </row>
    <row r="1839" spans="3:3" x14ac:dyDescent="0.3">
      <c r="C1839" s="112">
        <f t="shared" si="28"/>
        <v>1900</v>
      </c>
    </row>
    <row r="1840" spans="3:3" x14ac:dyDescent="0.3">
      <c r="C1840" s="112">
        <f t="shared" si="28"/>
        <v>1900</v>
      </c>
    </row>
    <row r="1841" spans="3:3" x14ac:dyDescent="0.3">
      <c r="C1841" s="112">
        <f t="shared" si="28"/>
        <v>1900</v>
      </c>
    </row>
    <row r="1842" spans="3:3" x14ac:dyDescent="0.3">
      <c r="C1842" s="112">
        <f t="shared" si="28"/>
        <v>1900</v>
      </c>
    </row>
    <row r="1843" spans="3:3" x14ac:dyDescent="0.3">
      <c r="C1843" s="112">
        <f t="shared" si="28"/>
        <v>1900</v>
      </c>
    </row>
    <row r="1844" spans="3:3" x14ac:dyDescent="0.3">
      <c r="C1844" s="112">
        <f t="shared" si="28"/>
        <v>1900</v>
      </c>
    </row>
    <row r="1845" spans="3:3" x14ac:dyDescent="0.3">
      <c r="C1845" s="112">
        <f t="shared" si="28"/>
        <v>1900</v>
      </c>
    </row>
    <row r="1846" spans="3:3" x14ac:dyDescent="0.3">
      <c r="C1846" s="112">
        <f t="shared" si="28"/>
        <v>1900</v>
      </c>
    </row>
    <row r="1847" spans="3:3" x14ac:dyDescent="0.3">
      <c r="C1847" s="112">
        <f t="shared" si="28"/>
        <v>1900</v>
      </c>
    </row>
    <row r="1848" spans="3:3" x14ac:dyDescent="0.3">
      <c r="C1848" s="112">
        <f t="shared" si="28"/>
        <v>1900</v>
      </c>
    </row>
    <row r="1849" spans="3:3" x14ac:dyDescent="0.3">
      <c r="C1849" s="112">
        <f t="shared" si="28"/>
        <v>1900</v>
      </c>
    </row>
    <row r="1850" spans="3:3" x14ac:dyDescent="0.3">
      <c r="C1850" s="112">
        <f t="shared" si="28"/>
        <v>1900</v>
      </c>
    </row>
    <row r="1851" spans="3:3" x14ac:dyDescent="0.3">
      <c r="C1851" s="112">
        <f t="shared" si="28"/>
        <v>1900</v>
      </c>
    </row>
    <row r="1852" spans="3:3" x14ac:dyDescent="0.3">
      <c r="C1852" s="112">
        <f t="shared" si="28"/>
        <v>1900</v>
      </c>
    </row>
    <row r="1853" spans="3:3" x14ac:dyDescent="0.3">
      <c r="C1853" s="112">
        <f t="shared" si="28"/>
        <v>1900</v>
      </c>
    </row>
    <row r="1854" spans="3:3" x14ac:dyDescent="0.3">
      <c r="C1854" s="112">
        <f t="shared" si="28"/>
        <v>1900</v>
      </c>
    </row>
    <row r="1855" spans="3:3" x14ac:dyDescent="0.3">
      <c r="C1855" s="112">
        <f t="shared" si="28"/>
        <v>1900</v>
      </c>
    </row>
    <row r="1856" spans="3:3" x14ac:dyDescent="0.3">
      <c r="C1856" s="112">
        <f t="shared" si="28"/>
        <v>1900</v>
      </c>
    </row>
    <row r="1857" spans="3:3" x14ac:dyDescent="0.3">
      <c r="C1857" s="112">
        <f t="shared" si="28"/>
        <v>1900</v>
      </c>
    </row>
    <row r="1858" spans="3:3" x14ac:dyDescent="0.3">
      <c r="C1858" s="112">
        <f t="shared" si="28"/>
        <v>1900</v>
      </c>
    </row>
    <row r="1859" spans="3:3" x14ac:dyDescent="0.3">
      <c r="C1859" s="112">
        <f t="shared" ref="C1859:C1922" si="29">YEAR(A1859)</f>
        <v>1900</v>
      </c>
    </row>
    <row r="1860" spans="3:3" x14ac:dyDescent="0.3">
      <c r="C1860" s="112">
        <f t="shared" si="29"/>
        <v>1900</v>
      </c>
    </row>
    <row r="1861" spans="3:3" x14ac:dyDescent="0.3">
      <c r="C1861" s="112">
        <f t="shared" si="29"/>
        <v>1900</v>
      </c>
    </row>
    <row r="1862" spans="3:3" x14ac:dyDescent="0.3">
      <c r="C1862" s="112">
        <f t="shared" si="29"/>
        <v>1900</v>
      </c>
    </row>
    <row r="1863" spans="3:3" x14ac:dyDescent="0.3">
      <c r="C1863" s="112">
        <f t="shared" si="29"/>
        <v>1900</v>
      </c>
    </row>
    <row r="1864" spans="3:3" x14ac:dyDescent="0.3">
      <c r="C1864" s="112">
        <f t="shared" si="29"/>
        <v>1900</v>
      </c>
    </row>
    <row r="1865" spans="3:3" x14ac:dyDescent="0.3">
      <c r="C1865" s="112">
        <f t="shared" si="29"/>
        <v>1900</v>
      </c>
    </row>
    <row r="1866" spans="3:3" x14ac:dyDescent="0.3">
      <c r="C1866" s="112">
        <f t="shared" si="29"/>
        <v>1900</v>
      </c>
    </row>
    <row r="1867" spans="3:3" x14ac:dyDescent="0.3">
      <c r="C1867" s="112">
        <f t="shared" si="29"/>
        <v>1900</v>
      </c>
    </row>
    <row r="1868" spans="3:3" x14ac:dyDescent="0.3">
      <c r="C1868" s="112">
        <f t="shared" si="29"/>
        <v>1900</v>
      </c>
    </row>
    <row r="1869" spans="3:3" x14ac:dyDescent="0.3">
      <c r="C1869" s="112">
        <f t="shared" si="29"/>
        <v>1900</v>
      </c>
    </row>
    <row r="1870" spans="3:3" x14ac:dyDescent="0.3">
      <c r="C1870" s="112">
        <f t="shared" si="29"/>
        <v>1900</v>
      </c>
    </row>
    <row r="1871" spans="3:3" x14ac:dyDescent="0.3">
      <c r="C1871" s="112">
        <f t="shared" si="29"/>
        <v>1900</v>
      </c>
    </row>
    <row r="1872" spans="3:3" x14ac:dyDescent="0.3">
      <c r="C1872" s="112">
        <f t="shared" si="29"/>
        <v>1900</v>
      </c>
    </row>
    <row r="1873" spans="3:3" x14ac:dyDescent="0.3">
      <c r="C1873" s="112">
        <f t="shared" si="29"/>
        <v>1900</v>
      </c>
    </row>
    <row r="1874" spans="3:3" x14ac:dyDescent="0.3">
      <c r="C1874" s="112">
        <f t="shared" si="29"/>
        <v>1900</v>
      </c>
    </row>
    <row r="1875" spans="3:3" x14ac:dyDescent="0.3">
      <c r="C1875" s="112">
        <f t="shared" si="29"/>
        <v>1900</v>
      </c>
    </row>
    <row r="1876" spans="3:3" x14ac:dyDescent="0.3">
      <c r="C1876" s="112">
        <f t="shared" si="29"/>
        <v>1900</v>
      </c>
    </row>
    <row r="1877" spans="3:3" x14ac:dyDescent="0.3">
      <c r="C1877" s="112">
        <f t="shared" si="29"/>
        <v>1900</v>
      </c>
    </row>
    <row r="1878" spans="3:3" x14ac:dyDescent="0.3">
      <c r="C1878" s="112">
        <f t="shared" si="29"/>
        <v>1900</v>
      </c>
    </row>
    <row r="1879" spans="3:3" x14ac:dyDescent="0.3">
      <c r="C1879" s="112">
        <f t="shared" si="29"/>
        <v>1900</v>
      </c>
    </row>
    <row r="1880" spans="3:3" x14ac:dyDescent="0.3">
      <c r="C1880" s="112">
        <f t="shared" si="29"/>
        <v>1900</v>
      </c>
    </row>
    <row r="1881" spans="3:3" x14ac:dyDescent="0.3">
      <c r="C1881" s="112">
        <f t="shared" si="29"/>
        <v>1900</v>
      </c>
    </row>
    <row r="1882" spans="3:3" x14ac:dyDescent="0.3">
      <c r="C1882" s="112">
        <f t="shared" si="29"/>
        <v>1900</v>
      </c>
    </row>
    <row r="1883" spans="3:3" x14ac:dyDescent="0.3">
      <c r="C1883" s="112">
        <f t="shared" si="29"/>
        <v>1900</v>
      </c>
    </row>
    <row r="1884" spans="3:3" x14ac:dyDescent="0.3">
      <c r="C1884" s="112">
        <f t="shared" si="29"/>
        <v>1900</v>
      </c>
    </row>
    <row r="1885" spans="3:3" x14ac:dyDescent="0.3">
      <c r="C1885" s="112">
        <f t="shared" si="29"/>
        <v>1900</v>
      </c>
    </row>
    <row r="1886" spans="3:3" x14ac:dyDescent="0.3">
      <c r="C1886" s="112">
        <f t="shared" si="29"/>
        <v>1900</v>
      </c>
    </row>
    <row r="1887" spans="3:3" x14ac:dyDescent="0.3">
      <c r="C1887" s="112">
        <f t="shared" si="29"/>
        <v>1900</v>
      </c>
    </row>
    <row r="1888" spans="3:3" x14ac:dyDescent="0.3">
      <c r="C1888" s="112">
        <f t="shared" si="29"/>
        <v>1900</v>
      </c>
    </row>
    <row r="1889" spans="3:3" x14ac:dyDescent="0.3">
      <c r="C1889" s="112">
        <f t="shared" si="29"/>
        <v>1900</v>
      </c>
    </row>
    <row r="1890" spans="3:3" x14ac:dyDescent="0.3">
      <c r="C1890" s="112">
        <f t="shared" si="29"/>
        <v>1900</v>
      </c>
    </row>
    <row r="1891" spans="3:3" x14ac:dyDescent="0.3">
      <c r="C1891" s="112">
        <f t="shared" si="29"/>
        <v>1900</v>
      </c>
    </row>
    <row r="1892" spans="3:3" x14ac:dyDescent="0.3">
      <c r="C1892" s="112">
        <f t="shared" si="29"/>
        <v>1900</v>
      </c>
    </row>
    <row r="1893" spans="3:3" x14ac:dyDescent="0.3">
      <c r="C1893" s="112">
        <f t="shared" si="29"/>
        <v>1900</v>
      </c>
    </row>
    <row r="1894" spans="3:3" x14ac:dyDescent="0.3">
      <c r="C1894" s="112">
        <f t="shared" si="29"/>
        <v>1900</v>
      </c>
    </row>
    <row r="1895" spans="3:3" x14ac:dyDescent="0.3">
      <c r="C1895" s="112">
        <f t="shared" si="29"/>
        <v>1900</v>
      </c>
    </row>
    <row r="1896" spans="3:3" x14ac:dyDescent="0.3">
      <c r="C1896" s="112">
        <f t="shared" si="29"/>
        <v>1900</v>
      </c>
    </row>
    <row r="1897" spans="3:3" x14ac:dyDescent="0.3">
      <c r="C1897" s="112">
        <f t="shared" si="29"/>
        <v>1900</v>
      </c>
    </row>
    <row r="1898" spans="3:3" x14ac:dyDescent="0.3">
      <c r="C1898" s="112">
        <f t="shared" si="29"/>
        <v>1900</v>
      </c>
    </row>
    <row r="1899" spans="3:3" x14ac:dyDescent="0.3">
      <c r="C1899" s="112">
        <f t="shared" si="29"/>
        <v>1900</v>
      </c>
    </row>
    <row r="1900" spans="3:3" x14ac:dyDescent="0.3">
      <c r="C1900" s="112">
        <f t="shared" si="29"/>
        <v>1900</v>
      </c>
    </row>
    <row r="1901" spans="3:3" x14ac:dyDescent="0.3">
      <c r="C1901" s="112">
        <f t="shared" si="29"/>
        <v>1900</v>
      </c>
    </row>
    <row r="1902" spans="3:3" x14ac:dyDescent="0.3">
      <c r="C1902" s="112">
        <f t="shared" si="29"/>
        <v>1900</v>
      </c>
    </row>
    <row r="1903" spans="3:3" x14ac:dyDescent="0.3">
      <c r="C1903" s="112">
        <f t="shared" si="29"/>
        <v>1900</v>
      </c>
    </row>
    <row r="1904" spans="3:3" x14ac:dyDescent="0.3">
      <c r="C1904" s="112">
        <f t="shared" si="29"/>
        <v>1900</v>
      </c>
    </row>
    <row r="1905" spans="3:3" x14ac:dyDescent="0.3">
      <c r="C1905" s="112">
        <f t="shared" si="29"/>
        <v>1900</v>
      </c>
    </row>
    <row r="1906" spans="3:3" x14ac:dyDescent="0.3">
      <c r="C1906" s="112">
        <f t="shared" si="29"/>
        <v>1900</v>
      </c>
    </row>
    <row r="1907" spans="3:3" x14ac:dyDescent="0.3">
      <c r="C1907" s="112">
        <f t="shared" si="29"/>
        <v>1900</v>
      </c>
    </row>
    <row r="1908" spans="3:3" x14ac:dyDescent="0.3">
      <c r="C1908" s="112">
        <f t="shared" si="29"/>
        <v>1900</v>
      </c>
    </row>
    <row r="1909" spans="3:3" x14ac:dyDescent="0.3">
      <c r="C1909" s="112">
        <f t="shared" si="29"/>
        <v>1900</v>
      </c>
    </row>
    <row r="1910" spans="3:3" x14ac:dyDescent="0.3">
      <c r="C1910" s="112">
        <f t="shared" si="29"/>
        <v>1900</v>
      </c>
    </row>
    <row r="1911" spans="3:3" x14ac:dyDescent="0.3">
      <c r="C1911" s="112">
        <f t="shared" si="29"/>
        <v>1900</v>
      </c>
    </row>
    <row r="1912" spans="3:3" x14ac:dyDescent="0.3">
      <c r="C1912" s="112">
        <f t="shared" si="29"/>
        <v>1900</v>
      </c>
    </row>
    <row r="1913" spans="3:3" x14ac:dyDescent="0.3">
      <c r="C1913" s="112">
        <f t="shared" si="29"/>
        <v>1900</v>
      </c>
    </row>
    <row r="1914" spans="3:3" x14ac:dyDescent="0.3">
      <c r="C1914" s="112">
        <f t="shared" si="29"/>
        <v>1900</v>
      </c>
    </row>
    <row r="1915" spans="3:3" x14ac:dyDescent="0.3">
      <c r="C1915" s="112">
        <f t="shared" si="29"/>
        <v>1900</v>
      </c>
    </row>
    <row r="1916" spans="3:3" x14ac:dyDescent="0.3">
      <c r="C1916" s="112">
        <f t="shared" si="29"/>
        <v>1900</v>
      </c>
    </row>
    <row r="1917" spans="3:3" x14ac:dyDescent="0.3">
      <c r="C1917" s="112">
        <f t="shared" si="29"/>
        <v>1900</v>
      </c>
    </row>
    <row r="1918" spans="3:3" x14ac:dyDescent="0.3">
      <c r="C1918" s="112">
        <f t="shared" si="29"/>
        <v>1900</v>
      </c>
    </row>
    <row r="1919" spans="3:3" x14ac:dyDescent="0.3">
      <c r="C1919" s="112">
        <f t="shared" si="29"/>
        <v>1900</v>
      </c>
    </row>
    <row r="1920" spans="3:3" x14ac:dyDescent="0.3">
      <c r="C1920" s="112">
        <f t="shared" si="29"/>
        <v>1900</v>
      </c>
    </row>
    <row r="1921" spans="3:3" x14ac:dyDescent="0.3">
      <c r="C1921" s="112">
        <f t="shared" si="29"/>
        <v>1900</v>
      </c>
    </row>
    <row r="1922" spans="3:3" x14ac:dyDescent="0.3">
      <c r="C1922" s="112">
        <f t="shared" si="29"/>
        <v>1900</v>
      </c>
    </row>
    <row r="1923" spans="3:3" x14ac:dyDescent="0.3">
      <c r="C1923" s="112">
        <f t="shared" ref="C1923:C1986" si="30">YEAR(A1923)</f>
        <v>1900</v>
      </c>
    </row>
    <row r="1924" spans="3:3" x14ac:dyDescent="0.3">
      <c r="C1924" s="112">
        <f t="shared" si="30"/>
        <v>1900</v>
      </c>
    </row>
    <row r="1925" spans="3:3" x14ac:dyDescent="0.3">
      <c r="C1925" s="112">
        <f t="shared" si="30"/>
        <v>1900</v>
      </c>
    </row>
    <row r="1926" spans="3:3" x14ac:dyDescent="0.3">
      <c r="C1926" s="112">
        <f t="shared" si="30"/>
        <v>1900</v>
      </c>
    </row>
    <row r="1927" spans="3:3" x14ac:dyDescent="0.3">
      <c r="C1927" s="112">
        <f t="shared" si="30"/>
        <v>1900</v>
      </c>
    </row>
    <row r="1928" spans="3:3" x14ac:dyDescent="0.3">
      <c r="C1928" s="112">
        <f t="shared" si="30"/>
        <v>1900</v>
      </c>
    </row>
    <row r="1929" spans="3:3" x14ac:dyDescent="0.3">
      <c r="C1929" s="112">
        <f t="shared" si="30"/>
        <v>1900</v>
      </c>
    </row>
    <row r="1930" spans="3:3" x14ac:dyDescent="0.3">
      <c r="C1930" s="112">
        <f t="shared" si="30"/>
        <v>1900</v>
      </c>
    </row>
    <row r="1931" spans="3:3" x14ac:dyDescent="0.3">
      <c r="C1931" s="112">
        <f t="shared" si="30"/>
        <v>1900</v>
      </c>
    </row>
    <row r="1932" spans="3:3" x14ac:dyDescent="0.3">
      <c r="C1932" s="112">
        <f t="shared" si="30"/>
        <v>1900</v>
      </c>
    </row>
    <row r="1933" spans="3:3" x14ac:dyDescent="0.3">
      <c r="C1933" s="112">
        <f t="shared" si="30"/>
        <v>1900</v>
      </c>
    </row>
    <row r="1934" spans="3:3" x14ac:dyDescent="0.3">
      <c r="C1934" s="112">
        <f t="shared" si="30"/>
        <v>1900</v>
      </c>
    </row>
    <row r="1935" spans="3:3" x14ac:dyDescent="0.3">
      <c r="C1935" s="112">
        <f t="shared" si="30"/>
        <v>1900</v>
      </c>
    </row>
    <row r="1936" spans="3:3" x14ac:dyDescent="0.3">
      <c r="C1936" s="112">
        <f t="shared" si="30"/>
        <v>1900</v>
      </c>
    </row>
    <row r="1937" spans="3:3" x14ac:dyDescent="0.3">
      <c r="C1937" s="112">
        <f t="shared" si="30"/>
        <v>1900</v>
      </c>
    </row>
    <row r="1938" spans="3:3" x14ac:dyDescent="0.3">
      <c r="C1938" s="112">
        <f t="shared" si="30"/>
        <v>1900</v>
      </c>
    </row>
    <row r="1939" spans="3:3" x14ac:dyDescent="0.3">
      <c r="C1939" s="112">
        <f t="shared" si="30"/>
        <v>1900</v>
      </c>
    </row>
    <row r="1940" spans="3:3" x14ac:dyDescent="0.3">
      <c r="C1940" s="112">
        <f t="shared" si="30"/>
        <v>1900</v>
      </c>
    </row>
    <row r="1941" spans="3:3" x14ac:dyDescent="0.3">
      <c r="C1941" s="112">
        <f t="shared" si="30"/>
        <v>1900</v>
      </c>
    </row>
    <row r="1942" spans="3:3" x14ac:dyDescent="0.3">
      <c r="C1942" s="112">
        <f t="shared" si="30"/>
        <v>1900</v>
      </c>
    </row>
    <row r="1943" spans="3:3" x14ac:dyDescent="0.3">
      <c r="C1943" s="112">
        <f t="shared" si="30"/>
        <v>1900</v>
      </c>
    </row>
    <row r="1944" spans="3:3" x14ac:dyDescent="0.3">
      <c r="C1944" s="112">
        <f t="shared" si="30"/>
        <v>1900</v>
      </c>
    </row>
    <row r="1945" spans="3:3" x14ac:dyDescent="0.3">
      <c r="C1945" s="112">
        <f t="shared" si="30"/>
        <v>1900</v>
      </c>
    </row>
    <row r="1946" spans="3:3" x14ac:dyDescent="0.3">
      <c r="C1946" s="112">
        <f t="shared" si="30"/>
        <v>1900</v>
      </c>
    </row>
    <row r="1947" spans="3:3" x14ac:dyDescent="0.3">
      <c r="C1947" s="112">
        <f t="shared" si="30"/>
        <v>1900</v>
      </c>
    </row>
    <row r="1948" spans="3:3" x14ac:dyDescent="0.3">
      <c r="C1948" s="112">
        <f t="shared" si="30"/>
        <v>1900</v>
      </c>
    </row>
    <row r="1949" spans="3:3" x14ac:dyDescent="0.3">
      <c r="C1949" s="112">
        <f t="shared" si="30"/>
        <v>1900</v>
      </c>
    </row>
    <row r="1950" spans="3:3" x14ac:dyDescent="0.3">
      <c r="C1950" s="112">
        <f t="shared" si="30"/>
        <v>1900</v>
      </c>
    </row>
    <row r="1951" spans="3:3" x14ac:dyDescent="0.3">
      <c r="C1951" s="112">
        <f t="shared" si="30"/>
        <v>1900</v>
      </c>
    </row>
    <row r="1952" spans="3:3" x14ac:dyDescent="0.3">
      <c r="C1952" s="112">
        <f t="shared" si="30"/>
        <v>1900</v>
      </c>
    </row>
    <row r="1953" spans="3:3" x14ac:dyDescent="0.3">
      <c r="C1953" s="112">
        <f t="shared" si="30"/>
        <v>1900</v>
      </c>
    </row>
    <row r="1954" spans="3:3" x14ac:dyDescent="0.3">
      <c r="C1954" s="112">
        <f t="shared" si="30"/>
        <v>1900</v>
      </c>
    </row>
    <row r="1955" spans="3:3" x14ac:dyDescent="0.3">
      <c r="C1955" s="112">
        <f t="shared" si="30"/>
        <v>1900</v>
      </c>
    </row>
    <row r="1956" spans="3:3" x14ac:dyDescent="0.3">
      <c r="C1956" s="112">
        <f t="shared" si="30"/>
        <v>1900</v>
      </c>
    </row>
    <row r="1957" spans="3:3" x14ac:dyDescent="0.3">
      <c r="C1957" s="112">
        <f t="shared" si="30"/>
        <v>1900</v>
      </c>
    </row>
    <row r="1958" spans="3:3" x14ac:dyDescent="0.3">
      <c r="C1958" s="112">
        <f t="shared" si="30"/>
        <v>1900</v>
      </c>
    </row>
    <row r="1959" spans="3:3" x14ac:dyDescent="0.3">
      <c r="C1959" s="112">
        <f t="shared" si="30"/>
        <v>1900</v>
      </c>
    </row>
    <row r="1960" spans="3:3" x14ac:dyDescent="0.3">
      <c r="C1960" s="112">
        <f t="shared" si="30"/>
        <v>1900</v>
      </c>
    </row>
    <row r="1961" spans="3:3" x14ac:dyDescent="0.3">
      <c r="C1961" s="112">
        <f t="shared" si="30"/>
        <v>1900</v>
      </c>
    </row>
    <row r="1962" spans="3:3" x14ac:dyDescent="0.3">
      <c r="C1962" s="112">
        <f t="shared" si="30"/>
        <v>1900</v>
      </c>
    </row>
    <row r="1963" spans="3:3" x14ac:dyDescent="0.3">
      <c r="C1963" s="112">
        <f t="shared" si="30"/>
        <v>1900</v>
      </c>
    </row>
    <row r="1964" spans="3:3" x14ac:dyDescent="0.3">
      <c r="C1964" s="112">
        <f t="shared" si="30"/>
        <v>1900</v>
      </c>
    </row>
    <row r="1965" spans="3:3" x14ac:dyDescent="0.3">
      <c r="C1965" s="112">
        <f t="shared" si="30"/>
        <v>1900</v>
      </c>
    </row>
    <row r="1966" spans="3:3" x14ac:dyDescent="0.3">
      <c r="C1966" s="112">
        <f t="shared" si="30"/>
        <v>1900</v>
      </c>
    </row>
    <row r="1967" spans="3:3" x14ac:dyDescent="0.3">
      <c r="C1967" s="112">
        <f t="shared" si="30"/>
        <v>1900</v>
      </c>
    </row>
    <row r="1968" spans="3:3" x14ac:dyDescent="0.3">
      <c r="C1968" s="112">
        <f t="shared" si="30"/>
        <v>1900</v>
      </c>
    </row>
    <row r="1969" spans="3:3" x14ac:dyDescent="0.3">
      <c r="C1969" s="112">
        <f t="shared" si="30"/>
        <v>1900</v>
      </c>
    </row>
    <row r="1970" spans="3:3" x14ac:dyDescent="0.3">
      <c r="C1970" s="112">
        <f t="shared" si="30"/>
        <v>1900</v>
      </c>
    </row>
    <row r="1971" spans="3:3" x14ac:dyDescent="0.3">
      <c r="C1971" s="112">
        <f t="shared" si="30"/>
        <v>1900</v>
      </c>
    </row>
    <row r="1972" spans="3:3" x14ac:dyDescent="0.3">
      <c r="C1972" s="112">
        <f t="shared" si="30"/>
        <v>1900</v>
      </c>
    </row>
    <row r="1973" spans="3:3" x14ac:dyDescent="0.3">
      <c r="C1973" s="112">
        <f t="shared" si="30"/>
        <v>1900</v>
      </c>
    </row>
    <row r="1974" spans="3:3" x14ac:dyDescent="0.3">
      <c r="C1974" s="112">
        <f t="shared" si="30"/>
        <v>1900</v>
      </c>
    </row>
    <row r="1975" spans="3:3" x14ac:dyDescent="0.3">
      <c r="C1975" s="112">
        <f t="shared" si="30"/>
        <v>1900</v>
      </c>
    </row>
    <row r="1976" spans="3:3" x14ac:dyDescent="0.3">
      <c r="C1976" s="112">
        <f t="shared" si="30"/>
        <v>1900</v>
      </c>
    </row>
    <row r="1977" spans="3:3" x14ac:dyDescent="0.3">
      <c r="C1977" s="112">
        <f t="shared" si="30"/>
        <v>1900</v>
      </c>
    </row>
    <row r="1978" spans="3:3" x14ac:dyDescent="0.3">
      <c r="C1978" s="112">
        <f t="shared" si="30"/>
        <v>1900</v>
      </c>
    </row>
    <row r="1979" spans="3:3" x14ac:dyDescent="0.3">
      <c r="C1979" s="112">
        <f t="shared" si="30"/>
        <v>1900</v>
      </c>
    </row>
    <row r="1980" spans="3:3" x14ac:dyDescent="0.3">
      <c r="C1980" s="112">
        <f t="shared" si="30"/>
        <v>1900</v>
      </c>
    </row>
    <row r="1981" spans="3:3" x14ac:dyDescent="0.3">
      <c r="C1981" s="112">
        <f t="shared" si="30"/>
        <v>1900</v>
      </c>
    </row>
    <row r="1982" spans="3:3" x14ac:dyDescent="0.3">
      <c r="C1982" s="112">
        <f t="shared" si="30"/>
        <v>1900</v>
      </c>
    </row>
    <row r="1983" spans="3:3" x14ac:dyDescent="0.3">
      <c r="C1983" s="112">
        <f t="shared" si="30"/>
        <v>1900</v>
      </c>
    </row>
    <row r="1984" spans="3:3" x14ac:dyDescent="0.3">
      <c r="C1984" s="112">
        <f t="shared" si="30"/>
        <v>1900</v>
      </c>
    </row>
    <row r="1985" spans="3:3" x14ac:dyDescent="0.3">
      <c r="C1985" s="112">
        <f t="shared" si="30"/>
        <v>1900</v>
      </c>
    </row>
    <row r="1986" spans="3:3" x14ac:dyDescent="0.3">
      <c r="C1986" s="112">
        <f t="shared" si="30"/>
        <v>1900</v>
      </c>
    </row>
    <row r="1987" spans="3:3" x14ac:dyDescent="0.3">
      <c r="C1987" s="112">
        <f t="shared" ref="C1987:C2050" si="31">YEAR(A1987)</f>
        <v>1900</v>
      </c>
    </row>
    <row r="1988" spans="3:3" x14ac:dyDescent="0.3">
      <c r="C1988" s="112">
        <f t="shared" si="31"/>
        <v>1900</v>
      </c>
    </row>
    <row r="1989" spans="3:3" x14ac:dyDescent="0.3">
      <c r="C1989" s="112">
        <f t="shared" si="31"/>
        <v>1900</v>
      </c>
    </row>
    <row r="1990" spans="3:3" x14ac:dyDescent="0.3">
      <c r="C1990" s="112">
        <f t="shared" si="31"/>
        <v>1900</v>
      </c>
    </row>
    <row r="1991" spans="3:3" x14ac:dyDescent="0.3">
      <c r="C1991" s="112">
        <f t="shared" si="31"/>
        <v>1900</v>
      </c>
    </row>
    <row r="1992" spans="3:3" x14ac:dyDescent="0.3">
      <c r="C1992" s="112">
        <f t="shared" si="31"/>
        <v>1900</v>
      </c>
    </row>
    <row r="1993" spans="3:3" x14ac:dyDescent="0.3">
      <c r="C1993" s="112">
        <f t="shared" si="31"/>
        <v>1900</v>
      </c>
    </row>
    <row r="1994" spans="3:3" x14ac:dyDescent="0.3">
      <c r="C1994" s="112">
        <f t="shared" si="31"/>
        <v>1900</v>
      </c>
    </row>
    <row r="1995" spans="3:3" x14ac:dyDescent="0.3">
      <c r="C1995" s="112">
        <f t="shared" si="31"/>
        <v>1900</v>
      </c>
    </row>
    <row r="1996" spans="3:3" x14ac:dyDescent="0.3">
      <c r="C1996" s="112">
        <f t="shared" si="31"/>
        <v>1900</v>
      </c>
    </row>
    <row r="1997" spans="3:3" x14ac:dyDescent="0.3">
      <c r="C1997" s="112">
        <f t="shared" si="31"/>
        <v>1900</v>
      </c>
    </row>
    <row r="1998" spans="3:3" x14ac:dyDescent="0.3">
      <c r="C1998" s="112">
        <f t="shared" si="31"/>
        <v>1900</v>
      </c>
    </row>
    <row r="1999" spans="3:3" x14ac:dyDescent="0.3">
      <c r="C1999" s="112">
        <f t="shared" si="31"/>
        <v>1900</v>
      </c>
    </row>
    <row r="2000" spans="3:3" x14ac:dyDescent="0.3">
      <c r="C2000" s="112">
        <f t="shared" si="31"/>
        <v>1900</v>
      </c>
    </row>
    <row r="2001" spans="3:3" x14ac:dyDescent="0.3">
      <c r="C2001" s="112">
        <f t="shared" si="31"/>
        <v>1900</v>
      </c>
    </row>
    <row r="2002" spans="3:3" x14ac:dyDescent="0.3">
      <c r="C2002" s="112">
        <f t="shared" si="31"/>
        <v>1900</v>
      </c>
    </row>
    <row r="2003" spans="3:3" x14ac:dyDescent="0.3">
      <c r="C2003" s="112">
        <f t="shared" si="31"/>
        <v>1900</v>
      </c>
    </row>
    <row r="2004" spans="3:3" x14ac:dyDescent="0.3">
      <c r="C2004" s="112">
        <f t="shared" si="31"/>
        <v>1900</v>
      </c>
    </row>
    <row r="2005" spans="3:3" x14ac:dyDescent="0.3">
      <c r="C2005" s="112">
        <f t="shared" si="31"/>
        <v>1900</v>
      </c>
    </row>
    <row r="2006" spans="3:3" x14ac:dyDescent="0.3">
      <c r="C2006" s="112">
        <f t="shared" si="31"/>
        <v>1900</v>
      </c>
    </row>
    <row r="2007" spans="3:3" x14ac:dyDescent="0.3">
      <c r="C2007" s="112">
        <f t="shared" si="31"/>
        <v>1900</v>
      </c>
    </row>
    <row r="2008" spans="3:3" x14ac:dyDescent="0.3">
      <c r="C2008" s="112">
        <f t="shared" si="31"/>
        <v>1900</v>
      </c>
    </row>
    <row r="2009" spans="3:3" x14ac:dyDescent="0.3">
      <c r="C2009" s="112">
        <f t="shared" si="31"/>
        <v>1900</v>
      </c>
    </row>
    <row r="2010" spans="3:3" x14ac:dyDescent="0.3">
      <c r="C2010" s="112">
        <f t="shared" si="31"/>
        <v>1900</v>
      </c>
    </row>
    <row r="2011" spans="3:3" x14ac:dyDescent="0.3">
      <c r="C2011" s="112">
        <f t="shared" si="31"/>
        <v>1900</v>
      </c>
    </row>
    <row r="2012" spans="3:3" x14ac:dyDescent="0.3">
      <c r="C2012" s="112">
        <f t="shared" si="31"/>
        <v>1900</v>
      </c>
    </row>
    <row r="2013" spans="3:3" x14ac:dyDescent="0.3">
      <c r="C2013" s="112">
        <f t="shared" si="31"/>
        <v>1900</v>
      </c>
    </row>
    <row r="2014" spans="3:3" x14ac:dyDescent="0.3">
      <c r="C2014" s="112">
        <f t="shared" si="31"/>
        <v>1900</v>
      </c>
    </row>
    <row r="2015" spans="3:3" x14ac:dyDescent="0.3">
      <c r="C2015" s="112">
        <f t="shared" si="31"/>
        <v>1900</v>
      </c>
    </row>
    <row r="2016" spans="3:3" x14ac:dyDescent="0.3">
      <c r="C2016" s="112">
        <f t="shared" si="31"/>
        <v>1900</v>
      </c>
    </row>
    <row r="2017" spans="3:3" x14ac:dyDescent="0.3">
      <c r="C2017" s="112">
        <f t="shared" si="31"/>
        <v>1900</v>
      </c>
    </row>
    <row r="2018" spans="3:3" x14ac:dyDescent="0.3">
      <c r="C2018" s="112">
        <f t="shared" si="31"/>
        <v>1900</v>
      </c>
    </row>
    <row r="2019" spans="3:3" x14ac:dyDescent="0.3">
      <c r="C2019" s="112">
        <f t="shared" si="31"/>
        <v>1900</v>
      </c>
    </row>
    <row r="2020" spans="3:3" x14ac:dyDescent="0.3">
      <c r="C2020" s="112">
        <f t="shared" si="31"/>
        <v>1900</v>
      </c>
    </row>
    <row r="2021" spans="3:3" x14ac:dyDescent="0.3">
      <c r="C2021" s="112">
        <f t="shared" si="31"/>
        <v>1900</v>
      </c>
    </row>
    <row r="2022" spans="3:3" x14ac:dyDescent="0.3">
      <c r="C2022" s="112">
        <f t="shared" si="31"/>
        <v>1900</v>
      </c>
    </row>
    <row r="2023" spans="3:3" x14ac:dyDescent="0.3">
      <c r="C2023" s="112">
        <f t="shared" si="31"/>
        <v>1900</v>
      </c>
    </row>
    <row r="2024" spans="3:3" x14ac:dyDescent="0.3">
      <c r="C2024" s="112">
        <f t="shared" si="31"/>
        <v>1900</v>
      </c>
    </row>
    <row r="2025" spans="3:3" x14ac:dyDescent="0.3">
      <c r="C2025" s="112">
        <f t="shared" si="31"/>
        <v>1900</v>
      </c>
    </row>
    <row r="2026" spans="3:3" x14ac:dyDescent="0.3">
      <c r="C2026" s="112">
        <f t="shared" si="31"/>
        <v>1900</v>
      </c>
    </row>
    <row r="2027" spans="3:3" x14ac:dyDescent="0.3">
      <c r="C2027" s="112">
        <f t="shared" si="31"/>
        <v>1900</v>
      </c>
    </row>
    <row r="2028" spans="3:3" x14ac:dyDescent="0.3">
      <c r="C2028" s="112">
        <f t="shared" si="31"/>
        <v>1900</v>
      </c>
    </row>
    <row r="2029" spans="3:3" x14ac:dyDescent="0.3">
      <c r="C2029" s="112">
        <f t="shared" si="31"/>
        <v>1900</v>
      </c>
    </row>
    <row r="2030" spans="3:3" x14ac:dyDescent="0.3">
      <c r="C2030" s="112">
        <f t="shared" si="31"/>
        <v>1900</v>
      </c>
    </row>
    <row r="2031" spans="3:3" x14ac:dyDescent="0.3">
      <c r="C2031" s="112">
        <f t="shared" si="31"/>
        <v>1900</v>
      </c>
    </row>
    <row r="2032" spans="3:3" x14ac:dyDescent="0.3">
      <c r="C2032" s="112">
        <f t="shared" si="31"/>
        <v>1900</v>
      </c>
    </row>
    <row r="2033" spans="3:3" x14ac:dyDescent="0.3">
      <c r="C2033" s="112">
        <f t="shared" si="31"/>
        <v>1900</v>
      </c>
    </row>
    <row r="2034" spans="3:3" x14ac:dyDescent="0.3">
      <c r="C2034" s="112">
        <f t="shared" si="31"/>
        <v>1900</v>
      </c>
    </row>
    <row r="2035" spans="3:3" x14ac:dyDescent="0.3">
      <c r="C2035" s="112">
        <f t="shared" si="31"/>
        <v>1900</v>
      </c>
    </row>
    <row r="2036" spans="3:3" x14ac:dyDescent="0.3">
      <c r="C2036" s="112">
        <f t="shared" si="31"/>
        <v>1900</v>
      </c>
    </row>
    <row r="2037" spans="3:3" x14ac:dyDescent="0.3">
      <c r="C2037" s="112">
        <f t="shared" si="31"/>
        <v>1900</v>
      </c>
    </row>
    <row r="2038" spans="3:3" x14ac:dyDescent="0.3">
      <c r="C2038" s="112">
        <f t="shared" si="31"/>
        <v>1900</v>
      </c>
    </row>
    <row r="2039" spans="3:3" x14ac:dyDescent="0.3">
      <c r="C2039" s="112">
        <f t="shared" si="31"/>
        <v>1900</v>
      </c>
    </row>
    <row r="2040" spans="3:3" x14ac:dyDescent="0.3">
      <c r="C2040" s="112">
        <f t="shared" si="31"/>
        <v>1900</v>
      </c>
    </row>
    <row r="2041" spans="3:3" x14ac:dyDescent="0.3">
      <c r="C2041" s="112">
        <f t="shared" si="31"/>
        <v>1900</v>
      </c>
    </row>
    <row r="2042" spans="3:3" x14ac:dyDescent="0.3">
      <c r="C2042" s="112">
        <f t="shared" si="31"/>
        <v>1900</v>
      </c>
    </row>
    <row r="2043" spans="3:3" x14ac:dyDescent="0.3">
      <c r="C2043" s="112">
        <f t="shared" si="31"/>
        <v>1900</v>
      </c>
    </row>
    <row r="2044" spans="3:3" x14ac:dyDescent="0.3">
      <c r="C2044" s="112">
        <f t="shared" si="31"/>
        <v>1900</v>
      </c>
    </row>
    <row r="2045" spans="3:3" x14ac:dyDescent="0.3">
      <c r="C2045" s="112">
        <f t="shared" si="31"/>
        <v>1900</v>
      </c>
    </row>
    <row r="2046" spans="3:3" x14ac:dyDescent="0.3">
      <c r="C2046" s="112">
        <f t="shared" si="31"/>
        <v>1900</v>
      </c>
    </row>
    <row r="2047" spans="3:3" x14ac:dyDescent="0.3">
      <c r="C2047" s="112">
        <f t="shared" si="31"/>
        <v>1900</v>
      </c>
    </row>
    <row r="2048" spans="3:3" x14ac:dyDescent="0.3">
      <c r="C2048" s="112">
        <f t="shared" si="31"/>
        <v>1900</v>
      </c>
    </row>
    <row r="2049" spans="3:3" x14ac:dyDescent="0.3">
      <c r="C2049" s="112">
        <f t="shared" si="31"/>
        <v>1900</v>
      </c>
    </row>
    <row r="2050" spans="3:3" x14ac:dyDescent="0.3">
      <c r="C2050" s="112">
        <f t="shared" si="31"/>
        <v>1900</v>
      </c>
    </row>
    <row r="2051" spans="3:3" x14ac:dyDescent="0.3">
      <c r="C2051" s="112">
        <f t="shared" ref="C2051:C2114" si="32">YEAR(A2051)</f>
        <v>1900</v>
      </c>
    </row>
    <row r="2052" spans="3:3" x14ac:dyDescent="0.3">
      <c r="C2052" s="112">
        <f t="shared" si="32"/>
        <v>1900</v>
      </c>
    </row>
    <row r="2053" spans="3:3" x14ac:dyDescent="0.3">
      <c r="C2053" s="112">
        <f t="shared" si="32"/>
        <v>1900</v>
      </c>
    </row>
    <row r="2054" spans="3:3" x14ac:dyDescent="0.3">
      <c r="C2054" s="112">
        <f t="shared" si="32"/>
        <v>1900</v>
      </c>
    </row>
    <row r="2055" spans="3:3" x14ac:dyDescent="0.3">
      <c r="C2055" s="112">
        <f t="shared" si="32"/>
        <v>1900</v>
      </c>
    </row>
    <row r="2056" spans="3:3" x14ac:dyDescent="0.3">
      <c r="C2056" s="112">
        <f t="shared" si="32"/>
        <v>1900</v>
      </c>
    </row>
    <row r="2057" spans="3:3" x14ac:dyDescent="0.3">
      <c r="C2057" s="112">
        <f t="shared" si="32"/>
        <v>1900</v>
      </c>
    </row>
    <row r="2058" spans="3:3" x14ac:dyDescent="0.3">
      <c r="C2058" s="112">
        <f t="shared" si="32"/>
        <v>1900</v>
      </c>
    </row>
    <row r="2059" spans="3:3" x14ac:dyDescent="0.3">
      <c r="C2059" s="112">
        <f t="shared" si="32"/>
        <v>1900</v>
      </c>
    </row>
    <row r="2060" spans="3:3" x14ac:dyDescent="0.3">
      <c r="C2060" s="112">
        <f t="shared" si="32"/>
        <v>1900</v>
      </c>
    </row>
    <row r="2061" spans="3:3" x14ac:dyDescent="0.3">
      <c r="C2061" s="112">
        <f t="shared" si="32"/>
        <v>1900</v>
      </c>
    </row>
    <row r="2062" spans="3:3" x14ac:dyDescent="0.3">
      <c r="C2062" s="112">
        <f t="shared" si="32"/>
        <v>1900</v>
      </c>
    </row>
    <row r="2063" spans="3:3" x14ac:dyDescent="0.3">
      <c r="C2063" s="112">
        <f t="shared" si="32"/>
        <v>1900</v>
      </c>
    </row>
    <row r="2064" spans="3:3" x14ac:dyDescent="0.3">
      <c r="C2064" s="112">
        <f t="shared" si="32"/>
        <v>1900</v>
      </c>
    </row>
    <row r="2065" spans="3:3" x14ac:dyDescent="0.3">
      <c r="C2065" s="112">
        <f t="shared" si="32"/>
        <v>1900</v>
      </c>
    </row>
    <row r="2066" spans="3:3" x14ac:dyDescent="0.3">
      <c r="C2066" s="112">
        <f t="shared" si="32"/>
        <v>1900</v>
      </c>
    </row>
    <row r="2067" spans="3:3" x14ac:dyDescent="0.3">
      <c r="C2067" s="112">
        <f t="shared" si="32"/>
        <v>1900</v>
      </c>
    </row>
    <row r="2068" spans="3:3" x14ac:dyDescent="0.3">
      <c r="C2068" s="112">
        <f t="shared" si="32"/>
        <v>1900</v>
      </c>
    </row>
    <row r="2069" spans="3:3" x14ac:dyDescent="0.3">
      <c r="C2069" s="112">
        <f t="shared" si="32"/>
        <v>1900</v>
      </c>
    </row>
    <row r="2070" spans="3:3" x14ac:dyDescent="0.3">
      <c r="C2070" s="112">
        <f t="shared" si="32"/>
        <v>1900</v>
      </c>
    </row>
    <row r="2071" spans="3:3" x14ac:dyDescent="0.3">
      <c r="C2071" s="112">
        <f t="shared" si="32"/>
        <v>1900</v>
      </c>
    </row>
    <row r="2072" spans="3:3" x14ac:dyDescent="0.3">
      <c r="C2072" s="112">
        <f t="shared" si="32"/>
        <v>1900</v>
      </c>
    </row>
    <row r="2073" spans="3:3" x14ac:dyDescent="0.3">
      <c r="C2073" s="112">
        <f t="shared" si="32"/>
        <v>1900</v>
      </c>
    </row>
    <row r="2074" spans="3:3" x14ac:dyDescent="0.3">
      <c r="C2074" s="112">
        <f t="shared" si="32"/>
        <v>1900</v>
      </c>
    </row>
    <row r="2075" spans="3:3" x14ac:dyDescent="0.3">
      <c r="C2075" s="112">
        <f t="shared" si="32"/>
        <v>1900</v>
      </c>
    </row>
    <row r="2076" spans="3:3" x14ac:dyDescent="0.3">
      <c r="C2076" s="112">
        <f t="shared" si="32"/>
        <v>1900</v>
      </c>
    </row>
    <row r="2077" spans="3:3" x14ac:dyDescent="0.3">
      <c r="C2077" s="112">
        <f t="shared" si="32"/>
        <v>1900</v>
      </c>
    </row>
    <row r="2078" spans="3:3" x14ac:dyDescent="0.3">
      <c r="C2078" s="112">
        <f t="shared" si="32"/>
        <v>1900</v>
      </c>
    </row>
    <row r="2079" spans="3:3" x14ac:dyDescent="0.3">
      <c r="C2079" s="112">
        <f t="shared" si="32"/>
        <v>1900</v>
      </c>
    </row>
    <row r="2080" spans="3:3" x14ac:dyDescent="0.3">
      <c r="C2080" s="112">
        <f t="shared" si="32"/>
        <v>1900</v>
      </c>
    </row>
    <row r="2081" spans="3:3" x14ac:dyDescent="0.3">
      <c r="C2081" s="112">
        <f t="shared" si="32"/>
        <v>1900</v>
      </c>
    </row>
    <row r="2082" spans="3:3" x14ac:dyDescent="0.3">
      <c r="C2082" s="112">
        <f t="shared" si="32"/>
        <v>1900</v>
      </c>
    </row>
    <row r="2083" spans="3:3" x14ac:dyDescent="0.3">
      <c r="C2083" s="112">
        <f t="shared" si="32"/>
        <v>1900</v>
      </c>
    </row>
    <row r="2084" spans="3:3" x14ac:dyDescent="0.3">
      <c r="C2084" s="112">
        <f t="shared" si="32"/>
        <v>1900</v>
      </c>
    </row>
    <row r="2085" spans="3:3" x14ac:dyDescent="0.3">
      <c r="C2085" s="112">
        <f t="shared" si="32"/>
        <v>1900</v>
      </c>
    </row>
    <row r="2086" spans="3:3" x14ac:dyDescent="0.3">
      <c r="C2086" s="112">
        <f t="shared" si="32"/>
        <v>1900</v>
      </c>
    </row>
    <row r="2087" spans="3:3" x14ac:dyDescent="0.3">
      <c r="C2087" s="112">
        <f t="shared" si="32"/>
        <v>1900</v>
      </c>
    </row>
    <row r="2088" spans="3:3" x14ac:dyDescent="0.3">
      <c r="C2088" s="112">
        <f t="shared" si="32"/>
        <v>1900</v>
      </c>
    </row>
    <row r="2089" spans="3:3" x14ac:dyDescent="0.3">
      <c r="C2089" s="112">
        <f t="shared" si="32"/>
        <v>1900</v>
      </c>
    </row>
    <row r="2090" spans="3:3" x14ac:dyDescent="0.3">
      <c r="C2090" s="112">
        <f t="shared" si="32"/>
        <v>1900</v>
      </c>
    </row>
    <row r="2091" spans="3:3" x14ac:dyDescent="0.3">
      <c r="C2091" s="112">
        <f t="shared" si="32"/>
        <v>1900</v>
      </c>
    </row>
    <row r="2092" spans="3:3" x14ac:dyDescent="0.3">
      <c r="C2092" s="112">
        <f t="shared" si="32"/>
        <v>1900</v>
      </c>
    </row>
    <row r="2093" spans="3:3" x14ac:dyDescent="0.3">
      <c r="C2093" s="112">
        <f t="shared" si="32"/>
        <v>1900</v>
      </c>
    </row>
    <row r="2094" spans="3:3" x14ac:dyDescent="0.3">
      <c r="C2094" s="112">
        <f t="shared" si="32"/>
        <v>1900</v>
      </c>
    </row>
    <row r="2095" spans="3:3" x14ac:dyDescent="0.3">
      <c r="C2095" s="112">
        <f t="shared" si="32"/>
        <v>1900</v>
      </c>
    </row>
    <row r="2096" spans="3:3" x14ac:dyDescent="0.3">
      <c r="C2096" s="112">
        <f t="shared" si="32"/>
        <v>1900</v>
      </c>
    </row>
    <row r="2097" spans="3:3" x14ac:dyDescent="0.3">
      <c r="C2097" s="112">
        <f t="shared" si="32"/>
        <v>1900</v>
      </c>
    </row>
    <row r="2098" spans="3:3" x14ac:dyDescent="0.3">
      <c r="C2098" s="112">
        <f t="shared" si="32"/>
        <v>1900</v>
      </c>
    </row>
    <row r="2099" spans="3:3" x14ac:dyDescent="0.3">
      <c r="C2099" s="112">
        <f t="shared" si="32"/>
        <v>1900</v>
      </c>
    </row>
    <row r="2100" spans="3:3" x14ac:dyDescent="0.3">
      <c r="C2100" s="112">
        <f t="shared" si="32"/>
        <v>1900</v>
      </c>
    </row>
    <row r="2101" spans="3:3" x14ac:dyDescent="0.3">
      <c r="C2101" s="112">
        <f t="shared" si="32"/>
        <v>1900</v>
      </c>
    </row>
    <row r="2102" spans="3:3" x14ac:dyDescent="0.3">
      <c r="C2102" s="112">
        <f t="shared" si="32"/>
        <v>1900</v>
      </c>
    </row>
    <row r="2103" spans="3:3" x14ac:dyDescent="0.3">
      <c r="C2103" s="112">
        <f t="shared" si="32"/>
        <v>1900</v>
      </c>
    </row>
    <row r="2104" spans="3:3" x14ac:dyDescent="0.3">
      <c r="C2104" s="112">
        <f t="shared" si="32"/>
        <v>1900</v>
      </c>
    </row>
    <row r="2105" spans="3:3" x14ac:dyDescent="0.3">
      <c r="C2105" s="112">
        <f t="shared" si="32"/>
        <v>1900</v>
      </c>
    </row>
    <row r="2106" spans="3:3" x14ac:dyDescent="0.3">
      <c r="C2106" s="112">
        <f t="shared" si="32"/>
        <v>1900</v>
      </c>
    </row>
    <row r="2107" spans="3:3" x14ac:dyDescent="0.3">
      <c r="C2107" s="112">
        <f t="shared" si="32"/>
        <v>1900</v>
      </c>
    </row>
    <row r="2108" spans="3:3" x14ac:dyDescent="0.3">
      <c r="C2108" s="112">
        <f t="shared" si="32"/>
        <v>1900</v>
      </c>
    </row>
    <row r="2109" spans="3:3" x14ac:dyDescent="0.3">
      <c r="C2109" s="112">
        <f t="shared" si="32"/>
        <v>1900</v>
      </c>
    </row>
    <row r="2110" spans="3:3" x14ac:dyDescent="0.3">
      <c r="C2110" s="112">
        <f t="shared" si="32"/>
        <v>1900</v>
      </c>
    </row>
    <row r="2111" spans="3:3" x14ac:dyDescent="0.3">
      <c r="C2111" s="112">
        <f t="shared" si="32"/>
        <v>1900</v>
      </c>
    </row>
    <row r="2112" spans="3:3" x14ac:dyDescent="0.3">
      <c r="C2112" s="112">
        <f t="shared" si="32"/>
        <v>1900</v>
      </c>
    </row>
    <row r="2113" spans="3:3" x14ac:dyDescent="0.3">
      <c r="C2113" s="112">
        <f t="shared" si="32"/>
        <v>1900</v>
      </c>
    </row>
    <row r="2114" spans="3:3" x14ac:dyDescent="0.3">
      <c r="C2114" s="112">
        <f t="shared" si="32"/>
        <v>1900</v>
      </c>
    </row>
    <row r="2115" spans="3:3" x14ac:dyDescent="0.3">
      <c r="C2115" s="112">
        <f t="shared" ref="C2115:C2178" si="33">YEAR(A2115)</f>
        <v>1900</v>
      </c>
    </row>
    <row r="2116" spans="3:3" x14ac:dyDescent="0.3">
      <c r="C2116" s="112">
        <f t="shared" si="33"/>
        <v>1900</v>
      </c>
    </row>
    <row r="2117" spans="3:3" x14ac:dyDescent="0.3">
      <c r="C2117" s="112">
        <f t="shared" si="33"/>
        <v>1900</v>
      </c>
    </row>
    <row r="2118" spans="3:3" x14ac:dyDescent="0.3">
      <c r="C2118" s="112">
        <f t="shared" si="33"/>
        <v>1900</v>
      </c>
    </row>
    <row r="2119" spans="3:3" x14ac:dyDescent="0.3">
      <c r="C2119" s="112">
        <f t="shared" si="33"/>
        <v>1900</v>
      </c>
    </row>
    <row r="2120" spans="3:3" x14ac:dyDescent="0.3">
      <c r="C2120" s="112">
        <f t="shared" si="33"/>
        <v>1900</v>
      </c>
    </row>
    <row r="2121" spans="3:3" x14ac:dyDescent="0.3">
      <c r="C2121" s="112">
        <f t="shared" si="33"/>
        <v>1900</v>
      </c>
    </row>
    <row r="2122" spans="3:3" x14ac:dyDescent="0.3">
      <c r="C2122" s="112">
        <f t="shared" si="33"/>
        <v>1900</v>
      </c>
    </row>
    <row r="2123" spans="3:3" x14ac:dyDescent="0.3">
      <c r="C2123" s="112">
        <f t="shared" si="33"/>
        <v>1900</v>
      </c>
    </row>
    <row r="2124" spans="3:3" x14ac:dyDescent="0.3">
      <c r="C2124" s="112">
        <f t="shared" si="33"/>
        <v>1900</v>
      </c>
    </row>
    <row r="2125" spans="3:3" x14ac:dyDescent="0.3">
      <c r="C2125" s="112">
        <f t="shared" si="33"/>
        <v>1900</v>
      </c>
    </row>
    <row r="2126" spans="3:3" x14ac:dyDescent="0.3">
      <c r="C2126" s="112">
        <f t="shared" si="33"/>
        <v>1900</v>
      </c>
    </row>
    <row r="2127" spans="3:3" x14ac:dyDescent="0.3">
      <c r="C2127" s="112">
        <f t="shared" si="33"/>
        <v>1900</v>
      </c>
    </row>
    <row r="2128" spans="3:3" x14ac:dyDescent="0.3">
      <c r="C2128" s="112">
        <f t="shared" si="33"/>
        <v>1900</v>
      </c>
    </row>
    <row r="2129" spans="3:3" x14ac:dyDescent="0.3">
      <c r="C2129" s="112">
        <f t="shared" si="33"/>
        <v>1900</v>
      </c>
    </row>
    <row r="2130" spans="3:3" x14ac:dyDescent="0.3">
      <c r="C2130" s="112">
        <f t="shared" si="33"/>
        <v>1900</v>
      </c>
    </row>
    <row r="2131" spans="3:3" x14ac:dyDescent="0.3">
      <c r="C2131" s="112">
        <f t="shared" si="33"/>
        <v>1900</v>
      </c>
    </row>
    <row r="2132" spans="3:3" x14ac:dyDescent="0.3">
      <c r="C2132" s="112">
        <f t="shared" si="33"/>
        <v>1900</v>
      </c>
    </row>
    <row r="2133" spans="3:3" x14ac:dyDescent="0.3">
      <c r="C2133" s="112">
        <f t="shared" si="33"/>
        <v>1900</v>
      </c>
    </row>
    <row r="2134" spans="3:3" x14ac:dyDescent="0.3">
      <c r="C2134" s="112">
        <f t="shared" si="33"/>
        <v>1900</v>
      </c>
    </row>
    <row r="2135" spans="3:3" x14ac:dyDescent="0.3">
      <c r="C2135" s="112">
        <f t="shared" si="33"/>
        <v>1900</v>
      </c>
    </row>
    <row r="2136" spans="3:3" x14ac:dyDescent="0.3">
      <c r="C2136" s="112">
        <f t="shared" si="33"/>
        <v>1900</v>
      </c>
    </row>
    <row r="2137" spans="3:3" x14ac:dyDescent="0.3">
      <c r="C2137" s="112">
        <f t="shared" si="33"/>
        <v>1900</v>
      </c>
    </row>
    <row r="2138" spans="3:3" x14ac:dyDescent="0.3">
      <c r="C2138" s="112">
        <f t="shared" si="33"/>
        <v>1900</v>
      </c>
    </row>
    <row r="2139" spans="3:3" x14ac:dyDescent="0.3">
      <c r="C2139" s="112">
        <f t="shared" si="33"/>
        <v>1900</v>
      </c>
    </row>
    <row r="2140" spans="3:3" x14ac:dyDescent="0.3">
      <c r="C2140" s="112">
        <f t="shared" si="33"/>
        <v>1900</v>
      </c>
    </row>
    <row r="2141" spans="3:3" x14ac:dyDescent="0.3">
      <c r="C2141" s="112">
        <f t="shared" si="33"/>
        <v>1900</v>
      </c>
    </row>
    <row r="2142" spans="3:3" x14ac:dyDescent="0.3">
      <c r="C2142" s="112">
        <f t="shared" si="33"/>
        <v>1900</v>
      </c>
    </row>
    <row r="2143" spans="3:3" x14ac:dyDescent="0.3">
      <c r="C2143" s="112">
        <f t="shared" si="33"/>
        <v>1900</v>
      </c>
    </row>
    <row r="2144" spans="3:3" x14ac:dyDescent="0.3">
      <c r="C2144" s="112">
        <f t="shared" si="33"/>
        <v>1900</v>
      </c>
    </row>
    <row r="2145" spans="3:3" x14ac:dyDescent="0.3">
      <c r="C2145" s="112">
        <f t="shared" si="33"/>
        <v>1900</v>
      </c>
    </row>
    <row r="2146" spans="3:3" x14ac:dyDescent="0.3">
      <c r="C2146" s="112">
        <f t="shared" si="33"/>
        <v>1900</v>
      </c>
    </row>
    <row r="2147" spans="3:3" x14ac:dyDescent="0.3">
      <c r="C2147" s="112">
        <f t="shared" si="33"/>
        <v>1900</v>
      </c>
    </row>
    <row r="2148" spans="3:3" x14ac:dyDescent="0.3">
      <c r="C2148" s="112">
        <f t="shared" si="33"/>
        <v>1900</v>
      </c>
    </row>
    <row r="2149" spans="3:3" x14ac:dyDescent="0.3">
      <c r="C2149" s="112">
        <f t="shared" si="33"/>
        <v>1900</v>
      </c>
    </row>
    <row r="2150" spans="3:3" x14ac:dyDescent="0.3">
      <c r="C2150" s="112">
        <f t="shared" si="33"/>
        <v>1900</v>
      </c>
    </row>
    <row r="2151" spans="3:3" x14ac:dyDescent="0.3">
      <c r="C2151" s="112">
        <f t="shared" si="33"/>
        <v>1900</v>
      </c>
    </row>
    <row r="2152" spans="3:3" x14ac:dyDescent="0.3">
      <c r="C2152" s="112">
        <f t="shared" si="33"/>
        <v>1900</v>
      </c>
    </row>
    <row r="2153" spans="3:3" x14ac:dyDescent="0.3">
      <c r="C2153" s="112">
        <f t="shared" si="33"/>
        <v>1900</v>
      </c>
    </row>
    <row r="2154" spans="3:3" x14ac:dyDescent="0.3">
      <c r="C2154" s="112">
        <f t="shared" si="33"/>
        <v>1900</v>
      </c>
    </row>
    <row r="2155" spans="3:3" x14ac:dyDescent="0.3">
      <c r="C2155" s="112">
        <f t="shared" si="33"/>
        <v>1900</v>
      </c>
    </row>
    <row r="2156" spans="3:3" x14ac:dyDescent="0.3">
      <c r="C2156" s="112">
        <f t="shared" si="33"/>
        <v>1900</v>
      </c>
    </row>
    <row r="2157" spans="3:3" x14ac:dyDescent="0.3">
      <c r="C2157" s="112">
        <f t="shared" si="33"/>
        <v>1900</v>
      </c>
    </row>
    <row r="2158" spans="3:3" x14ac:dyDescent="0.3">
      <c r="C2158" s="112">
        <f t="shared" si="33"/>
        <v>1900</v>
      </c>
    </row>
    <row r="2159" spans="3:3" x14ac:dyDescent="0.3">
      <c r="C2159" s="112">
        <f t="shared" si="33"/>
        <v>1900</v>
      </c>
    </row>
    <row r="2160" spans="3:3" x14ac:dyDescent="0.3">
      <c r="C2160" s="112">
        <f t="shared" si="33"/>
        <v>1900</v>
      </c>
    </row>
    <row r="2161" spans="3:3" x14ac:dyDescent="0.3">
      <c r="C2161" s="112">
        <f t="shared" si="33"/>
        <v>1900</v>
      </c>
    </row>
    <row r="2162" spans="3:3" x14ac:dyDescent="0.3">
      <c r="C2162" s="112">
        <f t="shared" si="33"/>
        <v>1900</v>
      </c>
    </row>
    <row r="2163" spans="3:3" x14ac:dyDescent="0.3">
      <c r="C2163" s="112">
        <f t="shared" si="33"/>
        <v>1900</v>
      </c>
    </row>
    <row r="2164" spans="3:3" x14ac:dyDescent="0.3">
      <c r="C2164" s="112">
        <f t="shared" si="33"/>
        <v>1900</v>
      </c>
    </row>
    <row r="2165" spans="3:3" x14ac:dyDescent="0.3">
      <c r="C2165" s="112">
        <f t="shared" si="33"/>
        <v>1900</v>
      </c>
    </row>
    <row r="2166" spans="3:3" x14ac:dyDescent="0.3">
      <c r="C2166" s="112">
        <f t="shared" si="33"/>
        <v>1900</v>
      </c>
    </row>
    <row r="2167" spans="3:3" x14ac:dyDescent="0.3">
      <c r="C2167" s="112">
        <f t="shared" si="33"/>
        <v>1900</v>
      </c>
    </row>
    <row r="2168" spans="3:3" x14ac:dyDescent="0.3">
      <c r="C2168" s="112">
        <f t="shared" si="33"/>
        <v>1900</v>
      </c>
    </row>
    <row r="2169" spans="3:3" x14ac:dyDescent="0.3">
      <c r="C2169" s="112">
        <f t="shared" si="33"/>
        <v>1900</v>
      </c>
    </row>
    <row r="2170" spans="3:3" x14ac:dyDescent="0.3">
      <c r="C2170" s="112">
        <f t="shared" si="33"/>
        <v>1900</v>
      </c>
    </row>
    <row r="2171" spans="3:3" x14ac:dyDescent="0.3">
      <c r="C2171" s="112">
        <f t="shared" si="33"/>
        <v>1900</v>
      </c>
    </row>
    <row r="2172" spans="3:3" x14ac:dyDescent="0.3">
      <c r="C2172" s="112">
        <f t="shared" si="33"/>
        <v>1900</v>
      </c>
    </row>
    <row r="2173" spans="3:3" x14ac:dyDescent="0.3">
      <c r="C2173" s="112">
        <f t="shared" si="33"/>
        <v>1900</v>
      </c>
    </row>
    <row r="2174" spans="3:3" x14ac:dyDescent="0.3">
      <c r="C2174" s="112">
        <f t="shared" si="33"/>
        <v>1900</v>
      </c>
    </row>
    <row r="2175" spans="3:3" x14ac:dyDescent="0.3">
      <c r="C2175" s="112">
        <f t="shared" si="33"/>
        <v>1900</v>
      </c>
    </row>
    <row r="2176" spans="3:3" x14ac:dyDescent="0.3">
      <c r="C2176" s="112">
        <f t="shared" si="33"/>
        <v>1900</v>
      </c>
    </row>
    <row r="2177" spans="3:3" x14ac:dyDescent="0.3">
      <c r="C2177" s="112">
        <f t="shared" si="33"/>
        <v>1900</v>
      </c>
    </row>
    <row r="2178" spans="3:3" x14ac:dyDescent="0.3">
      <c r="C2178" s="112">
        <f t="shared" si="33"/>
        <v>1900</v>
      </c>
    </row>
    <row r="2179" spans="3:3" x14ac:dyDescent="0.3">
      <c r="C2179" s="112">
        <f t="shared" ref="C2179:C2242" si="34">YEAR(A2179)</f>
        <v>1900</v>
      </c>
    </row>
    <row r="2180" spans="3:3" x14ac:dyDescent="0.3">
      <c r="C2180" s="112">
        <f t="shared" si="34"/>
        <v>1900</v>
      </c>
    </row>
    <row r="2181" spans="3:3" x14ac:dyDescent="0.3">
      <c r="C2181" s="112">
        <f t="shared" si="34"/>
        <v>1900</v>
      </c>
    </row>
    <row r="2182" spans="3:3" x14ac:dyDescent="0.3">
      <c r="C2182" s="112">
        <f t="shared" si="34"/>
        <v>1900</v>
      </c>
    </row>
    <row r="2183" spans="3:3" x14ac:dyDescent="0.3">
      <c r="C2183" s="112">
        <f t="shared" si="34"/>
        <v>1900</v>
      </c>
    </row>
    <row r="2184" spans="3:3" x14ac:dyDescent="0.3">
      <c r="C2184" s="112">
        <f t="shared" si="34"/>
        <v>1900</v>
      </c>
    </row>
    <row r="2185" spans="3:3" x14ac:dyDescent="0.3">
      <c r="C2185" s="112">
        <f t="shared" si="34"/>
        <v>1900</v>
      </c>
    </row>
    <row r="2186" spans="3:3" x14ac:dyDescent="0.3">
      <c r="C2186" s="112">
        <f t="shared" si="34"/>
        <v>1900</v>
      </c>
    </row>
    <row r="2187" spans="3:3" x14ac:dyDescent="0.3">
      <c r="C2187" s="112">
        <f t="shared" si="34"/>
        <v>1900</v>
      </c>
    </row>
    <row r="2188" spans="3:3" x14ac:dyDescent="0.3">
      <c r="C2188" s="112">
        <f t="shared" si="34"/>
        <v>1900</v>
      </c>
    </row>
    <row r="2189" spans="3:3" x14ac:dyDescent="0.3">
      <c r="C2189" s="112">
        <f t="shared" si="34"/>
        <v>1900</v>
      </c>
    </row>
    <row r="2190" spans="3:3" x14ac:dyDescent="0.3">
      <c r="C2190" s="112">
        <f t="shared" si="34"/>
        <v>1900</v>
      </c>
    </row>
    <row r="2191" spans="3:3" x14ac:dyDescent="0.3">
      <c r="C2191" s="112">
        <f t="shared" si="34"/>
        <v>1900</v>
      </c>
    </row>
    <row r="2192" spans="3:3" x14ac:dyDescent="0.3">
      <c r="C2192" s="112">
        <f t="shared" si="34"/>
        <v>1900</v>
      </c>
    </row>
    <row r="2193" spans="3:3" x14ac:dyDescent="0.3">
      <c r="C2193" s="112">
        <f t="shared" si="34"/>
        <v>1900</v>
      </c>
    </row>
    <row r="2194" spans="3:3" x14ac:dyDescent="0.3">
      <c r="C2194" s="112">
        <f t="shared" si="34"/>
        <v>1900</v>
      </c>
    </row>
    <row r="2195" spans="3:3" x14ac:dyDescent="0.3">
      <c r="C2195" s="112">
        <f t="shared" si="34"/>
        <v>1900</v>
      </c>
    </row>
    <row r="2196" spans="3:3" x14ac:dyDescent="0.3">
      <c r="C2196" s="112">
        <f t="shared" si="34"/>
        <v>1900</v>
      </c>
    </row>
    <row r="2197" spans="3:3" x14ac:dyDescent="0.3">
      <c r="C2197" s="112">
        <f t="shared" si="34"/>
        <v>1900</v>
      </c>
    </row>
    <row r="2198" spans="3:3" x14ac:dyDescent="0.3">
      <c r="C2198" s="112">
        <f t="shared" si="34"/>
        <v>1900</v>
      </c>
    </row>
    <row r="2199" spans="3:3" x14ac:dyDescent="0.3">
      <c r="C2199" s="112">
        <f t="shared" si="34"/>
        <v>1900</v>
      </c>
    </row>
    <row r="2200" spans="3:3" x14ac:dyDescent="0.3">
      <c r="C2200" s="112">
        <f t="shared" si="34"/>
        <v>1900</v>
      </c>
    </row>
    <row r="2201" spans="3:3" x14ac:dyDescent="0.3">
      <c r="C2201" s="112">
        <f t="shared" si="34"/>
        <v>1900</v>
      </c>
    </row>
    <row r="2202" spans="3:3" x14ac:dyDescent="0.3">
      <c r="C2202" s="112">
        <f t="shared" si="34"/>
        <v>1900</v>
      </c>
    </row>
    <row r="2203" spans="3:3" x14ac:dyDescent="0.3">
      <c r="C2203" s="112">
        <f t="shared" si="34"/>
        <v>1900</v>
      </c>
    </row>
    <row r="2204" spans="3:3" x14ac:dyDescent="0.3">
      <c r="C2204" s="112">
        <f t="shared" si="34"/>
        <v>1900</v>
      </c>
    </row>
    <row r="2205" spans="3:3" x14ac:dyDescent="0.3">
      <c r="C2205" s="112">
        <f t="shared" si="34"/>
        <v>1900</v>
      </c>
    </row>
    <row r="2206" spans="3:3" x14ac:dyDescent="0.3">
      <c r="C2206" s="112">
        <f t="shared" si="34"/>
        <v>1900</v>
      </c>
    </row>
    <row r="2207" spans="3:3" x14ac:dyDescent="0.3">
      <c r="C2207" s="112">
        <f t="shared" si="34"/>
        <v>1900</v>
      </c>
    </row>
    <row r="2208" spans="3:3" x14ac:dyDescent="0.3">
      <c r="C2208" s="112">
        <f t="shared" si="34"/>
        <v>1900</v>
      </c>
    </row>
    <row r="2209" spans="3:3" x14ac:dyDescent="0.3">
      <c r="C2209" s="112">
        <f t="shared" si="34"/>
        <v>1900</v>
      </c>
    </row>
    <row r="2210" spans="3:3" x14ac:dyDescent="0.3">
      <c r="C2210" s="112">
        <f t="shared" si="34"/>
        <v>1900</v>
      </c>
    </row>
    <row r="2211" spans="3:3" x14ac:dyDescent="0.3">
      <c r="C2211" s="112">
        <f t="shared" si="34"/>
        <v>1900</v>
      </c>
    </row>
    <row r="2212" spans="3:3" x14ac:dyDescent="0.3">
      <c r="C2212" s="112">
        <f t="shared" si="34"/>
        <v>1900</v>
      </c>
    </row>
    <row r="2213" spans="3:3" x14ac:dyDescent="0.3">
      <c r="C2213" s="112">
        <f t="shared" si="34"/>
        <v>1900</v>
      </c>
    </row>
    <row r="2214" spans="3:3" x14ac:dyDescent="0.3">
      <c r="C2214" s="112">
        <f t="shared" si="34"/>
        <v>1900</v>
      </c>
    </row>
    <row r="2215" spans="3:3" x14ac:dyDescent="0.3">
      <c r="C2215" s="112">
        <f t="shared" si="34"/>
        <v>1900</v>
      </c>
    </row>
    <row r="2216" spans="3:3" x14ac:dyDescent="0.3">
      <c r="C2216" s="112">
        <f t="shared" si="34"/>
        <v>1900</v>
      </c>
    </row>
    <row r="2217" spans="3:3" x14ac:dyDescent="0.3">
      <c r="C2217" s="112">
        <f t="shared" si="34"/>
        <v>1900</v>
      </c>
    </row>
    <row r="2218" spans="3:3" x14ac:dyDescent="0.3">
      <c r="C2218" s="112">
        <f t="shared" si="34"/>
        <v>1900</v>
      </c>
    </row>
    <row r="2219" spans="3:3" x14ac:dyDescent="0.3">
      <c r="C2219" s="112">
        <f t="shared" si="34"/>
        <v>1900</v>
      </c>
    </row>
    <row r="2220" spans="3:3" x14ac:dyDescent="0.3">
      <c r="C2220" s="112">
        <f t="shared" si="34"/>
        <v>1900</v>
      </c>
    </row>
    <row r="2221" spans="3:3" x14ac:dyDescent="0.3">
      <c r="C2221" s="112">
        <f t="shared" si="34"/>
        <v>1900</v>
      </c>
    </row>
    <row r="2222" spans="3:3" x14ac:dyDescent="0.3">
      <c r="C2222" s="112">
        <f t="shared" si="34"/>
        <v>1900</v>
      </c>
    </row>
    <row r="2223" spans="3:3" x14ac:dyDescent="0.3">
      <c r="C2223" s="112">
        <f t="shared" si="34"/>
        <v>1900</v>
      </c>
    </row>
    <row r="2224" spans="3:3" x14ac:dyDescent="0.3">
      <c r="C2224" s="112">
        <f t="shared" si="34"/>
        <v>1900</v>
      </c>
    </row>
    <row r="2225" spans="3:3" x14ac:dyDescent="0.3">
      <c r="C2225" s="112">
        <f t="shared" si="34"/>
        <v>1900</v>
      </c>
    </row>
    <row r="2226" spans="3:3" x14ac:dyDescent="0.3">
      <c r="C2226" s="112">
        <f t="shared" si="34"/>
        <v>1900</v>
      </c>
    </row>
    <row r="2227" spans="3:3" x14ac:dyDescent="0.3">
      <c r="C2227" s="112">
        <f t="shared" si="34"/>
        <v>1900</v>
      </c>
    </row>
    <row r="2228" spans="3:3" x14ac:dyDescent="0.3">
      <c r="C2228" s="112">
        <f t="shared" si="34"/>
        <v>1900</v>
      </c>
    </row>
    <row r="2229" spans="3:3" x14ac:dyDescent="0.3">
      <c r="C2229" s="112">
        <f t="shared" si="34"/>
        <v>1900</v>
      </c>
    </row>
    <row r="2230" spans="3:3" x14ac:dyDescent="0.3">
      <c r="C2230" s="112">
        <f t="shared" si="34"/>
        <v>1900</v>
      </c>
    </row>
    <row r="2231" spans="3:3" x14ac:dyDescent="0.3">
      <c r="C2231" s="112">
        <f t="shared" si="34"/>
        <v>1900</v>
      </c>
    </row>
    <row r="2232" spans="3:3" x14ac:dyDescent="0.3">
      <c r="C2232" s="112">
        <f t="shared" si="34"/>
        <v>1900</v>
      </c>
    </row>
    <row r="2233" spans="3:3" x14ac:dyDescent="0.3">
      <c r="C2233" s="112">
        <f t="shared" si="34"/>
        <v>1900</v>
      </c>
    </row>
    <row r="2234" spans="3:3" x14ac:dyDescent="0.3">
      <c r="C2234" s="112">
        <f t="shared" si="34"/>
        <v>1900</v>
      </c>
    </row>
    <row r="2235" spans="3:3" x14ac:dyDescent="0.3">
      <c r="C2235" s="112">
        <f t="shared" si="34"/>
        <v>1900</v>
      </c>
    </row>
    <row r="2236" spans="3:3" x14ac:dyDescent="0.3">
      <c r="C2236" s="112">
        <f t="shared" si="34"/>
        <v>1900</v>
      </c>
    </row>
    <row r="2237" spans="3:3" x14ac:dyDescent="0.3">
      <c r="C2237" s="112">
        <f t="shared" si="34"/>
        <v>1900</v>
      </c>
    </row>
    <row r="2238" spans="3:3" x14ac:dyDescent="0.3">
      <c r="C2238" s="112">
        <f t="shared" si="34"/>
        <v>1900</v>
      </c>
    </row>
    <row r="2239" spans="3:3" x14ac:dyDescent="0.3">
      <c r="C2239" s="112">
        <f t="shared" si="34"/>
        <v>1900</v>
      </c>
    </row>
    <row r="2240" spans="3:3" x14ac:dyDescent="0.3">
      <c r="C2240" s="112">
        <f t="shared" si="34"/>
        <v>1900</v>
      </c>
    </row>
    <row r="2241" spans="3:3" x14ac:dyDescent="0.3">
      <c r="C2241" s="112">
        <f t="shared" si="34"/>
        <v>1900</v>
      </c>
    </row>
    <row r="2242" spans="3:3" x14ac:dyDescent="0.3">
      <c r="C2242" s="112">
        <f t="shared" si="34"/>
        <v>1900</v>
      </c>
    </row>
    <row r="2243" spans="3:3" x14ac:dyDescent="0.3">
      <c r="C2243" s="112">
        <f t="shared" ref="C2243:C2267" si="35">YEAR(A2243)</f>
        <v>1900</v>
      </c>
    </row>
    <row r="2244" spans="3:3" x14ac:dyDescent="0.3">
      <c r="C2244" s="112">
        <f t="shared" si="35"/>
        <v>1900</v>
      </c>
    </row>
    <row r="2245" spans="3:3" x14ac:dyDescent="0.3">
      <c r="C2245" s="112">
        <f t="shared" si="35"/>
        <v>1900</v>
      </c>
    </row>
    <row r="2246" spans="3:3" x14ac:dyDescent="0.3">
      <c r="C2246" s="112">
        <f t="shared" si="35"/>
        <v>1900</v>
      </c>
    </row>
    <row r="2247" spans="3:3" x14ac:dyDescent="0.3">
      <c r="C2247" s="112">
        <f t="shared" si="35"/>
        <v>1900</v>
      </c>
    </row>
    <row r="2248" spans="3:3" x14ac:dyDescent="0.3">
      <c r="C2248" s="112">
        <f t="shared" si="35"/>
        <v>1900</v>
      </c>
    </row>
    <row r="2249" spans="3:3" x14ac:dyDescent="0.3">
      <c r="C2249" s="112">
        <f t="shared" si="35"/>
        <v>1900</v>
      </c>
    </row>
    <row r="2250" spans="3:3" x14ac:dyDescent="0.3">
      <c r="C2250" s="112">
        <f t="shared" si="35"/>
        <v>1900</v>
      </c>
    </row>
    <row r="2251" spans="3:3" x14ac:dyDescent="0.3">
      <c r="C2251" s="112">
        <f t="shared" si="35"/>
        <v>1900</v>
      </c>
    </row>
    <row r="2252" spans="3:3" x14ac:dyDescent="0.3">
      <c r="C2252" s="112">
        <f t="shared" si="35"/>
        <v>1900</v>
      </c>
    </row>
    <row r="2253" spans="3:3" x14ac:dyDescent="0.3">
      <c r="C2253" s="112">
        <f t="shared" si="35"/>
        <v>1900</v>
      </c>
    </row>
    <row r="2254" spans="3:3" x14ac:dyDescent="0.3">
      <c r="C2254" s="112">
        <f t="shared" si="35"/>
        <v>1900</v>
      </c>
    </row>
    <row r="2255" spans="3:3" x14ac:dyDescent="0.3">
      <c r="C2255" s="112">
        <f t="shared" si="35"/>
        <v>1900</v>
      </c>
    </row>
    <row r="2256" spans="3:3" x14ac:dyDescent="0.3">
      <c r="C2256" s="112">
        <f t="shared" si="35"/>
        <v>1900</v>
      </c>
    </row>
    <row r="2257" spans="3:3" x14ac:dyDescent="0.3">
      <c r="C2257" s="112">
        <f t="shared" si="35"/>
        <v>1900</v>
      </c>
    </row>
    <row r="2258" spans="3:3" x14ac:dyDescent="0.3">
      <c r="C2258" s="112">
        <f t="shared" si="35"/>
        <v>1900</v>
      </c>
    </row>
    <row r="2259" spans="3:3" x14ac:dyDescent="0.3">
      <c r="C2259" s="112">
        <f t="shared" si="35"/>
        <v>1900</v>
      </c>
    </row>
    <row r="2260" spans="3:3" x14ac:dyDescent="0.3">
      <c r="C2260" s="112">
        <f t="shared" si="35"/>
        <v>1900</v>
      </c>
    </row>
    <row r="2261" spans="3:3" x14ac:dyDescent="0.3">
      <c r="C2261" s="112">
        <f t="shared" si="35"/>
        <v>1900</v>
      </c>
    </row>
    <row r="2262" spans="3:3" x14ac:dyDescent="0.3">
      <c r="C2262" s="112">
        <f t="shared" si="35"/>
        <v>1900</v>
      </c>
    </row>
    <row r="2263" spans="3:3" x14ac:dyDescent="0.3">
      <c r="C2263" s="112">
        <f t="shared" si="35"/>
        <v>1900</v>
      </c>
    </row>
    <row r="2264" spans="3:3" x14ac:dyDescent="0.3">
      <c r="C2264" s="112">
        <f t="shared" si="35"/>
        <v>1900</v>
      </c>
    </row>
    <row r="2265" spans="3:3" x14ac:dyDescent="0.3">
      <c r="C2265" s="112">
        <f t="shared" si="35"/>
        <v>1900</v>
      </c>
    </row>
    <row r="2266" spans="3:3" x14ac:dyDescent="0.3">
      <c r="C2266" s="112">
        <f t="shared" si="35"/>
        <v>1900</v>
      </c>
    </row>
    <row r="2267" spans="3:3" x14ac:dyDescent="0.3">
      <c r="C2267" s="112">
        <f t="shared" si="35"/>
        <v>1900</v>
      </c>
    </row>
  </sheetData>
  <mergeCells count="36">
    <mergeCell ref="F123:K123"/>
    <mergeCell ref="F127:K127"/>
    <mergeCell ref="F128:K128"/>
    <mergeCell ref="F132:K132"/>
    <mergeCell ref="F137:K137"/>
    <mergeCell ref="F141:K141"/>
    <mergeCell ref="F100:K100"/>
    <mergeCell ref="F103:K103"/>
    <mergeCell ref="F107:K107"/>
    <mergeCell ref="F111:K111"/>
    <mergeCell ref="F115:K115"/>
    <mergeCell ref="F119:K119"/>
    <mergeCell ref="F75:K75"/>
    <mergeCell ref="F80:K80"/>
    <mergeCell ref="F84:K84"/>
    <mergeCell ref="F87:K87"/>
    <mergeCell ref="F91:K91"/>
    <mergeCell ref="F95:K95"/>
    <mergeCell ref="F52:K52"/>
    <mergeCell ref="F56:K56"/>
    <mergeCell ref="F60:K60"/>
    <mergeCell ref="F64:K64"/>
    <mergeCell ref="F68:K68"/>
    <mergeCell ref="F72:K72"/>
    <mergeCell ref="F27:K27"/>
    <mergeCell ref="F31:K31"/>
    <mergeCell ref="F36:K36"/>
    <mergeCell ref="F40:K40"/>
    <mergeCell ref="F44:K44"/>
    <mergeCell ref="F47:K47"/>
    <mergeCell ref="F3:K3"/>
    <mergeCell ref="F7:K7"/>
    <mergeCell ref="F11:K11"/>
    <mergeCell ref="F15:K15"/>
    <mergeCell ref="F19:K19"/>
    <mergeCell ref="F23:K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3765-D220-4DEC-B7D5-BAB0AB077697}">
  <dimension ref="A1:U2002"/>
  <sheetViews>
    <sheetView tabSelected="1" workbookViewId="0">
      <selection activeCell="H5" sqref="H5"/>
    </sheetView>
  </sheetViews>
  <sheetFormatPr defaultRowHeight="13" x14ac:dyDescent="0.3"/>
  <cols>
    <col min="1" max="1" width="9.54296875" style="115" bestFit="1" customWidth="1"/>
    <col min="2" max="2" width="19.90625" style="117" bestFit="1" customWidth="1"/>
    <col min="3" max="3" width="4.453125" style="117" bestFit="1" customWidth="1"/>
    <col min="4" max="4" width="8.7265625" style="117"/>
    <col min="5" max="5" width="8.453125" style="117" bestFit="1" customWidth="1"/>
    <col min="6" max="6" width="6.6328125" style="117" bestFit="1" customWidth="1"/>
    <col min="7" max="7" width="8.7265625" style="117"/>
    <col min="8" max="8" width="8.453125" style="115" bestFit="1" customWidth="1"/>
    <col min="9" max="9" width="6.6328125" style="117" bestFit="1" customWidth="1"/>
    <col min="10" max="10" width="8.7265625" style="117"/>
    <col min="11" max="11" width="8.453125" style="117" bestFit="1" customWidth="1"/>
    <col min="12" max="12" width="6.6328125" style="117" bestFit="1" customWidth="1"/>
    <col min="13" max="13" width="8.7265625" style="117"/>
    <col min="14" max="14" width="8.453125" style="117" bestFit="1" customWidth="1"/>
    <col min="15" max="15" width="6.6328125" style="117" bestFit="1" customWidth="1"/>
    <col min="16" max="16" width="8.7265625" style="117"/>
    <col min="17" max="17" width="8.453125" style="117" bestFit="1" customWidth="1"/>
    <col min="18" max="18" width="6.6328125" style="117" bestFit="1" customWidth="1"/>
    <col min="19" max="19" width="8.7265625" style="117"/>
    <col min="20" max="20" width="8.453125" style="117" bestFit="1" customWidth="1"/>
    <col min="21" max="21" width="6.6328125" style="117" bestFit="1" customWidth="1"/>
    <col min="22" max="16384" width="8.7265625" style="117"/>
  </cols>
  <sheetData>
    <row r="1" spans="1:21" x14ac:dyDescent="0.3">
      <c r="A1" s="115" t="s">
        <v>292</v>
      </c>
      <c r="B1" s="115" t="s">
        <v>293</v>
      </c>
      <c r="C1" s="115"/>
      <c r="F1" s="115"/>
      <c r="H1" s="116"/>
      <c r="I1" s="115"/>
      <c r="K1" s="116"/>
      <c r="L1" s="115"/>
      <c r="N1" s="116"/>
      <c r="O1" s="115"/>
      <c r="Q1" s="116"/>
      <c r="R1" s="115"/>
      <c r="T1" s="116"/>
      <c r="U1" s="115"/>
    </row>
    <row r="2" spans="1:21" ht="13.5" thickBot="1" x14ac:dyDescent="0.35">
      <c r="A2" s="115">
        <v>42006</v>
      </c>
      <c r="B2" s="118">
        <v>0.64</v>
      </c>
      <c r="C2" s="117">
        <f>YEAR(A2)</f>
        <v>2015</v>
      </c>
    </row>
    <row r="3" spans="1:21" ht="13.5" thickBot="1" x14ac:dyDescent="0.35">
      <c r="A3" s="115">
        <v>42009</v>
      </c>
      <c r="B3" s="119">
        <v>0.6</v>
      </c>
      <c r="C3" s="117">
        <f t="shared" ref="C3:C5" si="0">YEAR(A3)</f>
        <v>2015</v>
      </c>
    </row>
    <row r="4" spans="1:21" ht="13.5" thickBot="1" x14ac:dyDescent="0.35">
      <c r="A4" s="115">
        <v>42010</v>
      </c>
      <c r="B4" s="118">
        <v>0.57999999999999996</v>
      </c>
      <c r="C4" s="117">
        <f t="shared" si="0"/>
        <v>2015</v>
      </c>
    </row>
    <row r="5" spans="1:21" ht="13.5" thickBot="1" x14ac:dyDescent="0.35">
      <c r="A5" s="115">
        <v>42011</v>
      </c>
      <c r="B5" s="119">
        <v>0.57999999999999996</v>
      </c>
      <c r="C5" s="117">
        <f t="shared" si="0"/>
        <v>2015</v>
      </c>
    </row>
    <row r="6" spans="1:21" ht="13.5" thickBot="1" x14ac:dyDescent="0.35">
      <c r="A6" s="115">
        <v>42012</v>
      </c>
      <c r="B6" s="118">
        <v>0.63</v>
      </c>
      <c r="C6" s="117">
        <f t="shared" ref="C6:C66" si="1">YEAR(A6)</f>
        <v>2015</v>
      </c>
    </row>
    <row r="7" spans="1:21" ht="13.5" thickBot="1" x14ac:dyDescent="0.35">
      <c r="A7" s="115">
        <v>42013</v>
      </c>
      <c r="B7" s="119">
        <v>0.61</v>
      </c>
      <c r="C7" s="117">
        <f t="shared" si="1"/>
        <v>2015</v>
      </c>
    </row>
    <row r="8" spans="1:21" ht="13.5" thickBot="1" x14ac:dyDescent="0.35">
      <c r="A8" s="115">
        <v>42016</v>
      </c>
      <c r="B8" s="118">
        <v>0.59</v>
      </c>
      <c r="C8" s="117">
        <f t="shared" si="1"/>
        <v>2015</v>
      </c>
    </row>
    <row r="9" spans="1:21" ht="13.5" thickBot="1" x14ac:dyDescent="0.35">
      <c r="A9" s="115">
        <v>42017</v>
      </c>
      <c r="B9" s="119">
        <v>0.62</v>
      </c>
      <c r="C9" s="117">
        <f t="shared" si="1"/>
        <v>2015</v>
      </c>
    </row>
    <row r="10" spans="1:21" ht="13.5" thickBot="1" x14ac:dyDescent="0.35">
      <c r="A10" s="115">
        <v>42018</v>
      </c>
      <c r="B10" s="118">
        <v>0.56000000000000005</v>
      </c>
      <c r="C10" s="117">
        <f t="shared" si="1"/>
        <v>2015</v>
      </c>
    </row>
    <row r="11" spans="1:21" ht="13.5" thickBot="1" x14ac:dyDescent="0.35">
      <c r="A11" s="115">
        <v>42019</v>
      </c>
      <c r="B11" s="119">
        <v>0.47</v>
      </c>
      <c r="C11" s="117">
        <f t="shared" si="1"/>
        <v>2015</v>
      </c>
    </row>
    <row r="12" spans="1:21" ht="13.5" thickBot="1" x14ac:dyDescent="0.35">
      <c r="A12" s="115">
        <v>42020</v>
      </c>
      <c r="B12" s="118">
        <v>0.53</v>
      </c>
      <c r="C12" s="117">
        <f t="shared" si="1"/>
        <v>2015</v>
      </c>
    </row>
    <row r="13" spans="1:21" ht="13.5" thickBot="1" x14ac:dyDescent="0.35">
      <c r="A13" s="115">
        <v>42024</v>
      </c>
      <c r="B13" s="119">
        <v>0.51</v>
      </c>
      <c r="C13" s="117">
        <f t="shared" si="1"/>
        <v>2015</v>
      </c>
    </row>
    <row r="14" spans="1:21" ht="13.5" thickBot="1" x14ac:dyDescent="0.35">
      <c r="A14" s="115">
        <v>42025</v>
      </c>
      <c r="B14" s="118">
        <v>0.57999999999999996</v>
      </c>
      <c r="C14" s="117">
        <f t="shared" si="1"/>
        <v>2015</v>
      </c>
    </row>
    <row r="15" spans="1:21" ht="13.5" thickBot="1" x14ac:dyDescent="0.35">
      <c r="A15" s="115">
        <v>42026</v>
      </c>
      <c r="B15" s="119">
        <v>0.56000000000000005</v>
      </c>
      <c r="C15" s="117">
        <f t="shared" si="1"/>
        <v>2015</v>
      </c>
    </row>
    <row r="16" spans="1:21" ht="13.5" thickBot="1" x14ac:dyDescent="0.35">
      <c r="A16" s="115">
        <v>42027</v>
      </c>
      <c r="B16" s="118">
        <v>0.48</v>
      </c>
      <c r="C16" s="117">
        <f t="shared" si="1"/>
        <v>2015</v>
      </c>
    </row>
    <row r="17" spans="1:3" ht="13.5" thickBot="1" x14ac:dyDescent="0.35">
      <c r="A17" s="115">
        <v>42030</v>
      </c>
      <c r="B17" s="119">
        <v>0.5</v>
      </c>
      <c r="C17" s="117">
        <f t="shared" si="1"/>
        <v>2015</v>
      </c>
    </row>
    <row r="18" spans="1:3" ht="13.5" thickBot="1" x14ac:dyDescent="0.35">
      <c r="A18" s="115">
        <v>42031</v>
      </c>
      <c r="B18" s="118">
        <v>0.49</v>
      </c>
      <c r="C18" s="117">
        <f t="shared" si="1"/>
        <v>2015</v>
      </c>
    </row>
    <row r="19" spans="1:3" ht="13.5" thickBot="1" x14ac:dyDescent="0.35">
      <c r="A19" s="115">
        <v>42032</v>
      </c>
      <c r="B19" s="119">
        <v>0.41</v>
      </c>
      <c r="C19" s="117">
        <f t="shared" si="1"/>
        <v>2015</v>
      </c>
    </row>
    <row r="20" spans="1:3" ht="13.5" thickBot="1" x14ac:dyDescent="0.35">
      <c r="A20" s="115">
        <v>42033</v>
      </c>
      <c r="B20" s="118">
        <v>0.45</v>
      </c>
      <c r="C20" s="117">
        <f t="shared" si="1"/>
        <v>2015</v>
      </c>
    </row>
    <row r="21" spans="1:3" ht="13.5" thickBot="1" x14ac:dyDescent="0.35">
      <c r="A21" s="115">
        <v>42034</v>
      </c>
      <c r="B21" s="119">
        <v>0.37</v>
      </c>
      <c r="C21" s="117">
        <f t="shared" si="1"/>
        <v>2015</v>
      </c>
    </row>
    <row r="22" spans="1:3" ht="13.5" thickBot="1" x14ac:dyDescent="0.35">
      <c r="A22" s="115">
        <v>42037</v>
      </c>
      <c r="B22" s="118">
        <v>0.39</v>
      </c>
      <c r="C22" s="117">
        <f t="shared" si="1"/>
        <v>2015</v>
      </c>
    </row>
    <row r="23" spans="1:3" ht="13.5" thickBot="1" x14ac:dyDescent="0.35">
      <c r="A23" s="115">
        <v>42038</v>
      </c>
      <c r="B23" s="119">
        <v>0.46</v>
      </c>
      <c r="C23" s="117">
        <f t="shared" si="1"/>
        <v>2015</v>
      </c>
    </row>
    <row r="24" spans="1:3" ht="13.5" thickBot="1" x14ac:dyDescent="0.35">
      <c r="A24" s="115">
        <v>42039</v>
      </c>
      <c r="B24" s="118">
        <v>0.45</v>
      </c>
      <c r="C24" s="117">
        <f t="shared" si="1"/>
        <v>2015</v>
      </c>
    </row>
    <row r="25" spans="1:3" ht="13.5" thickBot="1" x14ac:dyDescent="0.35">
      <c r="A25" s="115">
        <v>42040</v>
      </c>
      <c r="B25" s="119">
        <v>0.48</v>
      </c>
      <c r="C25" s="117">
        <f t="shared" si="1"/>
        <v>2015</v>
      </c>
    </row>
    <row r="26" spans="1:3" ht="13.5" thickBot="1" x14ac:dyDescent="0.35">
      <c r="A26" s="115">
        <v>42041</v>
      </c>
      <c r="B26" s="118">
        <v>0.53</v>
      </c>
      <c r="C26" s="117">
        <f t="shared" si="1"/>
        <v>2015</v>
      </c>
    </row>
    <row r="27" spans="1:3" ht="13.5" thickBot="1" x14ac:dyDescent="0.35">
      <c r="A27" s="115">
        <v>42044</v>
      </c>
      <c r="B27" s="119">
        <v>0.54</v>
      </c>
      <c r="C27" s="117">
        <f t="shared" si="1"/>
        <v>2015</v>
      </c>
    </row>
    <row r="28" spans="1:3" ht="13.5" thickBot="1" x14ac:dyDescent="0.35">
      <c r="A28" s="115">
        <v>42045</v>
      </c>
      <c r="B28" s="118">
        <v>0.6</v>
      </c>
      <c r="C28" s="117">
        <f t="shared" si="1"/>
        <v>2015</v>
      </c>
    </row>
    <row r="29" spans="1:3" ht="13.5" thickBot="1" x14ac:dyDescent="0.35">
      <c r="A29" s="115">
        <v>42046</v>
      </c>
      <c r="B29" s="119">
        <v>0.61</v>
      </c>
      <c r="C29" s="117">
        <f t="shared" si="1"/>
        <v>2015</v>
      </c>
    </row>
    <row r="30" spans="1:3" ht="13.5" thickBot="1" x14ac:dyDescent="0.35">
      <c r="A30" s="115">
        <v>42047</v>
      </c>
      <c r="B30" s="118">
        <v>0.64</v>
      </c>
      <c r="C30" s="117">
        <f t="shared" si="1"/>
        <v>2015</v>
      </c>
    </row>
    <row r="31" spans="1:3" ht="13.5" thickBot="1" x14ac:dyDescent="0.35">
      <c r="A31" s="115">
        <v>42048</v>
      </c>
      <c r="B31" s="119">
        <v>0.66</v>
      </c>
      <c r="C31" s="117">
        <f t="shared" si="1"/>
        <v>2015</v>
      </c>
    </row>
    <row r="32" spans="1:3" ht="13.5" thickBot="1" x14ac:dyDescent="0.35">
      <c r="A32" s="115">
        <v>42052</v>
      </c>
      <c r="B32" s="118">
        <v>0.73</v>
      </c>
      <c r="C32" s="117">
        <f t="shared" si="1"/>
        <v>2015</v>
      </c>
    </row>
    <row r="33" spans="1:3" ht="13.5" thickBot="1" x14ac:dyDescent="0.35">
      <c r="A33" s="115">
        <v>42053</v>
      </c>
      <c r="B33" s="119">
        <v>0.68</v>
      </c>
      <c r="C33" s="117">
        <f t="shared" si="1"/>
        <v>2015</v>
      </c>
    </row>
    <row r="34" spans="1:3" ht="13.5" thickBot="1" x14ac:dyDescent="0.35">
      <c r="A34" s="115">
        <v>42054</v>
      </c>
      <c r="B34" s="118">
        <v>0.68</v>
      </c>
      <c r="C34" s="117">
        <f t="shared" si="1"/>
        <v>2015</v>
      </c>
    </row>
    <row r="35" spans="1:3" ht="13.5" thickBot="1" x14ac:dyDescent="0.35">
      <c r="A35" s="115">
        <v>42055</v>
      </c>
      <c r="B35" s="119">
        <v>0.68</v>
      </c>
      <c r="C35" s="117">
        <f t="shared" si="1"/>
        <v>2015</v>
      </c>
    </row>
    <row r="36" spans="1:3" ht="13.5" thickBot="1" x14ac:dyDescent="0.35">
      <c r="A36" s="115">
        <v>42058</v>
      </c>
      <c r="B36" s="118">
        <v>0.64</v>
      </c>
      <c r="C36" s="117">
        <f t="shared" si="1"/>
        <v>2015</v>
      </c>
    </row>
    <row r="37" spans="1:3" ht="13.5" thickBot="1" x14ac:dyDescent="0.35">
      <c r="A37" s="115">
        <v>42059</v>
      </c>
      <c r="B37" s="119">
        <v>0.57999999999999996</v>
      </c>
      <c r="C37" s="117">
        <f t="shared" si="1"/>
        <v>2015</v>
      </c>
    </row>
    <row r="38" spans="1:3" ht="13.5" thickBot="1" x14ac:dyDescent="0.35">
      <c r="A38" s="115">
        <v>42060</v>
      </c>
      <c r="B38" s="118">
        <v>0.54</v>
      </c>
      <c r="C38" s="117">
        <f t="shared" si="1"/>
        <v>2015</v>
      </c>
    </row>
    <row r="39" spans="1:3" ht="13.5" thickBot="1" x14ac:dyDescent="0.35">
      <c r="A39" s="115">
        <v>42061</v>
      </c>
      <c r="B39" s="119">
        <v>0.55000000000000004</v>
      </c>
      <c r="C39" s="117">
        <f t="shared" si="1"/>
        <v>2015</v>
      </c>
    </row>
    <row r="40" spans="1:3" ht="13.5" thickBot="1" x14ac:dyDescent="0.35">
      <c r="A40" s="115">
        <v>42062</v>
      </c>
      <c r="B40" s="118">
        <v>0.51</v>
      </c>
      <c r="C40" s="117">
        <f t="shared" si="1"/>
        <v>2015</v>
      </c>
    </row>
    <row r="41" spans="1:3" ht="13.5" thickBot="1" x14ac:dyDescent="0.35">
      <c r="A41" s="115">
        <v>42065</v>
      </c>
      <c r="B41" s="119">
        <v>0.59</v>
      </c>
      <c r="C41" s="117">
        <f t="shared" si="1"/>
        <v>2015</v>
      </c>
    </row>
    <row r="42" spans="1:3" ht="13.5" thickBot="1" x14ac:dyDescent="0.35">
      <c r="A42" s="115">
        <v>42066</v>
      </c>
      <c r="B42" s="118">
        <v>0.57999999999999996</v>
      </c>
      <c r="C42" s="117">
        <f t="shared" si="1"/>
        <v>2015</v>
      </c>
    </row>
    <row r="43" spans="1:3" ht="13.5" thickBot="1" x14ac:dyDescent="0.35">
      <c r="A43" s="115">
        <v>42067</v>
      </c>
      <c r="B43" s="119">
        <v>0.56999999999999995</v>
      </c>
      <c r="C43" s="117">
        <f t="shared" si="1"/>
        <v>2015</v>
      </c>
    </row>
    <row r="44" spans="1:3" ht="13.5" thickBot="1" x14ac:dyDescent="0.35">
      <c r="A44" s="115">
        <v>42068</v>
      </c>
      <c r="B44" s="118">
        <v>0.56999999999999995</v>
      </c>
      <c r="C44" s="117">
        <f t="shared" si="1"/>
        <v>2015</v>
      </c>
    </row>
    <row r="45" spans="1:3" ht="13.5" thickBot="1" x14ac:dyDescent="0.35">
      <c r="A45" s="115">
        <v>42069</v>
      </c>
      <c r="B45" s="119">
        <v>0.7</v>
      </c>
      <c r="C45" s="117">
        <f t="shared" si="1"/>
        <v>2015</v>
      </c>
    </row>
    <row r="46" spans="1:3" ht="13.5" thickBot="1" x14ac:dyDescent="0.35">
      <c r="A46" s="115">
        <v>42072</v>
      </c>
      <c r="B46" s="118">
        <v>0.72</v>
      </c>
      <c r="C46" s="117">
        <f t="shared" si="1"/>
        <v>2015</v>
      </c>
    </row>
    <row r="47" spans="1:3" ht="13.5" thickBot="1" x14ac:dyDescent="0.35">
      <c r="A47" s="115">
        <v>42073</v>
      </c>
      <c r="B47" s="119">
        <v>0.69</v>
      </c>
      <c r="C47" s="117">
        <f t="shared" si="1"/>
        <v>2015</v>
      </c>
    </row>
    <row r="48" spans="1:3" ht="13.5" thickBot="1" x14ac:dyDescent="0.35">
      <c r="A48" s="115">
        <v>42074</v>
      </c>
      <c r="B48" s="118">
        <v>0.67</v>
      </c>
      <c r="C48" s="117">
        <f t="shared" si="1"/>
        <v>2015</v>
      </c>
    </row>
    <row r="49" spans="1:3" ht="13.5" thickBot="1" x14ac:dyDescent="0.35">
      <c r="A49" s="115">
        <v>42075</v>
      </c>
      <c r="B49" s="119">
        <v>0.68</v>
      </c>
      <c r="C49" s="117">
        <f t="shared" si="1"/>
        <v>2015</v>
      </c>
    </row>
    <row r="50" spans="1:3" ht="13.5" thickBot="1" x14ac:dyDescent="0.35">
      <c r="A50" s="115">
        <v>42076</v>
      </c>
      <c r="B50" s="118">
        <v>0.72</v>
      </c>
      <c r="C50" s="117">
        <f t="shared" si="1"/>
        <v>2015</v>
      </c>
    </row>
    <row r="51" spans="1:3" ht="13.5" thickBot="1" x14ac:dyDescent="0.35">
      <c r="A51" s="115">
        <v>42079</v>
      </c>
      <c r="B51" s="119">
        <v>0.72</v>
      </c>
      <c r="C51" s="117">
        <f t="shared" si="1"/>
        <v>2015</v>
      </c>
    </row>
    <row r="52" spans="1:3" ht="13.5" thickBot="1" x14ac:dyDescent="0.35">
      <c r="A52" s="115">
        <v>42080</v>
      </c>
      <c r="B52" s="118">
        <v>0.67</v>
      </c>
      <c r="C52" s="117">
        <f t="shared" si="1"/>
        <v>2015</v>
      </c>
    </row>
    <row r="53" spans="1:3" ht="13.5" thickBot="1" x14ac:dyDescent="0.35">
      <c r="A53" s="115">
        <v>42081</v>
      </c>
      <c r="B53" s="119">
        <v>0.52</v>
      </c>
      <c r="C53" s="117">
        <f t="shared" si="1"/>
        <v>2015</v>
      </c>
    </row>
    <row r="54" spans="1:3" ht="13.5" thickBot="1" x14ac:dyDescent="0.35">
      <c r="A54" s="115">
        <v>42082</v>
      </c>
      <c r="B54" s="118">
        <v>0.5</v>
      </c>
      <c r="C54" s="117">
        <f t="shared" si="1"/>
        <v>2015</v>
      </c>
    </row>
    <row r="55" spans="1:3" ht="13.5" thickBot="1" x14ac:dyDescent="0.35">
      <c r="A55" s="115">
        <v>42083</v>
      </c>
      <c r="B55" s="119">
        <v>0.47</v>
      </c>
      <c r="C55" s="117">
        <f t="shared" si="1"/>
        <v>2015</v>
      </c>
    </row>
    <row r="56" spans="1:3" ht="13.5" thickBot="1" x14ac:dyDescent="0.35">
      <c r="A56" s="115">
        <v>42086</v>
      </c>
      <c r="B56" s="118">
        <v>0.48</v>
      </c>
      <c r="C56" s="117">
        <f t="shared" si="1"/>
        <v>2015</v>
      </c>
    </row>
    <row r="57" spans="1:3" ht="13.5" thickBot="1" x14ac:dyDescent="0.35">
      <c r="A57" s="115">
        <v>42087</v>
      </c>
      <c r="B57" s="119">
        <v>0.41</v>
      </c>
      <c r="C57" s="117">
        <f t="shared" si="1"/>
        <v>2015</v>
      </c>
    </row>
    <row r="58" spans="1:3" ht="13.5" thickBot="1" x14ac:dyDescent="0.35">
      <c r="A58" s="115">
        <v>42088</v>
      </c>
      <c r="B58" s="118">
        <v>0.43</v>
      </c>
      <c r="C58" s="117">
        <f t="shared" si="1"/>
        <v>2015</v>
      </c>
    </row>
    <row r="59" spans="1:3" ht="13.5" thickBot="1" x14ac:dyDescent="0.35">
      <c r="A59" s="115">
        <v>42089</v>
      </c>
      <c r="B59" s="119">
        <v>0.52</v>
      </c>
      <c r="C59" s="117">
        <f t="shared" si="1"/>
        <v>2015</v>
      </c>
    </row>
    <row r="60" spans="1:3" ht="13.5" thickBot="1" x14ac:dyDescent="0.35">
      <c r="A60" s="115">
        <v>42090</v>
      </c>
      <c r="B60" s="118">
        <v>0.49</v>
      </c>
      <c r="C60" s="117">
        <f t="shared" si="1"/>
        <v>2015</v>
      </c>
    </row>
    <row r="61" spans="1:3" ht="13.5" thickBot="1" x14ac:dyDescent="0.35">
      <c r="A61" s="115">
        <v>42093</v>
      </c>
      <c r="B61" s="119">
        <v>0.54</v>
      </c>
      <c r="C61" s="117">
        <f t="shared" si="1"/>
        <v>2015</v>
      </c>
    </row>
    <row r="62" spans="1:3" ht="13.5" thickBot="1" x14ac:dyDescent="0.35">
      <c r="A62" s="115">
        <v>42094</v>
      </c>
      <c r="B62" s="118">
        <v>0.53</v>
      </c>
      <c r="C62" s="117">
        <f t="shared" si="1"/>
        <v>2015</v>
      </c>
    </row>
    <row r="63" spans="1:3" ht="13.5" thickBot="1" x14ac:dyDescent="0.35">
      <c r="A63" s="115">
        <v>42095</v>
      </c>
      <c r="B63" s="119">
        <v>0.43</v>
      </c>
      <c r="C63" s="117">
        <f t="shared" si="1"/>
        <v>2015</v>
      </c>
    </row>
    <row r="64" spans="1:3" ht="13.5" thickBot="1" x14ac:dyDescent="0.35">
      <c r="A64" s="115">
        <v>42096</v>
      </c>
      <c r="B64" s="118">
        <v>0.47</v>
      </c>
      <c r="C64" s="117">
        <f t="shared" si="1"/>
        <v>2015</v>
      </c>
    </row>
    <row r="65" spans="1:3" ht="13.5" thickBot="1" x14ac:dyDescent="0.35">
      <c r="A65" s="115">
        <v>42097</v>
      </c>
      <c r="B65" s="119">
        <v>0.41</v>
      </c>
      <c r="C65" s="117">
        <f t="shared" si="1"/>
        <v>2015</v>
      </c>
    </row>
    <row r="66" spans="1:3" ht="13.5" thickBot="1" x14ac:dyDescent="0.35">
      <c r="A66" s="115">
        <v>42100</v>
      </c>
      <c r="B66" s="118">
        <v>0.48</v>
      </c>
      <c r="C66" s="117">
        <f t="shared" si="1"/>
        <v>2015</v>
      </c>
    </row>
    <row r="67" spans="1:3" ht="13.5" thickBot="1" x14ac:dyDescent="0.35">
      <c r="A67" s="115">
        <v>42101</v>
      </c>
      <c r="B67" s="119">
        <v>0.43</v>
      </c>
      <c r="C67" s="117">
        <f t="shared" ref="C67:C130" si="2">YEAR(A67)</f>
        <v>2015</v>
      </c>
    </row>
    <row r="68" spans="1:3" ht="13.5" thickBot="1" x14ac:dyDescent="0.35">
      <c r="A68" s="115">
        <v>42102</v>
      </c>
      <c r="B68" s="118">
        <v>0.46</v>
      </c>
      <c r="C68" s="117">
        <f t="shared" si="2"/>
        <v>2015</v>
      </c>
    </row>
    <row r="69" spans="1:3" ht="13.5" thickBot="1" x14ac:dyDescent="0.35">
      <c r="A69" s="115">
        <v>42103</v>
      </c>
      <c r="B69" s="119">
        <v>0.5</v>
      </c>
      <c r="C69" s="117">
        <f t="shared" si="2"/>
        <v>2015</v>
      </c>
    </row>
    <row r="70" spans="1:3" ht="13.5" thickBot="1" x14ac:dyDescent="0.35">
      <c r="A70" s="115">
        <v>42104</v>
      </c>
      <c r="B70" s="118">
        <v>0.5</v>
      </c>
      <c r="C70" s="117">
        <f t="shared" si="2"/>
        <v>2015</v>
      </c>
    </row>
    <row r="71" spans="1:3" ht="13.5" thickBot="1" x14ac:dyDescent="0.35">
      <c r="A71" s="115">
        <v>42107</v>
      </c>
      <c r="B71" s="119">
        <v>0.51</v>
      </c>
      <c r="C71" s="117">
        <f t="shared" si="2"/>
        <v>2015</v>
      </c>
    </row>
    <row r="72" spans="1:3" ht="13.5" thickBot="1" x14ac:dyDescent="0.35">
      <c r="A72" s="115">
        <v>42108</v>
      </c>
      <c r="B72" s="118">
        <v>0.48</v>
      </c>
      <c r="C72" s="117">
        <f t="shared" si="2"/>
        <v>2015</v>
      </c>
    </row>
    <row r="73" spans="1:3" ht="13.5" thickBot="1" x14ac:dyDescent="0.35">
      <c r="A73" s="115">
        <v>42109</v>
      </c>
      <c r="B73" s="119">
        <v>0.46</v>
      </c>
      <c r="C73" s="117">
        <f t="shared" si="2"/>
        <v>2015</v>
      </c>
    </row>
    <row r="74" spans="1:3" ht="13.5" thickBot="1" x14ac:dyDescent="0.35">
      <c r="A74" s="115">
        <v>42110</v>
      </c>
      <c r="B74" s="118">
        <v>0.46</v>
      </c>
      <c r="C74" s="117">
        <f t="shared" si="2"/>
        <v>2015</v>
      </c>
    </row>
    <row r="75" spans="1:3" ht="13.5" thickBot="1" x14ac:dyDescent="0.35">
      <c r="A75" s="115">
        <v>42111</v>
      </c>
      <c r="B75" s="119">
        <v>0.37</v>
      </c>
      <c r="C75" s="117">
        <f t="shared" si="2"/>
        <v>2015</v>
      </c>
    </row>
    <row r="76" spans="1:3" ht="13.5" thickBot="1" x14ac:dyDescent="0.35">
      <c r="A76" s="115">
        <v>42114</v>
      </c>
      <c r="B76" s="118">
        <v>0.41</v>
      </c>
      <c r="C76" s="117">
        <f t="shared" si="2"/>
        <v>2015</v>
      </c>
    </row>
    <row r="77" spans="1:3" ht="13.5" thickBot="1" x14ac:dyDescent="0.35">
      <c r="A77" s="115">
        <v>42115</v>
      </c>
      <c r="B77" s="119">
        <v>0.45</v>
      </c>
      <c r="C77" s="117">
        <f t="shared" si="2"/>
        <v>2015</v>
      </c>
    </row>
    <row r="78" spans="1:3" ht="13.5" thickBot="1" x14ac:dyDescent="0.35">
      <c r="A78" s="115">
        <v>42116</v>
      </c>
      <c r="B78" s="118">
        <v>0.52</v>
      </c>
      <c r="C78" s="117">
        <f t="shared" si="2"/>
        <v>2015</v>
      </c>
    </row>
    <row r="79" spans="1:3" ht="13.5" thickBot="1" x14ac:dyDescent="0.35">
      <c r="A79" s="115">
        <v>42117</v>
      </c>
      <c r="B79" s="119">
        <v>0.48</v>
      </c>
      <c r="C79" s="117">
        <f t="shared" si="2"/>
        <v>2015</v>
      </c>
    </row>
    <row r="80" spans="1:3" ht="13.5" thickBot="1" x14ac:dyDescent="0.35">
      <c r="A80" s="115">
        <v>42118</v>
      </c>
      <c r="B80" s="118">
        <v>0.46</v>
      </c>
      <c r="C80" s="117">
        <f t="shared" si="2"/>
        <v>2015</v>
      </c>
    </row>
    <row r="81" spans="1:3" ht="13.5" thickBot="1" x14ac:dyDescent="0.35">
      <c r="A81" s="115">
        <v>42121</v>
      </c>
      <c r="B81" s="119">
        <v>0.44</v>
      </c>
      <c r="C81" s="117">
        <f t="shared" si="2"/>
        <v>2015</v>
      </c>
    </row>
    <row r="82" spans="1:3" ht="13.5" thickBot="1" x14ac:dyDescent="0.35">
      <c r="A82" s="115">
        <v>42122</v>
      </c>
      <c r="B82" s="118">
        <v>0.52</v>
      </c>
      <c r="C82" s="117">
        <f t="shared" si="2"/>
        <v>2015</v>
      </c>
    </row>
    <row r="83" spans="1:3" ht="13.5" thickBot="1" x14ac:dyDescent="0.35">
      <c r="A83" s="115">
        <v>42123</v>
      </c>
      <c r="B83" s="119">
        <v>0.56000000000000005</v>
      </c>
      <c r="C83" s="117">
        <f t="shared" si="2"/>
        <v>2015</v>
      </c>
    </row>
    <row r="84" spans="1:3" ht="13.5" thickBot="1" x14ac:dyDescent="0.35">
      <c r="A84" s="115">
        <v>42124</v>
      </c>
      <c r="B84" s="118">
        <v>0.53</v>
      </c>
      <c r="C84" s="117">
        <f t="shared" si="2"/>
        <v>2015</v>
      </c>
    </row>
    <row r="85" spans="1:3" ht="13.5" thickBot="1" x14ac:dyDescent="0.35">
      <c r="A85" s="115">
        <v>42125</v>
      </c>
      <c r="B85" s="119">
        <v>0.59</v>
      </c>
      <c r="C85" s="117">
        <f t="shared" si="2"/>
        <v>2015</v>
      </c>
    </row>
    <row r="86" spans="1:3" ht="13.5" thickBot="1" x14ac:dyDescent="0.35">
      <c r="A86" s="115">
        <v>42128</v>
      </c>
      <c r="B86" s="118">
        <v>0.66</v>
      </c>
      <c r="C86" s="117">
        <f t="shared" si="2"/>
        <v>2015</v>
      </c>
    </row>
    <row r="87" spans="1:3" ht="13.5" thickBot="1" x14ac:dyDescent="0.35">
      <c r="A87" s="115">
        <v>42129</v>
      </c>
      <c r="B87" s="119">
        <v>0.66</v>
      </c>
      <c r="C87" s="117">
        <f t="shared" si="2"/>
        <v>2015</v>
      </c>
    </row>
    <row r="88" spans="1:3" ht="13.5" thickBot="1" x14ac:dyDescent="0.35">
      <c r="A88" s="115">
        <v>42130</v>
      </c>
      <c r="B88" s="118">
        <v>0.75</v>
      </c>
      <c r="C88" s="117">
        <f t="shared" si="2"/>
        <v>2015</v>
      </c>
    </row>
    <row r="89" spans="1:3" ht="13.5" thickBot="1" x14ac:dyDescent="0.35">
      <c r="A89" s="115">
        <v>42131</v>
      </c>
      <c r="B89" s="119">
        <v>0.68</v>
      </c>
      <c r="C89" s="117">
        <f t="shared" si="2"/>
        <v>2015</v>
      </c>
    </row>
    <row r="90" spans="1:3" ht="13.5" thickBot="1" x14ac:dyDescent="0.35">
      <c r="A90" s="115">
        <v>42132</v>
      </c>
      <c r="B90" s="118">
        <v>0.68</v>
      </c>
      <c r="C90" s="117">
        <f t="shared" si="2"/>
        <v>2015</v>
      </c>
    </row>
    <row r="91" spans="1:3" ht="13.5" thickBot="1" x14ac:dyDescent="0.35">
      <c r="A91" s="115">
        <v>42135</v>
      </c>
      <c r="B91" s="119">
        <v>0.79</v>
      </c>
      <c r="C91" s="117">
        <f t="shared" si="2"/>
        <v>2015</v>
      </c>
    </row>
    <row r="92" spans="1:3" ht="13.5" thickBot="1" x14ac:dyDescent="0.35">
      <c r="A92" s="115">
        <v>42136</v>
      </c>
      <c r="B92" s="118">
        <v>0.79</v>
      </c>
      <c r="C92" s="117">
        <f t="shared" si="2"/>
        <v>2015</v>
      </c>
    </row>
    <row r="93" spans="1:3" ht="13.5" thickBot="1" x14ac:dyDescent="0.35">
      <c r="A93" s="115">
        <v>42137</v>
      </c>
      <c r="B93" s="119">
        <v>0.82</v>
      </c>
      <c r="C93" s="117">
        <f t="shared" si="2"/>
        <v>2015</v>
      </c>
    </row>
    <row r="94" spans="1:3" ht="13.5" thickBot="1" x14ac:dyDescent="0.35">
      <c r="A94" s="115">
        <v>42138</v>
      </c>
      <c r="B94" s="118">
        <v>0.8</v>
      </c>
      <c r="C94" s="117">
        <f t="shared" si="2"/>
        <v>2015</v>
      </c>
    </row>
    <row r="95" spans="1:3" ht="13.5" thickBot="1" x14ac:dyDescent="0.35">
      <c r="A95" s="115">
        <v>42139</v>
      </c>
      <c r="B95" s="119">
        <v>0.71</v>
      </c>
      <c r="C95" s="117">
        <f t="shared" si="2"/>
        <v>2015</v>
      </c>
    </row>
    <row r="96" spans="1:3" ht="13.5" thickBot="1" x14ac:dyDescent="0.35">
      <c r="A96" s="115">
        <v>42142</v>
      </c>
      <c r="B96" s="118">
        <v>0.79</v>
      </c>
      <c r="C96" s="117">
        <f t="shared" si="2"/>
        <v>2015</v>
      </c>
    </row>
    <row r="97" spans="1:3" ht="13.5" thickBot="1" x14ac:dyDescent="0.35">
      <c r="A97" s="115">
        <v>42143</v>
      </c>
      <c r="B97" s="119">
        <v>0.83</v>
      </c>
      <c r="C97" s="117">
        <f t="shared" si="2"/>
        <v>2015</v>
      </c>
    </row>
    <row r="98" spans="1:3" ht="13.5" thickBot="1" x14ac:dyDescent="0.35">
      <c r="A98" s="115">
        <v>42144</v>
      </c>
      <c r="B98" s="118">
        <v>0.82</v>
      </c>
      <c r="C98" s="117">
        <f t="shared" si="2"/>
        <v>2015</v>
      </c>
    </row>
    <row r="99" spans="1:3" ht="13.5" thickBot="1" x14ac:dyDescent="0.35">
      <c r="A99" s="115">
        <v>42145</v>
      </c>
      <c r="B99" s="119">
        <v>0.77</v>
      </c>
      <c r="C99" s="117">
        <f t="shared" si="2"/>
        <v>2015</v>
      </c>
    </row>
    <row r="100" spans="1:3" ht="13.5" thickBot="1" x14ac:dyDescent="0.35">
      <c r="A100" s="115">
        <v>42146</v>
      </c>
      <c r="B100" s="118">
        <v>0.76</v>
      </c>
      <c r="C100" s="117">
        <f t="shared" si="2"/>
        <v>2015</v>
      </c>
    </row>
    <row r="101" spans="1:3" ht="13.5" thickBot="1" x14ac:dyDescent="0.35">
      <c r="A101" s="115">
        <v>42150</v>
      </c>
      <c r="B101" s="119">
        <v>0.71</v>
      </c>
      <c r="C101" s="117">
        <f t="shared" si="2"/>
        <v>2015</v>
      </c>
    </row>
    <row r="102" spans="1:3" ht="13.5" thickBot="1" x14ac:dyDescent="0.35">
      <c r="A102" s="115">
        <v>42151</v>
      </c>
      <c r="B102" s="118">
        <v>0.73</v>
      </c>
      <c r="C102" s="117">
        <f t="shared" si="2"/>
        <v>2015</v>
      </c>
    </row>
    <row r="103" spans="1:3" ht="13.5" thickBot="1" x14ac:dyDescent="0.35">
      <c r="A103" s="115">
        <v>42152</v>
      </c>
      <c r="B103" s="119">
        <v>0.75</v>
      </c>
      <c r="C103" s="117">
        <f t="shared" si="2"/>
        <v>2015</v>
      </c>
    </row>
    <row r="104" spans="1:3" ht="13.5" thickBot="1" x14ac:dyDescent="0.35">
      <c r="A104" s="115">
        <v>42153</v>
      </c>
      <c r="B104" s="118">
        <v>0.72</v>
      </c>
      <c r="C104" s="117">
        <f t="shared" si="2"/>
        <v>2015</v>
      </c>
    </row>
    <row r="105" spans="1:3" ht="13.5" thickBot="1" x14ac:dyDescent="0.35">
      <c r="A105" s="115">
        <v>42156</v>
      </c>
      <c r="B105" s="119">
        <v>0.79</v>
      </c>
      <c r="C105" s="117">
        <f t="shared" si="2"/>
        <v>2015</v>
      </c>
    </row>
    <row r="106" spans="1:3" ht="13.5" thickBot="1" x14ac:dyDescent="0.35">
      <c r="A106" s="115">
        <v>42157</v>
      </c>
      <c r="B106" s="118">
        <v>0.85</v>
      </c>
      <c r="C106" s="117">
        <f t="shared" si="2"/>
        <v>2015</v>
      </c>
    </row>
    <row r="107" spans="1:3" ht="13.5" thickBot="1" x14ac:dyDescent="0.35">
      <c r="A107" s="115">
        <v>42158</v>
      </c>
      <c r="B107" s="119">
        <v>0.93</v>
      </c>
      <c r="C107" s="117">
        <f t="shared" si="2"/>
        <v>2015</v>
      </c>
    </row>
    <row r="108" spans="1:3" ht="13.5" thickBot="1" x14ac:dyDescent="0.35">
      <c r="A108" s="115">
        <v>42159</v>
      </c>
      <c r="B108" s="118">
        <v>0.86</v>
      </c>
      <c r="C108" s="117">
        <f t="shared" si="2"/>
        <v>2015</v>
      </c>
    </row>
    <row r="109" spans="1:3" ht="13.5" thickBot="1" x14ac:dyDescent="0.35">
      <c r="A109" s="115">
        <v>42160</v>
      </c>
      <c r="B109" s="119">
        <v>0.92</v>
      </c>
      <c r="C109" s="117">
        <f t="shared" si="2"/>
        <v>2015</v>
      </c>
    </row>
    <row r="110" spans="1:3" ht="13.5" thickBot="1" x14ac:dyDescent="0.35">
      <c r="A110" s="115">
        <v>42163</v>
      </c>
      <c r="B110" s="118">
        <v>0.92</v>
      </c>
      <c r="C110" s="117">
        <f t="shared" si="2"/>
        <v>2015</v>
      </c>
    </row>
    <row r="111" spans="1:3" ht="13.5" thickBot="1" x14ac:dyDescent="0.35">
      <c r="A111" s="115">
        <v>42164</v>
      </c>
      <c r="B111" s="119">
        <v>0.94</v>
      </c>
      <c r="C111" s="117">
        <f t="shared" si="2"/>
        <v>2015</v>
      </c>
    </row>
    <row r="112" spans="1:3" ht="13.5" thickBot="1" x14ac:dyDescent="0.35">
      <c r="A112" s="115">
        <v>42165</v>
      </c>
      <c r="B112" s="118">
        <v>1.01</v>
      </c>
      <c r="C112" s="117">
        <f t="shared" si="2"/>
        <v>2015</v>
      </c>
    </row>
    <row r="113" spans="1:3" ht="13.5" thickBot="1" x14ac:dyDescent="0.35">
      <c r="A113" s="115">
        <v>42166</v>
      </c>
      <c r="B113" s="119">
        <v>0.93</v>
      </c>
      <c r="C113" s="117">
        <f t="shared" si="2"/>
        <v>2015</v>
      </c>
    </row>
    <row r="114" spans="1:3" ht="13.5" thickBot="1" x14ac:dyDescent="0.35">
      <c r="A114" s="115">
        <v>42167</v>
      </c>
      <c r="B114" s="118">
        <v>0.92</v>
      </c>
      <c r="C114" s="117">
        <f t="shared" si="2"/>
        <v>2015</v>
      </c>
    </row>
    <row r="115" spans="1:3" ht="13.5" thickBot="1" x14ac:dyDescent="0.35">
      <c r="A115" s="115">
        <v>42170</v>
      </c>
      <c r="B115" s="119">
        <v>0.88</v>
      </c>
      <c r="C115" s="117">
        <f t="shared" si="2"/>
        <v>2015</v>
      </c>
    </row>
    <row r="116" spans="1:3" ht="13.5" thickBot="1" x14ac:dyDescent="0.35">
      <c r="A116" s="115">
        <v>42171</v>
      </c>
      <c r="B116" s="118">
        <v>0.82</v>
      </c>
      <c r="C116" s="117">
        <f t="shared" si="2"/>
        <v>2015</v>
      </c>
    </row>
    <row r="117" spans="1:3" ht="13.5" thickBot="1" x14ac:dyDescent="0.35">
      <c r="A117" s="115">
        <v>42172</v>
      </c>
      <c r="B117" s="119">
        <v>0.85</v>
      </c>
      <c r="C117" s="117">
        <f t="shared" si="2"/>
        <v>2015</v>
      </c>
    </row>
    <row r="118" spans="1:3" ht="13.5" thickBot="1" x14ac:dyDescent="0.35">
      <c r="A118" s="115">
        <v>42173</v>
      </c>
      <c r="B118" s="118">
        <v>0.88</v>
      </c>
      <c r="C118" s="117">
        <f t="shared" si="2"/>
        <v>2015</v>
      </c>
    </row>
    <row r="119" spans="1:3" ht="13.5" thickBot="1" x14ac:dyDescent="0.35">
      <c r="A119" s="115">
        <v>42174</v>
      </c>
      <c r="B119" s="119">
        <v>0.81</v>
      </c>
      <c r="C119" s="117">
        <f t="shared" si="2"/>
        <v>2015</v>
      </c>
    </row>
    <row r="120" spans="1:3" ht="13.5" thickBot="1" x14ac:dyDescent="0.35">
      <c r="A120" s="115">
        <v>42177</v>
      </c>
      <c r="B120" s="118">
        <v>0.88</v>
      </c>
      <c r="C120" s="117">
        <f t="shared" si="2"/>
        <v>2015</v>
      </c>
    </row>
    <row r="121" spans="1:3" ht="13.5" thickBot="1" x14ac:dyDescent="0.35">
      <c r="A121" s="115">
        <v>42178</v>
      </c>
      <c r="B121" s="119">
        <v>0.92</v>
      </c>
      <c r="C121" s="117">
        <f t="shared" si="2"/>
        <v>2015</v>
      </c>
    </row>
    <row r="122" spans="1:3" ht="13.5" thickBot="1" x14ac:dyDescent="0.35">
      <c r="A122" s="115">
        <v>42179</v>
      </c>
      <c r="B122" s="118">
        <v>0.88</v>
      </c>
      <c r="C122" s="117">
        <f t="shared" si="2"/>
        <v>2015</v>
      </c>
    </row>
    <row r="123" spans="1:3" ht="13.5" thickBot="1" x14ac:dyDescent="0.35">
      <c r="A123" s="115">
        <v>42180</v>
      </c>
      <c r="B123" s="119">
        <v>0.89</v>
      </c>
      <c r="C123" s="117">
        <f t="shared" si="2"/>
        <v>2015</v>
      </c>
    </row>
    <row r="124" spans="1:3" ht="13.5" thickBot="1" x14ac:dyDescent="0.35">
      <c r="A124" s="115">
        <v>42181</v>
      </c>
      <c r="B124" s="118">
        <v>0.97</v>
      </c>
      <c r="C124" s="117">
        <f t="shared" si="2"/>
        <v>2015</v>
      </c>
    </row>
    <row r="125" spans="1:3" ht="13.5" thickBot="1" x14ac:dyDescent="0.35">
      <c r="A125" s="115">
        <v>42184</v>
      </c>
      <c r="B125" s="119">
        <v>0.85</v>
      </c>
      <c r="C125" s="117">
        <f t="shared" si="2"/>
        <v>2015</v>
      </c>
    </row>
    <row r="126" spans="1:3" ht="13.5" thickBot="1" x14ac:dyDescent="0.35">
      <c r="A126" s="115">
        <v>42185</v>
      </c>
      <c r="B126" s="118">
        <v>0.87</v>
      </c>
      <c r="C126" s="117">
        <f t="shared" si="2"/>
        <v>2015</v>
      </c>
    </row>
    <row r="127" spans="1:3" ht="13.5" thickBot="1" x14ac:dyDescent="0.35">
      <c r="A127" s="115">
        <v>42186</v>
      </c>
      <c r="B127" s="119">
        <v>0.94</v>
      </c>
      <c r="C127" s="117">
        <f t="shared" si="2"/>
        <v>2015</v>
      </c>
    </row>
    <row r="128" spans="1:3" ht="13.5" thickBot="1" x14ac:dyDescent="0.35">
      <c r="A128" s="115">
        <v>42187</v>
      </c>
      <c r="B128" s="118">
        <v>0.91</v>
      </c>
      <c r="C128" s="117">
        <f t="shared" si="2"/>
        <v>2015</v>
      </c>
    </row>
    <row r="129" spans="1:3" ht="13.5" thickBot="1" x14ac:dyDescent="0.35">
      <c r="A129" s="115">
        <v>42191</v>
      </c>
      <c r="B129" s="119">
        <v>0.82</v>
      </c>
      <c r="C129" s="117">
        <f t="shared" si="2"/>
        <v>2015</v>
      </c>
    </row>
    <row r="130" spans="1:3" ht="13.5" thickBot="1" x14ac:dyDescent="0.35">
      <c r="A130" s="115">
        <v>42192</v>
      </c>
      <c r="B130" s="118">
        <v>0.79</v>
      </c>
      <c r="C130" s="117">
        <f t="shared" si="2"/>
        <v>2015</v>
      </c>
    </row>
    <row r="131" spans="1:3" ht="13.5" thickBot="1" x14ac:dyDescent="0.35">
      <c r="A131" s="115">
        <v>42193</v>
      </c>
      <c r="B131" s="119">
        <v>0.78</v>
      </c>
      <c r="C131" s="117">
        <f t="shared" ref="C131:C194" si="3">YEAR(A131)</f>
        <v>2015</v>
      </c>
    </row>
    <row r="132" spans="1:3" ht="13.5" thickBot="1" x14ac:dyDescent="0.35">
      <c r="A132" s="115">
        <v>42194</v>
      </c>
      <c r="B132" s="118">
        <v>0.88</v>
      </c>
      <c r="C132" s="117">
        <f t="shared" si="3"/>
        <v>2015</v>
      </c>
    </row>
    <row r="133" spans="1:3" ht="13.5" thickBot="1" x14ac:dyDescent="0.35">
      <c r="A133" s="115">
        <v>42195</v>
      </c>
      <c r="B133" s="119">
        <v>0.95</v>
      </c>
      <c r="C133" s="117">
        <f t="shared" si="3"/>
        <v>2015</v>
      </c>
    </row>
    <row r="134" spans="1:3" ht="13.5" thickBot="1" x14ac:dyDescent="0.35">
      <c r="A134" s="115">
        <v>42198</v>
      </c>
      <c r="B134" s="118">
        <v>0.97</v>
      </c>
      <c r="C134" s="117">
        <f t="shared" si="3"/>
        <v>2015</v>
      </c>
    </row>
    <row r="135" spans="1:3" ht="13.5" thickBot="1" x14ac:dyDescent="0.35">
      <c r="A135" s="115">
        <v>42199</v>
      </c>
      <c r="B135" s="119">
        <v>0.96</v>
      </c>
      <c r="C135" s="117">
        <f t="shared" si="3"/>
        <v>2015</v>
      </c>
    </row>
    <row r="136" spans="1:3" ht="13.5" thickBot="1" x14ac:dyDescent="0.35">
      <c r="A136" s="115">
        <v>42200</v>
      </c>
      <c r="B136" s="118">
        <v>0.91</v>
      </c>
      <c r="C136" s="117">
        <f t="shared" si="3"/>
        <v>2015</v>
      </c>
    </row>
    <row r="137" spans="1:3" ht="13.5" thickBot="1" x14ac:dyDescent="0.35">
      <c r="A137" s="115">
        <v>42201</v>
      </c>
      <c r="B137" s="119">
        <v>0.89</v>
      </c>
      <c r="C137" s="117">
        <f t="shared" si="3"/>
        <v>2015</v>
      </c>
    </row>
    <row r="138" spans="1:3" ht="13.5" thickBot="1" x14ac:dyDescent="0.35">
      <c r="A138" s="115">
        <v>42202</v>
      </c>
      <c r="B138" s="118">
        <v>0.89</v>
      </c>
      <c r="C138" s="117">
        <f t="shared" si="3"/>
        <v>2015</v>
      </c>
    </row>
    <row r="139" spans="1:3" ht="13.5" thickBot="1" x14ac:dyDescent="0.35">
      <c r="A139" s="115">
        <v>42205</v>
      </c>
      <c r="B139" s="119">
        <v>0.91</v>
      </c>
      <c r="C139" s="117">
        <f t="shared" si="3"/>
        <v>2015</v>
      </c>
    </row>
    <row r="140" spans="1:3" ht="13.5" thickBot="1" x14ac:dyDescent="0.35">
      <c r="A140" s="115">
        <v>42206</v>
      </c>
      <c r="B140" s="118">
        <v>0.89</v>
      </c>
      <c r="C140" s="117">
        <f t="shared" si="3"/>
        <v>2015</v>
      </c>
    </row>
    <row r="141" spans="1:3" ht="13.5" thickBot="1" x14ac:dyDescent="0.35">
      <c r="A141" s="115">
        <v>42207</v>
      </c>
      <c r="B141" s="119">
        <v>0.87</v>
      </c>
      <c r="C141" s="117">
        <f t="shared" si="3"/>
        <v>2015</v>
      </c>
    </row>
    <row r="142" spans="1:3" ht="13.5" thickBot="1" x14ac:dyDescent="0.35">
      <c r="A142" s="115">
        <v>42208</v>
      </c>
      <c r="B142" s="118">
        <v>0.83</v>
      </c>
      <c r="C142" s="117">
        <f t="shared" si="3"/>
        <v>2015</v>
      </c>
    </row>
    <row r="143" spans="1:3" ht="13.5" thickBot="1" x14ac:dyDescent="0.35">
      <c r="A143" s="115">
        <v>42209</v>
      </c>
      <c r="B143" s="119">
        <v>0.84</v>
      </c>
      <c r="C143" s="117">
        <f t="shared" si="3"/>
        <v>2015</v>
      </c>
    </row>
    <row r="144" spans="1:3" ht="13.5" thickBot="1" x14ac:dyDescent="0.35">
      <c r="A144" s="115">
        <v>42212</v>
      </c>
      <c r="B144" s="118">
        <v>0.82</v>
      </c>
      <c r="C144" s="117">
        <f t="shared" si="3"/>
        <v>2015</v>
      </c>
    </row>
    <row r="145" spans="1:3" ht="13.5" thickBot="1" x14ac:dyDescent="0.35">
      <c r="A145" s="115">
        <v>42213</v>
      </c>
      <c r="B145" s="119">
        <v>0.85</v>
      </c>
      <c r="C145" s="117">
        <f t="shared" si="3"/>
        <v>2015</v>
      </c>
    </row>
    <row r="146" spans="1:3" ht="13.5" thickBot="1" x14ac:dyDescent="0.35">
      <c r="A146" s="115">
        <v>42214</v>
      </c>
      <c r="B146" s="118">
        <v>0.86</v>
      </c>
      <c r="C146" s="117">
        <f t="shared" si="3"/>
        <v>2015</v>
      </c>
    </row>
    <row r="147" spans="1:3" ht="13.5" thickBot="1" x14ac:dyDescent="0.35">
      <c r="A147" s="115">
        <v>42215</v>
      </c>
      <c r="B147" s="119">
        <v>0.85</v>
      </c>
      <c r="C147" s="117">
        <f t="shared" si="3"/>
        <v>2015</v>
      </c>
    </row>
    <row r="148" spans="1:3" ht="13.5" thickBot="1" x14ac:dyDescent="0.35">
      <c r="A148" s="115">
        <v>42216</v>
      </c>
      <c r="B148" s="118">
        <v>0.82</v>
      </c>
      <c r="C148" s="117">
        <f t="shared" si="3"/>
        <v>2015</v>
      </c>
    </row>
    <row r="149" spans="1:3" ht="13.5" thickBot="1" x14ac:dyDescent="0.35">
      <c r="A149" s="115">
        <v>42219</v>
      </c>
      <c r="B149" s="119">
        <v>0.8</v>
      </c>
      <c r="C149" s="117">
        <f t="shared" si="3"/>
        <v>2015</v>
      </c>
    </row>
    <row r="150" spans="1:3" ht="13.5" thickBot="1" x14ac:dyDescent="0.35">
      <c r="A150" s="115">
        <v>42220</v>
      </c>
      <c r="B150" s="118">
        <v>0.85</v>
      </c>
      <c r="C150" s="117">
        <f t="shared" si="3"/>
        <v>2015</v>
      </c>
    </row>
    <row r="151" spans="1:3" ht="13.5" thickBot="1" x14ac:dyDescent="0.35">
      <c r="A151" s="115">
        <v>42221</v>
      </c>
      <c r="B151" s="119">
        <v>0.9</v>
      </c>
      <c r="C151" s="117">
        <f t="shared" si="3"/>
        <v>2015</v>
      </c>
    </row>
    <row r="152" spans="1:3" ht="13.5" thickBot="1" x14ac:dyDescent="0.35">
      <c r="A152" s="115">
        <v>42222</v>
      </c>
      <c r="B152" s="118">
        <v>0.88</v>
      </c>
      <c r="C152" s="117">
        <f t="shared" si="3"/>
        <v>2015</v>
      </c>
    </row>
    <row r="153" spans="1:3" ht="13.5" thickBot="1" x14ac:dyDescent="0.35">
      <c r="A153" s="115">
        <v>42223</v>
      </c>
      <c r="B153" s="119">
        <v>0.82</v>
      </c>
      <c r="C153" s="117">
        <f t="shared" si="3"/>
        <v>2015</v>
      </c>
    </row>
    <row r="154" spans="1:3" ht="13.5" thickBot="1" x14ac:dyDescent="0.35">
      <c r="A154" s="115">
        <v>42226</v>
      </c>
      <c r="B154" s="118">
        <v>0.86</v>
      </c>
      <c r="C154" s="117">
        <f t="shared" si="3"/>
        <v>2015</v>
      </c>
    </row>
    <row r="155" spans="1:3" ht="13.5" thickBot="1" x14ac:dyDescent="0.35">
      <c r="A155" s="115">
        <v>42227</v>
      </c>
      <c r="B155" s="119">
        <v>0.81</v>
      </c>
      <c r="C155" s="117">
        <f t="shared" si="3"/>
        <v>2015</v>
      </c>
    </row>
    <row r="156" spans="1:3" ht="13.5" thickBot="1" x14ac:dyDescent="0.35">
      <c r="A156" s="115">
        <v>42228</v>
      </c>
      <c r="B156" s="118">
        <v>0.84</v>
      </c>
      <c r="C156" s="117">
        <f t="shared" si="3"/>
        <v>2015</v>
      </c>
    </row>
    <row r="157" spans="1:3" ht="13.5" thickBot="1" x14ac:dyDescent="0.35">
      <c r="A157" s="115">
        <v>42229</v>
      </c>
      <c r="B157" s="119">
        <v>0.88</v>
      </c>
      <c r="C157" s="117">
        <f t="shared" si="3"/>
        <v>2015</v>
      </c>
    </row>
    <row r="158" spans="1:3" ht="13.5" thickBot="1" x14ac:dyDescent="0.35">
      <c r="A158" s="115">
        <v>42230</v>
      </c>
      <c r="B158" s="118">
        <v>0.87</v>
      </c>
      <c r="C158" s="117">
        <f t="shared" si="3"/>
        <v>2015</v>
      </c>
    </row>
    <row r="159" spans="1:3" ht="13.5" thickBot="1" x14ac:dyDescent="0.35">
      <c r="A159" s="115">
        <v>42233</v>
      </c>
      <c r="B159" s="119">
        <v>0.87</v>
      </c>
      <c r="C159" s="117">
        <f t="shared" si="3"/>
        <v>2015</v>
      </c>
    </row>
    <row r="160" spans="1:3" ht="13.5" thickBot="1" x14ac:dyDescent="0.35">
      <c r="A160" s="115">
        <v>42234</v>
      </c>
      <c r="B160" s="118">
        <v>0.92</v>
      </c>
      <c r="C160" s="117">
        <f t="shared" si="3"/>
        <v>2015</v>
      </c>
    </row>
    <row r="161" spans="1:3" ht="13.5" thickBot="1" x14ac:dyDescent="0.35">
      <c r="A161" s="115">
        <v>42235</v>
      </c>
      <c r="B161" s="119">
        <v>0.87</v>
      </c>
      <c r="C161" s="117">
        <f t="shared" si="3"/>
        <v>2015</v>
      </c>
    </row>
    <row r="162" spans="1:3" ht="13.5" thickBot="1" x14ac:dyDescent="0.35">
      <c r="A162" s="115">
        <v>42236</v>
      </c>
      <c r="B162" s="118">
        <v>0.84</v>
      </c>
      <c r="C162" s="117">
        <f t="shared" si="3"/>
        <v>2015</v>
      </c>
    </row>
    <row r="163" spans="1:3" ht="13.5" thickBot="1" x14ac:dyDescent="0.35">
      <c r="A163" s="115">
        <v>42237</v>
      </c>
      <c r="B163" s="119">
        <v>0.85</v>
      </c>
      <c r="C163" s="117">
        <f t="shared" si="3"/>
        <v>2015</v>
      </c>
    </row>
    <row r="164" spans="1:3" ht="13.5" thickBot="1" x14ac:dyDescent="0.35">
      <c r="A164" s="115">
        <v>42240</v>
      </c>
      <c r="B164" s="118">
        <v>0.87</v>
      </c>
      <c r="C164" s="117">
        <f t="shared" si="3"/>
        <v>2015</v>
      </c>
    </row>
    <row r="165" spans="1:3" ht="13.5" thickBot="1" x14ac:dyDescent="0.35">
      <c r="A165" s="115">
        <v>42241</v>
      </c>
      <c r="B165" s="119">
        <v>0.95</v>
      </c>
      <c r="C165" s="117">
        <f t="shared" si="3"/>
        <v>2015</v>
      </c>
    </row>
    <row r="166" spans="1:3" ht="13.5" thickBot="1" x14ac:dyDescent="0.35">
      <c r="A166" s="115">
        <v>42242</v>
      </c>
      <c r="B166" s="118">
        <v>1.02</v>
      </c>
      <c r="C166" s="117">
        <f t="shared" si="3"/>
        <v>2015</v>
      </c>
    </row>
    <row r="167" spans="1:3" ht="13.5" thickBot="1" x14ac:dyDescent="0.35">
      <c r="A167" s="115">
        <v>42243</v>
      </c>
      <c r="B167" s="119">
        <v>0.96</v>
      </c>
      <c r="C167" s="117">
        <f t="shared" si="3"/>
        <v>2015</v>
      </c>
    </row>
    <row r="168" spans="1:3" ht="13.5" thickBot="1" x14ac:dyDescent="0.35">
      <c r="A168" s="115">
        <v>42244</v>
      </c>
      <c r="B168" s="118">
        <v>0.93</v>
      </c>
      <c r="C168" s="117">
        <f t="shared" si="3"/>
        <v>2015</v>
      </c>
    </row>
    <row r="169" spans="1:3" ht="13.5" thickBot="1" x14ac:dyDescent="0.35">
      <c r="A169" s="115">
        <v>42247</v>
      </c>
      <c r="B169" s="119">
        <v>0.96</v>
      </c>
      <c r="C169" s="117">
        <f t="shared" si="3"/>
        <v>2015</v>
      </c>
    </row>
    <row r="170" spans="1:3" ht="13.5" thickBot="1" x14ac:dyDescent="0.35">
      <c r="A170" s="115">
        <v>42248</v>
      </c>
      <c r="B170" s="118">
        <v>0.97</v>
      </c>
      <c r="C170" s="117">
        <f t="shared" si="3"/>
        <v>2015</v>
      </c>
    </row>
    <row r="171" spans="1:3" ht="13.5" thickBot="1" x14ac:dyDescent="0.35">
      <c r="A171" s="115">
        <v>42249</v>
      </c>
      <c r="B171" s="119">
        <v>1.02</v>
      </c>
      <c r="C171" s="117">
        <f t="shared" si="3"/>
        <v>2015</v>
      </c>
    </row>
    <row r="172" spans="1:3" ht="13.5" thickBot="1" x14ac:dyDescent="0.35">
      <c r="A172" s="115">
        <v>42250</v>
      </c>
      <c r="B172" s="118">
        <v>1.02</v>
      </c>
      <c r="C172" s="117">
        <f t="shared" si="3"/>
        <v>2015</v>
      </c>
    </row>
    <row r="173" spans="1:3" ht="13.5" thickBot="1" x14ac:dyDescent="0.35">
      <c r="A173" s="115">
        <v>42251</v>
      </c>
      <c r="B173" s="119">
        <v>0.98</v>
      </c>
      <c r="C173" s="117">
        <f t="shared" si="3"/>
        <v>2015</v>
      </c>
    </row>
    <row r="174" spans="1:3" ht="13.5" thickBot="1" x14ac:dyDescent="0.35">
      <c r="A174" s="115">
        <v>42255</v>
      </c>
      <c r="B174" s="118">
        <v>1.04</v>
      </c>
      <c r="C174" s="117">
        <f t="shared" si="3"/>
        <v>2015</v>
      </c>
    </row>
    <row r="175" spans="1:3" ht="13.5" thickBot="1" x14ac:dyDescent="0.35">
      <c r="A175" s="115">
        <v>42256</v>
      </c>
      <c r="B175" s="119">
        <v>1.01</v>
      </c>
      <c r="C175" s="117">
        <f t="shared" si="3"/>
        <v>2015</v>
      </c>
    </row>
    <row r="176" spans="1:3" ht="13.5" thickBot="1" x14ac:dyDescent="0.35">
      <c r="A176" s="115">
        <v>42257</v>
      </c>
      <c r="B176" s="118">
        <v>1.01</v>
      </c>
      <c r="C176" s="117">
        <f t="shared" si="3"/>
        <v>2015</v>
      </c>
    </row>
    <row r="177" spans="1:3" ht="13.5" thickBot="1" x14ac:dyDescent="0.35">
      <c r="A177" s="115">
        <v>42258</v>
      </c>
      <c r="B177" s="119">
        <v>0.98</v>
      </c>
      <c r="C177" s="117">
        <f t="shared" si="3"/>
        <v>2015</v>
      </c>
    </row>
    <row r="178" spans="1:3" ht="13.5" thickBot="1" x14ac:dyDescent="0.35">
      <c r="A178" s="115">
        <v>42261</v>
      </c>
      <c r="B178" s="118">
        <v>1</v>
      </c>
      <c r="C178" s="117">
        <f t="shared" si="3"/>
        <v>2015</v>
      </c>
    </row>
    <row r="179" spans="1:3" ht="13.5" thickBot="1" x14ac:dyDescent="0.35">
      <c r="A179" s="115">
        <v>42262</v>
      </c>
      <c r="B179" s="119">
        <v>1.0900000000000001</v>
      </c>
      <c r="C179" s="117">
        <f t="shared" si="3"/>
        <v>2015</v>
      </c>
    </row>
    <row r="180" spans="1:3" ht="13.5" thickBot="1" x14ac:dyDescent="0.35">
      <c r="A180" s="115">
        <v>42263</v>
      </c>
      <c r="B180" s="118">
        <v>1.1100000000000001</v>
      </c>
      <c r="C180" s="117">
        <f t="shared" si="3"/>
        <v>2015</v>
      </c>
    </row>
    <row r="181" spans="1:3" ht="13.5" thickBot="1" x14ac:dyDescent="0.35">
      <c r="A181" s="115">
        <v>42264</v>
      </c>
      <c r="B181" s="119">
        <v>1.04</v>
      </c>
      <c r="C181" s="117">
        <f t="shared" si="3"/>
        <v>2015</v>
      </c>
    </row>
    <row r="182" spans="1:3" ht="13.5" thickBot="1" x14ac:dyDescent="0.35">
      <c r="A182" s="115">
        <v>42265</v>
      </c>
      <c r="B182" s="118">
        <v>0.98</v>
      </c>
      <c r="C182" s="117">
        <f t="shared" si="3"/>
        <v>2015</v>
      </c>
    </row>
    <row r="183" spans="1:3" ht="13.5" thickBot="1" x14ac:dyDescent="0.35">
      <c r="A183" s="115">
        <v>42268</v>
      </c>
      <c r="B183" s="119">
        <v>1.08</v>
      </c>
      <c r="C183" s="117">
        <f t="shared" si="3"/>
        <v>2015</v>
      </c>
    </row>
    <row r="184" spans="1:3" ht="13.5" thickBot="1" x14ac:dyDescent="0.35">
      <c r="A184" s="115">
        <v>42269</v>
      </c>
      <c r="B184" s="118">
        <v>1.04</v>
      </c>
      <c r="C184" s="117">
        <f t="shared" si="3"/>
        <v>2015</v>
      </c>
    </row>
    <row r="185" spans="1:3" ht="13.5" thickBot="1" x14ac:dyDescent="0.35">
      <c r="A185" s="115">
        <v>42270</v>
      </c>
      <c r="B185" s="119">
        <v>1.04</v>
      </c>
      <c r="C185" s="117">
        <f t="shared" si="3"/>
        <v>2015</v>
      </c>
    </row>
    <row r="186" spans="1:3" ht="13.5" thickBot="1" x14ac:dyDescent="0.35">
      <c r="A186" s="115">
        <v>42271</v>
      </c>
      <c r="B186" s="118">
        <v>1.03</v>
      </c>
      <c r="C186" s="117">
        <f t="shared" si="3"/>
        <v>2015</v>
      </c>
    </row>
    <row r="187" spans="1:3" ht="13.5" thickBot="1" x14ac:dyDescent="0.35">
      <c r="A187" s="115">
        <v>42272</v>
      </c>
      <c r="B187" s="119">
        <v>1.1000000000000001</v>
      </c>
      <c r="C187" s="117">
        <f t="shared" si="3"/>
        <v>2015</v>
      </c>
    </row>
    <row r="188" spans="1:3" ht="13.5" thickBot="1" x14ac:dyDescent="0.35">
      <c r="A188" s="115">
        <v>42275</v>
      </c>
      <c r="B188" s="118">
        <v>1.07</v>
      </c>
      <c r="C188" s="117">
        <f t="shared" si="3"/>
        <v>2015</v>
      </c>
    </row>
    <row r="189" spans="1:3" ht="13.5" thickBot="1" x14ac:dyDescent="0.35">
      <c r="A189" s="115">
        <v>42276</v>
      </c>
      <c r="B189" s="119">
        <v>1.05</v>
      </c>
      <c r="C189" s="117">
        <f t="shared" si="3"/>
        <v>2015</v>
      </c>
    </row>
    <row r="190" spans="1:3" ht="13.5" thickBot="1" x14ac:dyDescent="0.35">
      <c r="A190" s="115">
        <v>42277</v>
      </c>
      <c r="B190" s="118">
        <v>1.05</v>
      </c>
      <c r="C190" s="117">
        <f t="shared" si="3"/>
        <v>2015</v>
      </c>
    </row>
    <row r="191" spans="1:3" ht="13.5" thickBot="1" x14ac:dyDescent="0.35">
      <c r="A191" s="115">
        <v>42278</v>
      </c>
      <c r="B191" s="119">
        <v>1</v>
      </c>
      <c r="C191" s="117">
        <f t="shared" si="3"/>
        <v>2015</v>
      </c>
    </row>
    <row r="192" spans="1:3" ht="13.5" thickBot="1" x14ac:dyDescent="0.35">
      <c r="A192" s="115">
        <v>42279</v>
      </c>
      <c r="B192" s="118">
        <v>0.93</v>
      </c>
      <c r="C192" s="117">
        <f t="shared" si="3"/>
        <v>2015</v>
      </c>
    </row>
    <row r="193" spans="1:3" ht="13.5" thickBot="1" x14ac:dyDescent="0.35">
      <c r="A193" s="115">
        <v>42282</v>
      </c>
      <c r="B193" s="119">
        <v>0.98</v>
      </c>
      <c r="C193" s="117">
        <f t="shared" si="3"/>
        <v>2015</v>
      </c>
    </row>
    <row r="194" spans="1:3" ht="13.5" thickBot="1" x14ac:dyDescent="0.35">
      <c r="A194" s="115">
        <v>42283</v>
      </c>
      <c r="B194" s="118">
        <v>0.95</v>
      </c>
      <c r="C194" s="117">
        <f t="shared" si="3"/>
        <v>2015</v>
      </c>
    </row>
    <row r="195" spans="1:3" ht="13.5" thickBot="1" x14ac:dyDescent="0.35">
      <c r="A195" s="115">
        <v>42284</v>
      </c>
      <c r="B195" s="119">
        <v>0.95</v>
      </c>
      <c r="C195" s="117">
        <f t="shared" ref="C195:C258" si="4">YEAR(A195)</f>
        <v>2015</v>
      </c>
    </row>
    <row r="196" spans="1:3" ht="13.5" thickBot="1" x14ac:dyDescent="0.35">
      <c r="A196" s="115">
        <v>42285</v>
      </c>
      <c r="B196" s="118">
        <v>0.97</v>
      </c>
      <c r="C196" s="117">
        <f t="shared" si="4"/>
        <v>2015</v>
      </c>
    </row>
    <row r="197" spans="1:3" ht="13.5" thickBot="1" x14ac:dyDescent="0.35">
      <c r="A197" s="115">
        <v>42286</v>
      </c>
      <c r="B197" s="119">
        <v>1</v>
      </c>
      <c r="C197" s="117">
        <f t="shared" si="4"/>
        <v>2015</v>
      </c>
    </row>
    <row r="198" spans="1:3" ht="13.5" thickBot="1" x14ac:dyDescent="0.35">
      <c r="A198" s="115">
        <v>42290</v>
      </c>
      <c r="B198" s="118">
        <v>0.96</v>
      </c>
      <c r="C198" s="117">
        <f t="shared" si="4"/>
        <v>2015</v>
      </c>
    </row>
    <row r="199" spans="1:3" ht="13.5" thickBot="1" x14ac:dyDescent="0.35">
      <c r="A199" s="115">
        <v>42291</v>
      </c>
      <c r="B199" s="119">
        <v>0.93</v>
      </c>
      <c r="C199" s="117">
        <f t="shared" si="4"/>
        <v>2015</v>
      </c>
    </row>
    <row r="200" spans="1:3" ht="13.5" thickBot="1" x14ac:dyDescent="0.35">
      <c r="A200" s="115">
        <v>42292</v>
      </c>
      <c r="B200" s="118">
        <v>0.96</v>
      </c>
      <c r="C200" s="117">
        <f t="shared" si="4"/>
        <v>2015</v>
      </c>
    </row>
    <row r="201" spans="1:3" ht="13.5" thickBot="1" x14ac:dyDescent="0.35">
      <c r="A201" s="115">
        <v>42293</v>
      </c>
      <c r="B201" s="119">
        <v>0.98</v>
      </c>
      <c r="C201" s="117">
        <f t="shared" si="4"/>
        <v>2015</v>
      </c>
    </row>
    <row r="202" spans="1:3" ht="13.5" thickBot="1" x14ac:dyDescent="0.35">
      <c r="A202" s="115">
        <v>42296</v>
      </c>
      <c r="B202" s="118">
        <v>1.01</v>
      </c>
      <c r="C202" s="117">
        <f t="shared" si="4"/>
        <v>2015</v>
      </c>
    </row>
    <row r="203" spans="1:3" ht="13.5" thickBot="1" x14ac:dyDescent="0.35">
      <c r="A203" s="115">
        <v>42297</v>
      </c>
      <c r="B203" s="119">
        <v>1.01</v>
      </c>
      <c r="C203" s="117">
        <f t="shared" si="4"/>
        <v>2015</v>
      </c>
    </row>
    <row r="204" spans="1:3" ht="13.5" thickBot="1" x14ac:dyDescent="0.35">
      <c r="A204" s="115">
        <v>42298</v>
      </c>
      <c r="B204" s="118">
        <v>1</v>
      </c>
      <c r="C204" s="117">
        <f t="shared" si="4"/>
        <v>2015</v>
      </c>
    </row>
    <row r="205" spans="1:3" ht="13.5" thickBot="1" x14ac:dyDescent="0.35">
      <c r="A205" s="115">
        <v>42299</v>
      </c>
      <c r="B205" s="119">
        <v>0.96</v>
      </c>
      <c r="C205" s="117">
        <f t="shared" si="4"/>
        <v>2015</v>
      </c>
    </row>
    <row r="206" spans="1:3" ht="13.5" thickBot="1" x14ac:dyDescent="0.35">
      <c r="A206" s="115">
        <v>42300</v>
      </c>
      <c r="B206" s="118">
        <v>0.96</v>
      </c>
      <c r="C206" s="117">
        <f t="shared" si="4"/>
        <v>2015</v>
      </c>
    </row>
    <row r="207" spans="1:3" ht="13.5" thickBot="1" x14ac:dyDescent="0.35">
      <c r="A207" s="115">
        <v>42303</v>
      </c>
      <c r="B207" s="119">
        <v>0.96</v>
      </c>
      <c r="C207" s="117">
        <f t="shared" si="4"/>
        <v>2015</v>
      </c>
    </row>
    <row r="208" spans="1:3" ht="13.5" thickBot="1" x14ac:dyDescent="0.35">
      <c r="A208" s="115">
        <v>42304</v>
      </c>
      <c r="B208" s="118">
        <v>0.95</v>
      </c>
      <c r="C208" s="117">
        <f t="shared" si="4"/>
        <v>2015</v>
      </c>
    </row>
    <row r="209" spans="1:3" ht="13.5" thickBot="1" x14ac:dyDescent="0.35">
      <c r="A209" s="115">
        <v>42305</v>
      </c>
      <c r="B209" s="119">
        <v>0.99</v>
      </c>
      <c r="C209" s="117">
        <f t="shared" si="4"/>
        <v>2015</v>
      </c>
    </row>
    <row r="210" spans="1:3" ht="13.5" thickBot="1" x14ac:dyDescent="0.35">
      <c r="A210" s="115">
        <v>42306</v>
      </c>
      <c r="B210" s="118">
        <v>1.02</v>
      </c>
      <c r="C210" s="117">
        <f t="shared" si="4"/>
        <v>2015</v>
      </c>
    </row>
    <row r="211" spans="1:3" ht="13.5" thickBot="1" x14ac:dyDescent="0.35">
      <c r="A211" s="115">
        <v>42307</v>
      </c>
      <c r="B211" s="119">
        <v>0.98</v>
      </c>
      <c r="C211" s="117">
        <f t="shared" si="4"/>
        <v>2015</v>
      </c>
    </row>
    <row r="212" spans="1:3" ht="13.5" thickBot="1" x14ac:dyDescent="0.35">
      <c r="A212" s="115">
        <v>42310</v>
      </c>
      <c r="B212" s="118">
        <v>1</v>
      </c>
      <c r="C212" s="117">
        <f t="shared" si="4"/>
        <v>2015</v>
      </c>
    </row>
    <row r="213" spans="1:3" ht="13.5" thickBot="1" x14ac:dyDescent="0.35">
      <c r="A213" s="115">
        <v>42311</v>
      </c>
      <c r="B213" s="119">
        <v>1.02</v>
      </c>
      <c r="C213" s="117">
        <f t="shared" si="4"/>
        <v>2015</v>
      </c>
    </row>
    <row r="214" spans="1:3" ht="13.5" thickBot="1" x14ac:dyDescent="0.35">
      <c r="A214" s="115">
        <v>42312</v>
      </c>
      <c r="B214" s="118">
        <v>1.03</v>
      </c>
      <c r="C214" s="117">
        <f t="shared" si="4"/>
        <v>2015</v>
      </c>
    </row>
    <row r="215" spans="1:3" ht="13.5" thickBot="1" x14ac:dyDescent="0.35">
      <c r="A215" s="115">
        <v>42313</v>
      </c>
      <c r="B215" s="119">
        <v>1.06</v>
      </c>
      <c r="C215" s="117">
        <f t="shared" si="4"/>
        <v>2015</v>
      </c>
    </row>
    <row r="216" spans="1:3" ht="13.5" thickBot="1" x14ac:dyDescent="0.35">
      <c r="A216" s="115">
        <v>42314</v>
      </c>
      <c r="B216" s="118">
        <v>1.1100000000000001</v>
      </c>
      <c r="C216" s="117">
        <f t="shared" si="4"/>
        <v>2015</v>
      </c>
    </row>
    <row r="217" spans="1:3" ht="13.5" thickBot="1" x14ac:dyDescent="0.35">
      <c r="A217" s="115">
        <v>42317</v>
      </c>
      <c r="B217" s="119">
        <v>1.1100000000000001</v>
      </c>
      <c r="C217" s="117">
        <f t="shared" si="4"/>
        <v>2015</v>
      </c>
    </row>
    <row r="218" spans="1:3" ht="13.5" thickBot="1" x14ac:dyDescent="0.35">
      <c r="A218" s="115">
        <v>42318</v>
      </c>
      <c r="B218" s="118">
        <v>1.1200000000000001</v>
      </c>
      <c r="C218" s="117">
        <f t="shared" si="4"/>
        <v>2015</v>
      </c>
    </row>
    <row r="219" spans="1:3" ht="13.5" thickBot="1" x14ac:dyDescent="0.35">
      <c r="A219" s="115">
        <v>42320</v>
      </c>
      <c r="B219" s="119">
        <v>1.1200000000000001</v>
      </c>
      <c r="C219" s="117">
        <f t="shared" si="4"/>
        <v>2015</v>
      </c>
    </row>
    <row r="220" spans="1:3" ht="13.5" thickBot="1" x14ac:dyDescent="0.35">
      <c r="A220" s="115">
        <v>42321</v>
      </c>
      <c r="B220" s="118">
        <v>1.1000000000000001</v>
      </c>
      <c r="C220" s="117">
        <f t="shared" si="4"/>
        <v>2015</v>
      </c>
    </row>
    <row r="221" spans="1:3" ht="13.5" thickBot="1" x14ac:dyDescent="0.35">
      <c r="A221" s="115">
        <v>42324</v>
      </c>
      <c r="B221" s="119">
        <v>1.1100000000000001</v>
      </c>
      <c r="C221" s="117">
        <f t="shared" si="4"/>
        <v>2015</v>
      </c>
    </row>
    <row r="222" spans="1:3" ht="13.5" thickBot="1" x14ac:dyDescent="0.35">
      <c r="A222" s="115">
        <v>42325</v>
      </c>
      <c r="B222" s="118">
        <v>1.07</v>
      </c>
      <c r="C222" s="117">
        <f t="shared" si="4"/>
        <v>2015</v>
      </c>
    </row>
    <row r="223" spans="1:3" ht="13.5" thickBot="1" x14ac:dyDescent="0.35">
      <c r="A223" s="115">
        <v>42326</v>
      </c>
      <c r="B223" s="119">
        <v>1.06</v>
      </c>
      <c r="C223" s="117">
        <f t="shared" si="4"/>
        <v>2015</v>
      </c>
    </row>
    <row r="224" spans="1:3" ht="13.5" thickBot="1" x14ac:dyDescent="0.35">
      <c r="A224" s="115">
        <v>42327</v>
      </c>
      <c r="B224" s="118">
        <v>1.02</v>
      </c>
      <c r="C224" s="117">
        <f t="shared" si="4"/>
        <v>2015</v>
      </c>
    </row>
    <row r="225" spans="1:3" ht="13.5" thickBot="1" x14ac:dyDescent="0.35">
      <c r="A225" s="115">
        <v>42328</v>
      </c>
      <c r="B225" s="119">
        <v>1.01</v>
      </c>
      <c r="C225" s="117">
        <f t="shared" si="4"/>
        <v>2015</v>
      </c>
    </row>
    <row r="226" spans="1:3" ht="13.5" thickBot="1" x14ac:dyDescent="0.35">
      <c r="A226" s="115">
        <v>42331</v>
      </c>
      <c r="B226" s="118">
        <v>0.99</v>
      </c>
      <c r="C226" s="117">
        <f t="shared" si="4"/>
        <v>2015</v>
      </c>
    </row>
    <row r="227" spans="1:3" ht="13.5" thickBot="1" x14ac:dyDescent="0.35">
      <c r="A227" s="115">
        <v>42332</v>
      </c>
      <c r="B227" s="119">
        <v>0.99</v>
      </c>
      <c r="C227" s="117">
        <f t="shared" si="4"/>
        <v>2015</v>
      </c>
    </row>
    <row r="228" spans="1:3" ht="13.5" thickBot="1" x14ac:dyDescent="0.35">
      <c r="A228" s="115">
        <v>42333</v>
      </c>
      <c r="B228" s="118">
        <v>0.99</v>
      </c>
      <c r="C228" s="117">
        <f t="shared" si="4"/>
        <v>2015</v>
      </c>
    </row>
    <row r="229" spans="1:3" ht="13.5" thickBot="1" x14ac:dyDescent="0.35">
      <c r="A229" s="115">
        <v>42335</v>
      </c>
      <c r="B229" s="119">
        <v>0.99</v>
      </c>
      <c r="C229" s="117">
        <f t="shared" si="4"/>
        <v>2015</v>
      </c>
    </row>
    <row r="230" spans="1:3" ht="13.5" thickBot="1" x14ac:dyDescent="0.35">
      <c r="A230" s="115">
        <v>42338</v>
      </c>
      <c r="B230" s="118">
        <v>0.98</v>
      </c>
      <c r="C230" s="117">
        <f t="shared" si="4"/>
        <v>2015</v>
      </c>
    </row>
    <row r="231" spans="1:3" ht="13.5" thickBot="1" x14ac:dyDescent="0.35">
      <c r="A231" s="115">
        <v>42339</v>
      </c>
      <c r="B231" s="119">
        <v>0.94</v>
      </c>
      <c r="C231" s="117">
        <f t="shared" si="4"/>
        <v>2015</v>
      </c>
    </row>
    <row r="232" spans="1:3" ht="13.5" thickBot="1" x14ac:dyDescent="0.35">
      <c r="A232" s="115">
        <v>42340</v>
      </c>
      <c r="B232" s="118">
        <v>0.96</v>
      </c>
      <c r="C232" s="117">
        <f t="shared" si="4"/>
        <v>2015</v>
      </c>
    </row>
    <row r="233" spans="1:3" ht="13.5" thickBot="1" x14ac:dyDescent="0.35">
      <c r="A233" s="115">
        <v>42341</v>
      </c>
      <c r="B233" s="119">
        <v>1.07</v>
      </c>
      <c r="C233" s="117">
        <f t="shared" si="4"/>
        <v>2015</v>
      </c>
    </row>
    <row r="234" spans="1:3" ht="13.5" thickBot="1" x14ac:dyDescent="0.35">
      <c r="A234" s="115">
        <v>42342</v>
      </c>
      <c r="B234" s="118">
        <v>1.02</v>
      </c>
      <c r="C234" s="117">
        <f t="shared" si="4"/>
        <v>2015</v>
      </c>
    </row>
    <row r="235" spans="1:3" ht="13.5" thickBot="1" x14ac:dyDescent="0.35">
      <c r="A235" s="115">
        <v>42345</v>
      </c>
      <c r="B235" s="119">
        <v>1</v>
      </c>
      <c r="C235" s="117">
        <f t="shared" si="4"/>
        <v>2015</v>
      </c>
    </row>
    <row r="236" spans="1:3" ht="13.5" thickBot="1" x14ac:dyDescent="0.35">
      <c r="A236" s="115">
        <v>42346</v>
      </c>
      <c r="B236" s="118">
        <v>1.01</v>
      </c>
      <c r="C236" s="117">
        <f t="shared" si="4"/>
        <v>2015</v>
      </c>
    </row>
    <row r="237" spans="1:3" ht="13.5" thickBot="1" x14ac:dyDescent="0.35">
      <c r="A237" s="115">
        <v>42347</v>
      </c>
      <c r="B237" s="119">
        <v>1.03</v>
      </c>
      <c r="C237" s="117">
        <f t="shared" si="4"/>
        <v>2015</v>
      </c>
    </row>
    <row r="238" spans="1:3" ht="13.5" thickBot="1" x14ac:dyDescent="0.35">
      <c r="A238" s="115">
        <v>42348</v>
      </c>
      <c r="B238" s="118">
        <v>1.06</v>
      </c>
      <c r="C238" s="117">
        <f t="shared" si="4"/>
        <v>2015</v>
      </c>
    </row>
    <row r="239" spans="1:3" ht="13.5" thickBot="1" x14ac:dyDescent="0.35">
      <c r="A239" s="115">
        <v>42349</v>
      </c>
      <c r="B239" s="119">
        <v>1.01</v>
      </c>
      <c r="C239" s="117">
        <f t="shared" si="4"/>
        <v>2015</v>
      </c>
    </row>
    <row r="240" spans="1:3" ht="13.5" thickBot="1" x14ac:dyDescent="0.35">
      <c r="A240" s="115">
        <v>42352</v>
      </c>
      <c r="B240" s="118">
        <v>1.1200000000000001</v>
      </c>
      <c r="C240" s="117">
        <f t="shared" si="4"/>
        <v>2015</v>
      </c>
    </row>
    <row r="241" spans="1:21" ht="13.5" thickBot="1" x14ac:dyDescent="0.35">
      <c r="A241" s="115">
        <v>42353</v>
      </c>
      <c r="B241" s="119">
        <v>1.1299999999999999</v>
      </c>
      <c r="C241" s="117">
        <f t="shared" si="4"/>
        <v>2015</v>
      </c>
    </row>
    <row r="242" spans="1:21" ht="13.5" thickBot="1" x14ac:dyDescent="0.35">
      <c r="A242" s="115">
        <v>42354</v>
      </c>
      <c r="B242" s="118">
        <v>1.1599999999999999</v>
      </c>
      <c r="C242" s="117">
        <f t="shared" si="4"/>
        <v>2015</v>
      </c>
    </row>
    <row r="243" spans="1:21" ht="13.5" thickBot="1" x14ac:dyDescent="0.35">
      <c r="A243" s="115">
        <v>42355</v>
      </c>
      <c r="B243" s="119">
        <v>1.1000000000000001</v>
      </c>
      <c r="C243" s="117">
        <f t="shared" si="4"/>
        <v>2015</v>
      </c>
    </row>
    <row r="244" spans="1:21" ht="13.5" thickBot="1" x14ac:dyDescent="0.35">
      <c r="A244" s="115">
        <v>42356</v>
      </c>
      <c r="B244" s="118">
        <v>1.07</v>
      </c>
      <c r="C244" s="117">
        <f t="shared" si="4"/>
        <v>2015</v>
      </c>
    </row>
    <row r="245" spans="1:21" ht="13.5" thickBot="1" x14ac:dyDescent="0.35">
      <c r="A245" s="115">
        <v>42359</v>
      </c>
      <c r="B245" s="119">
        <v>1.0900000000000001</v>
      </c>
      <c r="C245" s="117">
        <f t="shared" si="4"/>
        <v>2015</v>
      </c>
    </row>
    <row r="246" spans="1:21" ht="13.5" thickBot="1" x14ac:dyDescent="0.35">
      <c r="A246" s="115">
        <v>42360</v>
      </c>
      <c r="B246" s="118">
        <v>1.1200000000000001</v>
      </c>
      <c r="C246" s="117">
        <f t="shared" si="4"/>
        <v>2015</v>
      </c>
    </row>
    <row r="247" spans="1:21" ht="13.5" thickBot="1" x14ac:dyDescent="0.35">
      <c r="A247" s="115">
        <v>42361</v>
      </c>
      <c r="B247" s="119">
        <v>1.1100000000000001</v>
      </c>
      <c r="C247" s="117">
        <f t="shared" si="4"/>
        <v>2015</v>
      </c>
    </row>
    <row r="248" spans="1:21" ht="13.5" thickBot="1" x14ac:dyDescent="0.35">
      <c r="A248" s="115">
        <v>42362</v>
      </c>
      <c r="B248" s="118">
        <v>1.08</v>
      </c>
      <c r="C248" s="117">
        <f t="shared" si="4"/>
        <v>2015</v>
      </c>
    </row>
    <row r="249" spans="1:21" ht="13.5" thickBot="1" x14ac:dyDescent="0.35">
      <c r="A249" s="115">
        <v>42366</v>
      </c>
      <c r="B249" s="119">
        <v>1.07</v>
      </c>
      <c r="C249" s="117">
        <f t="shared" si="4"/>
        <v>2015</v>
      </c>
    </row>
    <row r="250" spans="1:21" ht="13.5" thickBot="1" x14ac:dyDescent="0.35">
      <c r="A250" s="115">
        <v>42367</v>
      </c>
      <c r="B250" s="118">
        <v>1.1399999999999999</v>
      </c>
      <c r="C250" s="117">
        <f t="shared" si="4"/>
        <v>2015</v>
      </c>
    </row>
    <row r="251" spans="1:21" ht="13.5" thickBot="1" x14ac:dyDescent="0.35">
      <c r="A251" s="115">
        <v>42368</v>
      </c>
      <c r="B251" s="119">
        <v>1.1299999999999999</v>
      </c>
      <c r="C251" s="117">
        <f t="shared" si="4"/>
        <v>2015</v>
      </c>
      <c r="T251" s="115"/>
    </row>
    <row r="252" spans="1:21" x14ac:dyDescent="0.3">
      <c r="A252" s="115">
        <v>42369</v>
      </c>
      <c r="B252" s="118">
        <v>1.1000000000000001</v>
      </c>
      <c r="C252" s="117">
        <f t="shared" si="4"/>
        <v>2015</v>
      </c>
      <c r="E252" s="115"/>
      <c r="F252" s="118"/>
      <c r="I252" s="118"/>
      <c r="K252" s="115"/>
      <c r="L252" s="118"/>
      <c r="T252" s="115"/>
      <c r="U252" s="118"/>
    </row>
    <row r="253" spans="1:21" ht="13.5" thickBot="1" x14ac:dyDescent="0.35">
      <c r="A253" s="115">
        <v>42373</v>
      </c>
      <c r="B253" s="118">
        <v>1.07</v>
      </c>
      <c r="C253" s="117">
        <f t="shared" si="4"/>
        <v>2016</v>
      </c>
      <c r="E253" s="115"/>
      <c r="F253" s="118"/>
      <c r="I253" s="118"/>
      <c r="K253" s="115"/>
      <c r="L253" s="118"/>
      <c r="N253" s="115"/>
      <c r="O253" s="118"/>
      <c r="Q253" s="115"/>
      <c r="R253" s="118"/>
      <c r="T253" s="115"/>
      <c r="U253" s="118"/>
    </row>
    <row r="254" spans="1:21" ht="13.5" thickBot="1" x14ac:dyDescent="0.35">
      <c r="A254" s="115">
        <v>42374</v>
      </c>
      <c r="B254" s="119">
        <v>1.08</v>
      </c>
      <c r="C254" s="117">
        <f t="shared" si="4"/>
        <v>2016</v>
      </c>
      <c r="E254" s="115"/>
      <c r="F254" s="118"/>
      <c r="I254" s="118"/>
      <c r="K254" s="115"/>
      <c r="L254" s="118"/>
      <c r="N254" s="115"/>
      <c r="O254" s="118"/>
      <c r="Q254" s="115"/>
      <c r="R254" s="118"/>
      <c r="T254" s="115"/>
      <c r="U254" s="118"/>
    </row>
    <row r="255" spans="1:21" ht="13.5" thickBot="1" x14ac:dyDescent="0.35">
      <c r="A255" s="115">
        <v>42375</v>
      </c>
      <c r="B255" s="118">
        <v>1.03</v>
      </c>
      <c r="C255" s="117">
        <f t="shared" si="4"/>
        <v>2016</v>
      </c>
    </row>
    <row r="256" spans="1:21" ht="13.5" thickBot="1" x14ac:dyDescent="0.35">
      <c r="A256" s="115">
        <v>42376</v>
      </c>
      <c r="B256" s="119">
        <v>1.05</v>
      </c>
      <c r="C256" s="117">
        <f t="shared" si="4"/>
        <v>2016</v>
      </c>
    </row>
    <row r="257" spans="1:3" ht="13.5" thickBot="1" x14ac:dyDescent="0.35">
      <c r="A257" s="115">
        <v>42377</v>
      </c>
      <c r="B257" s="118">
        <v>1.05</v>
      </c>
      <c r="C257" s="117">
        <f t="shared" si="4"/>
        <v>2016</v>
      </c>
    </row>
    <row r="258" spans="1:3" ht="13.5" thickBot="1" x14ac:dyDescent="0.35">
      <c r="A258" s="115">
        <v>42380</v>
      </c>
      <c r="B258" s="119">
        <v>1.1100000000000001</v>
      </c>
      <c r="C258" s="117">
        <f t="shared" si="4"/>
        <v>2016</v>
      </c>
    </row>
    <row r="259" spans="1:3" ht="13.5" thickBot="1" x14ac:dyDescent="0.35">
      <c r="A259" s="115">
        <v>42381</v>
      </c>
      <c r="B259" s="118">
        <v>1.07</v>
      </c>
      <c r="C259" s="117">
        <f t="shared" ref="C259:C322" si="5">YEAR(A259)</f>
        <v>2016</v>
      </c>
    </row>
    <row r="260" spans="1:3" ht="13.5" thickBot="1" x14ac:dyDescent="0.35">
      <c r="A260" s="115">
        <v>42382</v>
      </c>
      <c r="B260" s="119">
        <v>1.04</v>
      </c>
      <c r="C260" s="117">
        <f t="shared" si="5"/>
        <v>2016</v>
      </c>
    </row>
    <row r="261" spans="1:3" ht="13.5" thickBot="1" x14ac:dyDescent="0.35">
      <c r="A261" s="115">
        <v>42383</v>
      </c>
      <c r="B261" s="118">
        <v>1.07</v>
      </c>
      <c r="C261" s="117">
        <f t="shared" si="5"/>
        <v>2016</v>
      </c>
    </row>
    <row r="262" spans="1:3" ht="13.5" thickBot="1" x14ac:dyDescent="0.35">
      <c r="A262" s="115">
        <v>42384</v>
      </c>
      <c r="B262" s="119">
        <v>1.05</v>
      </c>
      <c r="C262" s="117">
        <f t="shared" si="5"/>
        <v>2016</v>
      </c>
    </row>
    <row r="263" spans="1:3" ht="13.5" thickBot="1" x14ac:dyDescent="0.35">
      <c r="A263" s="115">
        <v>42388</v>
      </c>
      <c r="B263" s="118">
        <v>1.0900000000000001</v>
      </c>
      <c r="C263" s="117">
        <f t="shared" si="5"/>
        <v>2016</v>
      </c>
    </row>
    <row r="264" spans="1:3" ht="13.5" thickBot="1" x14ac:dyDescent="0.35">
      <c r="A264" s="115">
        <v>42389</v>
      </c>
      <c r="B264" s="119">
        <v>1.1000000000000001</v>
      </c>
      <c r="C264" s="117">
        <f t="shared" si="5"/>
        <v>2016</v>
      </c>
    </row>
    <row r="265" spans="1:3" ht="13.5" thickBot="1" x14ac:dyDescent="0.35">
      <c r="A265" s="115">
        <v>42390</v>
      </c>
      <c r="B265" s="118">
        <v>1.1200000000000001</v>
      </c>
      <c r="C265" s="117">
        <f t="shared" si="5"/>
        <v>2016</v>
      </c>
    </row>
    <row r="266" spans="1:3" ht="13.5" thickBot="1" x14ac:dyDescent="0.35">
      <c r="A266" s="115">
        <v>42391</v>
      </c>
      <c r="B266" s="119">
        <v>1.1100000000000001</v>
      </c>
      <c r="C266" s="117">
        <f t="shared" si="5"/>
        <v>2016</v>
      </c>
    </row>
    <row r="267" spans="1:3" ht="13.5" thickBot="1" x14ac:dyDescent="0.35">
      <c r="A267" s="115">
        <v>42394</v>
      </c>
      <c r="B267" s="118">
        <v>1.0900000000000001</v>
      </c>
      <c r="C267" s="117">
        <f t="shared" si="5"/>
        <v>2016</v>
      </c>
    </row>
    <row r="268" spans="1:3" ht="13.5" thickBot="1" x14ac:dyDescent="0.35">
      <c r="A268" s="115">
        <v>42395</v>
      </c>
      <c r="B268" s="119">
        <v>1.06</v>
      </c>
      <c r="C268" s="117">
        <f t="shared" si="5"/>
        <v>2016</v>
      </c>
    </row>
    <row r="269" spans="1:3" ht="13.5" thickBot="1" x14ac:dyDescent="0.35">
      <c r="A269" s="115">
        <v>42396</v>
      </c>
      <c r="B269" s="118">
        <v>1.04</v>
      </c>
      <c r="C269" s="117">
        <f t="shared" si="5"/>
        <v>2016</v>
      </c>
    </row>
    <row r="270" spans="1:3" ht="13.5" thickBot="1" x14ac:dyDescent="0.35">
      <c r="A270" s="115">
        <v>42397</v>
      </c>
      <c r="B270" s="119">
        <v>1.02</v>
      </c>
      <c r="C270" s="117">
        <f t="shared" si="5"/>
        <v>2016</v>
      </c>
    </row>
    <row r="271" spans="1:3" ht="13.5" thickBot="1" x14ac:dyDescent="0.35">
      <c r="A271" s="115">
        <v>42398</v>
      </c>
      <c r="B271" s="118">
        <v>0.97</v>
      </c>
      <c r="C271" s="117">
        <f t="shared" si="5"/>
        <v>2016</v>
      </c>
    </row>
    <row r="272" spans="1:3" ht="13.5" thickBot="1" x14ac:dyDescent="0.35">
      <c r="A272" s="115">
        <v>42401</v>
      </c>
      <c r="B272" s="119">
        <v>1</v>
      </c>
      <c r="C272" s="117">
        <f t="shared" si="5"/>
        <v>2016</v>
      </c>
    </row>
    <row r="273" spans="1:3" ht="13.5" thickBot="1" x14ac:dyDescent="0.35">
      <c r="A273" s="115">
        <v>42402</v>
      </c>
      <c r="B273" s="118">
        <v>0.93</v>
      </c>
      <c r="C273" s="117">
        <f t="shared" si="5"/>
        <v>2016</v>
      </c>
    </row>
    <row r="274" spans="1:3" ht="13.5" thickBot="1" x14ac:dyDescent="0.35">
      <c r="A274" s="115">
        <v>42403</v>
      </c>
      <c r="B274" s="119">
        <v>0.91</v>
      </c>
      <c r="C274" s="117">
        <f t="shared" si="5"/>
        <v>2016</v>
      </c>
    </row>
    <row r="275" spans="1:3" ht="13.5" thickBot="1" x14ac:dyDescent="0.35">
      <c r="A275" s="115">
        <v>42404</v>
      </c>
      <c r="B275" s="118">
        <v>0.92</v>
      </c>
      <c r="C275" s="117">
        <f t="shared" si="5"/>
        <v>2016</v>
      </c>
    </row>
    <row r="276" spans="1:3" ht="13.5" thickBot="1" x14ac:dyDescent="0.35">
      <c r="A276" s="115">
        <v>42405</v>
      </c>
      <c r="B276" s="119">
        <v>0.93</v>
      </c>
      <c r="C276" s="117">
        <f t="shared" si="5"/>
        <v>2016</v>
      </c>
    </row>
    <row r="277" spans="1:3" ht="13.5" thickBot="1" x14ac:dyDescent="0.35">
      <c r="A277" s="115">
        <v>42408</v>
      </c>
      <c r="B277" s="118">
        <v>0.9</v>
      </c>
      <c r="C277" s="117">
        <f t="shared" si="5"/>
        <v>2016</v>
      </c>
    </row>
    <row r="278" spans="1:3" ht="13.5" thickBot="1" x14ac:dyDescent="0.35">
      <c r="A278" s="115">
        <v>42409</v>
      </c>
      <c r="B278" s="119">
        <v>0.92</v>
      </c>
      <c r="C278" s="117">
        <f t="shared" si="5"/>
        <v>2016</v>
      </c>
    </row>
    <row r="279" spans="1:3" ht="13.5" thickBot="1" x14ac:dyDescent="0.35">
      <c r="A279" s="115">
        <v>42410</v>
      </c>
      <c r="B279" s="118">
        <v>0.88</v>
      </c>
      <c r="C279" s="117">
        <f t="shared" si="5"/>
        <v>2016</v>
      </c>
    </row>
    <row r="280" spans="1:3" ht="13.5" thickBot="1" x14ac:dyDescent="0.35">
      <c r="A280" s="115">
        <v>42411</v>
      </c>
      <c r="B280" s="119">
        <v>0.85</v>
      </c>
      <c r="C280" s="117">
        <f t="shared" si="5"/>
        <v>2016</v>
      </c>
    </row>
    <row r="281" spans="1:3" ht="13.5" thickBot="1" x14ac:dyDescent="0.35">
      <c r="A281" s="115">
        <v>42412</v>
      </c>
      <c r="B281" s="118">
        <v>0.91</v>
      </c>
      <c r="C281" s="117">
        <f t="shared" si="5"/>
        <v>2016</v>
      </c>
    </row>
    <row r="282" spans="1:3" ht="13.5" thickBot="1" x14ac:dyDescent="0.35">
      <c r="A282" s="115">
        <v>42416</v>
      </c>
      <c r="B282" s="119">
        <v>0.96</v>
      </c>
      <c r="C282" s="117">
        <f t="shared" si="5"/>
        <v>2016</v>
      </c>
    </row>
    <row r="283" spans="1:3" ht="13.5" thickBot="1" x14ac:dyDescent="0.35">
      <c r="A283" s="115">
        <v>42417</v>
      </c>
      <c r="B283" s="118">
        <v>0.98</v>
      </c>
      <c r="C283" s="117">
        <f t="shared" si="5"/>
        <v>2016</v>
      </c>
    </row>
    <row r="284" spans="1:3" ht="13.5" thickBot="1" x14ac:dyDescent="0.35">
      <c r="A284" s="115">
        <v>42418</v>
      </c>
      <c r="B284" s="119">
        <v>0.96</v>
      </c>
      <c r="C284" s="117">
        <f t="shared" si="5"/>
        <v>2016</v>
      </c>
    </row>
    <row r="285" spans="1:3" ht="13.5" thickBot="1" x14ac:dyDescent="0.35">
      <c r="A285" s="115">
        <v>42419</v>
      </c>
      <c r="B285" s="118">
        <v>0.95</v>
      </c>
      <c r="C285" s="117">
        <f t="shared" si="5"/>
        <v>2016</v>
      </c>
    </row>
    <row r="286" spans="1:3" ht="13.5" thickBot="1" x14ac:dyDescent="0.35">
      <c r="A286" s="115">
        <v>42422</v>
      </c>
      <c r="B286" s="119">
        <v>0.93</v>
      </c>
      <c r="C286" s="117">
        <f t="shared" si="5"/>
        <v>2016</v>
      </c>
    </row>
    <row r="287" spans="1:3" ht="13.5" thickBot="1" x14ac:dyDescent="0.35">
      <c r="A287" s="115">
        <v>42423</v>
      </c>
      <c r="B287" s="118">
        <v>0.89</v>
      </c>
      <c r="C287" s="117">
        <f t="shared" si="5"/>
        <v>2016</v>
      </c>
    </row>
    <row r="288" spans="1:3" ht="13.5" thickBot="1" x14ac:dyDescent="0.35">
      <c r="A288" s="115">
        <v>42424</v>
      </c>
      <c r="B288" s="119">
        <v>0.87</v>
      </c>
      <c r="C288" s="117">
        <f t="shared" si="5"/>
        <v>2016</v>
      </c>
    </row>
    <row r="289" spans="1:3" ht="13.5" thickBot="1" x14ac:dyDescent="0.35">
      <c r="A289" s="115">
        <v>42425</v>
      </c>
      <c r="B289" s="118">
        <v>0.82</v>
      </c>
      <c r="C289" s="117">
        <f t="shared" si="5"/>
        <v>2016</v>
      </c>
    </row>
    <row r="290" spans="1:3" ht="13.5" thickBot="1" x14ac:dyDescent="0.35">
      <c r="A290" s="115">
        <v>42426</v>
      </c>
      <c r="B290" s="119">
        <v>0.85</v>
      </c>
      <c r="C290" s="117">
        <f t="shared" si="5"/>
        <v>2016</v>
      </c>
    </row>
    <row r="291" spans="1:3" ht="13.5" thickBot="1" x14ac:dyDescent="0.35">
      <c r="A291" s="115">
        <v>42429</v>
      </c>
      <c r="B291" s="118">
        <v>0.83</v>
      </c>
      <c r="C291" s="117">
        <f t="shared" si="5"/>
        <v>2016</v>
      </c>
    </row>
    <row r="292" spans="1:3" ht="13.5" thickBot="1" x14ac:dyDescent="0.35">
      <c r="A292" s="115">
        <v>42430</v>
      </c>
      <c r="B292" s="119">
        <v>0.86</v>
      </c>
      <c r="C292" s="117">
        <f t="shared" si="5"/>
        <v>2016</v>
      </c>
    </row>
    <row r="293" spans="1:3" ht="13.5" thickBot="1" x14ac:dyDescent="0.35">
      <c r="A293" s="115">
        <v>42431</v>
      </c>
      <c r="B293" s="118">
        <v>0.83</v>
      </c>
      <c r="C293" s="117">
        <f t="shared" si="5"/>
        <v>2016</v>
      </c>
    </row>
    <row r="294" spans="1:3" ht="13.5" thickBot="1" x14ac:dyDescent="0.35">
      <c r="A294" s="115">
        <v>42432</v>
      </c>
      <c r="B294" s="119">
        <v>0.8</v>
      </c>
      <c r="C294" s="117">
        <f t="shared" si="5"/>
        <v>2016</v>
      </c>
    </row>
    <row r="295" spans="1:3" ht="13.5" thickBot="1" x14ac:dyDescent="0.35">
      <c r="A295" s="115">
        <v>42433</v>
      </c>
      <c r="B295" s="118">
        <v>0.85</v>
      </c>
      <c r="C295" s="117">
        <f t="shared" si="5"/>
        <v>2016</v>
      </c>
    </row>
    <row r="296" spans="1:3" ht="13.5" thickBot="1" x14ac:dyDescent="0.35">
      <c r="A296" s="115">
        <v>42436</v>
      </c>
      <c r="B296" s="119">
        <v>0.89</v>
      </c>
      <c r="C296" s="117">
        <f t="shared" si="5"/>
        <v>2016</v>
      </c>
    </row>
    <row r="297" spans="1:3" ht="13.5" thickBot="1" x14ac:dyDescent="0.35">
      <c r="A297" s="115">
        <v>42437</v>
      </c>
      <c r="B297" s="118">
        <v>0.84</v>
      </c>
      <c r="C297" s="117">
        <f t="shared" si="5"/>
        <v>2016</v>
      </c>
    </row>
    <row r="298" spans="1:3" ht="13.5" thickBot="1" x14ac:dyDescent="0.35">
      <c r="A298" s="115">
        <v>42438</v>
      </c>
      <c r="B298" s="119">
        <v>0.87</v>
      </c>
      <c r="C298" s="117">
        <f t="shared" si="5"/>
        <v>2016</v>
      </c>
    </row>
    <row r="299" spans="1:3" ht="13.5" thickBot="1" x14ac:dyDescent="0.35">
      <c r="A299" s="115">
        <v>42439</v>
      </c>
      <c r="B299" s="118">
        <v>0.9</v>
      </c>
      <c r="C299" s="117">
        <f t="shared" si="5"/>
        <v>2016</v>
      </c>
    </row>
    <row r="300" spans="1:3" ht="13.5" thickBot="1" x14ac:dyDescent="0.35">
      <c r="A300" s="115">
        <v>42440</v>
      </c>
      <c r="B300" s="119">
        <v>0.92</v>
      </c>
      <c r="C300" s="117">
        <f t="shared" si="5"/>
        <v>2016</v>
      </c>
    </row>
    <row r="301" spans="1:3" ht="13.5" thickBot="1" x14ac:dyDescent="0.35">
      <c r="A301" s="115">
        <v>42443</v>
      </c>
      <c r="B301" s="118">
        <v>0.92</v>
      </c>
      <c r="C301" s="117">
        <f t="shared" si="5"/>
        <v>2016</v>
      </c>
    </row>
    <row r="302" spans="1:3" ht="13.5" thickBot="1" x14ac:dyDescent="0.35">
      <c r="A302" s="115">
        <v>42444</v>
      </c>
      <c r="B302" s="119">
        <v>0.94</v>
      </c>
      <c r="C302" s="117">
        <f t="shared" si="5"/>
        <v>2016</v>
      </c>
    </row>
    <row r="303" spans="1:3" ht="13.5" thickBot="1" x14ac:dyDescent="0.35">
      <c r="A303" s="115">
        <v>42445</v>
      </c>
      <c r="B303" s="118">
        <v>0.87</v>
      </c>
      <c r="C303" s="117">
        <f t="shared" si="5"/>
        <v>2016</v>
      </c>
    </row>
    <row r="304" spans="1:3" ht="13.5" thickBot="1" x14ac:dyDescent="0.35">
      <c r="A304" s="115">
        <v>42446</v>
      </c>
      <c r="B304" s="119">
        <v>0.82</v>
      </c>
      <c r="C304" s="117">
        <f t="shared" si="5"/>
        <v>2016</v>
      </c>
    </row>
    <row r="305" spans="1:3" ht="13.5" thickBot="1" x14ac:dyDescent="0.35">
      <c r="A305" s="115">
        <v>42447</v>
      </c>
      <c r="B305" s="118">
        <v>0.76</v>
      </c>
      <c r="C305" s="117">
        <f t="shared" si="5"/>
        <v>2016</v>
      </c>
    </row>
    <row r="306" spans="1:3" ht="13.5" thickBot="1" x14ac:dyDescent="0.35">
      <c r="A306" s="115">
        <v>42450</v>
      </c>
      <c r="B306" s="119">
        <v>0.77</v>
      </c>
      <c r="C306" s="117">
        <f t="shared" si="5"/>
        <v>2016</v>
      </c>
    </row>
    <row r="307" spans="1:3" ht="13.5" thickBot="1" x14ac:dyDescent="0.35">
      <c r="A307" s="115">
        <v>42451</v>
      </c>
      <c r="B307" s="118">
        <v>0.78</v>
      </c>
      <c r="C307" s="117">
        <f t="shared" si="5"/>
        <v>2016</v>
      </c>
    </row>
    <row r="308" spans="1:3" ht="13.5" thickBot="1" x14ac:dyDescent="0.35">
      <c r="A308" s="115">
        <v>42452</v>
      </c>
      <c r="B308" s="119">
        <v>0.74</v>
      </c>
      <c r="C308" s="117">
        <f t="shared" si="5"/>
        <v>2016</v>
      </c>
    </row>
    <row r="309" spans="1:3" ht="13.5" thickBot="1" x14ac:dyDescent="0.35">
      <c r="A309" s="115">
        <v>42453</v>
      </c>
      <c r="B309" s="118">
        <v>0.78</v>
      </c>
      <c r="C309" s="117">
        <f t="shared" si="5"/>
        <v>2016</v>
      </c>
    </row>
    <row r="310" spans="1:3" ht="13.5" thickBot="1" x14ac:dyDescent="0.35">
      <c r="A310" s="115">
        <v>42457</v>
      </c>
      <c r="B310" s="119">
        <v>0.78</v>
      </c>
      <c r="C310" s="117">
        <f t="shared" si="5"/>
        <v>2016</v>
      </c>
    </row>
    <row r="311" spans="1:3" ht="13.5" thickBot="1" x14ac:dyDescent="0.35">
      <c r="A311" s="115">
        <v>42458</v>
      </c>
      <c r="B311" s="118">
        <v>0.67</v>
      </c>
      <c r="C311" s="117">
        <f t="shared" si="5"/>
        <v>2016</v>
      </c>
    </row>
    <row r="312" spans="1:3" ht="13.5" thickBot="1" x14ac:dyDescent="0.35">
      <c r="A312" s="115">
        <v>42459</v>
      </c>
      <c r="B312" s="119">
        <v>0.67</v>
      </c>
      <c r="C312" s="117">
        <f t="shared" si="5"/>
        <v>2016</v>
      </c>
    </row>
    <row r="313" spans="1:3" ht="13.5" thickBot="1" x14ac:dyDescent="0.35">
      <c r="A313" s="115">
        <v>42460</v>
      </c>
      <c r="B313" s="118">
        <v>0.64</v>
      </c>
      <c r="C313" s="117">
        <f t="shared" si="5"/>
        <v>2016</v>
      </c>
    </row>
    <row r="314" spans="1:3" ht="13.5" thickBot="1" x14ac:dyDescent="0.35">
      <c r="A314" s="115">
        <v>42461</v>
      </c>
      <c r="B314" s="119">
        <v>0.65</v>
      </c>
      <c r="C314" s="117">
        <f t="shared" si="5"/>
        <v>2016</v>
      </c>
    </row>
    <row r="315" spans="1:3" ht="13.5" thickBot="1" x14ac:dyDescent="0.35">
      <c r="A315" s="115">
        <v>42464</v>
      </c>
      <c r="B315" s="118">
        <v>0.63</v>
      </c>
      <c r="C315" s="117">
        <f t="shared" si="5"/>
        <v>2016</v>
      </c>
    </row>
    <row r="316" spans="1:3" ht="13.5" thickBot="1" x14ac:dyDescent="0.35">
      <c r="A316" s="115">
        <v>42465</v>
      </c>
      <c r="B316" s="119">
        <v>0.61</v>
      </c>
      <c r="C316" s="117">
        <f t="shared" si="5"/>
        <v>2016</v>
      </c>
    </row>
    <row r="317" spans="1:3" ht="13.5" thickBot="1" x14ac:dyDescent="0.35">
      <c r="A317" s="115">
        <v>42466</v>
      </c>
      <c r="B317" s="118">
        <v>0.64</v>
      </c>
      <c r="C317" s="117">
        <f t="shared" si="5"/>
        <v>2016</v>
      </c>
    </row>
    <row r="318" spans="1:3" ht="13.5" thickBot="1" x14ac:dyDescent="0.35">
      <c r="A318" s="115">
        <v>42467</v>
      </c>
      <c r="B318" s="119">
        <v>0.6</v>
      </c>
      <c r="C318" s="117">
        <f t="shared" si="5"/>
        <v>2016</v>
      </c>
    </row>
    <row r="319" spans="1:3" ht="13.5" thickBot="1" x14ac:dyDescent="0.35">
      <c r="A319" s="115">
        <v>42468</v>
      </c>
      <c r="B319" s="118">
        <v>0.62</v>
      </c>
      <c r="C319" s="117">
        <f t="shared" si="5"/>
        <v>2016</v>
      </c>
    </row>
    <row r="320" spans="1:3" ht="13.5" thickBot="1" x14ac:dyDescent="0.35">
      <c r="A320" s="115">
        <v>42471</v>
      </c>
      <c r="B320" s="119">
        <v>0.66</v>
      </c>
      <c r="C320" s="117">
        <f t="shared" si="5"/>
        <v>2016</v>
      </c>
    </row>
    <row r="321" spans="1:3" ht="13.5" thickBot="1" x14ac:dyDescent="0.35">
      <c r="A321" s="115">
        <v>42472</v>
      </c>
      <c r="B321" s="118">
        <v>0.71</v>
      </c>
      <c r="C321" s="117">
        <f t="shared" si="5"/>
        <v>2016</v>
      </c>
    </row>
    <row r="322" spans="1:3" ht="13.5" thickBot="1" x14ac:dyDescent="0.35">
      <c r="A322" s="115">
        <v>42473</v>
      </c>
      <c r="B322" s="119">
        <v>0.69</v>
      </c>
      <c r="C322" s="117">
        <f t="shared" si="5"/>
        <v>2016</v>
      </c>
    </row>
    <row r="323" spans="1:3" ht="13.5" thickBot="1" x14ac:dyDescent="0.35">
      <c r="A323" s="115">
        <v>42474</v>
      </c>
      <c r="B323" s="118">
        <v>0.7</v>
      </c>
      <c r="C323" s="117">
        <f t="shared" ref="C323:C386" si="6">YEAR(A323)</f>
        <v>2016</v>
      </c>
    </row>
    <row r="324" spans="1:3" ht="13.5" thickBot="1" x14ac:dyDescent="0.35">
      <c r="A324" s="115">
        <v>42475</v>
      </c>
      <c r="B324" s="119">
        <v>0.66</v>
      </c>
      <c r="C324" s="117">
        <f t="shared" si="6"/>
        <v>2016</v>
      </c>
    </row>
    <row r="325" spans="1:3" ht="13.5" thickBot="1" x14ac:dyDescent="0.35">
      <c r="A325" s="115">
        <v>42478</v>
      </c>
      <c r="B325" s="118">
        <v>0.67</v>
      </c>
      <c r="C325" s="117">
        <f t="shared" si="6"/>
        <v>2016</v>
      </c>
    </row>
    <row r="326" spans="1:3" ht="13.5" thickBot="1" x14ac:dyDescent="0.35">
      <c r="A326" s="115">
        <v>42479</v>
      </c>
      <c r="B326" s="119">
        <v>0.65</v>
      </c>
      <c r="C326" s="117">
        <f t="shared" si="6"/>
        <v>2016</v>
      </c>
    </row>
    <row r="327" spans="1:3" ht="13.5" thickBot="1" x14ac:dyDescent="0.35">
      <c r="A327" s="115">
        <v>42480</v>
      </c>
      <c r="B327" s="118">
        <v>0.7</v>
      </c>
      <c r="C327" s="117">
        <f t="shared" si="6"/>
        <v>2016</v>
      </c>
    </row>
    <row r="328" spans="1:3" ht="13.5" thickBot="1" x14ac:dyDescent="0.35">
      <c r="A328" s="115">
        <v>42481</v>
      </c>
      <c r="B328" s="119">
        <v>0.72</v>
      </c>
      <c r="C328" s="117">
        <f t="shared" si="6"/>
        <v>2016</v>
      </c>
    </row>
    <row r="329" spans="1:3" ht="13.5" thickBot="1" x14ac:dyDescent="0.35">
      <c r="A329" s="115">
        <v>42482</v>
      </c>
      <c r="B329" s="118">
        <v>0.73</v>
      </c>
      <c r="C329" s="117">
        <f t="shared" si="6"/>
        <v>2016</v>
      </c>
    </row>
    <row r="330" spans="1:3" ht="13.5" thickBot="1" x14ac:dyDescent="0.35">
      <c r="A330" s="115">
        <v>42485</v>
      </c>
      <c r="B330" s="119">
        <v>0.75</v>
      </c>
      <c r="C330" s="117">
        <f t="shared" si="6"/>
        <v>2016</v>
      </c>
    </row>
    <row r="331" spans="1:3" ht="13.5" thickBot="1" x14ac:dyDescent="0.35">
      <c r="A331" s="115">
        <v>42486</v>
      </c>
      <c r="B331" s="118">
        <v>0.76</v>
      </c>
      <c r="C331" s="117">
        <f t="shared" si="6"/>
        <v>2016</v>
      </c>
    </row>
    <row r="332" spans="1:3" ht="13.5" thickBot="1" x14ac:dyDescent="0.35">
      <c r="A332" s="115">
        <v>42487</v>
      </c>
      <c r="B332" s="119">
        <v>0.7</v>
      </c>
      <c r="C332" s="117">
        <f t="shared" si="6"/>
        <v>2016</v>
      </c>
    </row>
    <row r="333" spans="1:3" ht="13.5" thickBot="1" x14ac:dyDescent="0.35">
      <c r="A333" s="115">
        <v>42488</v>
      </c>
      <c r="B333" s="118">
        <v>0.64</v>
      </c>
      <c r="C333" s="117">
        <f t="shared" si="6"/>
        <v>2016</v>
      </c>
    </row>
    <row r="334" spans="1:3" ht="13.5" thickBot="1" x14ac:dyDescent="0.35">
      <c r="A334" s="115">
        <v>42489</v>
      </c>
      <c r="B334" s="119">
        <v>0.61</v>
      </c>
      <c r="C334" s="117">
        <f t="shared" si="6"/>
        <v>2016</v>
      </c>
    </row>
    <row r="335" spans="1:3" ht="13.5" thickBot="1" x14ac:dyDescent="0.35">
      <c r="A335" s="115">
        <v>42492</v>
      </c>
      <c r="B335" s="118">
        <v>0.68</v>
      </c>
      <c r="C335" s="117">
        <f t="shared" si="6"/>
        <v>2016</v>
      </c>
    </row>
    <row r="336" spans="1:3" ht="13.5" thickBot="1" x14ac:dyDescent="0.35">
      <c r="A336" s="115">
        <v>42493</v>
      </c>
      <c r="B336" s="119">
        <v>0.67</v>
      </c>
      <c r="C336" s="117">
        <f t="shared" si="6"/>
        <v>2016</v>
      </c>
    </row>
    <row r="337" spans="1:3" ht="13.5" thickBot="1" x14ac:dyDescent="0.35">
      <c r="A337" s="115">
        <v>42494</v>
      </c>
      <c r="B337" s="118">
        <v>0.66</v>
      </c>
      <c r="C337" s="117">
        <f t="shared" si="6"/>
        <v>2016</v>
      </c>
    </row>
    <row r="338" spans="1:3" ht="13.5" thickBot="1" x14ac:dyDescent="0.35">
      <c r="A338" s="115">
        <v>42495</v>
      </c>
      <c r="B338" s="119">
        <v>0.62</v>
      </c>
      <c r="C338" s="117">
        <f t="shared" si="6"/>
        <v>2016</v>
      </c>
    </row>
    <row r="339" spans="1:3" ht="13.5" thickBot="1" x14ac:dyDescent="0.35">
      <c r="A339" s="115">
        <v>42496</v>
      </c>
      <c r="B339" s="118">
        <v>0.66</v>
      </c>
      <c r="C339" s="117">
        <f t="shared" si="6"/>
        <v>2016</v>
      </c>
    </row>
    <row r="340" spans="1:3" ht="13.5" thickBot="1" x14ac:dyDescent="0.35">
      <c r="A340" s="115">
        <v>42499</v>
      </c>
      <c r="B340" s="119">
        <v>0.66</v>
      </c>
      <c r="C340" s="117">
        <f t="shared" si="6"/>
        <v>2016</v>
      </c>
    </row>
    <row r="341" spans="1:3" ht="13.5" thickBot="1" x14ac:dyDescent="0.35">
      <c r="A341" s="115">
        <v>42500</v>
      </c>
      <c r="B341" s="118">
        <v>0.63</v>
      </c>
      <c r="C341" s="117">
        <f t="shared" si="6"/>
        <v>2016</v>
      </c>
    </row>
    <row r="342" spans="1:3" ht="13.5" thickBot="1" x14ac:dyDescent="0.35">
      <c r="A342" s="115">
        <v>42501</v>
      </c>
      <c r="B342" s="119">
        <v>0.62</v>
      </c>
      <c r="C342" s="117">
        <f t="shared" si="6"/>
        <v>2016</v>
      </c>
    </row>
    <row r="343" spans="1:3" ht="13.5" thickBot="1" x14ac:dyDescent="0.35">
      <c r="A343" s="115">
        <v>42502</v>
      </c>
      <c r="B343" s="118">
        <v>0.63</v>
      </c>
      <c r="C343" s="117">
        <f t="shared" si="6"/>
        <v>2016</v>
      </c>
    </row>
    <row r="344" spans="1:3" ht="13.5" thickBot="1" x14ac:dyDescent="0.35">
      <c r="A344" s="115">
        <v>42503</v>
      </c>
      <c r="B344" s="119">
        <v>0.6</v>
      </c>
      <c r="C344" s="117">
        <f t="shared" si="6"/>
        <v>2016</v>
      </c>
    </row>
    <row r="345" spans="1:3" ht="13.5" thickBot="1" x14ac:dyDescent="0.35">
      <c r="A345" s="115">
        <v>42506</v>
      </c>
      <c r="B345" s="118">
        <v>0.62</v>
      </c>
      <c r="C345" s="117">
        <f t="shared" si="6"/>
        <v>2016</v>
      </c>
    </row>
    <row r="346" spans="1:3" ht="13.5" thickBot="1" x14ac:dyDescent="0.35">
      <c r="A346" s="115">
        <v>42507</v>
      </c>
      <c r="B346" s="119">
        <v>0.61</v>
      </c>
      <c r="C346" s="117">
        <f t="shared" si="6"/>
        <v>2016</v>
      </c>
    </row>
    <row r="347" spans="1:3" ht="13.5" thickBot="1" x14ac:dyDescent="0.35">
      <c r="A347" s="115">
        <v>42508</v>
      </c>
      <c r="B347" s="118">
        <v>0.7</v>
      </c>
      <c r="C347" s="117">
        <f t="shared" si="6"/>
        <v>2016</v>
      </c>
    </row>
    <row r="348" spans="1:3" ht="13.5" thickBot="1" x14ac:dyDescent="0.35">
      <c r="A348" s="115">
        <v>42509</v>
      </c>
      <c r="B348" s="119">
        <v>0.71</v>
      </c>
      <c r="C348" s="117">
        <f t="shared" si="6"/>
        <v>2016</v>
      </c>
    </row>
    <row r="349" spans="1:3" ht="13.5" thickBot="1" x14ac:dyDescent="0.35">
      <c r="A349" s="115">
        <v>42510</v>
      </c>
      <c r="B349" s="118">
        <v>0.71</v>
      </c>
      <c r="C349" s="117">
        <f t="shared" si="6"/>
        <v>2016</v>
      </c>
    </row>
    <row r="350" spans="1:3" ht="13.5" thickBot="1" x14ac:dyDescent="0.35">
      <c r="A350" s="115">
        <v>42513</v>
      </c>
      <c r="B350" s="119">
        <v>0.72</v>
      </c>
      <c r="C350" s="117">
        <f t="shared" si="6"/>
        <v>2016</v>
      </c>
    </row>
    <row r="351" spans="1:3" ht="13.5" thickBot="1" x14ac:dyDescent="0.35">
      <c r="A351" s="115">
        <v>42514</v>
      </c>
      <c r="B351" s="118">
        <v>0.73</v>
      </c>
      <c r="C351" s="117">
        <f t="shared" si="6"/>
        <v>2016</v>
      </c>
    </row>
    <row r="352" spans="1:3" ht="13.5" thickBot="1" x14ac:dyDescent="0.35">
      <c r="A352" s="115">
        <v>42515</v>
      </c>
      <c r="B352" s="119">
        <v>0.73</v>
      </c>
      <c r="C352" s="117">
        <f t="shared" si="6"/>
        <v>2016</v>
      </c>
    </row>
    <row r="353" spans="1:3" ht="13.5" thickBot="1" x14ac:dyDescent="0.35">
      <c r="A353" s="115">
        <v>42516</v>
      </c>
      <c r="B353" s="118">
        <v>0.7</v>
      </c>
      <c r="C353" s="117">
        <f t="shared" si="6"/>
        <v>2016</v>
      </c>
    </row>
    <row r="354" spans="1:3" ht="13.5" thickBot="1" x14ac:dyDescent="0.35">
      <c r="A354" s="115">
        <v>42517</v>
      </c>
      <c r="B354" s="119">
        <v>0.71</v>
      </c>
      <c r="C354" s="117">
        <f t="shared" si="6"/>
        <v>2016</v>
      </c>
    </row>
    <row r="355" spans="1:3" ht="13.5" thickBot="1" x14ac:dyDescent="0.35">
      <c r="A355" s="115">
        <v>42521</v>
      </c>
      <c r="B355" s="118">
        <v>0.73</v>
      </c>
      <c r="C355" s="117">
        <f t="shared" si="6"/>
        <v>2016</v>
      </c>
    </row>
    <row r="356" spans="1:3" ht="13.5" thickBot="1" x14ac:dyDescent="0.35">
      <c r="A356" s="115">
        <v>42522</v>
      </c>
      <c r="B356" s="119">
        <v>0.74</v>
      </c>
      <c r="C356" s="117">
        <f t="shared" si="6"/>
        <v>2016</v>
      </c>
    </row>
    <row r="357" spans="1:3" ht="13.5" thickBot="1" x14ac:dyDescent="0.35">
      <c r="A357" s="115">
        <v>42523</v>
      </c>
      <c r="B357" s="118">
        <v>0.71</v>
      </c>
      <c r="C357" s="117">
        <f t="shared" si="6"/>
        <v>2016</v>
      </c>
    </row>
    <row r="358" spans="1:3" ht="13.5" thickBot="1" x14ac:dyDescent="0.35">
      <c r="A358" s="115">
        <v>42524</v>
      </c>
      <c r="B358" s="119">
        <v>0.65</v>
      </c>
      <c r="C358" s="117">
        <f t="shared" si="6"/>
        <v>2016</v>
      </c>
    </row>
    <row r="359" spans="1:3" ht="13.5" thickBot="1" x14ac:dyDescent="0.35">
      <c r="A359" s="115">
        <v>42527</v>
      </c>
      <c r="B359" s="118">
        <v>0.65</v>
      </c>
      <c r="C359" s="117">
        <f t="shared" si="6"/>
        <v>2016</v>
      </c>
    </row>
    <row r="360" spans="1:3" ht="13.5" thickBot="1" x14ac:dyDescent="0.35">
      <c r="A360" s="115">
        <v>42528</v>
      </c>
      <c r="B360" s="119">
        <v>0.62</v>
      </c>
      <c r="C360" s="117">
        <f t="shared" si="6"/>
        <v>2016</v>
      </c>
    </row>
    <row r="361" spans="1:3" ht="13.5" thickBot="1" x14ac:dyDescent="0.35">
      <c r="A361" s="115">
        <v>42529</v>
      </c>
      <c r="B361" s="118">
        <v>0.59</v>
      </c>
      <c r="C361" s="117">
        <f t="shared" si="6"/>
        <v>2016</v>
      </c>
    </row>
    <row r="362" spans="1:3" ht="13.5" thickBot="1" x14ac:dyDescent="0.35">
      <c r="A362" s="115">
        <v>42530</v>
      </c>
      <c r="B362" s="119">
        <v>0.59</v>
      </c>
      <c r="C362" s="117">
        <f t="shared" si="6"/>
        <v>2016</v>
      </c>
    </row>
    <row r="363" spans="1:3" ht="13.5" thickBot="1" x14ac:dyDescent="0.35">
      <c r="A363" s="115">
        <v>42531</v>
      </c>
      <c r="B363" s="118">
        <v>0.57999999999999996</v>
      </c>
      <c r="C363" s="117">
        <f t="shared" si="6"/>
        <v>2016</v>
      </c>
    </row>
    <row r="364" spans="1:3" ht="13.5" thickBot="1" x14ac:dyDescent="0.35">
      <c r="A364" s="115">
        <v>42534</v>
      </c>
      <c r="B364" s="119">
        <v>0.62</v>
      </c>
      <c r="C364" s="117">
        <f t="shared" si="6"/>
        <v>2016</v>
      </c>
    </row>
    <row r="365" spans="1:3" ht="13.5" thickBot="1" x14ac:dyDescent="0.35">
      <c r="A365" s="115">
        <v>42535</v>
      </c>
      <c r="B365" s="118">
        <v>0.64</v>
      </c>
      <c r="C365" s="117">
        <f t="shared" si="6"/>
        <v>2016</v>
      </c>
    </row>
    <row r="366" spans="1:3" ht="13.5" thickBot="1" x14ac:dyDescent="0.35">
      <c r="A366" s="115">
        <v>42536</v>
      </c>
      <c r="B366" s="119">
        <v>0.61</v>
      </c>
      <c r="C366" s="117">
        <f t="shared" si="6"/>
        <v>2016</v>
      </c>
    </row>
    <row r="367" spans="1:3" ht="13.5" thickBot="1" x14ac:dyDescent="0.35">
      <c r="A367" s="115">
        <v>42537</v>
      </c>
      <c r="B367" s="118">
        <v>0.62</v>
      </c>
      <c r="C367" s="117">
        <f t="shared" si="6"/>
        <v>2016</v>
      </c>
    </row>
    <row r="368" spans="1:3" ht="13.5" thickBot="1" x14ac:dyDescent="0.35">
      <c r="A368" s="115">
        <v>42538</v>
      </c>
      <c r="B368" s="119">
        <v>0.66</v>
      </c>
      <c r="C368" s="117">
        <f t="shared" si="6"/>
        <v>2016</v>
      </c>
    </row>
    <row r="369" spans="1:3" ht="13.5" thickBot="1" x14ac:dyDescent="0.35">
      <c r="A369" s="115">
        <v>42541</v>
      </c>
      <c r="B369" s="118">
        <v>0.69</v>
      </c>
      <c r="C369" s="117">
        <f t="shared" si="6"/>
        <v>2016</v>
      </c>
    </row>
    <row r="370" spans="1:3" ht="13.5" thickBot="1" x14ac:dyDescent="0.35">
      <c r="A370" s="115">
        <v>42542</v>
      </c>
      <c r="B370" s="119">
        <v>0.72</v>
      </c>
      <c r="C370" s="117">
        <f t="shared" si="6"/>
        <v>2016</v>
      </c>
    </row>
    <row r="371" spans="1:3" ht="13.5" thickBot="1" x14ac:dyDescent="0.35">
      <c r="A371" s="115">
        <v>42543</v>
      </c>
      <c r="B371" s="118">
        <v>0.69</v>
      </c>
      <c r="C371" s="117">
        <f t="shared" si="6"/>
        <v>2016</v>
      </c>
    </row>
    <row r="372" spans="1:3" ht="13.5" thickBot="1" x14ac:dyDescent="0.35">
      <c r="A372" s="115">
        <v>42544</v>
      </c>
      <c r="B372" s="119">
        <v>0.69</v>
      </c>
      <c r="C372" s="117">
        <f t="shared" si="6"/>
        <v>2016</v>
      </c>
    </row>
    <row r="373" spans="1:3" ht="13.5" thickBot="1" x14ac:dyDescent="0.35">
      <c r="A373" s="115">
        <v>42545</v>
      </c>
      <c r="B373" s="118">
        <v>0.61</v>
      </c>
      <c r="C373" s="117">
        <f t="shared" si="6"/>
        <v>2016</v>
      </c>
    </row>
    <row r="374" spans="1:3" ht="13.5" thickBot="1" x14ac:dyDescent="0.35">
      <c r="A374" s="115">
        <v>42548</v>
      </c>
      <c r="B374" s="119">
        <v>0.55000000000000004</v>
      </c>
      <c r="C374" s="117">
        <f t="shared" si="6"/>
        <v>2016</v>
      </c>
    </row>
    <row r="375" spans="1:3" ht="13.5" thickBot="1" x14ac:dyDescent="0.35">
      <c r="A375" s="115">
        <v>42549</v>
      </c>
      <c r="B375" s="118">
        <v>0.52</v>
      </c>
      <c r="C375" s="117">
        <f t="shared" si="6"/>
        <v>2016</v>
      </c>
    </row>
    <row r="376" spans="1:3" ht="13.5" thickBot="1" x14ac:dyDescent="0.35">
      <c r="A376" s="115">
        <v>42550</v>
      </c>
      <c r="B376" s="119">
        <v>0.54</v>
      </c>
      <c r="C376" s="117">
        <f t="shared" si="6"/>
        <v>2016</v>
      </c>
    </row>
    <row r="377" spans="1:3" ht="13.5" thickBot="1" x14ac:dyDescent="0.35">
      <c r="A377" s="115">
        <v>42551</v>
      </c>
      <c r="B377" s="118">
        <v>0.52</v>
      </c>
      <c r="C377" s="117">
        <f t="shared" si="6"/>
        <v>2016</v>
      </c>
    </row>
    <row r="378" spans="1:3" ht="13.5" thickBot="1" x14ac:dyDescent="0.35">
      <c r="A378" s="115">
        <v>42552</v>
      </c>
      <c r="B378" s="119">
        <v>0.45</v>
      </c>
      <c r="C378" s="117">
        <f t="shared" si="6"/>
        <v>2016</v>
      </c>
    </row>
    <row r="379" spans="1:3" ht="13.5" thickBot="1" x14ac:dyDescent="0.35">
      <c r="A379" s="115">
        <v>42556</v>
      </c>
      <c r="B379" s="118">
        <v>0.39</v>
      </c>
      <c r="C379" s="117">
        <f t="shared" si="6"/>
        <v>2016</v>
      </c>
    </row>
    <row r="380" spans="1:3" ht="13.5" thickBot="1" x14ac:dyDescent="0.35">
      <c r="A380" s="115">
        <v>42557</v>
      </c>
      <c r="B380" s="119">
        <v>0.37</v>
      </c>
      <c r="C380" s="117">
        <f t="shared" si="6"/>
        <v>2016</v>
      </c>
    </row>
    <row r="381" spans="1:3" ht="13.5" thickBot="1" x14ac:dyDescent="0.35">
      <c r="A381" s="115">
        <v>42558</v>
      </c>
      <c r="B381" s="118">
        <v>0.39</v>
      </c>
      <c r="C381" s="117">
        <f t="shared" si="6"/>
        <v>2016</v>
      </c>
    </row>
    <row r="382" spans="1:3" ht="13.5" thickBot="1" x14ac:dyDescent="0.35">
      <c r="A382" s="115">
        <v>42559</v>
      </c>
      <c r="B382" s="119">
        <v>0.37</v>
      </c>
      <c r="C382" s="117">
        <f t="shared" si="6"/>
        <v>2016</v>
      </c>
    </row>
    <row r="383" spans="1:3" ht="13.5" thickBot="1" x14ac:dyDescent="0.35">
      <c r="A383" s="115">
        <v>42562</v>
      </c>
      <c r="B383" s="118">
        <v>0.41</v>
      </c>
      <c r="C383" s="117">
        <f t="shared" si="6"/>
        <v>2016</v>
      </c>
    </row>
    <row r="384" spans="1:3" ht="13.5" thickBot="1" x14ac:dyDescent="0.35">
      <c r="A384" s="115">
        <v>42563</v>
      </c>
      <c r="B384" s="119">
        <v>0.48</v>
      </c>
      <c r="C384" s="117">
        <f t="shared" si="6"/>
        <v>2016</v>
      </c>
    </row>
    <row r="385" spans="1:3" ht="13.5" thickBot="1" x14ac:dyDescent="0.35">
      <c r="A385" s="115">
        <v>42564</v>
      </c>
      <c r="B385" s="118">
        <v>0.43</v>
      </c>
      <c r="C385" s="117">
        <f t="shared" si="6"/>
        <v>2016</v>
      </c>
    </row>
    <row r="386" spans="1:3" ht="13.5" thickBot="1" x14ac:dyDescent="0.35">
      <c r="A386" s="115">
        <v>42565</v>
      </c>
      <c r="B386" s="119">
        <v>0.47</v>
      </c>
      <c r="C386" s="117">
        <f t="shared" si="6"/>
        <v>2016</v>
      </c>
    </row>
    <row r="387" spans="1:3" ht="13.5" thickBot="1" x14ac:dyDescent="0.35">
      <c r="A387" s="115">
        <v>42566</v>
      </c>
      <c r="B387" s="118">
        <v>0.5</v>
      </c>
      <c r="C387" s="117">
        <f t="shared" ref="C387:C450" si="7">YEAR(A387)</f>
        <v>2016</v>
      </c>
    </row>
    <row r="388" spans="1:3" ht="13.5" thickBot="1" x14ac:dyDescent="0.35">
      <c r="A388" s="115">
        <v>42569</v>
      </c>
      <c r="B388" s="119">
        <v>0.49</v>
      </c>
      <c r="C388" s="117">
        <f t="shared" si="7"/>
        <v>2016</v>
      </c>
    </row>
    <row r="389" spans="1:3" ht="13.5" thickBot="1" x14ac:dyDescent="0.35">
      <c r="A389" s="115">
        <v>42570</v>
      </c>
      <c r="B389" s="118">
        <v>0.5</v>
      </c>
      <c r="C389" s="117">
        <f t="shared" si="7"/>
        <v>2016</v>
      </c>
    </row>
    <row r="390" spans="1:3" ht="13.5" thickBot="1" x14ac:dyDescent="0.35">
      <c r="A390" s="115">
        <v>42571</v>
      </c>
      <c r="B390" s="119">
        <v>0.52</v>
      </c>
      <c r="C390" s="117">
        <f t="shared" si="7"/>
        <v>2016</v>
      </c>
    </row>
    <row r="391" spans="1:3" ht="13.5" thickBot="1" x14ac:dyDescent="0.35">
      <c r="A391" s="115">
        <v>42572</v>
      </c>
      <c r="B391" s="118">
        <v>0.52</v>
      </c>
      <c r="C391" s="117">
        <f t="shared" si="7"/>
        <v>2016</v>
      </c>
    </row>
    <row r="392" spans="1:3" ht="13.5" thickBot="1" x14ac:dyDescent="0.35">
      <c r="A392" s="115">
        <v>42573</v>
      </c>
      <c r="B392" s="119">
        <v>0.53</v>
      </c>
      <c r="C392" s="117">
        <f t="shared" si="7"/>
        <v>2016</v>
      </c>
    </row>
    <row r="393" spans="1:3" ht="13.5" thickBot="1" x14ac:dyDescent="0.35">
      <c r="A393" s="115">
        <v>42576</v>
      </c>
      <c r="B393" s="118">
        <v>0.54</v>
      </c>
      <c r="C393" s="117">
        <f t="shared" si="7"/>
        <v>2016</v>
      </c>
    </row>
    <row r="394" spans="1:3" ht="13.5" thickBot="1" x14ac:dyDescent="0.35">
      <c r="A394" s="115">
        <v>42577</v>
      </c>
      <c r="B394" s="119">
        <v>0.52</v>
      </c>
      <c r="C394" s="117">
        <f t="shared" si="7"/>
        <v>2016</v>
      </c>
    </row>
    <row r="395" spans="1:3" ht="13.5" thickBot="1" x14ac:dyDescent="0.35">
      <c r="A395" s="115">
        <v>42578</v>
      </c>
      <c r="B395" s="118">
        <v>0.47</v>
      </c>
      <c r="C395" s="117">
        <f t="shared" si="7"/>
        <v>2016</v>
      </c>
    </row>
    <row r="396" spans="1:3" ht="13.5" thickBot="1" x14ac:dyDescent="0.35">
      <c r="A396" s="115">
        <v>42579</v>
      </c>
      <c r="B396" s="119">
        <v>0.45</v>
      </c>
      <c r="C396" s="117">
        <f t="shared" si="7"/>
        <v>2016</v>
      </c>
    </row>
    <row r="397" spans="1:3" ht="13.5" thickBot="1" x14ac:dyDescent="0.35">
      <c r="A397" s="115">
        <v>42580</v>
      </c>
      <c r="B397" s="118">
        <v>0.42</v>
      </c>
      <c r="C397" s="117">
        <f t="shared" si="7"/>
        <v>2016</v>
      </c>
    </row>
    <row r="398" spans="1:3" ht="13.5" thickBot="1" x14ac:dyDescent="0.35">
      <c r="A398" s="115">
        <v>42583</v>
      </c>
      <c r="B398" s="119">
        <v>0.49</v>
      </c>
      <c r="C398" s="117">
        <f t="shared" si="7"/>
        <v>2016</v>
      </c>
    </row>
    <row r="399" spans="1:3" ht="13.5" thickBot="1" x14ac:dyDescent="0.35">
      <c r="A399" s="115">
        <v>42584</v>
      </c>
      <c r="B399" s="118">
        <v>0.55000000000000004</v>
      </c>
      <c r="C399" s="117">
        <f t="shared" si="7"/>
        <v>2016</v>
      </c>
    </row>
    <row r="400" spans="1:3" ht="13.5" thickBot="1" x14ac:dyDescent="0.35">
      <c r="A400" s="115">
        <v>42585</v>
      </c>
      <c r="B400" s="119">
        <v>0.53</v>
      </c>
      <c r="C400" s="117">
        <f t="shared" si="7"/>
        <v>2016</v>
      </c>
    </row>
    <row r="401" spans="1:3" ht="13.5" thickBot="1" x14ac:dyDescent="0.35">
      <c r="A401" s="115">
        <v>42586</v>
      </c>
      <c r="B401" s="118">
        <v>0.48</v>
      </c>
      <c r="C401" s="117">
        <f t="shared" si="7"/>
        <v>2016</v>
      </c>
    </row>
    <row r="402" spans="1:3" ht="13.5" thickBot="1" x14ac:dyDescent="0.35">
      <c r="A402" s="115">
        <v>42587</v>
      </c>
      <c r="B402" s="119">
        <v>0.51</v>
      </c>
      <c r="C402" s="117">
        <f t="shared" si="7"/>
        <v>2016</v>
      </c>
    </row>
    <row r="403" spans="1:3" ht="13.5" thickBot="1" x14ac:dyDescent="0.35">
      <c r="A403" s="115">
        <v>42590</v>
      </c>
      <c r="B403" s="118">
        <v>0.5</v>
      </c>
      <c r="C403" s="117">
        <f t="shared" si="7"/>
        <v>2016</v>
      </c>
    </row>
    <row r="404" spans="1:3" ht="13.5" thickBot="1" x14ac:dyDescent="0.35">
      <c r="A404" s="115">
        <v>42591</v>
      </c>
      <c r="B404" s="119">
        <v>0.47</v>
      </c>
      <c r="C404" s="117">
        <f t="shared" si="7"/>
        <v>2016</v>
      </c>
    </row>
    <row r="405" spans="1:3" ht="13.5" thickBot="1" x14ac:dyDescent="0.35">
      <c r="A405" s="115">
        <v>42592</v>
      </c>
      <c r="B405" s="118">
        <v>0.46</v>
      </c>
      <c r="C405" s="117">
        <f t="shared" si="7"/>
        <v>2016</v>
      </c>
    </row>
    <row r="406" spans="1:3" ht="13.5" thickBot="1" x14ac:dyDescent="0.35">
      <c r="A406" s="115">
        <v>42593</v>
      </c>
      <c r="B406" s="119">
        <v>0.49</v>
      </c>
      <c r="C406" s="117">
        <f t="shared" si="7"/>
        <v>2016</v>
      </c>
    </row>
    <row r="407" spans="1:3" ht="13.5" thickBot="1" x14ac:dyDescent="0.35">
      <c r="A407" s="115">
        <v>42594</v>
      </c>
      <c r="B407" s="118">
        <v>0.46</v>
      </c>
      <c r="C407" s="117">
        <f t="shared" si="7"/>
        <v>2016</v>
      </c>
    </row>
    <row r="408" spans="1:3" ht="13.5" thickBot="1" x14ac:dyDescent="0.35">
      <c r="A408" s="115">
        <v>42597</v>
      </c>
      <c r="B408" s="119">
        <v>0.49</v>
      </c>
      <c r="C408" s="117">
        <f t="shared" si="7"/>
        <v>2016</v>
      </c>
    </row>
    <row r="409" spans="1:3" ht="13.5" thickBot="1" x14ac:dyDescent="0.35">
      <c r="A409" s="115">
        <v>42598</v>
      </c>
      <c r="B409" s="118">
        <v>0.52</v>
      </c>
      <c r="C409" s="117">
        <f t="shared" si="7"/>
        <v>2016</v>
      </c>
    </row>
    <row r="410" spans="1:3" ht="13.5" thickBot="1" x14ac:dyDescent="0.35">
      <c r="A410" s="115">
        <v>42599</v>
      </c>
      <c r="B410" s="119">
        <v>0.49</v>
      </c>
      <c r="C410" s="117">
        <f t="shared" si="7"/>
        <v>2016</v>
      </c>
    </row>
    <row r="411" spans="1:3" ht="13.5" thickBot="1" x14ac:dyDescent="0.35">
      <c r="A411" s="115">
        <v>42600</v>
      </c>
      <c r="B411" s="118">
        <v>0.46</v>
      </c>
      <c r="C411" s="117">
        <f t="shared" si="7"/>
        <v>2016</v>
      </c>
    </row>
    <row r="412" spans="1:3" ht="13.5" thickBot="1" x14ac:dyDescent="0.35">
      <c r="A412" s="115">
        <v>42601</v>
      </c>
      <c r="B412" s="119">
        <v>0.49</v>
      </c>
      <c r="C412" s="117">
        <f t="shared" si="7"/>
        <v>2016</v>
      </c>
    </row>
    <row r="413" spans="1:3" ht="13.5" thickBot="1" x14ac:dyDescent="0.35">
      <c r="A413" s="115">
        <v>42604</v>
      </c>
      <c r="B413" s="118">
        <v>0.46</v>
      </c>
      <c r="C413" s="117">
        <f t="shared" si="7"/>
        <v>2016</v>
      </c>
    </row>
    <row r="414" spans="1:3" ht="13.5" thickBot="1" x14ac:dyDescent="0.35">
      <c r="A414" s="115">
        <v>42605</v>
      </c>
      <c r="B414" s="119">
        <v>0.45</v>
      </c>
      <c r="C414" s="117">
        <f t="shared" si="7"/>
        <v>2016</v>
      </c>
    </row>
    <row r="415" spans="1:3" ht="13.5" thickBot="1" x14ac:dyDescent="0.35">
      <c r="A415" s="115">
        <v>42606</v>
      </c>
      <c r="B415" s="118">
        <v>0.46</v>
      </c>
      <c r="C415" s="117">
        <f t="shared" si="7"/>
        <v>2016</v>
      </c>
    </row>
    <row r="416" spans="1:3" ht="13.5" thickBot="1" x14ac:dyDescent="0.35">
      <c r="A416" s="115">
        <v>42607</v>
      </c>
      <c r="B416" s="119">
        <v>0.47</v>
      </c>
      <c r="C416" s="117">
        <f t="shared" si="7"/>
        <v>2016</v>
      </c>
    </row>
    <row r="417" spans="1:3" ht="13.5" thickBot="1" x14ac:dyDescent="0.35">
      <c r="A417" s="115">
        <v>42608</v>
      </c>
      <c r="B417" s="118">
        <v>0.51</v>
      </c>
      <c r="C417" s="117">
        <f t="shared" si="7"/>
        <v>2016</v>
      </c>
    </row>
    <row r="418" spans="1:3" ht="13.5" thickBot="1" x14ac:dyDescent="0.35">
      <c r="A418" s="115">
        <v>42611</v>
      </c>
      <c r="B418" s="119">
        <v>0.47</v>
      </c>
      <c r="C418" s="117">
        <f t="shared" si="7"/>
        <v>2016</v>
      </c>
    </row>
    <row r="419" spans="1:3" ht="13.5" thickBot="1" x14ac:dyDescent="0.35">
      <c r="A419" s="115">
        <v>42612</v>
      </c>
      <c r="B419" s="118">
        <v>0.48</v>
      </c>
      <c r="C419" s="117">
        <f t="shared" si="7"/>
        <v>2016</v>
      </c>
    </row>
    <row r="420" spans="1:3" ht="13.5" thickBot="1" x14ac:dyDescent="0.35">
      <c r="A420" s="115">
        <v>42613</v>
      </c>
      <c r="B420" s="119">
        <v>0.46</v>
      </c>
      <c r="C420" s="117">
        <f t="shared" si="7"/>
        <v>2016</v>
      </c>
    </row>
    <row r="421" spans="1:3" ht="13.5" thickBot="1" x14ac:dyDescent="0.35">
      <c r="A421" s="115">
        <v>42614</v>
      </c>
      <c r="B421" s="118">
        <v>0.46</v>
      </c>
      <c r="C421" s="117">
        <f t="shared" si="7"/>
        <v>2016</v>
      </c>
    </row>
    <row r="422" spans="1:3" ht="13.5" thickBot="1" x14ac:dyDescent="0.35">
      <c r="A422" s="115">
        <v>42615</v>
      </c>
      <c r="B422" s="119">
        <v>0.48</v>
      </c>
      <c r="C422" s="117">
        <f t="shared" si="7"/>
        <v>2016</v>
      </c>
    </row>
    <row r="423" spans="1:3" ht="13.5" thickBot="1" x14ac:dyDescent="0.35">
      <c r="A423" s="115">
        <v>42619</v>
      </c>
      <c r="B423" s="118">
        <v>0.42</v>
      </c>
      <c r="C423" s="117">
        <f t="shared" si="7"/>
        <v>2016</v>
      </c>
    </row>
    <row r="424" spans="1:3" ht="13.5" thickBot="1" x14ac:dyDescent="0.35">
      <c r="A424" s="115">
        <v>42620</v>
      </c>
      <c r="B424" s="119">
        <v>0.4</v>
      </c>
      <c r="C424" s="117">
        <f t="shared" si="7"/>
        <v>2016</v>
      </c>
    </row>
    <row r="425" spans="1:3" ht="13.5" thickBot="1" x14ac:dyDescent="0.35">
      <c r="A425" s="115">
        <v>42621</v>
      </c>
      <c r="B425" s="118">
        <v>0.46</v>
      </c>
      <c r="C425" s="117">
        <f t="shared" si="7"/>
        <v>2016</v>
      </c>
    </row>
    <row r="426" spans="1:3" ht="13.5" thickBot="1" x14ac:dyDescent="0.35">
      <c r="A426" s="115">
        <v>42622</v>
      </c>
      <c r="B426" s="119">
        <v>0.55000000000000004</v>
      </c>
      <c r="C426" s="117">
        <f t="shared" si="7"/>
        <v>2016</v>
      </c>
    </row>
    <row r="427" spans="1:3" ht="13.5" thickBot="1" x14ac:dyDescent="0.35">
      <c r="A427" s="115">
        <v>42625</v>
      </c>
      <c r="B427" s="118">
        <v>0.54</v>
      </c>
      <c r="C427" s="117">
        <f t="shared" si="7"/>
        <v>2016</v>
      </c>
    </row>
    <row r="428" spans="1:3" ht="13.5" thickBot="1" x14ac:dyDescent="0.35">
      <c r="A428" s="115">
        <v>42626</v>
      </c>
      <c r="B428" s="119">
        <v>0.61</v>
      </c>
      <c r="C428" s="117">
        <f t="shared" si="7"/>
        <v>2016</v>
      </c>
    </row>
    <row r="429" spans="1:3" ht="13.5" thickBot="1" x14ac:dyDescent="0.35">
      <c r="A429" s="115">
        <v>42627</v>
      </c>
      <c r="B429" s="118">
        <v>0.59</v>
      </c>
      <c r="C429" s="117">
        <f t="shared" si="7"/>
        <v>2016</v>
      </c>
    </row>
    <row r="430" spans="1:3" ht="13.5" thickBot="1" x14ac:dyDescent="0.35">
      <c r="A430" s="115">
        <v>42628</v>
      </c>
      <c r="B430" s="119">
        <v>0.62</v>
      </c>
      <c r="C430" s="117">
        <f t="shared" si="7"/>
        <v>2016</v>
      </c>
    </row>
    <row r="431" spans="1:3" ht="13.5" thickBot="1" x14ac:dyDescent="0.35">
      <c r="A431" s="115">
        <v>42629</v>
      </c>
      <c r="B431" s="118">
        <v>0.59</v>
      </c>
      <c r="C431" s="117">
        <f t="shared" si="7"/>
        <v>2016</v>
      </c>
    </row>
    <row r="432" spans="1:3" ht="13.5" thickBot="1" x14ac:dyDescent="0.35">
      <c r="A432" s="115">
        <v>42632</v>
      </c>
      <c r="B432" s="119">
        <v>0.6</v>
      </c>
      <c r="C432" s="117">
        <f t="shared" si="7"/>
        <v>2016</v>
      </c>
    </row>
    <row r="433" spans="1:3" ht="13.5" thickBot="1" x14ac:dyDescent="0.35">
      <c r="A433" s="115">
        <v>42633</v>
      </c>
      <c r="B433" s="118">
        <v>0.6</v>
      </c>
      <c r="C433" s="117">
        <f t="shared" si="7"/>
        <v>2016</v>
      </c>
    </row>
    <row r="434" spans="1:3" ht="13.5" thickBot="1" x14ac:dyDescent="0.35">
      <c r="A434" s="115">
        <v>42634</v>
      </c>
      <c r="B434" s="119">
        <v>0.55000000000000004</v>
      </c>
      <c r="C434" s="117">
        <f t="shared" si="7"/>
        <v>2016</v>
      </c>
    </row>
    <row r="435" spans="1:3" ht="13.5" thickBot="1" x14ac:dyDescent="0.35">
      <c r="A435" s="115">
        <v>42635</v>
      </c>
      <c r="B435" s="118">
        <v>0.48</v>
      </c>
      <c r="C435" s="117">
        <f t="shared" si="7"/>
        <v>2016</v>
      </c>
    </row>
    <row r="436" spans="1:3" ht="13.5" thickBot="1" x14ac:dyDescent="0.35">
      <c r="A436" s="115">
        <v>42636</v>
      </c>
      <c r="B436" s="119">
        <v>0.44</v>
      </c>
      <c r="C436" s="117">
        <f t="shared" si="7"/>
        <v>2016</v>
      </c>
    </row>
    <row r="437" spans="1:3" ht="13.5" thickBot="1" x14ac:dyDescent="0.35">
      <c r="A437" s="115">
        <v>42639</v>
      </c>
      <c r="B437" s="118">
        <v>0.46</v>
      </c>
      <c r="C437" s="117">
        <f t="shared" si="7"/>
        <v>2016</v>
      </c>
    </row>
    <row r="438" spans="1:3" ht="13.5" thickBot="1" x14ac:dyDescent="0.35">
      <c r="A438" s="115">
        <v>42640</v>
      </c>
      <c r="B438" s="119">
        <v>0.44</v>
      </c>
      <c r="C438" s="117">
        <f t="shared" si="7"/>
        <v>2016</v>
      </c>
    </row>
    <row r="439" spans="1:3" ht="13.5" thickBot="1" x14ac:dyDescent="0.35">
      <c r="A439" s="115">
        <v>42641</v>
      </c>
      <c r="B439" s="118">
        <v>0.42</v>
      </c>
      <c r="C439" s="117">
        <f t="shared" si="7"/>
        <v>2016</v>
      </c>
    </row>
    <row r="440" spans="1:3" ht="13.5" thickBot="1" x14ac:dyDescent="0.35">
      <c r="A440" s="115">
        <v>42642</v>
      </c>
      <c r="B440" s="119">
        <v>0.43</v>
      </c>
      <c r="C440" s="117">
        <f t="shared" si="7"/>
        <v>2016</v>
      </c>
    </row>
    <row r="441" spans="1:3" ht="13.5" thickBot="1" x14ac:dyDescent="0.35">
      <c r="A441" s="115">
        <v>42643</v>
      </c>
      <c r="B441" s="118">
        <v>0.43</v>
      </c>
      <c r="C441" s="117">
        <f t="shared" si="7"/>
        <v>2016</v>
      </c>
    </row>
    <row r="442" spans="1:3" ht="13.5" thickBot="1" x14ac:dyDescent="0.35">
      <c r="A442" s="115">
        <v>42646</v>
      </c>
      <c r="B442" s="119">
        <v>0.43</v>
      </c>
      <c r="C442" s="117">
        <f t="shared" si="7"/>
        <v>2016</v>
      </c>
    </row>
    <row r="443" spans="1:3" ht="13.5" thickBot="1" x14ac:dyDescent="0.35">
      <c r="A443" s="115">
        <v>42647</v>
      </c>
      <c r="B443" s="118">
        <v>0.5</v>
      </c>
      <c r="C443" s="117">
        <f t="shared" si="7"/>
        <v>2016</v>
      </c>
    </row>
    <row r="444" spans="1:3" ht="13.5" thickBot="1" x14ac:dyDescent="0.35">
      <c r="A444" s="115">
        <v>42648</v>
      </c>
      <c r="B444" s="119">
        <v>0.52</v>
      </c>
      <c r="C444" s="117">
        <f t="shared" si="7"/>
        <v>2016</v>
      </c>
    </row>
    <row r="445" spans="1:3" ht="13.5" thickBot="1" x14ac:dyDescent="0.35">
      <c r="A445" s="115">
        <v>42649</v>
      </c>
      <c r="B445" s="118">
        <v>0.52</v>
      </c>
      <c r="C445" s="117">
        <f t="shared" si="7"/>
        <v>2016</v>
      </c>
    </row>
    <row r="446" spans="1:3" ht="13.5" thickBot="1" x14ac:dyDescent="0.35">
      <c r="A446" s="115">
        <v>42650</v>
      </c>
      <c r="B446" s="119">
        <v>0.52</v>
      </c>
      <c r="C446" s="117">
        <f t="shared" si="7"/>
        <v>2016</v>
      </c>
    </row>
    <row r="447" spans="1:3" ht="13.5" thickBot="1" x14ac:dyDescent="0.35">
      <c r="A447" s="115">
        <v>42654</v>
      </c>
      <c r="B447" s="118">
        <v>0.55000000000000004</v>
      </c>
      <c r="C447" s="117">
        <f t="shared" si="7"/>
        <v>2016</v>
      </c>
    </row>
    <row r="448" spans="1:3" ht="13.5" thickBot="1" x14ac:dyDescent="0.35">
      <c r="A448" s="115">
        <v>42655</v>
      </c>
      <c r="B448" s="119">
        <v>0.56000000000000005</v>
      </c>
      <c r="C448" s="117">
        <f t="shared" si="7"/>
        <v>2016</v>
      </c>
    </row>
    <row r="449" spans="1:3" ht="13.5" thickBot="1" x14ac:dyDescent="0.35">
      <c r="A449" s="115">
        <v>42656</v>
      </c>
      <c r="B449" s="118">
        <v>0.55000000000000004</v>
      </c>
      <c r="C449" s="117">
        <f t="shared" si="7"/>
        <v>2016</v>
      </c>
    </row>
    <row r="450" spans="1:3" ht="13.5" thickBot="1" x14ac:dyDescent="0.35">
      <c r="A450" s="115">
        <v>42657</v>
      </c>
      <c r="B450" s="119">
        <v>0.56999999999999995</v>
      </c>
      <c r="C450" s="117">
        <f t="shared" si="7"/>
        <v>2016</v>
      </c>
    </row>
    <row r="451" spans="1:3" ht="13.5" thickBot="1" x14ac:dyDescent="0.35">
      <c r="A451" s="115">
        <v>42660</v>
      </c>
      <c r="B451" s="118">
        <v>0.52</v>
      </c>
      <c r="C451" s="117">
        <f t="shared" ref="C451:C514" si="8">YEAR(A451)</f>
        <v>2016</v>
      </c>
    </row>
    <row r="452" spans="1:3" ht="13.5" thickBot="1" x14ac:dyDescent="0.35">
      <c r="A452" s="115">
        <v>42661</v>
      </c>
      <c r="B452" s="119">
        <v>0.52</v>
      </c>
      <c r="C452" s="117">
        <f t="shared" si="8"/>
        <v>2016</v>
      </c>
    </row>
    <row r="453" spans="1:3" ht="13.5" thickBot="1" x14ac:dyDescent="0.35">
      <c r="A453" s="115">
        <v>42662</v>
      </c>
      <c r="B453" s="118">
        <v>0.51</v>
      </c>
      <c r="C453" s="117">
        <f t="shared" si="8"/>
        <v>2016</v>
      </c>
    </row>
    <row r="454" spans="1:3" ht="13.5" thickBot="1" x14ac:dyDescent="0.35">
      <c r="A454" s="115">
        <v>42663</v>
      </c>
      <c r="B454" s="119">
        <v>0.51</v>
      </c>
      <c r="C454" s="117">
        <f t="shared" si="8"/>
        <v>2016</v>
      </c>
    </row>
    <row r="455" spans="1:3" ht="13.5" thickBot="1" x14ac:dyDescent="0.35">
      <c r="A455" s="115">
        <v>42664</v>
      </c>
      <c r="B455" s="118">
        <v>0.5</v>
      </c>
      <c r="C455" s="117">
        <f t="shared" si="8"/>
        <v>2016</v>
      </c>
    </row>
    <row r="456" spans="1:3" ht="13.5" thickBot="1" x14ac:dyDescent="0.35">
      <c r="A456" s="115">
        <v>42667</v>
      </c>
      <c r="B456" s="119">
        <v>0.52</v>
      </c>
      <c r="C456" s="117">
        <f t="shared" si="8"/>
        <v>2016</v>
      </c>
    </row>
    <row r="457" spans="1:3" ht="13.5" thickBot="1" x14ac:dyDescent="0.35">
      <c r="A457" s="115">
        <v>42668</v>
      </c>
      <c r="B457" s="118">
        <v>0.49</v>
      </c>
      <c r="C457" s="117">
        <f t="shared" si="8"/>
        <v>2016</v>
      </c>
    </row>
    <row r="458" spans="1:3" ht="13.5" thickBot="1" x14ac:dyDescent="0.35">
      <c r="A458" s="115">
        <v>42669</v>
      </c>
      <c r="B458" s="119">
        <v>0.49</v>
      </c>
      <c r="C458" s="117">
        <f t="shared" si="8"/>
        <v>2016</v>
      </c>
    </row>
    <row r="459" spans="1:3" ht="13.5" thickBot="1" x14ac:dyDescent="0.35">
      <c r="A459" s="115">
        <v>42670</v>
      </c>
      <c r="B459" s="118">
        <v>0.56000000000000005</v>
      </c>
      <c r="C459" s="117">
        <f t="shared" si="8"/>
        <v>2016</v>
      </c>
    </row>
    <row r="460" spans="1:3" ht="13.5" thickBot="1" x14ac:dyDescent="0.35">
      <c r="A460" s="115">
        <v>42671</v>
      </c>
      <c r="B460" s="119">
        <v>0.56999999999999995</v>
      </c>
      <c r="C460" s="117">
        <f t="shared" si="8"/>
        <v>2016</v>
      </c>
    </row>
    <row r="461" spans="1:3" ht="13.5" thickBot="1" x14ac:dyDescent="0.35">
      <c r="A461" s="115">
        <v>42674</v>
      </c>
      <c r="B461" s="118">
        <v>0.53</v>
      </c>
      <c r="C461" s="117">
        <f t="shared" si="8"/>
        <v>2016</v>
      </c>
    </row>
    <row r="462" spans="1:3" ht="13.5" thickBot="1" x14ac:dyDescent="0.35">
      <c r="A462" s="115">
        <v>42675</v>
      </c>
      <c r="B462" s="119">
        <v>0.53</v>
      </c>
      <c r="C462" s="117">
        <f t="shared" si="8"/>
        <v>2016</v>
      </c>
    </row>
    <row r="463" spans="1:3" ht="13.5" thickBot="1" x14ac:dyDescent="0.35">
      <c r="A463" s="115">
        <v>42676</v>
      </c>
      <c r="B463" s="118">
        <v>0.53</v>
      </c>
      <c r="C463" s="117">
        <f t="shared" si="8"/>
        <v>2016</v>
      </c>
    </row>
    <row r="464" spans="1:3" ht="13.5" thickBot="1" x14ac:dyDescent="0.35">
      <c r="A464" s="115">
        <v>42677</v>
      </c>
      <c r="B464" s="119">
        <v>0.57999999999999996</v>
      </c>
      <c r="C464" s="117">
        <f t="shared" si="8"/>
        <v>2016</v>
      </c>
    </row>
    <row r="465" spans="1:3" ht="13.5" thickBot="1" x14ac:dyDescent="0.35">
      <c r="A465" s="115">
        <v>42678</v>
      </c>
      <c r="B465" s="118">
        <v>0.55000000000000004</v>
      </c>
      <c r="C465" s="117">
        <f t="shared" si="8"/>
        <v>2016</v>
      </c>
    </row>
    <row r="466" spans="1:3" ht="13.5" thickBot="1" x14ac:dyDescent="0.35">
      <c r="A466" s="115">
        <v>42681</v>
      </c>
      <c r="B466" s="119">
        <v>0.55000000000000004</v>
      </c>
      <c r="C466" s="117">
        <f t="shared" si="8"/>
        <v>2016</v>
      </c>
    </row>
    <row r="467" spans="1:3" ht="13.5" thickBot="1" x14ac:dyDescent="0.35">
      <c r="A467" s="115">
        <v>42682</v>
      </c>
      <c r="B467" s="118">
        <v>0.56999999999999995</v>
      </c>
      <c r="C467" s="117">
        <f t="shared" si="8"/>
        <v>2016</v>
      </c>
    </row>
    <row r="468" spans="1:3" ht="13.5" thickBot="1" x14ac:dyDescent="0.35">
      <c r="A468" s="115">
        <v>42683</v>
      </c>
      <c r="B468" s="119">
        <v>0.66</v>
      </c>
      <c r="C468" s="117">
        <f t="shared" si="8"/>
        <v>2016</v>
      </c>
    </row>
    <row r="469" spans="1:3" ht="13.5" thickBot="1" x14ac:dyDescent="0.35">
      <c r="A469" s="115">
        <v>42684</v>
      </c>
      <c r="B469" s="118">
        <v>0.7</v>
      </c>
      <c r="C469" s="117">
        <f t="shared" si="8"/>
        <v>2016</v>
      </c>
    </row>
    <row r="470" spans="1:3" ht="13.5" thickBot="1" x14ac:dyDescent="0.35">
      <c r="A470" s="115">
        <v>42688</v>
      </c>
      <c r="B470" s="119">
        <v>0.8</v>
      </c>
      <c r="C470" s="117">
        <f t="shared" si="8"/>
        <v>2016</v>
      </c>
    </row>
    <row r="471" spans="1:3" ht="13.5" thickBot="1" x14ac:dyDescent="0.35">
      <c r="A471" s="115">
        <v>42689</v>
      </c>
      <c r="B471" s="118">
        <v>0.79</v>
      </c>
      <c r="C471" s="117">
        <f t="shared" si="8"/>
        <v>2016</v>
      </c>
    </row>
    <row r="472" spans="1:3" ht="13.5" thickBot="1" x14ac:dyDescent="0.35">
      <c r="A472" s="115">
        <v>42690</v>
      </c>
      <c r="B472" s="119">
        <v>0.78</v>
      </c>
      <c r="C472" s="117">
        <f t="shared" si="8"/>
        <v>2016</v>
      </c>
    </row>
    <row r="473" spans="1:3" ht="13.5" thickBot="1" x14ac:dyDescent="0.35">
      <c r="A473" s="115">
        <v>42691</v>
      </c>
      <c r="B473" s="118">
        <v>0.8</v>
      </c>
      <c r="C473" s="117">
        <f t="shared" si="8"/>
        <v>2016</v>
      </c>
    </row>
    <row r="474" spans="1:3" ht="13.5" thickBot="1" x14ac:dyDescent="0.35">
      <c r="A474" s="115">
        <v>42692</v>
      </c>
      <c r="B474" s="119">
        <v>0.81</v>
      </c>
      <c r="C474" s="117">
        <f t="shared" si="8"/>
        <v>2016</v>
      </c>
    </row>
    <row r="475" spans="1:3" ht="13.5" thickBot="1" x14ac:dyDescent="0.35">
      <c r="A475" s="115">
        <v>42695</v>
      </c>
      <c r="B475" s="118">
        <v>0.78</v>
      </c>
      <c r="C475" s="117">
        <f t="shared" si="8"/>
        <v>2016</v>
      </c>
    </row>
    <row r="476" spans="1:3" ht="13.5" thickBot="1" x14ac:dyDescent="0.35">
      <c r="A476" s="115">
        <v>42696</v>
      </c>
      <c r="B476" s="119">
        <v>0.78</v>
      </c>
      <c r="C476" s="117">
        <f t="shared" si="8"/>
        <v>2016</v>
      </c>
    </row>
    <row r="477" spans="1:3" ht="13.5" thickBot="1" x14ac:dyDescent="0.35">
      <c r="A477" s="115">
        <v>42697</v>
      </c>
      <c r="B477" s="118">
        <v>0.8</v>
      </c>
      <c r="C477" s="117">
        <f t="shared" si="8"/>
        <v>2016</v>
      </c>
    </row>
    <row r="478" spans="1:3" ht="13.5" thickBot="1" x14ac:dyDescent="0.35">
      <c r="A478" s="115">
        <v>42699</v>
      </c>
      <c r="B478" s="119">
        <v>0.81</v>
      </c>
      <c r="C478" s="117">
        <f t="shared" si="8"/>
        <v>2016</v>
      </c>
    </row>
    <row r="479" spans="1:3" ht="13.5" thickBot="1" x14ac:dyDescent="0.35">
      <c r="A479" s="115">
        <v>42702</v>
      </c>
      <c r="B479" s="118">
        <v>0.83</v>
      </c>
      <c r="C479" s="117">
        <f t="shared" si="8"/>
        <v>2016</v>
      </c>
    </row>
    <row r="480" spans="1:3" ht="13.5" thickBot="1" x14ac:dyDescent="0.35">
      <c r="A480" s="115">
        <v>42703</v>
      </c>
      <c r="B480" s="119">
        <v>0.8</v>
      </c>
      <c r="C480" s="117">
        <f t="shared" si="8"/>
        <v>2016</v>
      </c>
    </row>
    <row r="481" spans="1:3" ht="13.5" thickBot="1" x14ac:dyDescent="0.35">
      <c r="A481" s="115">
        <v>42704</v>
      </c>
      <c r="B481" s="118">
        <v>0.79</v>
      </c>
      <c r="C481" s="117">
        <f t="shared" si="8"/>
        <v>2016</v>
      </c>
    </row>
    <row r="482" spans="1:3" ht="13.5" thickBot="1" x14ac:dyDescent="0.35">
      <c r="A482" s="115">
        <v>42705</v>
      </c>
      <c r="B482" s="119">
        <v>0.83</v>
      </c>
      <c r="C482" s="117">
        <f t="shared" si="8"/>
        <v>2016</v>
      </c>
    </row>
    <row r="483" spans="1:3" ht="13.5" thickBot="1" x14ac:dyDescent="0.35">
      <c r="A483" s="115">
        <v>42706</v>
      </c>
      <c r="B483" s="118">
        <v>0.85</v>
      </c>
      <c r="C483" s="117">
        <f t="shared" si="8"/>
        <v>2016</v>
      </c>
    </row>
    <row r="484" spans="1:3" ht="13.5" thickBot="1" x14ac:dyDescent="0.35">
      <c r="A484" s="115">
        <v>42709</v>
      </c>
      <c r="B484" s="119">
        <v>0.81</v>
      </c>
      <c r="C484" s="117">
        <f t="shared" si="8"/>
        <v>2016</v>
      </c>
    </row>
    <row r="485" spans="1:3" ht="13.5" thickBot="1" x14ac:dyDescent="0.35">
      <c r="A485" s="115">
        <v>42710</v>
      </c>
      <c r="B485" s="118">
        <v>0.81</v>
      </c>
      <c r="C485" s="117">
        <f t="shared" si="8"/>
        <v>2016</v>
      </c>
    </row>
    <row r="486" spans="1:3" ht="13.5" thickBot="1" x14ac:dyDescent="0.35">
      <c r="A486" s="115">
        <v>42711</v>
      </c>
      <c r="B486" s="119">
        <v>0.78</v>
      </c>
      <c r="C486" s="117">
        <f t="shared" si="8"/>
        <v>2016</v>
      </c>
    </row>
    <row r="487" spans="1:3" ht="13.5" thickBot="1" x14ac:dyDescent="0.35">
      <c r="A487" s="115">
        <v>42712</v>
      </c>
      <c r="B487" s="118">
        <v>0.83</v>
      </c>
      <c r="C487" s="117">
        <f t="shared" si="8"/>
        <v>2016</v>
      </c>
    </row>
    <row r="488" spans="1:3" ht="13.5" thickBot="1" x14ac:dyDescent="0.35">
      <c r="A488" s="115">
        <v>42713</v>
      </c>
      <c r="B488" s="119">
        <v>0.9</v>
      </c>
      <c r="C488" s="117">
        <f t="shared" si="8"/>
        <v>2016</v>
      </c>
    </row>
    <row r="489" spans="1:3" ht="13.5" thickBot="1" x14ac:dyDescent="0.35">
      <c r="A489" s="115">
        <v>42716</v>
      </c>
      <c r="B489" s="118">
        <v>0.9</v>
      </c>
      <c r="C489" s="117">
        <f t="shared" si="8"/>
        <v>2016</v>
      </c>
    </row>
    <row r="490" spans="1:3" ht="13.5" thickBot="1" x14ac:dyDescent="0.35">
      <c r="A490" s="115">
        <v>42717</v>
      </c>
      <c r="B490" s="119">
        <v>0.9</v>
      </c>
      <c r="C490" s="117">
        <f t="shared" si="8"/>
        <v>2016</v>
      </c>
    </row>
    <row r="491" spans="1:3" ht="13.5" thickBot="1" x14ac:dyDescent="0.35">
      <c r="A491" s="115">
        <v>42718</v>
      </c>
      <c r="B491" s="118">
        <v>0.94</v>
      </c>
      <c r="C491" s="117">
        <f t="shared" si="8"/>
        <v>2016</v>
      </c>
    </row>
    <row r="492" spans="1:3" ht="13.5" thickBot="1" x14ac:dyDescent="0.35">
      <c r="A492" s="115">
        <v>42719</v>
      </c>
      <c r="B492" s="119">
        <v>1.03</v>
      </c>
      <c r="C492" s="117">
        <f t="shared" si="8"/>
        <v>2016</v>
      </c>
    </row>
    <row r="493" spans="1:3" ht="13.5" thickBot="1" x14ac:dyDescent="0.35">
      <c r="A493" s="115">
        <v>42720</v>
      </c>
      <c r="B493" s="118">
        <v>1.07</v>
      </c>
      <c r="C493" s="117">
        <f t="shared" si="8"/>
        <v>2016</v>
      </c>
    </row>
    <row r="494" spans="1:3" ht="13.5" thickBot="1" x14ac:dyDescent="0.35">
      <c r="A494" s="115">
        <v>42723</v>
      </c>
      <c r="B494" s="119">
        <v>1.01</v>
      </c>
      <c r="C494" s="117">
        <f t="shared" si="8"/>
        <v>2016</v>
      </c>
    </row>
    <row r="495" spans="1:3" ht="13.5" thickBot="1" x14ac:dyDescent="0.35">
      <c r="A495" s="115">
        <v>42724</v>
      </c>
      <c r="B495" s="118">
        <v>1.01</v>
      </c>
      <c r="C495" s="117">
        <f t="shared" si="8"/>
        <v>2016</v>
      </c>
    </row>
    <row r="496" spans="1:3" ht="13.5" thickBot="1" x14ac:dyDescent="0.35">
      <c r="A496" s="115">
        <v>42725</v>
      </c>
      <c r="B496" s="119">
        <v>0.97</v>
      </c>
      <c r="C496" s="117">
        <f t="shared" si="8"/>
        <v>2016</v>
      </c>
    </row>
    <row r="497" spans="1:3" ht="13.5" thickBot="1" x14ac:dyDescent="0.35">
      <c r="A497" s="115">
        <v>42726</v>
      </c>
      <c r="B497" s="118">
        <v>0.94</v>
      </c>
      <c r="C497" s="117">
        <f t="shared" si="8"/>
        <v>2016</v>
      </c>
    </row>
    <row r="498" spans="1:3" ht="13.5" thickBot="1" x14ac:dyDescent="0.35">
      <c r="A498" s="115">
        <v>42727</v>
      </c>
      <c r="B498" s="119">
        <v>0.91</v>
      </c>
      <c r="C498" s="117">
        <f t="shared" si="8"/>
        <v>2016</v>
      </c>
    </row>
    <row r="499" spans="1:3" ht="13.5" thickBot="1" x14ac:dyDescent="0.35">
      <c r="A499" s="115">
        <v>42731</v>
      </c>
      <c r="B499" s="118">
        <v>0.92</v>
      </c>
      <c r="C499" s="117">
        <f t="shared" si="8"/>
        <v>2016</v>
      </c>
    </row>
    <row r="500" spans="1:3" ht="13.5" thickBot="1" x14ac:dyDescent="0.35">
      <c r="A500" s="115">
        <v>42732</v>
      </c>
      <c r="B500" s="119">
        <v>0.9</v>
      </c>
      <c r="C500" s="117">
        <f t="shared" si="8"/>
        <v>2016</v>
      </c>
    </row>
    <row r="501" spans="1:3" ht="13.5" thickBot="1" x14ac:dyDescent="0.35">
      <c r="A501" s="115">
        <v>42733</v>
      </c>
      <c r="B501" s="118">
        <v>0.89</v>
      </c>
      <c r="C501" s="117">
        <f t="shared" si="8"/>
        <v>2016</v>
      </c>
    </row>
    <row r="502" spans="1:3" ht="13.5" thickBot="1" x14ac:dyDescent="0.35">
      <c r="A502" s="115">
        <v>42734</v>
      </c>
      <c r="B502" s="119">
        <v>0.86</v>
      </c>
      <c r="C502" s="117">
        <f t="shared" si="8"/>
        <v>2016</v>
      </c>
    </row>
    <row r="503" spans="1:3" ht="13.5" thickBot="1" x14ac:dyDescent="0.35">
      <c r="A503" s="115">
        <v>42738</v>
      </c>
      <c r="B503" s="118">
        <v>0.82</v>
      </c>
      <c r="C503" s="117">
        <f t="shared" si="8"/>
        <v>2017</v>
      </c>
    </row>
    <row r="504" spans="1:3" ht="13.5" thickBot="1" x14ac:dyDescent="0.35">
      <c r="A504" s="115">
        <v>42739</v>
      </c>
      <c r="B504" s="119">
        <v>0.82</v>
      </c>
      <c r="C504" s="117">
        <f t="shared" si="8"/>
        <v>2017</v>
      </c>
    </row>
    <row r="505" spans="1:3" ht="13.5" thickBot="1" x14ac:dyDescent="0.35">
      <c r="A505" s="115">
        <v>42740</v>
      </c>
      <c r="B505" s="118">
        <v>0.76</v>
      </c>
      <c r="C505" s="117">
        <f t="shared" si="8"/>
        <v>2017</v>
      </c>
    </row>
    <row r="506" spans="1:3" ht="13.5" thickBot="1" x14ac:dyDescent="0.35">
      <c r="A506" s="115">
        <v>42741</v>
      </c>
      <c r="B506" s="119">
        <v>0.8</v>
      </c>
      <c r="C506" s="117">
        <f t="shared" si="8"/>
        <v>2017</v>
      </c>
    </row>
    <row r="507" spans="1:3" ht="13.5" thickBot="1" x14ac:dyDescent="0.35">
      <c r="A507" s="115">
        <v>42744</v>
      </c>
      <c r="B507" s="118">
        <v>0.78</v>
      </c>
      <c r="C507" s="117">
        <f t="shared" si="8"/>
        <v>2017</v>
      </c>
    </row>
    <row r="508" spans="1:3" ht="13.5" thickBot="1" x14ac:dyDescent="0.35">
      <c r="A508" s="115">
        <v>42745</v>
      </c>
      <c r="B508" s="119">
        <v>0.77</v>
      </c>
      <c r="C508" s="117">
        <f t="shared" si="8"/>
        <v>2017</v>
      </c>
    </row>
    <row r="509" spans="1:3" ht="13.5" thickBot="1" x14ac:dyDescent="0.35">
      <c r="A509" s="115">
        <v>42746</v>
      </c>
      <c r="B509" s="118">
        <v>0.74</v>
      </c>
      <c r="C509" s="117">
        <f t="shared" si="8"/>
        <v>2017</v>
      </c>
    </row>
    <row r="510" spans="1:3" ht="13.5" thickBot="1" x14ac:dyDescent="0.35">
      <c r="A510" s="115">
        <v>42747</v>
      </c>
      <c r="B510" s="119">
        <v>0.73</v>
      </c>
      <c r="C510" s="117">
        <f t="shared" si="8"/>
        <v>2017</v>
      </c>
    </row>
    <row r="511" spans="1:3" ht="13.5" thickBot="1" x14ac:dyDescent="0.35">
      <c r="A511" s="115">
        <v>42748</v>
      </c>
      <c r="B511" s="118">
        <v>0.75</v>
      </c>
      <c r="C511" s="117">
        <f t="shared" si="8"/>
        <v>2017</v>
      </c>
    </row>
    <row r="512" spans="1:3" ht="13.5" thickBot="1" x14ac:dyDescent="0.35">
      <c r="A512" s="115">
        <v>42752</v>
      </c>
      <c r="B512" s="119">
        <v>0.74</v>
      </c>
      <c r="C512" s="117">
        <f t="shared" si="8"/>
        <v>2017</v>
      </c>
    </row>
    <row r="513" spans="1:3" ht="13.5" thickBot="1" x14ac:dyDescent="0.35">
      <c r="A513" s="115">
        <v>42753</v>
      </c>
      <c r="B513" s="118">
        <v>0.79</v>
      </c>
      <c r="C513" s="117">
        <f t="shared" si="8"/>
        <v>2017</v>
      </c>
    </row>
    <row r="514" spans="1:3" ht="13.5" thickBot="1" x14ac:dyDescent="0.35">
      <c r="A514" s="115">
        <v>42754</v>
      </c>
      <c r="B514" s="119">
        <v>0.79</v>
      </c>
      <c r="C514" s="117">
        <f t="shared" si="8"/>
        <v>2017</v>
      </c>
    </row>
    <row r="515" spans="1:3" ht="13.5" thickBot="1" x14ac:dyDescent="0.35">
      <c r="A515" s="115">
        <v>42755</v>
      </c>
      <c r="B515" s="118">
        <v>0.81</v>
      </c>
      <c r="C515" s="117">
        <f t="shared" ref="C515:C578" si="9">YEAR(A515)</f>
        <v>2017</v>
      </c>
    </row>
    <row r="516" spans="1:3" ht="13.5" thickBot="1" x14ac:dyDescent="0.35">
      <c r="A516" s="115">
        <v>42758</v>
      </c>
      <c r="B516" s="119">
        <v>0.75</v>
      </c>
      <c r="C516" s="117">
        <f t="shared" si="9"/>
        <v>2017</v>
      </c>
    </row>
    <row r="517" spans="1:3" ht="13.5" thickBot="1" x14ac:dyDescent="0.35">
      <c r="A517" s="115">
        <v>42759</v>
      </c>
      <c r="B517" s="118">
        <v>0.79</v>
      </c>
      <c r="C517" s="117">
        <f t="shared" si="9"/>
        <v>2017</v>
      </c>
    </row>
    <row r="518" spans="1:3" ht="13.5" thickBot="1" x14ac:dyDescent="0.35">
      <c r="A518" s="115">
        <v>42760</v>
      </c>
      <c r="B518" s="119">
        <v>0.82</v>
      </c>
      <c r="C518" s="117">
        <f t="shared" si="9"/>
        <v>2017</v>
      </c>
    </row>
    <row r="519" spans="1:3" ht="13.5" thickBot="1" x14ac:dyDescent="0.35">
      <c r="A519" s="115">
        <v>42761</v>
      </c>
      <c r="B519" s="118">
        <v>0.8</v>
      </c>
      <c r="C519" s="117">
        <f t="shared" si="9"/>
        <v>2017</v>
      </c>
    </row>
    <row r="520" spans="1:3" ht="13.5" thickBot="1" x14ac:dyDescent="0.35">
      <c r="A520" s="115">
        <v>42762</v>
      </c>
      <c r="B520" s="119">
        <v>0.78</v>
      </c>
      <c r="C520" s="117">
        <f t="shared" si="9"/>
        <v>2017</v>
      </c>
    </row>
    <row r="521" spans="1:3" ht="13.5" thickBot="1" x14ac:dyDescent="0.35">
      <c r="A521" s="115">
        <v>42765</v>
      </c>
      <c r="B521" s="118">
        <v>0.8</v>
      </c>
      <c r="C521" s="117">
        <f t="shared" si="9"/>
        <v>2017</v>
      </c>
    </row>
    <row r="522" spans="1:3" ht="13.5" thickBot="1" x14ac:dyDescent="0.35">
      <c r="A522" s="115">
        <v>42766</v>
      </c>
      <c r="B522" s="119">
        <v>0.78</v>
      </c>
      <c r="C522" s="117">
        <f t="shared" si="9"/>
        <v>2017</v>
      </c>
    </row>
    <row r="523" spans="1:3" ht="13.5" thickBot="1" x14ac:dyDescent="0.35">
      <c r="A523" s="115">
        <v>42767</v>
      </c>
      <c r="B523" s="118">
        <v>0.81</v>
      </c>
      <c r="C523" s="117">
        <f t="shared" si="9"/>
        <v>2017</v>
      </c>
    </row>
    <row r="524" spans="1:3" ht="13.5" thickBot="1" x14ac:dyDescent="0.35">
      <c r="A524" s="115">
        <v>42768</v>
      </c>
      <c r="B524" s="119">
        <v>0.82</v>
      </c>
      <c r="C524" s="117">
        <f t="shared" si="9"/>
        <v>2017</v>
      </c>
    </row>
    <row r="525" spans="1:3" ht="13.5" thickBot="1" x14ac:dyDescent="0.35">
      <c r="A525" s="115">
        <v>42769</v>
      </c>
      <c r="B525" s="118">
        <v>0.85</v>
      </c>
      <c r="C525" s="117">
        <f t="shared" si="9"/>
        <v>2017</v>
      </c>
    </row>
    <row r="526" spans="1:3" ht="13.5" thickBot="1" x14ac:dyDescent="0.35">
      <c r="A526" s="115">
        <v>42772</v>
      </c>
      <c r="B526" s="119">
        <v>0.81</v>
      </c>
      <c r="C526" s="117">
        <f t="shared" si="9"/>
        <v>2017</v>
      </c>
    </row>
    <row r="527" spans="1:3" ht="13.5" thickBot="1" x14ac:dyDescent="0.35">
      <c r="A527" s="115">
        <v>42773</v>
      </c>
      <c r="B527" s="118">
        <v>0.79</v>
      </c>
      <c r="C527" s="117">
        <f t="shared" si="9"/>
        <v>2017</v>
      </c>
    </row>
    <row r="528" spans="1:3" ht="13.5" thickBot="1" x14ac:dyDescent="0.35">
      <c r="A528" s="115">
        <v>42774</v>
      </c>
      <c r="B528" s="119">
        <v>0.75</v>
      </c>
      <c r="C528" s="117">
        <f t="shared" si="9"/>
        <v>2017</v>
      </c>
    </row>
    <row r="529" spans="1:3" ht="13.5" thickBot="1" x14ac:dyDescent="0.35">
      <c r="A529" s="115">
        <v>42775</v>
      </c>
      <c r="B529" s="118">
        <v>0.77</v>
      </c>
      <c r="C529" s="117">
        <f t="shared" si="9"/>
        <v>2017</v>
      </c>
    </row>
    <row r="530" spans="1:3" ht="13.5" thickBot="1" x14ac:dyDescent="0.35">
      <c r="A530" s="115">
        <v>42776</v>
      </c>
      <c r="B530" s="119">
        <v>0.75</v>
      </c>
      <c r="C530" s="117">
        <f t="shared" si="9"/>
        <v>2017</v>
      </c>
    </row>
    <row r="531" spans="1:3" ht="13.5" thickBot="1" x14ac:dyDescent="0.35">
      <c r="A531" s="115">
        <v>42779</v>
      </c>
      <c r="B531" s="118">
        <v>0.76</v>
      </c>
      <c r="C531" s="117">
        <f t="shared" si="9"/>
        <v>2017</v>
      </c>
    </row>
    <row r="532" spans="1:3" ht="13.5" thickBot="1" x14ac:dyDescent="0.35">
      <c r="A532" s="115">
        <v>42780</v>
      </c>
      <c r="B532" s="119">
        <v>0.8</v>
      </c>
      <c r="C532" s="117">
        <f t="shared" si="9"/>
        <v>2017</v>
      </c>
    </row>
    <row r="533" spans="1:3" ht="13.5" thickBot="1" x14ac:dyDescent="0.35">
      <c r="A533" s="115">
        <v>42781</v>
      </c>
      <c r="B533" s="118">
        <v>0.78</v>
      </c>
      <c r="C533" s="117">
        <f t="shared" si="9"/>
        <v>2017</v>
      </c>
    </row>
    <row r="534" spans="1:3" ht="13.5" thickBot="1" x14ac:dyDescent="0.35">
      <c r="A534" s="115">
        <v>42782</v>
      </c>
      <c r="B534" s="119">
        <v>0.79</v>
      </c>
      <c r="C534" s="117">
        <f t="shared" si="9"/>
        <v>2017</v>
      </c>
    </row>
    <row r="535" spans="1:3" ht="13.5" thickBot="1" x14ac:dyDescent="0.35">
      <c r="A535" s="115">
        <v>42783</v>
      </c>
      <c r="B535" s="118">
        <v>0.77</v>
      </c>
      <c r="C535" s="117">
        <f t="shared" si="9"/>
        <v>2017</v>
      </c>
    </row>
    <row r="536" spans="1:3" ht="13.5" thickBot="1" x14ac:dyDescent="0.35">
      <c r="A536" s="115">
        <v>42787</v>
      </c>
      <c r="B536" s="119">
        <v>0.76</v>
      </c>
      <c r="C536" s="117">
        <f t="shared" si="9"/>
        <v>2017</v>
      </c>
    </row>
    <row r="537" spans="1:3" ht="13.5" thickBot="1" x14ac:dyDescent="0.35">
      <c r="A537" s="115">
        <v>42788</v>
      </c>
      <c r="B537" s="118">
        <v>0.75</v>
      </c>
      <c r="C537" s="117">
        <f t="shared" si="9"/>
        <v>2017</v>
      </c>
    </row>
    <row r="538" spans="1:3" ht="13.5" thickBot="1" x14ac:dyDescent="0.35">
      <c r="A538" s="115">
        <v>42789</v>
      </c>
      <c r="B538" s="119">
        <v>0.72</v>
      </c>
      <c r="C538" s="117">
        <f t="shared" si="9"/>
        <v>2017</v>
      </c>
    </row>
    <row r="539" spans="1:3" ht="13.5" thickBot="1" x14ac:dyDescent="0.35">
      <c r="A539" s="115">
        <v>42790</v>
      </c>
      <c r="B539" s="118">
        <v>0.68</v>
      </c>
      <c r="C539" s="117">
        <f t="shared" si="9"/>
        <v>2017</v>
      </c>
    </row>
    <row r="540" spans="1:3" ht="13.5" thickBot="1" x14ac:dyDescent="0.35">
      <c r="A540" s="115">
        <v>42793</v>
      </c>
      <c r="B540" s="119">
        <v>0.71</v>
      </c>
      <c r="C540" s="117">
        <f t="shared" si="9"/>
        <v>2017</v>
      </c>
    </row>
    <row r="541" spans="1:3" ht="13.5" thickBot="1" x14ac:dyDescent="0.35">
      <c r="A541" s="115">
        <v>42794</v>
      </c>
      <c r="B541" s="118">
        <v>0.71</v>
      </c>
      <c r="C541" s="117">
        <f t="shared" si="9"/>
        <v>2017</v>
      </c>
    </row>
    <row r="542" spans="1:3" ht="13.5" thickBot="1" x14ac:dyDescent="0.35">
      <c r="A542" s="115">
        <v>42795</v>
      </c>
      <c r="B542" s="119">
        <v>0.79</v>
      </c>
      <c r="C542" s="117">
        <f t="shared" si="9"/>
        <v>2017</v>
      </c>
    </row>
    <row r="543" spans="1:3" ht="13.5" thickBot="1" x14ac:dyDescent="0.35">
      <c r="A543" s="115">
        <v>42796</v>
      </c>
      <c r="B543" s="118">
        <v>0.83</v>
      </c>
      <c r="C543" s="117">
        <f t="shared" si="9"/>
        <v>2017</v>
      </c>
    </row>
    <row r="544" spans="1:3" ht="13.5" thickBot="1" x14ac:dyDescent="0.35">
      <c r="A544" s="115">
        <v>42797</v>
      </c>
      <c r="B544" s="119">
        <v>0.81</v>
      </c>
      <c r="C544" s="117">
        <f t="shared" si="9"/>
        <v>2017</v>
      </c>
    </row>
    <row r="545" spans="1:3" ht="13.5" thickBot="1" x14ac:dyDescent="0.35">
      <c r="A545" s="115">
        <v>42800</v>
      </c>
      <c r="B545" s="118">
        <v>0.83</v>
      </c>
      <c r="C545" s="117">
        <f t="shared" si="9"/>
        <v>2017</v>
      </c>
    </row>
    <row r="546" spans="1:3" ht="13.5" thickBot="1" x14ac:dyDescent="0.35">
      <c r="A546" s="115">
        <v>42801</v>
      </c>
      <c r="B546" s="119">
        <v>0.85</v>
      </c>
      <c r="C546" s="117">
        <f t="shared" si="9"/>
        <v>2017</v>
      </c>
    </row>
    <row r="547" spans="1:3" ht="13.5" thickBot="1" x14ac:dyDescent="0.35">
      <c r="A547" s="115">
        <v>42802</v>
      </c>
      <c r="B547" s="118">
        <v>0.91</v>
      </c>
      <c r="C547" s="117">
        <f t="shared" si="9"/>
        <v>2017</v>
      </c>
    </row>
    <row r="548" spans="1:3" ht="13.5" thickBot="1" x14ac:dyDescent="0.35">
      <c r="A548" s="115">
        <v>42803</v>
      </c>
      <c r="B548" s="119">
        <v>0.93</v>
      </c>
      <c r="C548" s="117">
        <f t="shared" si="9"/>
        <v>2017</v>
      </c>
    </row>
    <row r="549" spans="1:3" ht="13.5" thickBot="1" x14ac:dyDescent="0.35">
      <c r="A549" s="115">
        <v>42804</v>
      </c>
      <c r="B549" s="118">
        <v>0.91</v>
      </c>
      <c r="C549" s="117">
        <f t="shared" si="9"/>
        <v>2017</v>
      </c>
    </row>
    <row r="550" spans="1:3" ht="13.5" thickBot="1" x14ac:dyDescent="0.35">
      <c r="A550" s="115">
        <v>42807</v>
      </c>
      <c r="B550" s="119">
        <v>0.94</v>
      </c>
      <c r="C550" s="117">
        <f t="shared" si="9"/>
        <v>2017</v>
      </c>
    </row>
    <row r="551" spans="1:3" ht="13.5" thickBot="1" x14ac:dyDescent="0.35">
      <c r="A551" s="115">
        <v>42808</v>
      </c>
      <c r="B551" s="118">
        <v>0.94</v>
      </c>
      <c r="C551" s="117">
        <f t="shared" si="9"/>
        <v>2017</v>
      </c>
    </row>
    <row r="552" spans="1:3" ht="13.5" thickBot="1" x14ac:dyDescent="0.35">
      <c r="A552" s="115">
        <v>42809</v>
      </c>
      <c r="B552" s="119">
        <v>0.85</v>
      </c>
      <c r="C552" s="117">
        <f t="shared" si="9"/>
        <v>2017</v>
      </c>
    </row>
    <row r="553" spans="1:3" ht="13.5" thickBot="1" x14ac:dyDescent="0.35">
      <c r="A553" s="115">
        <v>42810</v>
      </c>
      <c r="B553" s="118">
        <v>0.86</v>
      </c>
      <c r="C553" s="117">
        <f t="shared" si="9"/>
        <v>2017</v>
      </c>
    </row>
    <row r="554" spans="1:3" ht="13.5" thickBot="1" x14ac:dyDescent="0.35">
      <c r="A554" s="115">
        <v>42811</v>
      </c>
      <c r="B554" s="119">
        <v>0.85</v>
      </c>
      <c r="C554" s="117">
        <f t="shared" si="9"/>
        <v>2017</v>
      </c>
    </row>
    <row r="555" spans="1:3" ht="13.5" thickBot="1" x14ac:dyDescent="0.35">
      <c r="A555" s="115">
        <v>42814</v>
      </c>
      <c r="B555" s="118">
        <v>0.83</v>
      </c>
      <c r="C555" s="117">
        <f t="shared" si="9"/>
        <v>2017</v>
      </c>
    </row>
    <row r="556" spans="1:3" ht="13.5" thickBot="1" x14ac:dyDescent="0.35">
      <c r="A556" s="115">
        <v>42815</v>
      </c>
      <c r="B556" s="119">
        <v>0.82</v>
      </c>
      <c r="C556" s="117">
        <f t="shared" si="9"/>
        <v>2017</v>
      </c>
    </row>
    <row r="557" spans="1:3" ht="13.5" thickBot="1" x14ac:dyDescent="0.35">
      <c r="A557" s="115">
        <v>42816</v>
      </c>
      <c r="B557" s="118">
        <v>0.8</v>
      </c>
      <c r="C557" s="117">
        <f t="shared" si="9"/>
        <v>2017</v>
      </c>
    </row>
    <row r="558" spans="1:3" ht="13.5" thickBot="1" x14ac:dyDescent="0.35">
      <c r="A558" s="115">
        <v>42817</v>
      </c>
      <c r="B558" s="119">
        <v>0.8</v>
      </c>
      <c r="C558" s="117">
        <f t="shared" si="9"/>
        <v>2017</v>
      </c>
    </row>
    <row r="559" spans="1:3" ht="13.5" thickBot="1" x14ac:dyDescent="0.35">
      <c r="A559" s="115">
        <v>42818</v>
      </c>
      <c r="B559" s="118">
        <v>0.76</v>
      </c>
      <c r="C559" s="117">
        <f t="shared" si="9"/>
        <v>2017</v>
      </c>
    </row>
    <row r="560" spans="1:3" ht="13.5" thickBot="1" x14ac:dyDescent="0.35">
      <c r="A560" s="115">
        <v>42821</v>
      </c>
      <c r="B560" s="119">
        <v>0.75</v>
      </c>
      <c r="C560" s="117">
        <f t="shared" si="9"/>
        <v>2017</v>
      </c>
    </row>
    <row r="561" spans="1:3" ht="13.5" thickBot="1" x14ac:dyDescent="0.35">
      <c r="A561" s="115">
        <v>42822</v>
      </c>
      <c r="B561" s="118">
        <v>0.79</v>
      </c>
      <c r="C561" s="117">
        <f t="shared" si="9"/>
        <v>2017</v>
      </c>
    </row>
    <row r="562" spans="1:3" ht="13.5" thickBot="1" x14ac:dyDescent="0.35">
      <c r="A562" s="115">
        <v>42823</v>
      </c>
      <c r="B562" s="119">
        <v>0.76</v>
      </c>
      <c r="C562" s="117">
        <f t="shared" si="9"/>
        <v>2017</v>
      </c>
    </row>
    <row r="563" spans="1:3" ht="13.5" thickBot="1" x14ac:dyDescent="0.35">
      <c r="A563" s="115">
        <v>42824</v>
      </c>
      <c r="B563" s="118">
        <v>0.81</v>
      </c>
      <c r="C563" s="117">
        <f t="shared" si="9"/>
        <v>2017</v>
      </c>
    </row>
    <row r="564" spans="1:3" ht="13.5" thickBot="1" x14ac:dyDescent="0.35">
      <c r="A564" s="115">
        <v>42825</v>
      </c>
      <c r="B564" s="119">
        <v>0.78</v>
      </c>
      <c r="C564" s="117">
        <f t="shared" si="9"/>
        <v>2017</v>
      </c>
    </row>
    <row r="565" spans="1:3" ht="13.5" thickBot="1" x14ac:dyDescent="0.35">
      <c r="A565" s="115">
        <v>42828</v>
      </c>
      <c r="B565" s="118">
        <v>0.75</v>
      </c>
      <c r="C565" s="117">
        <f t="shared" si="9"/>
        <v>2017</v>
      </c>
    </row>
    <row r="566" spans="1:3" ht="13.5" thickBot="1" x14ac:dyDescent="0.35">
      <c r="A566" s="115">
        <v>42829</v>
      </c>
      <c r="B566" s="119">
        <v>0.76</v>
      </c>
      <c r="C566" s="117">
        <f t="shared" si="9"/>
        <v>2017</v>
      </c>
    </row>
    <row r="567" spans="1:3" ht="13.5" thickBot="1" x14ac:dyDescent="0.35">
      <c r="A567" s="115">
        <v>42830</v>
      </c>
      <c r="B567" s="118">
        <v>0.73</v>
      </c>
      <c r="C567" s="117">
        <f t="shared" si="9"/>
        <v>2017</v>
      </c>
    </row>
    <row r="568" spans="1:3" ht="13.5" thickBot="1" x14ac:dyDescent="0.35">
      <c r="A568" s="115">
        <v>42831</v>
      </c>
      <c r="B568" s="119">
        <v>0.74</v>
      </c>
      <c r="C568" s="117">
        <f t="shared" si="9"/>
        <v>2017</v>
      </c>
    </row>
    <row r="569" spans="1:3" ht="13.5" thickBot="1" x14ac:dyDescent="0.35">
      <c r="A569" s="115">
        <v>42832</v>
      </c>
      <c r="B569" s="118">
        <v>0.78</v>
      </c>
      <c r="C569" s="117">
        <f t="shared" si="9"/>
        <v>2017</v>
      </c>
    </row>
    <row r="570" spans="1:3" ht="13.5" thickBot="1" x14ac:dyDescent="0.35">
      <c r="A570" s="115">
        <v>42835</v>
      </c>
      <c r="B570" s="119">
        <v>0.78</v>
      </c>
      <c r="C570" s="117">
        <f t="shared" si="9"/>
        <v>2017</v>
      </c>
    </row>
    <row r="571" spans="1:3" ht="13.5" thickBot="1" x14ac:dyDescent="0.35">
      <c r="A571" s="115">
        <v>42836</v>
      </c>
      <c r="B571" s="118">
        <v>0.75</v>
      </c>
      <c r="C571" s="117">
        <f t="shared" si="9"/>
        <v>2017</v>
      </c>
    </row>
    <row r="572" spans="1:3" ht="13.5" thickBot="1" x14ac:dyDescent="0.35">
      <c r="A572" s="115">
        <v>42837</v>
      </c>
      <c r="B572" s="119">
        <v>0.73</v>
      </c>
      <c r="C572" s="117">
        <f t="shared" si="9"/>
        <v>2017</v>
      </c>
    </row>
    <row r="573" spans="1:3" ht="13.5" thickBot="1" x14ac:dyDescent="0.35">
      <c r="A573" s="115">
        <v>42838</v>
      </c>
      <c r="B573" s="118">
        <v>0.69</v>
      </c>
      <c r="C573" s="117">
        <f t="shared" si="9"/>
        <v>2017</v>
      </c>
    </row>
    <row r="574" spans="1:3" ht="13.5" thickBot="1" x14ac:dyDescent="0.35">
      <c r="A574" s="115">
        <v>42842</v>
      </c>
      <c r="B574" s="119">
        <v>0.74</v>
      </c>
      <c r="C574" s="117">
        <f t="shared" si="9"/>
        <v>2017</v>
      </c>
    </row>
    <row r="575" spans="1:3" ht="13.5" thickBot="1" x14ac:dyDescent="0.35">
      <c r="A575" s="115">
        <v>42843</v>
      </c>
      <c r="B575" s="118">
        <v>0.69</v>
      </c>
      <c r="C575" s="117">
        <f t="shared" si="9"/>
        <v>2017</v>
      </c>
    </row>
    <row r="576" spans="1:3" ht="13.5" thickBot="1" x14ac:dyDescent="0.35">
      <c r="A576" s="115">
        <v>42844</v>
      </c>
      <c r="B576" s="119">
        <v>0.73</v>
      </c>
      <c r="C576" s="117">
        <f t="shared" si="9"/>
        <v>2017</v>
      </c>
    </row>
    <row r="577" spans="1:3" ht="13.5" thickBot="1" x14ac:dyDescent="0.35">
      <c r="A577" s="115">
        <v>42845</v>
      </c>
      <c r="B577" s="118">
        <v>0.75</v>
      </c>
      <c r="C577" s="117">
        <f t="shared" si="9"/>
        <v>2017</v>
      </c>
    </row>
    <row r="578" spans="1:3" ht="13.5" thickBot="1" x14ac:dyDescent="0.35">
      <c r="A578" s="115">
        <v>42846</v>
      </c>
      <c r="B578" s="119">
        <v>0.76</v>
      </c>
      <c r="C578" s="117">
        <f t="shared" si="9"/>
        <v>2017</v>
      </c>
    </row>
    <row r="579" spans="1:3" ht="13.5" thickBot="1" x14ac:dyDescent="0.35">
      <c r="A579" s="115">
        <v>42849</v>
      </c>
      <c r="B579" s="118">
        <v>0.77</v>
      </c>
      <c r="C579" s="117">
        <f t="shared" ref="C579:C642" si="10">YEAR(A579)</f>
        <v>2017</v>
      </c>
    </row>
    <row r="580" spans="1:3" ht="13.5" thickBot="1" x14ac:dyDescent="0.35">
      <c r="A580" s="115">
        <v>42850</v>
      </c>
      <c r="B580" s="119">
        <v>0.8</v>
      </c>
      <c r="C580" s="117">
        <f t="shared" si="10"/>
        <v>2017</v>
      </c>
    </row>
    <row r="581" spans="1:3" ht="13.5" thickBot="1" x14ac:dyDescent="0.35">
      <c r="A581" s="115">
        <v>42851</v>
      </c>
      <c r="B581" s="118">
        <v>0.77</v>
      </c>
      <c r="C581" s="117">
        <f t="shared" si="10"/>
        <v>2017</v>
      </c>
    </row>
    <row r="582" spans="1:3" ht="13.5" thickBot="1" x14ac:dyDescent="0.35">
      <c r="A582" s="115">
        <v>42852</v>
      </c>
      <c r="B582" s="119">
        <v>0.75</v>
      </c>
      <c r="C582" s="117">
        <f t="shared" si="10"/>
        <v>2017</v>
      </c>
    </row>
    <row r="583" spans="1:3" ht="13.5" thickBot="1" x14ac:dyDescent="0.35">
      <c r="A583" s="115">
        <v>42853</v>
      </c>
      <c r="B583" s="118">
        <v>0.73</v>
      </c>
      <c r="C583" s="117">
        <f t="shared" si="10"/>
        <v>2017</v>
      </c>
    </row>
    <row r="584" spans="1:3" ht="13.5" thickBot="1" x14ac:dyDescent="0.35">
      <c r="A584" s="115">
        <v>42856</v>
      </c>
      <c r="B584" s="119">
        <v>0.78</v>
      </c>
      <c r="C584" s="117">
        <f t="shared" si="10"/>
        <v>2017</v>
      </c>
    </row>
    <row r="585" spans="1:3" ht="13.5" thickBot="1" x14ac:dyDescent="0.35">
      <c r="A585" s="115">
        <v>42857</v>
      </c>
      <c r="B585" s="118">
        <v>0.78</v>
      </c>
      <c r="C585" s="117">
        <f t="shared" si="10"/>
        <v>2017</v>
      </c>
    </row>
    <row r="586" spans="1:3" ht="13.5" thickBot="1" x14ac:dyDescent="0.35">
      <c r="A586" s="115">
        <v>42858</v>
      </c>
      <c r="B586" s="119">
        <v>0.81</v>
      </c>
      <c r="C586" s="117">
        <f t="shared" si="10"/>
        <v>2017</v>
      </c>
    </row>
    <row r="587" spans="1:3" ht="13.5" thickBot="1" x14ac:dyDescent="0.35">
      <c r="A587" s="115">
        <v>42859</v>
      </c>
      <c r="B587" s="118">
        <v>0.85</v>
      </c>
      <c r="C587" s="117">
        <f t="shared" si="10"/>
        <v>2017</v>
      </c>
    </row>
    <row r="588" spans="1:3" ht="13.5" thickBot="1" x14ac:dyDescent="0.35">
      <c r="A588" s="115">
        <v>42860</v>
      </c>
      <c r="B588" s="119">
        <v>0.85</v>
      </c>
      <c r="C588" s="117">
        <f t="shared" si="10"/>
        <v>2017</v>
      </c>
    </row>
    <row r="589" spans="1:3" ht="13.5" thickBot="1" x14ac:dyDescent="0.35">
      <c r="A589" s="115">
        <v>42863</v>
      </c>
      <c r="B589" s="118">
        <v>0.88</v>
      </c>
      <c r="C589" s="117">
        <f t="shared" si="10"/>
        <v>2017</v>
      </c>
    </row>
    <row r="590" spans="1:3" ht="13.5" thickBot="1" x14ac:dyDescent="0.35">
      <c r="A590" s="115">
        <v>42864</v>
      </c>
      <c r="B590" s="119">
        <v>0.9</v>
      </c>
      <c r="C590" s="117">
        <f t="shared" si="10"/>
        <v>2017</v>
      </c>
    </row>
    <row r="591" spans="1:3" ht="13.5" thickBot="1" x14ac:dyDescent="0.35">
      <c r="A591" s="115">
        <v>42865</v>
      </c>
      <c r="B591" s="118">
        <v>0.89</v>
      </c>
      <c r="C591" s="117">
        <f t="shared" si="10"/>
        <v>2017</v>
      </c>
    </row>
    <row r="592" spans="1:3" ht="13.5" thickBot="1" x14ac:dyDescent="0.35">
      <c r="A592" s="115">
        <v>42866</v>
      </c>
      <c r="B592" s="119">
        <v>0.86</v>
      </c>
      <c r="C592" s="117">
        <f t="shared" si="10"/>
        <v>2017</v>
      </c>
    </row>
    <row r="593" spans="1:3" ht="13.5" thickBot="1" x14ac:dyDescent="0.35">
      <c r="A593" s="115">
        <v>42867</v>
      </c>
      <c r="B593" s="118">
        <v>0.84</v>
      </c>
      <c r="C593" s="117">
        <f t="shared" si="10"/>
        <v>2017</v>
      </c>
    </row>
    <row r="594" spans="1:3" ht="13.5" thickBot="1" x14ac:dyDescent="0.35">
      <c r="A594" s="115">
        <v>42870</v>
      </c>
      <c r="B594" s="119">
        <v>0.88</v>
      </c>
      <c r="C594" s="117">
        <f t="shared" si="10"/>
        <v>2017</v>
      </c>
    </row>
    <row r="595" spans="1:3" ht="13.5" thickBot="1" x14ac:dyDescent="0.35">
      <c r="A595" s="115">
        <v>42871</v>
      </c>
      <c r="B595" s="118">
        <v>0.87</v>
      </c>
      <c r="C595" s="117">
        <f t="shared" si="10"/>
        <v>2017</v>
      </c>
    </row>
    <row r="596" spans="1:3" ht="13.5" thickBot="1" x14ac:dyDescent="0.35">
      <c r="A596" s="115">
        <v>42872</v>
      </c>
      <c r="B596" s="119">
        <v>0.8</v>
      </c>
      <c r="C596" s="117">
        <f t="shared" si="10"/>
        <v>2017</v>
      </c>
    </row>
    <row r="597" spans="1:3" ht="13.5" thickBot="1" x14ac:dyDescent="0.35">
      <c r="A597" s="115">
        <v>42873</v>
      </c>
      <c r="B597" s="118">
        <v>0.79</v>
      </c>
      <c r="C597" s="117">
        <f t="shared" si="10"/>
        <v>2017</v>
      </c>
    </row>
    <row r="598" spans="1:3" ht="13.5" thickBot="1" x14ac:dyDescent="0.35">
      <c r="A598" s="115">
        <v>42874</v>
      </c>
      <c r="B598" s="119">
        <v>0.76</v>
      </c>
      <c r="C598" s="117">
        <f t="shared" si="10"/>
        <v>2017</v>
      </c>
    </row>
    <row r="599" spans="1:3" ht="13.5" thickBot="1" x14ac:dyDescent="0.35">
      <c r="A599" s="115">
        <v>42877</v>
      </c>
      <c r="B599" s="118">
        <v>0.78</v>
      </c>
      <c r="C599" s="117">
        <f t="shared" si="10"/>
        <v>2017</v>
      </c>
    </row>
    <row r="600" spans="1:3" ht="13.5" thickBot="1" x14ac:dyDescent="0.35">
      <c r="A600" s="115">
        <v>42878</v>
      </c>
      <c r="B600" s="119">
        <v>0.8</v>
      </c>
      <c r="C600" s="117">
        <f t="shared" si="10"/>
        <v>2017</v>
      </c>
    </row>
    <row r="601" spans="1:3" ht="13.5" thickBot="1" x14ac:dyDescent="0.35">
      <c r="A601" s="115">
        <v>42879</v>
      </c>
      <c r="B601" s="118">
        <v>0.8</v>
      </c>
      <c r="C601" s="117">
        <f t="shared" si="10"/>
        <v>2017</v>
      </c>
    </row>
    <row r="602" spans="1:3" ht="13.5" thickBot="1" x14ac:dyDescent="0.35">
      <c r="A602" s="115">
        <v>42880</v>
      </c>
      <c r="B602" s="119">
        <v>0.8</v>
      </c>
      <c r="C602" s="117">
        <f t="shared" si="10"/>
        <v>2017</v>
      </c>
    </row>
    <row r="603" spans="1:3" ht="13.5" thickBot="1" x14ac:dyDescent="0.35">
      <c r="A603" s="115">
        <v>42881</v>
      </c>
      <c r="B603" s="118">
        <v>0.79</v>
      </c>
      <c r="C603" s="117">
        <f t="shared" si="10"/>
        <v>2017</v>
      </c>
    </row>
    <row r="604" spans="1:3" ht="13.5" thickBot="1" x14ac:dyDescent="0.35">
      <c r="A604" s="115">
        <v>42885</v>
      </c>
      <c r="B604" s="119">
        <v>0.76</v>
      </c>
      <c r="C604" s="117">
        <f t="shared" si="10"/>
        <v>2017</v>
      </c>
    </row>
    <row r="605" spans="1:3" ht="13.5" thickBot="1" x14ac:dyDescent="0.35">
      <c r="A605" s="115">
        <v>42886</v>
      </c>
      <c r="B605" s="118">
        <v>0.75</v>
      </c>
      <c r="C605" s="117">
        <f t="shared" si="10"/>
        <v>2017</v>
      </c>
    </row>
    <row r="606" spans="1:3" ht="13.5" thickBot="1" x14ac:dyDescent="0.35">
      <c r="A606" s="115">
        <v>42887</v>
      </c>
      <c r="B606" s="119">
        <v>0.75</v>
      </c>
      <c r="C606" s="117">
        <f t="shared" si="10"/>
        <v>2017</v>
      </c>
    </row>
    <row r="607" spans="1:3" ht="13.5" thickBot="1" x14ac:dyDescent="0.35">
      <c r="A607" s="115">
        <v>42888</v>
      </c>
      <c r="B607" s="118">
        <v>0.7</v>
      </c>
      <c r="C607" s="117">
        <f t="shared" si="10"/>
        <v>2017</v>
      </c>
    </row>
    <row r="608" spans="1:3" ht="13.5" thickBot="1" x14ac:dyDescent="0.35">
      <c r="A608" s="115">
        <v>42891</v>
      </c>
      <c r="B608" s="119">
        <v>0.74</v>
      </c>
      <c r="C608" s="117">
        <f t="shared" si="10"/>
        <v>2017</v>
      </c>
    </row>
    <row r="609" spans="1:3" ht="13.5" thickBot="1" x14ac:dyDescent="0.35">
      <c r="A609" s="115">
        <v>42892</v>
      </c>
      <c r="B609" s="118">
        <v>0.73</v>
      </c>
      <c r="C609" s="117">
        <f t="shared" si="10"/>
        <v>2017</v>
      </c>
    </row>
    <row r="610" spans="1:3" ht="13.5" thickBot="1" x14ac:dyDescent="0.35">
      <c r="A610" s="115">
        <v>42893</v>
      </c>
      <c r="B610" s="119">
        <v>0.75</v>
      </c>
      <c r="C610" s="117">
        <f t="shared" si="10"/>
        <v>2017</v>
      </c>
    </row>
    <row r="611" spans="1:3" ht="13.5" thickBot="1" x14ac:dyDescent="0.35">
      <c r="A611" s="115">
        <v>42894</v>
      </c>
      <c r="B611" s="118">
        <v>0.77</v>
      </c>
      <c r="C611" s="117">
        <f t="shared" si="10"/>
        <v>2017</v>
      </c>
    </row>
    <row r="612" spans="1:3" ht="13.5" thickBot="1" x14ac:dyDescent="0.35">
      <c r="A612" s="115">
        <v>42895</v>
      </c>
      <c r="B612" s="119">
        <v>0.78</v>
      </c>
      <c r="C612" s="117">
        <f t="shared" si="10"/>
        <v>2017</v>
      </c>
    </row>
    <row r="613" spans="1:3" ht="13.5" thickBot="1" x14ac:dyDescent="0.35">
      <c r="A613" s="115">
        <v>42898</v>
      </c>
      <c r="B613" s="118">
        <v>0.81</v>
      </c>
      <c r="C613" s="117">
        <f t="shared" si="10"/>
        <v>2017</v>
      </c>
    </row>
    <row r="614" spans="1:3" ht="13.5" thickBot="1" x14ac:dyDescent="0.35">
      <c r="A614" s="115">
        <v>42899</v>
      </c>
      <c r="B614" s="119">
        <v>0.8</v>
      </c>
      <c r="C614" s="117">
        <f t="shared" si="10"/>
        <v>2017</v>
      </c>
    </row>
    <row r="615" spans="1:3" ht="13.5" thickBot="1" x14ac:dyDescent="0.35">
      <c r="A615" s="115">
        <v>42900</v>
      </c>
      <c r="B615" s="118">
        <v>0.77</v>
      </c>
      <c r="C615" s="117">
        <f t="shared" si="10"/>
        <v>2017</v>
      </c>
    </row>
    <row r="616" spans="1:3" ht="13.5" thickBot="1" x14ac:dyDescent="0.35">
      <c r="A616" s="115">
        <v>42901</v>
      </c>
      <c r="B616" s="119">
        <v>0.81</v>
      </c>
      <c r="C616" s="117">
        <f t="shared" si="10"/>
        <v>2017</v>
      </c>
    </row>
    <row r="617" spans="1:3" ht="13.5" thickBot="1" x14ac:dyDescent="0.35">
      <c r="A617" s="115">
        <v>42902</v>
      </c>
      <c r="B617" s="118">
        <v>0.81</v>
      </c>
      <c r="C617" s="117">
        <f t="shared" si="10"/>
        <v>2017</v>
      </c>
    </row>
    <row r="618" spans="1:3" ht="13.5" thickBot="1" x14ac:dyDescent="0.35">
      <c r="A618" s="115">
        <v>42905</v>
      </c>
      <c r="B618" s="119">
        <v>0.82</v>
      </c>
      <c r="C618" s="117">
        <f t="shared" si="10"/>
        <v>2017</v>
      </c>
    </row>
    <row r="619" spans="1:3" ht="13.5" thickBot="1" x14ac:dyDescent="0.35">
      <c r="A619" s="115">
        <v>42906</v>
      </c>
      <c r="B619" s="118">
        <v>0.8</v>
      </c>
      <c r="C619" s="117">
        <f t="shared" si="10"/>
        <v>2017</v>
      </c>
    </row>
    <row r="620" spans="1:3" ht="13.5" thickBot="1" x14ac:dyDescent="0.35">
      <c r="A620" s="115">
        <v>42907</v>
      </c>
      <c r="B620" s="119">
        <v>0.78</v>
      </c>
      <c r="C620" s="117">
        <f t="shared" si="10"/>
        <v>2017</v>
      </c>
    </row>
    <row r="621" spans="1:3" ht="13.5" thickBot="1" x14ac:dyDescent="0.35">
      <c r="A621" s="115">
        <v>42908</v>
      </c>
      <c r="B621" s="118">
        <v>0.75</v>
      </c>
      <c r="C621" s="117">
        <f t="shared" si="10"/>
        <v>2017</v>
      </c>
    </row>
    <row r="622" spans="1:3" ht="13.5" thickBot="1" x14ac:dyDescent="0.35">
      <c r="A622" s="115">
        <v>42909</v>
      </c>
      <c r="B622" s="119">
        <v>0.74</v>
      </c>
      <c r="C622" s="117">
        <f t="shared" si="10"/>
        <v>2017</v>
      </c>
    </row>
    <row r="623" spans="1:3" ht="13.5" thickBot="1" x14ac:dyDescent="0.35">
      <c r="A623" s="115">
        <v>42912</v>
      </c>
      <c r="B623" s="118">
        <v>0.73</v>
      </c>
      <c r="C623" s="117">
        <f t="shared" si="10"/>
        <v>2017</v>
      </c>
    </row>
    <row r="624" spans="1:3" ht="13.5" thickBot="1" x14ac:dyDescent="0.35">
      <c r="A624" s="115">
        <v>42913</v>
      </c>
      <c r="B624" s="119">
        <v>0.79</v>
      </c>
      <c r="C624" s="117">
        <f t="shared" si="10"/>
        <v>2017</v>
      </c>
    </row>
    <row r="625" spans="1:3" ht="13.5" thickBot="1" x14ac:dyDescent="0.35">
      <c r="A625" s="115">
        <v>42914</v>
      </c>
      <c r="B625" s="118">
        <v>0.79</v>
      </c>
      <c r="C625" s="117">
        <f t="shared" si="10"/>
        <v>2017</v>
      </c>
    </row>
    <row r="626" spans="1:3" ht="13.5" thickBot="1" x14ac:dyDescent="0.35">
      <c r="A626" s="115">
        <v>42915</v>
      </c>
      <c r="B626" s="119">
        <v>0.84</v>
      </c>
      <c r="C626" s="117">
        <f t="shared" si="10"/>
        <v>2017</v>
      </c>
    </row>
    <row r="627" spans="1:3" ht="13.5" thickBot="1" x14ac:dyDescent="0.35">
      <c r="A627" s="115">
        <v>42916</v>
      </c>
      <c r="B627" s="118">
        <v>0.87</v>
      </c>
      <c r="C627" s="117">
        <f t="shared" si="10"/>
        <v>2017</v>
      </c>
    </row>
    <row r="628" spans="1:3" ht="13.5" thickBot="1" x14ac:dyDescent="0.35">
      <c r="A628" s="115">
        <v>42919</v>
      </c>
      <c r="B628" s="119">
        <v>0.88</v>
      </c>
      <c r="C628" s="117">
        <f t="shared" si="10"/>
        <v>2017</v>
      </c>
    </row>
    <row r="629" spans="1:3" ht="13.5" thickBot="1" x14ac:dyDescent="0.35">
      <c r="A629" s="115">
        <v>42921</v>
      </c>
      <c r="B629" s="118">
        <v>0.86</v>
      </c>
      <c r="C629" s="117">
        <f t="shared" si="10"/>
        <v>2017</v>
      </c>
    </row>
    <row r="630" spans="1:3" ht="13.5" thickBot="1" x14ac:dyDescent="0.35">
      <c r="A630" s="115">
        <v>42922</v>
      </c>
      <c r="B630" s="119">
        <v>0.9</v>
      </c>
      <c r="C630" s="117">
        <f t="shared" si="10"/>
        <v>2017</v>
      </c>
    </row>
    <row r="631" spans="1:3" ht="13.5" thickBot="1" x14ac:dyDescent="0.35">
      <c r="A631" s="115">
        <v>42923</v>
      </c>
      <c r="B631" s="118">
        <v>0.94</v>
      </c>
      <c r="C631" s="117">
        <f t="shared" si="10"/>
        <v>2017</v>
      </c>
    </row>
    <row r="632" spans="1:3" ht="13.5" thickBot="1" x14ac:dyDescent="0.35">
      <c r="A632" s="115">
        <v>42926</v>
      </c>
      <c r="B632" s="119">
        <v>0.94</v>
      </c>
      <c r="C632" s="117">
        <f t="shared" si="10"/>
        <v>2017</v>
      </c>
    </row>
    <row r="633" spans="1:3" ht="13.5" thickBot="1" x14ac:dyDescent="0.35">
      <c r="A633" s="115">
        <v>42927</v>
      </c>
      <c r="B633" s="118">
        <v>0.91</v>
      </c>
      <c r="C633" s="117">
        <f t="shared" si="10"/>
        <v>2017</v>
      </c>
    </row>
    <row r="634" spans="1:3" ht="13.5" thickBot="1" x14ac:dyDescent="0.35">
      <c r="A634" s="115">
        <v>42928</v>
      </c>
      <c r="B634" s="119">
        <v>0.87</v>
      </c>
      <c r="C634" s="117">
        <f t="shared" si="10"/>
        <v>2017</v>
      </c>
    </row>
    <row r="635" spans="1:3" ht="13.5" thickBot="1" x14ac:dyDescent="0.35">
      <c r="A635" s="115">
        <v>42929</v>
      </c>
      <c r="B635" s="118">
        <v>0.89</v>
      </c>
      <c r="C635" s="117">
        <f t="shared" si="10"/>
        <v>2017</v>
      </c>
    </row>
    <row r="636" spans="1:3" ht="13.5" thickBot="1" x14ac:dyDescent="0.35">
      <c r="A636" s="115">
        <v>42930</v>
      </c>
      <c r="B636" s="119">
        <v>0.88</v>
      </c>
      <c r="C636" s="117">
        <f t="shared" si="10"/>
        <v>2017</v>
      </c>
    </row>
    <row r="637" spans="1:3" ht="13.5" thickBot="1" x14ac:dyDescent="0.35">
      <c r="A637" s="115">
        <v>42933</v>
      </c>
      <c r="B637" s="118">
        <v>0.86</v>
      </c>
      <c r="C637" s="117">
        <f t="shared" si="10"/>
        <v>2017</v>
      </c>
    </row>
    <row r="638" spans="1:3" ht="13.5" thickBot="1" x14ac:dyDescent="0.35">
      <c r="A638" s="115">
        <v>42934</v>
      </c>
      <c r="B638" s="119">
        <v>0.82</v>
      </c>
      <c r="C638" s="117">
        <f t="shared" si="10"/>
        <v>2017</v>
      </c>
    </row>
    <row r="639" spans="1:3" ht="13.5" thickBot="1" x14ac:dyDescent="0.35">
      <c r="A639" s="115">
        <v>42935</v>
      </c>
      <c r="B639" s="118">
        <v>0.82</v>
      </c>
      <c r="C639" s="117">
        <f t="shared" si="10"/>
        <v>2017</v>
      </c>
    </row>
    <row r="640" spans="1:3" ht="13.5" thickBot="1" x14ac:dyDescent="0.35">
      <c r="A640" s="115">
        <v>42936</v>
      </c>
      <c r="B640" s="119">
        <v>0.84</v>
      </c>
      <c r="C640" s="117">
        <f t="shared" si="10"/>
        <v>2017</v>
      </c>
    </row>
    <row r="641" spans="1:3" ht="13.5" thickBot="1" x14ac:dyDescent="0.35">
      <c r="A641" s="115">
        <v>42937</v>
      </c>
      <c r="B641" s="118">
        <v>0.82</v>
      </c>
      <c r="C641" s="117">
        <f t="shared" si="10"/>
        <v>2017</v>
      </c>
    </row>
    <row r="642" spans="1:3" ht="13.5" thickBot="1" x14ac:dyDescent="0.35">
      <c r="A642" s="115">
        <v>42940</v>
      </c>
      <c r="B642" s="119">
        <v>0.83</v>
      </c>
      <c r="C642" s="117">
        <f t="shared" si="10"/>
        <v>2017</v>
      </c>
    </row>
    <row r="643" spans="1:3" ht="13.5" thickBot="1" x14ac:dyDescent="0.35">
      <c r="A643" s="115">
        <v>42941</v>
      </c>
      <c r="B643" s="118">
        <v>0.88</v>
      </c>
      <c r="C643" s="117">
        <f t="shared" ref="C643:C706" si="11">YEAR(A643)</f>
        <v>2017</v>
      </c>
    </row>
    <row r="644" spans="1:3" ht="13.5" thickBot="1" x14ac:dyDescent="0.35">
      <c r="A644" s="115">
        <v>42942</v>
      </c>
      <c r="B644" s="119">
        <v>0.85</v>
      </c>
      <c r="C644" s="117">
        <f t="shared" si="11"/>
        <v>2017</v>
      </c>
    </row>
    <row r="645" spans="1:3" ht="13.5" thickBot="1" x14ac:dyDescent="0.35">
      <c r="A645" s="115">
        <v>42943</v>
      </c>
      <c r="B645" s="118">
        <v>0.86</v>
      </c>
      <c r="C645" s="117">
        <f t="shared" si="11"/>
        <v>2017</v>
      </c>
    </row>
    <row r="646" spans="1:3" ht="13.5" thickBot="1" x14ac:dyDescent="0.35">
      <c r="A646" s="115">
        <v>42944</v>
      </c>
      <c r="B646" s="119">
        <v>0.84</v>
      </c>
      <c r="C646" s="117">
        <f t="shared" si="11"/>
        <v>2017</v>
      </c>
    </row>
    <row r="647" spans="1:3" ht="13.5" thickBot="1" x14ac:dyDescent="0.35">
      <c r="A647" s="115">
        <v>42947</v>
      </c>
      <c r="B647" s="118">
        <v>0.84</v>
      </c>
      <c r="C647" s="117">
        <f t="shared" si="11"/>
        <v>2017</v>
      </c>
    </row>
    <row r="648" spans="1:3" ht="13.5" thickBot="1" x14ac:dyDescent="0.35">
      <c r="A648" s="115">
        <v>42948</v>
      </c>
      <c r="B648" s="119">
        <v>0.83</v>
      </c>
      <c r="C648" s="117">
        <f t="shared" si="11"/>
        <v>2017</v>
      </c>
    </row>
    <row r="649" spans="1:3" ht="13.5" thickBot="1" x14ac:dyDescent="0.35">
      <c r="A649" s="115">
        <v>42949</v>
      </c>
      <c r="B649" s="118">
        <v>0.83</v>
      </c>
      <c r="C649" s="117">
        <f t="shared" si="11"/>
        <v>2017</v>
      </c>
    </row>
    <row r="650" spans="1:3" ht="13.5" thickBot="1" x14ac:dyDescent="0.35">
      <c r="A650" s="115">
        <v>42950</v>
      </c>
      <c r="B650" s="119">
        <v>0.81</v>
      </c>
      <c r="C650" s="117">
        <f t="shared" si="11"/>
        <v>2017</v>
      </c>
    </row>
    <row r="651" spans="1:3" ht="13.5" thickBot="1" x14ac:dyDescent="0.35">
      <c r="A651" s="115">
        <v>42951</v>
      </c>
      <c r="B651" s="118">
        <v>0.82</v>
      </c>
      <c r="C651" s="117">
        <f t="shared" si="11"/>
        <v>2017</v>
      </c>
    </row>
    <row r="652" spans="1:3" ht="13.5" thickBot="1" x14ac:dyDescent="0.35">
      <c r="A652" s="115">
        <v>42954</v>
      </c>
      <c r="B652" s="119">
        <v>0.81</v>
      </c>
      <c r="C652" s="117">
        <f t="shared" si="11"/>
        <v>2017</v>
      </c>
    </row>
    <row r="653" spans="1:3" ht="13.5" thickBot="1" x14ac:dyDescent="0.35">
      <c r="A653" s="115">
        <v>42955</v>
      </c>
      <c r="B653" s="118">
        <v>0.81</v>
      </c>
      <c r="C653" s="117">
        <f t="shared" si="11"/>
        <v>2017</v>
      </c>
    </row>
    <row r="654" spans="1:3" ht="13.5" thickBot="1" x14ac:dyDescent="0.35">
      <c r="A654" s="115">
        <v>42956</v>
      </c>
      <c r="B654" s="119">
        <v>0.77</v>
      </c>
      <c r="C654" s="117">
        <f t="shared" si="11"/>
        <v>2017</v>
      </c>
    </row>
    <row r="655" spans="1:3" ht="13.5" thickBot="1" x14ac:dyDescent="0.35">
      <c r="A655" s="115">
        <v>42957</v>
      </c>
      <c r="B655" s="118">
        <v>0.74</v>
      </c>
      <c r="C655" s="117">
        <f t="shared" si="11"/>
        <v>2017</v>
      </c>
    </row>
    <row r="656" spans="1:3" ht="13.5" thickBot="1" x14ac:dyDescent="0.35">
      <c r="A656" s="115">
        <v>42958</v>
      </c>
      <c r="B656" s="119">
        <v>0.75</v>
      </c>
      <c r="C656" s="117">
        <f t="shared" si="11"/>
        <v>2017</v>
      </c>
    </row>
    <row r="657" spans="1:3" ht="13.5" thickBot="1" x14ac:dyDescent="0.35">
      <c r="A657" s="115">
        <v>42961</v>
      </c>
      <c r="B657" s="118">
        <v>0.8</v>
      </c>
      <c r="C657" s="117">
        <f t="shared" si="11"/>
        <v>2017</v>
      </c>
    </row>
    <row r="658" spans="1:3" ht="13.5" thickBot="1" x14ac:dyDescent="0.35">
      <c r="A658" s="115">
        <v>42962</v>
      </c>
      <c r="B658" s="119">
        <v>0.83</v>
      </c>
      <c r="C658" s="117">
        <f t="shared" si="11"/>
        <v>2017</v>
      </c>
    </row>
    <row r="659" spans="1:3" ht="13.5" thickBot="1" x14ac:dyDescent="0.35">
      <c r="A659" s="115">
        <v>42963</v>
      </c>
      <c r="B659" s="118">
        <v>0.8</v>
      </c>
      <c r="C659" s="117">
        <f t="shared" si="11"/>
        <v>2017</v>
      </c>
    </row>
    <row r="660" spans="1:3" ht="13.5" thickBot="1" x14ac:dyDescent="0.35">
      <c r="A660" s="115">
        <v>42964</v>
      </c>
      <c r="B660" s="119">
        <v>0.77</v>
      </c>
      <c r="C660" s="117">
        <f t="shared" si="11"/>
        <v>2017</v>
      </c>
    </row>
    <row r="661" spans="1:3" ht="13.5" thickBot="1" x14ac:dyDescent="0.35">
      <c r="A661" s="115">
        <v>42965</v>
      </c>
      <c r="B661" s="118">
        <v>0.78</v>
      </c>
      <c r="C661" s="117">
        <f t="shared" si="11"/>
        <v>2017</v>
      </c>
    </row>
    <row r="662" spans="1:3" ht="13.5" thickBot="1" x14ac:dyDescent="0.35">
      <c r="A662" s="115">
        <v>42968</v>
      </c>
      <c r="B662" s="119">
        <v>0.77</v>
      </c>
      <c r="C662" s="117">
        <f t="shared" si="11"/>
        <v>2017</v>
      </c>
    </row>
    <row r="663" spans="1:3" ht="13.5" thickBot="1" x14ac:dyDescent="0.35">
      <c r="A663" s="115">
        <v>42969</v>
      </c>
      <c r="B663" s="118">
        <v>0.79</v>
      </c>
      <c r="C663" s="117">
        <f t="shared" si="11"/>
        <v>2017</v>
      </c>
    </row>
    <row r="664" spans="1:3" ht="13.5" thickBot="1" x14ac:dyDescent="0.35">
      <c r="A664" s="115">
        <v>42970</v>
      </c>
      <c r="B664" s="119">
        <v>0.76</v>
      </c>
      <c r="C664" s="117">
        <f t="shared" si="11"/>
        <v>2017</v>
      </c>
    </row>
    <row r="665" spans="1:3" ht="13.5" thickBot="1" x14ac:dyDescent="0.35">
      <c r="A665" s="115">
        <v>42971</v>
      </c>
      <c r="B665" s="118">
        <v>0.78</v>
      </c>
      <c r="C665" s="117">
        <f t="shared" si="11"/>
        <v>2017</v>
      </c>
    </row>
    <row r="666" spans="1:3" ht="13.5" thickBot="1" x14ac:dyDescent="0.35">
      <c r="A666" s="115">
        <v>42972</v>
      </c>
      <c r="B666" s="119">
        <v>0.76</v>
      </c>
      <c r="C666" s="117">
        <f t="shared" si="11"/>
        <v>2017</v>
      </c>
    </row>
    <row r="667" spans="1:3" ht="13.5" thickBot="1" x14ac:dyDescent="0.35">
      <c r="A667" s="115">
        <v>42975</v>
      </c>
      <c r="B667" s="118">
        <v>0.76</v>
      </c>
      <c r="C667" s="117">
        <f t="shared" si="11"/>
        <v>2017</v>
      </c>
    </row>
    <row r="668" spans="1:3" ht="13.5" thickBot="1" x14ac:dyDescent="0.35">
      <c r="A668" s="115">
        <v>42976</v>
      </c>
      <c r="B668" s="119">
        <v>0.75</v>
      </c>
      <c r="C668" s="117">
        <f t="shared" si="11"/>
        <v>2017</v>
      </c>
    </row>
    <row r="669" spans="1:3" ht="13.5" thickBot="1" x14ac:dyDescent="0.35">
      <c r="A669" s="115">
        <v>42977</v>
      </c>
      <c r="B669" s="118">
        <v>0.75</v>
      </c>
      <c r="C669" s="117">
        <f t="shared" si="11"/>
        <v>2017</v>
      </c>
    </row>
    <row r="670" spans="1:3" ht="13.5" thickBot="1" x14ac:dyDescent="0.35">
      <c r="A670" s="115">
        <v>42978</v>
      </c>
      <c r="B670" s="119">
        <v>0.71</v>
      </c>
      <c r="C670" s="117">
        <f t="shared" si="11"/>
        <v>2017</v>
      </c>
    </row>
    <row r="671" spans="1:3" ht="13.5" thickBot="1" x14ac:dyDescent="0.35">
      <c r="A671" s="115">
        <v>42979</v>
      </c>
      <c r="B671" s="118">
        <v>0.74</v>
      </c>
      <c r="C671" s="117">
        <f t="shared" si="11"/>
        <v>2017</v>
      </c>
    </row>
    <row r="672" spans="1:3" ht="13.5" thickBot="1" x14ac:dyDescent="0.35">
      <c r="A672" s="115">
        <v>42983</v>
      </c>
      <c r="B672" s="119">
        <v>0.67</v>
      </c>
      <c r="C672" s="117">
        <f t="shared" si="11"/>
        <v>2017</v>
      </c>
    </row>
    <row r="673" spans="1:3" ht="13.5" thickBot="1" x14ac:dyDescent="0.35">
      <c r="A673" s="115">
        <v>42984</v>
      </c>
      <c r="B673" s="118">
        <v>0.68</v>
      </c>
      <c r="C673" s="117">
        <f t="shared" si="11"/>
        <v>2017</v>
      </c>
    </row>
    <row r="674" spans="1:3" ht="13.5" thickBot="1" x14ac:dyDescent="0.35">
      <c r="A674" s="115">
        <v>42985</v>
      </c>
      <c r="B674" s="119">
        <v>0.63</v>
      </c>
      <c r="C674" s="117">
        <f t="shared" si="11"/>
        <v>2017</v>
      </c>
    </row>
    <row r="675" spans="1:3" ht="13.5" thickBot="1" x14ac:dyDescent="0.35">
      <c r="A675" s="115">
        <v>42986</v>
      </c>
      <c r="B675" s="118">
        <v>0.62</v>
      </c>
      <c r="C675" s="117">
        <f t="shared" si="11"/>
        <v>2017</v>
      </c>
    </row>
    <row r="676" spans="1:3" ht="13.5" thickBot="1" x14ac:dyDescent="0.35">
      <c r="A676" s="115">
        <v>42989</v>
      </c>
      <c r="B676" s="119">
        <v>0.67</v>
      </c>
      <c r="C676" s="117">
        <f t="shared" si="11"/>
        <v>2017</v>
      </c>
    </row>
    <row r="677" spans="1:3" ht="13.5" thickBot="1" x14ac:dyDescent="0.35">
      <c r="A677" s="115">
        <v>42990</v>
      </c>
      <c r="B677" s="118">
        <v>0.69</v>
      </c>
      <c r="C677" s="117">
        <f t="shared" si="11"/>
        <v>2017</v>
      </c>
    </row>
    <row r="678" spans="1:3" ht="13.5" thickBot="1" x14ac:dyDescent="0.35">
      <c r="A678" s="115">
        <v>42991</v>
      </c>
      <c r="B678" s="119">
        <v>0.71</v>
      </c>
      <c r="C678" s="117">
        <f t="shared" si="11"/>
        <v>2017</v>
      </c>
    </row>
    <row r="679" spans="1:3" ht="13.5" thickBot="1" x14ac:dyDescent="0.35">
      <c r="A679" s="115">
        <v>42992</v>
      </c>
      <c r="B679" s="118">
        <v>0.7</v>
      </c>
      <c r="C679" s="117">
        <f t="shared" si="11"/>
        <v>2017</v>
      </c>
    </row>
    <row r="680" spans="1:3" ht="13.5" thickBot="1" x14ac:dyDescent="0.35">
      <c r="A680" s="115">
        <v>42993</v>
      </c>
      <c r="B680" s="119">
        <v>0.7</v>
      </c>
      <c r="C680" s="117">
        <f t="shared" si="11"/>
        <v>2017</v>
      </c>
    </row>
    <row r="681" spans="1:3" ht="13.5" thickBot="1" x14ac:dyDescent="0.35">
      <c r="A681" s="115">
        <v>42996</v>
      </c>
      <c r="B681" s="118">
        <v>0.71</v>
      </c>
      <c r="C681" s="117">
        <f t="shared" si="11"/>
        <v>2017</v>
      </c>
    </row>
    <row r="682" spans="1:3" ht="13.5" thickBot="1" x14ac:dyDescent="0.35">
      <c r="A682" s="115">
        <v>42997</v>
      </c>
      <c r="B682" s="119">
        <v>0.72</v>
      </c>
      <c r="C682" s="117">
        <f t="shared" si="11"/>
        <v>2017</v>
      </c>
    </row>
    <row r="683" spans="1:3" ht="13.5" thickBot="1" x14ac:dyDescent="0.35">
      <c r="A683" s="115">
        <v>42998</v>
      </c>
      <c r="B683" s="118">
        <v>0.76</v>
      </c>
      <c r="C683" s="117">
        <f t="shared" si="11"/>
        <v>2017</v>
      </c>
    </row>
    <row r="684" spans="1:3" ht="13.5" thickBot="1" x14ac:dyDescent="0.35">
      <c r="A684" s="115">
        <v>42999</v>
      </c>
      <c r="B684" s="119">
        <v>0.76</v>
      </c>
      <c r="C684" s="117">
        <f t="shared" si="11"/>
        <v>2017</v>
      </c>
    </row>
    <row r="685" spans="1:3" ht="13.5" thickBot="1" x14ac:dyDescent="0.35">
      <c r="A685" s="115">
        <v>43000</v>
      </c>
      <c r="B685" s="118">
        <v>0.74</v>
      </c>
      <c r="C685" s="117">
        <f t="shared" si="11"/>
        <v>2017</v>
      </c>
    </row>
    <row r="686" spans="1:3" ht="13.5" thickBot="1" x14ac:dyDescent="0.35">
      <c r="A686" s="115">
        <v>43003</v>
      </c>
      <c r="B686" s="119">
        <v>0.71</v>
      </c>
      <c r="C686" s="117">
        <f t="shared" si="11"/>
        <v>2017</v>
      </c>
    </row>
    <row r="687" spans="1:3" ht="13.5" thickBot="1" x14ac:dyDescent="0.35">
      <c r="A687" s="115">
        <v>43004</v>
      </c>
      <c r="B687" s="118">
        <v>0.73</v>
      </c>
      <c r="C687" s="117">
        <f t="shared" si="11"/>
        <v>2017</v>
      </c>
    </row>
    <row r="688" spans="1:3" ht="13.5" thickBot="1" x14ac:dyDescent="0.35">
      <c r="A688" s="115">
        <v>43005</v>
      </c>
      <c r="B688" s="119">
        <v>0.78</v>
      </c>
      <c r="C688" s="117">
        <f t="shared" si="11"/>
        <v>2017</v>
      </c>
    </row>
    <row r="689" spans="1:3" ht="13.5" thickBot="1" x14ac:dyDescent="0.35">
      <c r="A689" s="115">
        <v>43006</v>
      </c>
      <c r="B689" s="118">
        <v>0.78</v>
      </c>
      <c r="C689" s="117">
        <f t="shared" si="11"/>
        <v>2017</v>
      </c>
    </row>
    <row r="690" spans="1:3" ht="13.5" thickBot="1" x14ac:dyDescent="0.35">
      <c r="A690" s="115">
        <v>43007</v>
      </c>
      <c r="B690" s="119">
        <v>0.8</v>
      </c>
      <c r="C690" s="117">
        <f t="shared" si="11"/>
        <v>2017</v>
      </c>
    </row>
    <row r="691" spans="1:3" ht="13.5" thickBot="1" x14ac:dyDescent="0.35">
      <c r="A691" s="115">
        <v>43010</v>
      </c>
      <c r="B691" s="118">
        <v>0.82</v>
      </c>
      <c r="C691" s="117">
        <f t="shared" si="11"/>
        <v>2017</v>
      </c>
    </row>
    <row r="692" spans="1:3" ht="13.5" thickBot="1" x14ac:dyDescent="0.35">
      <c r="A692" s="115">
        <v>43011</v>
      </c>
      <c r="B692" s="119">
        <v>0.81</v>
      </c>
      <c r="C692" s="117">
        <f t="shared" si="11"/>
        <v>2017</v>
      </c>
    </row>
    <row r="693" spans="1:3" ht="13.5" thickBot="1" x14ac:dyDescent="0.35">
      <c r="A693" s="115">
        <v>43012</v>
      </c>
      <c r="B693" s="118">
        <v>0.8</v>
      </c>
      <c r="C693" s="117">
        <f t="shared" si="11"/>
        <v>2017</v>
      </c>
    </row>
    <row r="694" spans="1:3" ht="13.5" thickBot="1" x14ac:dyDescent="0.35">
      <c r="A694" s="115">
        <v>43013</v>
      </c>
      <c r="B694" s="119">
        <v>0.81</v>
      </c>
      <c r="C694" s="117">
        <f t="shared" si="11"/>
        <v>2017</v>
      </c>
    </row>
    <row r="695" spans="1:3" ht="13.5" thickBot="1" x14ac:dyDescent="0.35">
      <c r="A695" s="115">
        <v>43014</v>
      </c>
      <c r="B695" s="118">
        <v>0.83</v>
      </c>
      <c r="C695" s="117">
        <f t="shared" si="11"/>
        <v>2017</v>
      </c>
    </row>
    <row r="696" spans="1:3" ht="13.5" thickBot="1" x14ac:dyDescent="0.35">
      <c r="A696" s="115">
        <v>43018</v>
      </c>
      <c r="B696" s="119">
        <v>0.8</v>
      </c>
      <c r="C696" s="117">
        <f t="shared" si="11"/>
        <v>2017</v>
      </c>
    </row>
    <row r="697" spans="1:3" ht="13.5" thickBot="1" x14ac:dyDescent="0.35">
      <c r="A697" s="115">
        <v>43019</v>
      </c>
      <c r="B697" s="118">
        <v>0.79</v>
      </c>
      <c r="C697" s="117">
        <f t="shared" si="11"/>
        <v>2017</v>
      </c>
    </row>
    <row r="698" spans="1:3" ht="13.5" thickBot="1" x14ac:dyDescent="0.35">
      <c r="A698" s="115">
        <v>43020</v>
      </c>
      <c r="B698" s="119">
        <v>0.76</v>
      </c>
      <c r="C698" s="117">
        <f t="shared" si="11"/>
        <v>2017</v>
      </c>
    </row>
    <row r="699" spans="1:3" ht="13.5" thickBot="1" x14ac:dyDescent="0.35">
      <c r="A699" s="115">
        <v>43021</v>
      </c>
      <c r="B699" s="118">
        <v>0.75</v>
      </c>
      <c r="C699" s="117">
        <f t="shared" si="11"/>
        <v>2017</v>
      </c>
    </row>
    <row r="700" spans="1:3" ht="13.5" thickBot="1" x14ac:dyDescent="0.35">
      <c r="A700" s="115">
        <v>43024</v>
      </c>
      <c r="B700" s="119">
        <v>0.76</v>
      </c>
      <c r="C700" s="117">
        <f t="shared" si="11"/>
        <v>2017</v>
      </c>
    </row>
    <row r="701" spans="1:3" ht="13.5" thickBot="1" x14ac:dyDescent="0.35">
      <c r="A701" s="115">
        <v>43025</v>
      </c>
      <c r="B701" s="118">
        <v>0.77</v>
      </c>
      <c r="C701" s="117">
        <f t="shared" si="11"/>
        <v>2017</v>
      </c>
    </row>
    <row r="702" spans="1:3" ht="13.5" thickBot="1" x14ac:dyDescent="0.35">
      <c r="A702" s="115">
        <v>43026</v>
      </c>
      <c r="B702" s="119">
        <v>0.8</v>
      </c>
      <c r="C702" s="117">
        <f t="shared" si="11"/>
        <v>2017</v>
      </c>
    </row>
    <row r="703" spans="1:3" ht="13.5" thickBot="1" x14ac:dyDescent="0.35">
      <c r="A703" s="115">
        <v>43027</v>
      </c>
      <c r="B703" s="118">
        <v>0.79</v>
      </c>
      <c r="C703" s="117">
        <f t="shared" si="11"/>
        <v>2017</v>
      </c>
    </row>
    <row r="704" spans="1:3" ht="13.5" thickBot="1" x14ac:dyDescent="0.35">
      <c r="A704" s="115">
        <v>43028</v>
      </c>
      <c r="B704" s="119">
        <v>0.83</v>
      </c>
      <c r="C704" s="117">
        <f t="shared" si="11"/>
        <v>2017</v>
      </c>
    </row>
    <row r="705" spans="1:3" ht="13.5" thickBot="1" x14ac:dyDescent="0.35">
      <c r="A705" s="115">
        <v>43031</v>
      </c>
      <c r="B705" s="118">
        <v>0.82</v>
      </c>
      <c r="C705" s="117">
        <f t="shared" si="11"/>
        <v>2017</v>
      </c>
    </row>
    <row r="706" spans="1:3" ht="13.5" thickBot="1" x14ac:dyDescent="0.35">
      <c r="A706" s="115">
        <v>43032</v>
      </c>
      <c r="B706" s="119">
        <v>0.85</v>
      </c>
      <c r="C706" s="117">
        <f t="shared" si="11"/>
        <v>2017</v>
      </c>
    </row>
    <row r="707" spans="1:3" ht="13.5" thickBot="1" x14ac:dyDescent="0.35">
      <c r="A707" s="115">
        <v>43033</v>
      </c>
      <c r="B707" s="118">
        <v>0.86</v>
      </c>
      <c r="C707" s="117">
        <f t="shared" ref="C707:C770" si="12">YEAR(A707)</f>
        <v>2017</v>
      </c>
    </row>
    <row r="708" spans="1:3" ht="13.5" thickBot="1" x14ac:dyDescent="0.35">
      <c r="A708" s="115">
        <v>43034</v>
      </c>
      <c r="B708" s="119">
        <v>0.87</v>
      </c>
      <c r="C708" s="117">
        <f t="shared" si="12"/>
        <v>2017</v>
      </c>
    </row>
    <row r="709" spans="1:3" ht="13.5" thickBot="1" x14ac:dyDescent="0.35">
      <c r="A709" s="115">
        <v>43035</v>
      </c>
      <c r="B709" s="118">
        <v>0.84</v>
      </c>
      <c r="C709" s="117">
        <f t="shared" si="12"/>
        <v>2017</v>
      </c>
    </row>
    <row r="710" spans="1:3" ht="13.5" thickBot="1" x14ac:dyDescent="0.35">
      <c r="A710" s="115">
        <v>43038</v>
      </c>
      <c r="B710" s="119">
        <v>0.8</v>
      </c>
      <c r="C710" s="117">
        <f t="shared" si="12"/>
        <v>2017</v>
      </c>
    </row>
    <row r="711" spans="1:3" ht="13.5" thickBot="1" x14ac:dyDescent="0.35">
      <c r="A711" s="115">
        <v>43039</v>
      </c>
      <c r="B711" s="118">
        <v>0.79</v>
      </c>
      <c r="C711" s="117">
        <f t="shared" si="12"/>
        <v>2017</v>
      </c>
    </row>
    <row r="712" spans="1:3" ht="13.5" thickBot="1" x14ac:dyDescent="0.35">
      <c r="A712" s="115">
        <v>43040</v>
      </c>
      <c r="B712" s="119">
        <v>0.78</v>
      </c>
      <c r="C712" s="117">
        <f t="shared" si="12"/>
        <v>2017</v>
      </c>
    </row>
    <row r="713" spans="1:3" ht="13.5" thickBot="1" x14ac:dyDescent="0.35">
      <c r="A713" s="115">
        <v>43041</v>
      </c>
      <c r="B713" s="118">
        <v>0.76</v>
      </c>
      <c r="C713" s="117">
        <f t="shared" si="12"/>
        <v>2017</v>
      </c>
    </row>
    <row r="714" spans="1:3" ht="13.5" thickBot="1" x14ac:dyDescent="0.35">
      <c r="A714" s="115">
        <v>43042</v>
      </c>
      <c r="B714" s="119">
        <v>0.76</v>
      </c>
      <c r="C714" s="117">
        <f t="shared" si="12"/>
        <v>2017</v>
      </c>
    </row>
    <row r="715" spans="1:3" ht="13.5" thickBot="1" x14ac:dyDescent="0.35">
      <c r="A715" s="115">
        <v>43045</v>
      </c>
      <c r="B715" s="118">
        <v>0.74</v>
      </c>
      <c r="C715" s="117">
        <f t="shared" si="12"/>
        <v>2017</v>
      </c>
    </row>
    <row r="716" spans="1:3" ht="13.5" thickBot="1" x14ac:dyDescent="0.35">
      <c r="A716" s="115">
        <v>43046</v>
      </c>
      <c r="B716" s="119">
        <v>0.72</v>
      </c>
      <c r="C716" s="117">
        <f t="shared" si="12"/>
        <v>2017</v>
      </c>
    </row>
    <row r="717" spans="1:3" ht="13.5" thickBot="1" x14ac:dyDescent="0.35">
      <c r="A717" s="115">
        <v>43047</v>
      </c>
      <c r="B717" s="118">
        <v>0.72</v>
      </c>
      <c r="C717" s="117">
        <f t="shared" si="12"/>
        <v>2017</v>
      </c>
    </row>
    <row r="718" spans="1:3" ht="13.5" thickBot="1" x14ac:dyDescent="0.35">
      <c r="A718" s="115">
        <v>43048</v>
      </c>
      <c r="B718" s="119">
        <v>0.74</v>
      </c>
      <c r="C718" s="117">
        <f t="shared" si="12"/>
        <v>2017</v>
      </c>
    </row>
    <row r="719" spans="1:3" ht="13.5" thickBot="1" x14ac:dyDescent="0.35">
      <c r="A719" s="115">
        <v>43049</v>
      </c>
      <c r="B719" s="118">
        <v>0.8</v>
      </c>
      <c r="C719" s="117">
        <f t="shared" si="12"/>
        <v>2017</v>
      </c>
    </row>
    <row r="720" spans="1:3" ht="13.5" thickBot="1" x14ac:dyDescent="0.35">
      <c r="A720" s="115">
        <v>43052</v>
      </c>
      <c r="B720" s="119">
        <v>0.79</v>
      </c>
      <c r="C720" s="117">
        <f t="shared" si="12"/>
        <v>2017</v>
      </c>
    </row>
    <row r="721" spans="1:3" ht="13.5" thickBot="1" x14ac:dyDescent="0.35">
      <c r="A721" s="115">
        <v>43053</v>
      </c>
      <c r="B721" s="118">
        <v>0.78</v>
      </c>
      <c r="C721" s="117">
        <f t="shared" si="12"/>
        <v>2017</v>
      </c>
    </row>
    <row r="722" spans="1:3" ht="13.5" thickBot="1" x14ac:dyDescent="0.35">
      <c r="A722" s="115">
        <v>43054</v>
      </c>
      <c r="B722" s="119">
        <v>0.74</v>
      </c>
      <c r="C722" s="117">
        <f t="shared" si="12"/>
        <v>2017</v>
      </c>
    </row>
    <row r="723" spans="1:3" ht="13.5" thickBot="1" x14ac:dyDescent="0.35">
      <c r="A723" s="115">
        <v>43055</v>
      </c>
      <c r="B723" s="118">
        <v>0.76</v>
      </c>
      <c r="C723" s="117">
        <f t="shared" si="12"/>
        <v>2017</v>
      </c>
    </row>
    <row r="724" spans="1:3" ht="13.5" thickBot="1" x14ac:dyDescent="0.35">
      <c r="A724" s="115">
        <v>43056</v>
      </c>
      <c r="B724" s="119">
        <v>0.74</v>
      </c>
      <c r="C724" s="117">
        <f t="shared" si="12"/>
        <v>2017</v>
      </c>
    </row>
    <row r="725" spans="1:3" ht="13.5" thickBot="1" x14ac:dyDescent="0.35">
      <c r="A725" s="115">
        <v>43059</v>
      </c>
      <c r="B725" s="118">
        <v>0.75</v>
      </c>
      <c r="C725" s="117">
        <f t="shared" si="12"/>
        <v>2017</v>
      </c>
    </row>
    <row r="726" spans="1:3" ht="13.5" thickBot="1" x14ac:dyDescent="0.35">
      <c r="A726" s="115">
        <v>43060</v>
      </c>
      <c r="B726" s="119">
        <v>0.75</v>
      </c>
      <c r="C726" s="117">
        <f t="shared" si="12"/>
        <v>2017</v>
      </c>
    </row>
    <row r="727" spans="1:3" ht="13.5" thickBot="1" x14ac:dyDescent="0.35">
      <c r="A727" s="115">
        <v>43061</v>
      </c>
      <c r="B727" s="118">
        <v>0.72</v>
      </c>
      <c r="C727" s="117">
        <f t="shared" si="12"/>
        <v>2017</v>
      </c>
    </row>
    <row r="728" spans="1:3" ht="13.5" thickBot="1" x14ac:dyDescent="0.35">
      <c r="A728" s="115">
        <v>43063</v>
      </c>
      <c r="B728" s="119">
        <v>0.74</v>
      </c>
      <c r="C728" s="117">
        <f t="shared" si="12"/>
        <v>2017</v>
      </c>
    </row>
    <row r="729" spans="1:3" ht="13.5" thickBot="1" x14ac:dyDescent="0.35">
      <c r="A729" s="115">
        <v>43066</v>
      </c>
      <c r="B729" s="118">
        <v>0.74</v>
      </c>
      <c r="C729" s="117">
        <f t="shared" si="12"/>
        <v>2017</v>
      </c>
    </row>
    <row r="730" spans="1:3" ht="13.5" thickBot="1" x14ac:dyDescent="0.35">
      <c r="A730" s="115">
        <v>43067</v>
      </c>
      <c r="B730" s="119">
        <v>0.75</v>
      </c>
      <c r="C730" s="117">
        <f t="shared" si="12"/>
        <v>2017</v>
      </c>
    </row>
    <row r="731" spans="1:3" ht="13.5" thickBot="1" x14ac:dyDescent="0.35">
      <c r="A731" s="115">
        <v>43068</v>
      </c>
      <c r="B731" s="118">
        <v>0.78</v>
      </c>
      <c r="C731" s="117">
        <f t="shared" si="12"/>
        <v>2017</v>
      </c>
    </row>
    <row r="732" spans="1:3" ht="13.5" thickBot="1" x14ac:dyDescent="0.35">
      <c r="A732" s="115">
        <v>43069</v>
      </c>
      <c r="B732" s="119">
        <v>0.79</v>
      </c>
      <c r="C732" s="117">
        <f t="shared" si="12"/>
        <v>2017</v>
      </c>
    </row>
    <row r="733" spans="1:3" ht="13.5" thickBot="1" x14ac:dyDescent="0.35">
      <c r="A733" s="115">
        <v>43070</v>
      </c>
      <c r="B733" s="118">
        <v>0.73</v>
      </c>
      <c r="C733" s="117">
        <f t="shared" si="12"/>
        <v>2017</v>
      </c>
    </row>
    <row r="734" spans="1:3" ht="13.5" thickBot="1" x14ac:dyDescent="0.35">
      <c r="A734" s="115">
        <v>43073</v>
      </c>
      <c r="B734" s="119">
        <v>0.71</v>
      </c>
      <c r="C734" s="117">
        <f t="shared" si="12"/>
        <v>2017</v>
      </c>
    </row>
    <row r="735" spans="1:3" ht="13.5" thickBot="1" x14ac:dyDescent="0.35">
      <c r="A735" s="115">
        <v>43074</v>
      </c>
      <c r="B735" s="118">
        <v>0.7</v>
      </c>
      <c r="C735" s="117">
        <f t="shared" si="12"/>
        <v>2017</v>
      </c>
    </row>
    <row r="736" spans="1:3" ht="13.5" thickBot="1" x14ac:dyDescent="0.35">
      <c r="A736" s="115">
        <v>43075</v>
      </c>
      <c r="B736" s="119">
        <v>0.68</v>
      </c>
      <c r="C736" s="117">
        <f t="shared" si="12"/>
        <v>2017</v>
      </c>
    </row>
    <row r="737" spans="1:3" ht="13.5" thickBot="1" x14ac:dyDescent="0.35">
      <c r="A737" s="115">
        <v>43076</v>
      </c>
      <c r="B737" s="118">
        <v>0.72</v>
      </c>
      <c r="C737" s="117">
        <f t="shared" si="12"/>
        <v>2017</v>
      </c>
    </row>
    <row r="738" spans="1:3" ht="13.5" thickBot="1" x14ac:dyDescent="0.35">
      <c r="A738" s="115">
        <v>43077</v>
      </c>
      <c r="B738" s="119">
        <v>0.72</v>
      </c>
      <c r="C738" s="117">
        <f t="shared" si="12"/>
        <v>2017</v>
      </c>
    </row>
    <row r="739" spans="1:3" ht="13.5" thickBot="1" x14ac:dyDescent="0.35">
      <c r="A739" s="115">
        <v>43080</v>
      </c>
      <c r="B739" s="118">
        <v>0.73</v>
      </c>
      <c r="C739" s="117">
        <f t="shared" si="12"/>
        <v>2017</v>
      </c>
    </row>
    <row r="740" spans="1:3" ht="13.5" thickBot="1" x14ac:dyDescent="0.35">
      <c r="A740" s="115">
        <v>43081</v>
      </c>
      <c r="B740" s="119">
        <v>0.72</v>
      </c>
      <c r="C740" s="117">
        <f t="shared" si="12"/>
        <v>2017</v>
      </c>
    </row>
    <row r="741" spans="1:3" ht="13.5" thickBot="1" x14ac:dyDescent="0.35">
      <c r="A741" s="115">
        <v>43082</v>
      </c>
      <c r="B741" s="118">
        <v>0.7</v>
      </c>
      <c r="C741" s="117">
        <f t="shared" si="12"/>
        <v>2017</v>
      </c>
    </row>
    <row r="742" spans="1:3" ht="13.5" thickBot="1" x14ac:dyDescent="0.35">
      <c r="A742" s="115">
        <v>43083</v>
      </c>
      <c r="B742" s="119">
        <v>0.68</v>
      </c>
      <c r="C742" s="117">
        <f t="shared" si="12"/>
        <v>2017</v>
      </c>
    </row>
    <row r="743" spans="1:3" ht="13.5" thickBot="1" x14ac:dyDescent="0.35">
      <c r="A743" s="115">
        <v>43084</v>
      </c>
      <c r="B743" s="118">
        <v>0.67</v>
      </c>
      <c r="C743" s="117">
        <f t="shared" si="12"/>
        <v>2017</v>
      </c>
    </row>
    <row r="744" spans="1:3" ht="13.5" thickBot="1" x14ac:dyDescent="0.35">
      <c r="A744" s="115">
        <v>43087</v>
      </c>
      <c r="B744" s="119">
        <v>0.7</v>
      </c>
      <c r="C744" s="117">
        <f t="shared" si="12"/>
        <v>2017</v>
      </c>
    </row>
    <row r="745" spans="1:3" ht="13.5" thickBot="1" x14ac:dyDescent="0.35">
      <c r="A745" s="115">
        <v>43088</v>
      </c>
      <c r="B745" s="118">
        <v>0.75</v>
      </c>
      <c r="C745" s="117">
        <f t="shared" si="12"/>
        <v>2017</v>
      </c>
    </row>
    <row r="746" spans="1:3" ht="13.5" thickBot="1" x14ac:dyDescent="0.35">
      <c r="A746" s="115">
        <v>43089</v>
      </c>
      <c r="B746" s="119">
        <v>0.79</v>
      </c>
      <c r="C746" s="117">
        <f t="shared" si="12"/>
        <v>2017</v>
      </c>
    </row>
    <row r="747" spans="1:3" ht="13.5" thickBot="1" x14ac:dyDescent="0.35">
      <c r="A747" s="115">
        <v>43090</v>
      </c>
      <c r="B747" s="118">
        <v>0.76</v>
      </c>
      <c r="C747" s="117">
        <f t="shared" si="12"/>
        <v>2017</v>
      </c>
    </row>
    <row r="748" spans="1:3" ht="13.5" thickBot="1" x14ac:dyDescent="0.35">
      <c r="A748" s="115">
        <v>43091</v>
      </c>
      <c r="B748" s="119">
        <v>0.75</v>
      </c>
      <c r="C748" s="117">
        <f t="shared" si="12"/>
        <v>2017</v>
      </c>
    </row>
    <row r="749" spans="1:3" ht="13.5" thickBot="1" x14ac:dyDescent="0.35">
      <c r="A749" s="115">
        <v>43095</v>
      </c>
      <c r="B749" s="118">
        <v>0.74</v>
      </c>
      <c r="C749" s="117">
        <f t="shared" si="12"/>
        <v>2017</v>
      </c>
    </row>
    <row r="750" spans="1:3" ht="13.5" thickBot="1" x14ac:dyDescent="0.35">
      <c r="A750" s="115">
        <v>43096</v>
      </c>
      <c r="B750" s="119">
        <v>0.68</v>
      </c>
      <c r="C750" s="117">
        <f t="shared" si="12"/>
        <v>2017</v>
      </c>
    </row>
    <row r="751" spans="1:3" ht="13.5" thickBot="1" x14ac:dyDescent="0.35">
      <c r="A751" s="115">
        <v>43097</v>
      </c>
      <c r="B751" s="118">
        <v>0.67</v>
      </c>
      <c r="C751" s="117">
        <f t="shared" si="12"/>
        <v>2017</v>
      </c>
    </row>
    <row r="752" spans="1:3" ht="13.5" thickBot="1" x14ac:dyDescent="0.35">
      <c r="A752" s="115">
        <v>43098</v>
      </c>
      <c r="B752" s="119">
        <v>0.64</v>
      </c>
      <c r="C752" s="117">
        <f t="shared" si="12"/>
        <v>2017</v>
      </c>
    </row>
    <row r="753" spans="1:3" ht="13.5" thickBot="1" x14ac:dyDescent="0.35">
      <c r="A753" s="115">
        <v>43102</v>
      </c>
      <c r="B753" s="118">
        <v>0.68</v>
      </c>
      <c r="C753" s="117">
        <f t="shared" si="12"/>
        <v>2018</v>
      </c>
    </row>
    <row r="754" spans="1:3" ht="13.5" thickBot="1" x14ac:dyDescent="0.35">
      <c r="A754" s="115">
        <v>43103</v>
      </c>
      <c r="B754" s="119">
        <v>0.67</v>
      </c>
      <c r="C754" s="117">
        <f t="shared" si="12"/>
        <v>2018</v>
      </c>
    </row>
    <row r="755" spans="1:3" ht="13.5" thickBot="1" x14ac:dyDescent="0.35">
      <c r="A755" s="115">
        <v>43104</v>
      </c>
      <c r="B755" s="118">
        <v>0.66</v>
      </c>
      <c r="C755" s="117">
        <f t="shared" si="12"/>
        <v>2018</v>
      </c>
    </row>
    <row r="756" spans="1:3" ht="13.5" thickBot="1" x14ac:dyDescent="0.35">
      <c r="A756" s="115">
        <v>43105</v>
      </c>
      <c r="B756" s="119">
        <v>0.66</v>
      </c>
      <c r="C756" s="117">
        <f t="shared" si="12"/>
        <v>2018</v>
      </c>
    </row>
    <row r="757" spans="1:3" ht="13.5" thickBot="1" x14ac:dyDescent="0.35">
      <c r="A757" s="115">
        <v>43108</v>
      </c>
      <c r="B757" s="118">
        <v>0.68</v>
      </c>
      <c r="C757" s="117">
        <f t="shared" si="12"/>
        <v>2018</v>
      </c>
    </row>
    <row r="758" spans="1:3" ht="13.5" thickBot="1" x14ac:dyDescent="0.35">
      <c r="A758" s="115">
        <v>43109</v>
      </c>
      <c r="B758" s="119">
        <v>0.73</v>
      </c>
      <c r="C758" s="117">
        <f t="shared" si="12"/>
        <v>2018</v>
      </c>
    </row>
    <row r="759" spans="1:3" ht="13.5" thickBot="1" x14ac:dyDescent="0.35">
      <c r="A759" s="115">
        <v>43110</v>
      </c>
      <c r="B759" s="118">
        <v>0.73</v>
      </c>
      <c r="C759" s="117">
        <f t="shared" si="12"/>
        <v>2018</v>
      </c>
    </row>
    <row r="760" spans="1:3" ht="13.5" thickBot="1" x14ac:dyDescent="0.35">
      <c r="A760" s="115">
        <v>43111</v>
      </c>
      <c r="B760" s="119">
        <v>0.74</v>
      </c>
      <c r="C760" s="117">
        <f t="shared" si="12"/>
        <v>2018</v>
      </c>
    </row>
    <row r="761" spans="1:3" ht="13.5" thickBot="1" x14ac:dyDescent="0.35">
      <c r="A761" s="115">
        <v>43112</v>
      </c>
      <c r="B761" s="118">
        <v>0.73</v>
      </c>
      <c r="C761" s="117">
        <f t="shared" si="12"/>
        <v>2018</v>
      </c>
    </row>
    <row r="762" spans="1:3" ht="13.5" thickBot="1" x14ac:dyDescent="0.35">
      <c r="A762" s="115">
        <v>43116</v>
      </c>
      <c r="B762" s="119">
        <v>0.71</v>
      </c>
      <c r="C762" s="117">
        <f t="shared" si="12"/>
        <v>2018</v>
      </c>
    </row>
    <row r="763" spans="1:3" ht="13.5" thickBot="1" x14ac:dyDescent="0.35">
      <c r="A763" s="115">
        <v>43117</v>
      </c>
      <c r="B763" s="118">
        <v>0.72</v>
      </c>
      <c r="C763" s="117">
        <f t="shared" si="12"/>
        <v>2018</v>
      </c>
    </row>
    <row r="764" spans="1:3" ht="13.5" thickBot="1" x14ac:dyDescent="0.35">
      <c r="A764" s="115">
        <v>43118</v>
      </c>
      <c r="B764" s="119">
        <v>0.74</v>
      </c>
      <c r="C764" s="117">
        <f t="shared" si="12"/>
        <v>2018</v>
      </c>
    </row>
    <row r="765" spans="1:3" ht="13.5" thickBot="1" x14ac:dyDescent="0.35">
      <c r="A765" s="115">
        <v>43119</v>
      </c>
      <c r="B765" s="118">
        <v>0.74</v>
      </c>
      <c r="C765" s="117">
        <f t="shared" si="12"/>
        <v>2018</v>
      </c>
    </row>
    <row r="766" spans="1:3" ht="13.5" thickBot="1" x14ac:dyDescent="0.35">
      <c r="A766" s="115">
        <v>43122</v>
      </c>
      <c r="B766" s="119">
        <v>0.76</v>
      </c>
      <c r="C766" s="117">
        <f t="shared" si="12"/>
        <v>2018</v>
      </c>
    </row>
    <row r="767" spans="1:3" ht="13.5" thickBot="1" x14ac:dyDescent="0.35">
      <c r="A767" s="115">
        <v>43123</v>
      </c>
      <c r="B767" s="118">
        <v>0.74</v>
      </c>
      <c r="C767" s="117">
        <f t="shared" si="12"/>
        <v>2018</v>
      </c>
    </row>
    <row r="768" spans="1:3" ht="13.5" thickBot="1" x14ac:dyDescent="0.35">
      <c r="A768" s="115">
        <v>43124</v>
      </c>
      <c r="B768" s="119">
        <v>0.75</v>
      </c>
      <c r="C768" s="117">
        <f t="shared" si="12"/>
        <v>2018</v>
      </c>
    </row>
    <row r="769" spans="1:3" ht="13.5" thickBot="1" x14ac:dyDescent="0.35">
      <c r="A769" s="115">
        <v>43125</v>
      </c>
      <c r="B769" s="118">
        <v>0.73</v>
      </c>
      <c r="C769" s="117">
        <f t="shared" si="12"/>
        <v>2018</v>
      </c>
    </row>
    <row r="770" spans="1:3" ht="13.5" thickBot="1" x14ac:dyDescent="0.35">
      <c r="A770" s="115">
        <v>43126</v>
      </c>
      <c r="B770" s="119">
        <v>0.73</v>
      </c>
      <c r="C770" s="117">
        <f t="shared" si="12"/>
        <v>2018</v>
      </c>
    </row>
    <row r="771" spans="1:3" ht="13.5" thickBot="1" x14ac:dyDescent="0.35">
      <c r="A771" s="115">
        <v>43129</v>
      </c>
      <c r="B771" s="118">
        <v>0.75</v>
      </c>
      <c r="C771" s="117">
        <f t="shared" ref="C771:C834" si="13">YEAR(A771)</f>
        <v>2018</v>
      </c>
    </row>
    <row r="772" spans="1:3" ht="13.5" thickBot="1" x14ac:dyDescent="0.35">
      <c r="A772" s="115">
        <v>43130</v>
      </c>
      <c r="B772" s="119">
        <v>0.78</v>
      </c>
      <c r="C772" s="117">
        <f t="shared" si="13"/>
        <v>2018</v>
      </c>
    </row>
    <row r="773" spans="1:3" ht="13.5" thickBot="1" x14ac:dyDescent="0.35">
      <c r="A773" s="115">
        <v>43131</v>
      </c>
      <c r="B773" s="118">
        <v>0.74</v>
      </c>
      <c r="C773" s="117">
        <f t="shared" si="13"/>
        <v>2018</v>
      </c>
    </row>
    <row r="774" spans="1:3" ht="13.5" thickBot="1" x14ac:dyDescent="0.35">
      <c r="A774" s="115">
        <v>43132</v>
      </c>
      <c r="B774" s="119">
        <v>0.8</v>
      </c>
      <c r="C774" s="117">
        <f t="shared" si="13"/>
        <v>2018</v>
      </c>
    </row>
    <row r="775" spans="1:3" ht="13.5" thickBot="1" x14ac:dyDescent="0.35">
      <c r="A775" s="115">
        <v>43133</v>
      </c>
      <c r="B775" s="118">
        <v>0.84</v>
      </c>
      <c r="C775" s="117">
        <f t="shared" si="13"/>
        <v>2018</v>
      </c>
    </row>
    <row r="776" spans="1:3" ht="13.5" thickBot="1" x14ac:dyDescent="0.35">
      <c r="A776" s="115">
        <v>43136</v>
      </c>
      <c r="B776" s="119">
        <v>0.83</v>
      </c>
      <c r="C776" s="117">
        <f t="shared" si="13"/>
        <v>2018</v>
      </c>
    </row>
    <row r="777" spans="1:3" ht="13.5" thickBot="1" x14ac:dyDescent="0.35">
      <c r="A777" s="115">
        <v>43137</v>
      </c>
      <c r="B777" s="118">
        <v>0.84</v>
      </c>
      <c r="C777" s="117">
        <f t="shared" si="13"/>
        <v>2018</v>
      </c>
    </row>
    <row r="778" spans="1:3" ht="13.5" thickBot="1" x14ac:dyDescent="0.35">
      <c r="A778" s="115">
        <v>43138</v>
      </c>
      <c r="B778" s="119">
        <v>0.89</v>
      </c>
      <c r="C778" s="117">
        <f t="shared" si="13"/>
        <v>2018</v>
      </c>
    </row>
    <row r="779" spans="1:3" ht="13.5" thickBot="1" x14ac:dyDescent="0.35">
      <c r="A779" s="115">
        <v>43139</v>
      </c>
      <c r="B779" s="118">
        <v>0.92</v>
      </c>
      <c r="C779" s="117">
        <f t="shared" si="13"/>
        <v>2018</v>
      </c>
    </row>
    <row r="780" spans="1:3" ht="13.5" thickBot="1" x14ac:dyDescent="0.35">
      <c r="A780" s="115">
        <v>43140</v>
      </c>
      <c r="B780" s="119">
        <v>0.94</v>
      </c>
      <c r="C780" s="117">
        <f t="shared" si="13"/>
        <v>2018</v>
      </c>
    </row>
    <row r="781" spans="1:3" ht="13.5" thickBot="1" x14ac:dyDescent="0.35">
      <c r="A781" s="115">
        <v>43143</v>
      </c>
      <c r="B781" s="118">
        <v>0.94</v>
      </c>
      <c r="C781" s="117">
        <f t="shared" si="13"/>
        <v>2018</v>
      </c>
    </row>
    <row r="782" spans="1:3" ht="13.5" thickBot="1" x14ac:dyDescent="0.35">
      <c r="A782" s="115">
        <v>43144</v>
      </c>
      <c r="B782" s="119">
        <v>0.92</v>
      </c>
      <c r="C782" s="117">
        <f t="shared" si="13"/>
        <v>2018</v>
      </c>
    </row>
    <row r="783" spans="1:3" ht="13.5" thickBot="1" x14ac:dyDescent="0.35">
      <c r="A783" s="115">
        <v>43145</v>
      </c>
      <c r="B783" s="118">
        <v>0.96</v>
      </c>
      <c r="C783" s="117">
        <f t="shared" si="13"/>
        <v>2018</v>
      </c>
    </row>
    <row r="784" spans="1:3" ht="13.5" thickBot="1" x14ac:dyDescent="0.35">
      <c r="A784" s="115">
        <v>43146</v>
      </c>
      <c r="B784" s="119">
        <v>0.94</v>
      </c>
      <c r="C784" s="117">
        <f t="shared" si="13"/>
        <v>2018</v>
      </c>
    </row>
    <row r="785" spans="1:3" ht="13.5" thickBot="1" x14ac:dyDescent="0.35">
      <c r="A785" s="115">
        <v>43147</v>
      </c>
      <c r="B785" s="118">
        <v>0.93</v>
      </c>
      <c r="C785" s="117">
        <f t="shared" si="13"/>
        <v>2018</v>
      </c>
    </row>
    <row r="786" spans="1:3" ht="13.5" thickBot="1" x14ac:dyDescent="0.35">
      <c r="A786" s="115">
        <v>43151</v>
      </c>
      <c r="B786" s="119">
        <v>0.94</v>
      </c>
      <c r="C786" s="117">
        <f t="shared" si="13"/>
        <v>2018</v>
      </c>
    </row>
    <row r="787" spans="1:3" ht="13.5" thickBot="1" x14ac:dyDescent="0.35">
      <c r="A787" s="115">
        <v>43152</v>
      </c>
      <c r="B787" s="118">
        <v>0.98</v>
      </c>
      <c r="C787" s="117">
        <f t="shared" si="13"/>
        <v>2018</v>
      </c>
    </row>
    <row r="788" spans="1:3" ht="13.5" thickBot="1" x14ac:dyDescent="0.35">
      <c r="A788" s="115">
        <v>43153</v>
      </c>
      <c r="B788" s="119">
        <v>0.97</v>
      </c>
      <c r="C788" s="117">
        <f t="shared" si="13"/>
        <v>2018</v>
      </c>
    </row>
    <row r="789" spans="1:3" ht="13.5" thickBot="1" x14ac:dyDescent="0.35">
      <c r="A789" s="115">
        <v>43154</v>
      </c>
      <c r="B789" s="118">
        <v>0.93</v>
      </c>
      <c r="C789" s="117">
        <f t="shared" si="13"/>
        <v>2018</v>
      </c>
    </row>
    <row r="790" spans="1:3" ht="13.5" thickBot="1" x14ac:dyDescent="0.35">
      <c r="A790" s="115">
        <v>43157</v>
      </c>
      <c r="B790" s="119">
        <v>0.91</v>
      </c>
      <c r="C790" s="117">
        <f t="shared" si="13"/>
        <v>2018</v>
      </c>
    </row>
    <row r="791" spans="1:3" ht="13.5" thickBot="1" x14ac:dyDescent="0.35">
      <c r="A791" s="115">
        <v>43158</v>
      </c>
      <c r="B791" s="118">
        <v>0.94</v>
      </c>
      <c r="C791" s="117">
        <f t="shared" si="13"/>
        <v>2018</v>
      </c>
    </row>
    <row r="792" spans="1:3" ht="13.5" thickBot="1" x14ac:dyDescent="0.35">
      <c r="A792" s="115">
        <v>43159</v>
      </c>
      <c r="B792" s="119">
        <v>0.91</v>
      </c>
      <c r="C792" s="117">
        <f t="shared" si="13"/>
        <v>2018</v>
      </c>
    </row>
    <row r="793" spans="1:3" ht="13.5" thickBot="1" x14ac:dyDescent="0.35">
      <c r="A793" s="115">
        <v>43160</v>
      </c>
      <c r="B793" s="118">
        <v>0.88</v>
      </c>
      <c r="C793" s="117">
        <f t="shared" si="13"/>
        <v>2018</v>
      </c>
    </row>
    <row r="794" spans="1:3" ht="13.5" thickBot="1" x14ac:dyDescent="0.35">
      <c r="A794" s="115">
        <v>43161</v>
      </c>
      <c r="B794" s="119">
        <v>0.9</v>
      </c>
      <c r="C794" s="117">
        <f t="shared" si="13"/>
        <v>2018</v>
      </c>
    </row>
    <row r="795" spans="1:3" ht="13.5" thickBot="1" x14ac:dyDescent="0.35">
      <c r="A795" s="115">
        <v>43164</v>
      </c>
      <c r="B795" s="118">
        <v>0.92</v>
      </c>
      <c r="C795" s="117">
        <f t="shared" si="13"/>
        <v>2018</v>
      </c>
    </row>
    <row r="796" spans="1:3" ht="13.5" thickBot="1" x14ac:dyDescent="0.35">
      <c r="A796" s="115">
        <v>43165</v>
      </c>
      <c r="B796" s="119">
        <v>0.93</v>
      </c>
      <c r="C796" s="117">
        <f t="shared" si="13"/>
        <v>2018</v>
      </c>
    </row>
    <row r="797" spans="1:3" ht="13.5" thickBot="1" x14ac:dyDescent="0.35">
      <c r="A797" s="115">
        <v>43166</v>
      </c>
      <c r="B797" s="118">
        <v>0.95</v>
      </c>
      <c r="C797" s="117">
        <f t="shared" si="13"/>
        <v>2018</v>
      </c>
    </row>
    <row r="798" spans="1:3" ht="13.5" thickBot="1" x14ac:dyDescent="0.35">
      <c r="A798" s="115">
        <v>43167</v>
      </c>
      <c r="B798" s="119">
        <v>0.92</v>
      </c>
      <c r="C798" s="117">
        <f t="shared" si="13"/>
        <v>2018</v>
      </c>
    </row>
    <row r="799" spans="1:3" ht="13.5" thickBot="1" x14ac:dyDescent="0.35">
      <c r="A799" s="115">
        <v>43168</v>
      </c>
      <c r="B799" s="118">
        <v>0.95</v>
      </c>
      <c r="C799" s="117">
        <f t="shared" si="13"/>
        <v>2018</v>
      </c>
    </row>
    <row r="800" spans="1:3" ht="13.5" thickBot="1" x14ac:dyDescent="0.35">
      <c r="A800" s="115">
        <v>43171</v>
      </c>
      <c r="B800" s="119">
        <v>0.93</v>
      </c>
      <c r="C800" s="117">
        <f t="shared" si="13"/>
        <v>2018</v>
      </c>
    </row>
    <row r="801" spans="1:3" ht="13.5" thickBot="1" x14ac:dyDescent="0.35">
      <c r="A801" s="115">
        <v>43172</v>
      </c>
      <c r="B801" s="118">
        <v>0.92</v>
      </c>
      <c r="C801" s="117">
        <f t="shared" si="13"/>
        <v>2018</v>
      </c>
    </row>
    <row r="802" spans="1:3" ht="13.5" thickBot="1" x14ac:dyDescent="0.35">
      <c r="A802" s="115">
        <v>43173</v>
      </c>
      <c r="B802" s="119">
        <v>0.9</v>
      </c>
      <c r="C802" s="117">
        <f t="shared" si="13"/>
        <v>2018</v>
      </c>
    </row>
    <row r="803" spans="1:3" ht="13.5" thickBot="1" x14ac:dyDescent="0.35">
      <c r="A803" s="115">
        <v>43174</v>
      </c>
      <c r="B803" s="118">
        <v>0.89</v>
      </c>
      <c r="C803" s="117">
        <f t="shared" si="13"/>
        <v>2018</v>
      </c>
    </row>
    <row r="804" spans="1:3" ht="13.5" thickBot="1" x14ac:dyDescent="0.35">
      <c r="A804" s="115">
        <v>43175</v>
      </c>
      <c r="B804" s="119">
        <v>0.93</v>
      </c>
      <c r="C804" s="117">
        <f t="shared" si="13"/>
        <v>2018</v>
      </c>
    </row>
    <row r="805" spans="1:3" ht="13.5" thickBot="1" x14ac:dyDescent="0.35">
      <c r="A805" s="115">
        <v>43178</v>
      </c>
      <c r="B805" s="118">
        <v>0.93</v>
      </c>
      <c r="C805" s="117">
        <f t="shared" si="13"/>
        <v>2018</v>
      </c>
    </row>
    <row r="806" spans="1:3" ht="13.5" thickBot="1" x14ac:dyDescent="0.35">
      <c r="A806" s="115">
        <v>43179</v>
      </c>
      <c r="B806" s="119">
        <v>0.96</v>
      </c>
      <c r="C806" s="117">
        <f t="shared" si="13"/>
        <v>2018</v>
      </c>
    </row>
    <row r="807" spans="1:3" ht="13.5" thickBot="1" x14ac:dyDescent="0.35">
      <c r="A807" s="115">
        <v>43180</v>
      </c>
      <c r="B807" s="118">
        <v>0.95</v>
      </c>
      <c r="C807" s="117">
        <f t="shared" si="13"/>
        <v>2018</v>
      </c>
    </row>
    <row r="808" spans="1:3" ht="13.5" thickBot="1" x14ac:dyDescent="0.35">
      <c r="A808" s="115">
        <v>43181</v>
      </c>
      <c r="B808" s="119">
        <v>0.9</v>
      </c>
      <c r="C808" s="117">
        <f t="shared" si="13"/>
        <v>2018</v>
      </c>
    </row>
    <row r="809" spans="1:3" ht="13.5" thickBot="1" x14ac:dyDescent="0.35">
      <c r="A809" s="115">
        <v>43182</v>
      </c>
      <c r="B809" s="118">
        <v>0.91</v>
      </c>
      <c r="C809" s="117">
        <f t="shared" si="13"/>
        <v>2018</v>
      </c>
    </row>
    <row r="810" spans="1:3" ht="13.5" thickBot="1" x14ac:dyDescent="0.35">
      <c r="A810" s="115">
        <v>43185</v>
      </c>
      <c r="B810" s="119">
        <v>0.92</v>
      </c>
      <c r="C810" s="117">
        <f t="shared" si="13"/>
        <v>2018</v>
      </c>
    </row>
    <row r="811" spans="1:3" ht="13.5" thickBot="1" x14ac:dyDescent="0.35">
      <c r="A811" s="115">
        <v>43186</v>
      </c>
      <c r="B811" s="118">
        <v>0.87</v>
      </c>
      <c r="C811" s="117">
        <f t="shared" si="13"/>
        <v>2018</v>
      </c>
    </row>
    <row r="812" spans="1:3" ht="13.5" thickBot="1" x14ac:dyDescent="0.35">
      <c r="A812" s="115">
        <v>43187</v>
      </c>
      <c r="B812" s="119">
        <v>0.87</v>
      </c>
      <c r="C812" s="117">
        <f t="shared" si="13"/>
        <v>2018</v>
      </c>
    </row>
    <row r="813" spans="1:3" ht="13.5" thickBot="1" x14ac:dyDescent="0.35">
      <c r="A813" s="115">
        <v>43188</v>
      </c>
      <c r="B813" s="118">
        <v>0.84</v>
      </c>
      <c r="C813" s="117">
        <f t="shared" si="13"/>
        <v>2018</v>
      </c>
    </row>
    <row r="814" spans="1:3" ht="13.5" thickBot="1" x14ac:dyDescent="0.35">
      <c r="A814" s="115">
        <v>43192</v>
      </c>
      <c r="B814" s="119">
        <v>0.83</v>
      </c>
      <c r="C814" s="117">
        <f t="shared" si="13"/>
        <v>2018</v>
      </c>
    </row>
    <row r="815" spans="1:3" ht="13.5" thickBot="1" x14ac:dyDescent="0.35">
      <c r="A815" s="115">
        <v>43193</v>
      </c>
      <c r="B815" s="118">
        <v>0.86</v>
      </c>
      <c r="C815" s="117">
        <f t="shared" si="13"/>
        <v>2018</v>
      </c>
    </row>
    <row r="816" spans="1:3" ht="13.5" thickBot="1" x14ac:dyDescent="0.35">
      <c r="A816" s="115">
        <v>43194</v>
      </c>
      <c r="B816" s="119">
        <v>0.86</v>
      </c>
      <c r="C816" s="117">
        <f t="shared" si="13"/>
        <v>2018</v>
      </c>
    </row>
    <row r="817" spans="1:3" ht="13.5" thickBot="1" x14ac:dyDescent="0.35">
      <c r="A817" s="115">
        <v>43195</v>
      </c>
      <c r="B817" s="118">
        <v>0.9</v>
      </c>
      <c r="C817" s="117">
        <f t="shared" si="13"/>
        <v>2018</v>
      </c>
    </row>
    <row r="818" spans="1:3" ht="13.5" thickBot="1" x14ac:dyDescent="0.35">
      <c r="A818" s="115">
        <v>43196</v>
      </c>
      <c r="B818" s="119">
        <v>0.85</v>
      </c>
      <c r="C818" s="117">
        <f t="shared" si="13"/>
        <v>2018</v>
      </c>
    </row>
    <row r="819" spans="1:3" ht="13.5" thickBot="1" x14ac:dyDescent="0.35">
      <c r="A819" s="115">
        <v>43199</v>
      </c>
      <c r="B819" s="118">
        <v>0.85</v>
      </c>
      <c r="C819" s="117">
        <f t="shared" si="13"/>
        <v>2018</v>
      </c>
    </row>
    <row r="820" spans="1:3" ht="13.5" thickBot="1" x14ac:dyDescent="0.35">
      <c r="A820" s="115">
        <v>43200</v>
      </c>
      <c r="B820" s="119">
        <v>0.85</v>
      </c>
      <c r="C820" s="117">
        <f t="shared" si="13"/>
        <v>2018</v>
      </c>
    </row>
    <row r="821" spans="1:3" ht="13.5" thickBot="1" x14ac:dyDescent="0.35">
      <c r="A821" s="115">
        <v>43201</v>
      </c>
      <c r="B821" s="118">
        <v>0.82</v>
      </c>
      <c r="C821" s="117">
        <f t="shared" si="13"/>
        <v>2018</v>
      </c>
    </row>
    <row r="822" spans="1:3" ht="13.5" thickBot="1" x14ac:dyDescent="0.35">
      <c r="A822" s="115">
        <v>43202</v>
      </c>
      <c r="B822" s="119">
        <v>0.84</v>
      </c>
      <c r="C822" s="117">
        <f t="shared" si="13"/>
        <v>2018</v>
      </c>
    </row>
    <row r="823" spans="1:3" ht="13.5" thickBot="1" x14ac:dyDescent="0.35">
      <c r="A823" s="115">
        <v>43203</v>
      </c>
      <c r="B823" s="118">
        <v>0.82</v>
      </c>
      <c r="C823" s="117">
        <f t="shared" si="13"/>
        <v>2018</v>
      </c>
    </row>
    <row r="824" spans="1:3" ht="13.5" thickBot="1" x14ac:dyDescent="0.35">
      <c r="A824" s="115">
        <v>43206</v>
      </c>
      <c r="B824" s="119">
        <v>0.84</v>
      </c>
      <c r="C824" s="117">
        <f t="shared" si="13"/>
        <v>2018</v>
      </c>
    </row>
    <row r="825" spans="1:3" ht="13.5" thickBot="1" x14ac:dyDescent="0.35">
      <c r="A825" s="115">
        <v>43207</v>
      </c>
      <c r="B825" s="118">
        <v>0.81</v>
      </c>
      <c r="C825" s="117">
        <f t="shared" si="13"/>
        <v>2018</v>
      </c>
    </row>
    <row r="826" spans="1:3" ht="13.5" thickBot="1" x14ac:dyDescent="0.35">
      <c r="A826" s="115">
        <v>43208</v>
      </c>
      <c r="B826" s="119">
        <v>0.84</v>
      </c>
      <c r="C826" s="117">
        <f t="shared" si="13"/>
        <v>2018</v>
      </c>
    </row>
    <row r="827" spans="1:3" ht="13.5" thickBot="1" x14ac:dyDescent="0.35">
      <c r="A827" s="115">
        <v>43209</v>
      </c>
      <c r="B827" s="118">
        <v>0.88</v>
      </c>
      <c r="C827" s="117">
        <f t="shared" si="13"/>
        <v>2018</v>
      </c>
    </row>
    <row r="828" spans="1:3" ht="13.5" thickBot="1" x14ac:dyDescent="0.35">
      <c r="A828" s="115">
        <v>43210</v>
      </c>
      <c r="B828" s="119">
        <v>0.92</v>
      </c>
      <c r="C828" s="117">
        <f t="shared" si="13"/>
        <v>2018</v>
      </c>
    </row>
    <row r="829" spans="1:3" ht="13.5" thickBot="1" x14ac:dyDescent="0.35">
      <c r="A829" s="115">
        <v>43213</v>
      </c>
      <c r="B829" s="118">
        <v>0.92</v>
      </c>
      <c r="C829" s="117">
        <f t="shared" si="13"/>
        <v>2018</v>
      </c>
    </row>
    <row r="830" spans="1:3" ht="13.5" thickBot="1" x14ac:dyDescent="0.35">
      <c r="A830" s="115">
        <v>43214</v>
      </c>
      <c r="B830" s="119">
        <v>0.96</v>
      </c>
      <c r="C830" s="117">
        <f t="shared" si="13"/>
        <v>2018</v>
      </c>
    </row>
    <row r="831" spans="1:3" ht="13.5" thickBot="1" x14ac:dyDescent="0.35">
      <c r="A831" s="115">
        <v>43215</v>
      </c>
      <c r="B831" s="118">
        <v>0.98</v>
      </c>
      <c r="C831" s="117">
        <f t="shared" si="13"/>
        <v>2018</v>
      </c>
    </row>
    <row r="832" spans="1:3" ht="13.5" thickBot="1" x14ac:dyDescent="0.35">
      <c r="A832" s="115">
        <v>43216</v>
      </c>
      <c r="B832" s="119">
        <v>0.95</v>
      </c>
      <c r="C832" s="117">
        <f t="shared" si="13"/>
        <v>2018</v>
      </c>
    </row>
    <row r="833" spans="1:3" ht="13.5" thickBot="1" x14ac:dyDescent="0.35">
      <c r="A833" s="115">
        <v>43217</v>
      </c>
      <c r="B833" s="118">
        <v>0.9</v>
      </c>
      <c r="C833" s="117">
        <f t="shared" si="13"/>
        <v>2018</v>
      </c>
    </row>
    <row r="834" spans="1:3" ht="13.5" thickBot="1" x14ac:dyDescent="0.35">
      <c r="A834" s="115">
        <v>43220</v>
      </c>
      <c r="B834" s="119">
        <v>0.88</v>
      </c>
      <c r="C834" s="117">
        <f t="shared" si="13"/>
        <v>2018</v>
      </c>
    </row>
    <row r="835" spans="1:3" ht="13.5" thickBot="1" x14ac:dyDescent="0.35">
      <c r="A835" s="115">
        <v>43221</v>
      </c>
      <c r="B835" s="118">
        <v>0.91</v>
      </c>
      <c r="C835" s="117">
        <f t="shared" ref="C835:C898" si="14">YEAR(A835)</f>
        <v>2018</v>
      </c>
    </row>
    <row r="836" spans="1:3" ht="13.5" thickBot="1" x14ac:dyDescent="0.35">
      <c r="A836" s="115">
        <v>43222</v>
      </c>
      <c r="B836" s="119">
        <v>0.91</v>
      </c>
      <c r="C836" s="117">
        <f t="shared" si="14"/>
        <v>2018</v>
      </c>
    </row>
    <row r="837" spans="1:3" ht="13.5" thickBot="1" x14ac:dyDescent="0.35">
      <c r="A837" s="115">
        <v>43223</v>
      </c>
      <c r="B837" s="118">
        <v>0.9</v>
      </c>
      <c r="C837" s="117">
        <f t="shared" si="14"/>
        <v>2018</v>
      </c>
    </row>
    <row r="838" spans="1:3" ht="13.5" thickBot="1" x14ac:dyDescent="0.35">
      <c r="A838" s="115">
        <v>43224</v>
      </c>
      <c r="B838" s="119">
        <v>0.9</v>
      </c>
      <c r="C838" s="117">
        <f t="shared" si="14"/>
        <v>2018</v>
      </c>
    </row>
    <row r="839" spans="1:3" ht="13.5" thickBot="1" x14ac:dyDescent="0.35">
      <c r="A839" s="115">
        <v>43227</v>
      </c>
      <c r="B839" s="118">
        <v>0.9</v>
      </c>
      <c r="C839" s="117">
        <f t="shared" si="14"/>
        <v>2018</v>
      </c>
    </row>
    <row r="840" spans="1:3" ht="13.5" thickBot="1" x14ac:dyDescent="0.35">
      <c r="A840" s="115">
        <v>43228</v>
      </c>
      <c r="B840" s="119">
        <v>0.92</v>
      </c>
      <c r="C840" s="117">
        <f t="shared" si="14"/>
        <v>2018</v>
      </c>
    </row>
    <row r="841" spans="1:3" ht="13.5" thickBot="1" x14ac:dyDescent="0.35">
      <c r="A841" s="115">
        <v>43229</v>
      </c>
      <c r="B841" s="118">
        <v>0.93</v>
      </c>
      <c r="C841" s="117">
        <f t="shared" si="14"/>
        <v>2018</v>
      </c>
    </row>
    <row r="842" spans="1:3" ht="13.5" thickBot="1" x14ac:dyDescent="0.35">
      <c r="A842" s="115">
        <v>43230</v>
      </c>
      <c r="B842" s="119">
        <v>0.9</v>
      </c>
      <c r="C842" s="117">
        <f t="shared" si="14"/>
        <v>2018</v>
      </c>
    </row>
    <row r="843" spans="1:3" ht="13.5" thickBot="1" x14ac:dyDescent="0.35">
      <c r="A843" s="115">
        <v>43231</v>
      </c>
      <c r="B843" s="118">
        <v>0.91</v>
      </c>
      <c r="C843" s="117">
        <f t="shared" si="14"/>
        <v>2018</v>
      </c>
    </row>
    <row r="844" spans="1:3" ht="13.5" thickBot="1" x14ac:dyDescent="0.35">
      <c r="A844" s="115">
        <v>43234</v>
      </c>
      <c r="B844" s="119">
        <v>0.94</v>
      </c>
      <c r="C844" s="117">
        <f t="shared" si="14"/>
        <v>2018</v>
      </c>
    </row>
    <row r="845" spans="1:3" ht="13.5" thickBot="1" x14ac:dyDescent="0.35">
      <c r="A845" s="115">
        <v>43235</v>
      </c>
      <c r="B845" s="118">
        <v>0.99</v>
      </c>
      <c r="C845" s="117">
        <f t="shared" si="14"/>
        <v>2018</v>
      </c>
    </row>
    <row r="846" spans="1:3" ht="13.5" thickBot="1" x14ac:dyDescent="0.35">
      <c r="A846" s="115">
        <v>43236</v>
      </c>
      <c r="B846" s="119">
        <v>1</v>
      </c>
      <c r="C846" s="117">
        <f t="shared" si="14"/>
        <v>2018</v>
      </c>
    </row>
    <row r="847" spans="1:3" ht="13.5" thickBot="1" x14ac:dyDescent="0.35">
      <c r="A847" s="115">
        <v>43237</v>
      </c>
      <c r="B847" s="118">
        <v>1.04</v>
      </c>
      <c r="C847" s="117">
        <f t="shared" si="14"/>
        <v>2018</v>
      </c>
    </row>
    <row r="848" spans="1:3" ht="13.5" thickBot="1" x14ac:dyDescent="0.35">
      <c r="A848" s="115">
        <v>43238</v>
      </c>
      <c r="B848" s="119">
        <v>1.01</v>
      </c>
      <c r="C848" s="117">
        <f t="shared" si="14"/>
        <v>2018</v>
      </c>
    </row>
    <row r="849" spans="1:3" ht="13.5" thickBot="1" x14ac:dyDescent="0.35">
      <c r="A849" s="115">
        <v>43241</v>
      </c>
      <c r="B849" s="118">
        <v>1</v>
      </c>
      <c r="C849" s="117">
        <f t="shared" si="14"/>
        <v>2018</v>
      </c>
    </row>
    <row r="850" spans="1:3" ht="13.5" thickBot="1" x14ac:dyDescent="0.35">
      <c r="A850" s="115">
        <v>43242</v>
      </c>
      <c r="B850" s="119">
        <v>1.01</v>
      </c>
      <c r="C850" s="117">
        <f t="shared" si="14"/>
        <v>2018</v>
      </c>
    </row>
    <row r="851" spans="1:3" ht="13.5" thickBot="1" x14ac:dyDescent="0.35">
      <c r="A851" s="115">
        <v>43243</v>
      </c>
      <c r="B851" s="118">
        <v>0.99</v>
      </c>
      <c r="C851" s="117">
        <f t="shared" si="14"/>
        <v>2018</v>
      </c>
    </row>
    <row r="852" spans="1:3" ht="13.5" thickBot="1" x14ac:dyDescent="0.35">
      <c r="A852" s="115">
        <v>43244</v>
      </c>
      <c r="B852" s="119">
        <v>0.97</v>
      </c>
      <c r="C852" s="117">
        <f t="shared" si="14"/>
        <v>2018</v>
      </c>
    </row>
    <row r="853" spans="1:3" ht="13.5" thickBot="1" x14ac:dyDescent="0.35">
      <c r="A853" s="115">
        <v>43245</v>
      </c>
      <c r="B853" s="118">
        <v>0.95</v>
      </c>
      <c r="C853" s="117">
        <f t="shared" si="14"/>
        <v>2018</v>
      </c>
    </row>
    <row r="854" spans="1:3" ht="13.5" thickBot="1" x14ac:dyDescent="0.35">
      <c r="A854" s="115">
        <v>43249</v>
      </c>
      <c r="B854" s="119">
        <v>0.86</v>
      </c>
      <c r="C854" s="117">
        <f t="shared" si="14"/>
        <v>2018</v>
      </c>
    </row>
    <row r="855" spans="1:3" ht="13.5" thickBot="1" x14ac:dyDescent="0.35">
      <c r="A855" s="115">
        <v>43250</v>
      </c>
      <c r="B855" s="118">
        <v>0.9</v>
      </c>
      <c r="C855" s="117">
        <f t="shared" si="14"/>
        <v>2018</v>
      </c>
    </row>
    <row r="856" spans="1:3" ht="13.5" thickBot="1" x14ac:dyDescent="0.35">
      <c r="A856" s="115">
        <v>43251</v>
      </c>
      <c r="B856" s="119">
        <v>0.88</v>
      </c>
      <c r="C856" s="117">
        <f t="shared" si="14"/>
        <v>2018</v>
      </c>
    </row>
    <row r="857" spans="1:3" ht="13.5" thickBot="1" x14ac:dyDescent="0.35">
      <c r="A857" s="115">
        <v>43252</v>
      </c>
      <c r="B857" s="118">
        <v>0.91</v>
      </c>
      <c r="C857" s="117">
        <f t="shared" si="14"/>
        <v>2018</v>
      </c>
    </row>
    <row r="858" spans="1:3" ht="13.5" thickBot="1" x14ac:dyDescent="0.35">
      <c r="A858" s="115">
        <v>43255</v>
      </c>
      <c r="B858" s="119">
        <v>0.93</v>
      </c>
      <c r="C858" s="117">
        <f t="shared" si="14"/>
        <v>2018</v>
      </c>
    </row>
    <row r="859" spans="1:3" ht="13.5" thickBot="1" x14ac:dyDescent="0.35">
      <c r="A859" s="115">
        <v>43256</v>
      </c>
      <c r="B859" s="118">
        <v>0.91</v>
      </c>
      <c r="C859" s="117">
        <f t="shared" si="14"/>
        <v>2018</v>
      </c>
    </row>
    <row r="860" spans="1:3" ht="13.5" thickBot="1" x14ac:dyDescent="0.35">
      <c r="A860" s="115">
        <v>43257</v>
      </c>
      <c r="B860" s="119">
        <v>0.94</v>
      </c>
      <c r="C860" s="117">
        <f t="shared" si="14"/>
        <v>2018</v>
      </c>
    </row>
    <row r="861" spans="1:3" ht="13.5" thickBot="1" x14ac:dyDescent="0.35">
      <c r="A861" s="115">
        <v>43258</v>
      </c>
      <c r="B861" s="118">
        <v>0.91</v>
      </c>
      <c r="C861" s="117">
        <f t="shared" si="14"/>
        <v>2018</v>
      </c>
    </row>
    <row r="862" spans="1:3" ht="13.5" thickBot="1" x14ac:dyDescent="0.35">
      <c r="A862" s="115">
        <v>43259</v>
      </c>
      <c r="B862" s="119">
        <v>0.92</v>
      </c>
      <c r="C862" s="117">
        <f t="shared" si="14"/>
        <v>2018</v>
      </c>
    </row>
    <row r="863" spans="1:3" ht="13.5" thickBot="1" x14ac:dyDescent="0.35">
      <c r="A863" s="115">
        <v>43262</v>
      </c>
      <c r="B863" s="118">
        <v>0.93</v>
      </c>
      <c r="C863" s="117">
        <f t="shared" si="14"/>
        <v>2018</v>
      </c>
    </row>
    <row r="864" spans="1:3" ht="13.5" thickBot="1" x14ac:dyDescent="0.35">
      <c r="A864" s="115">
        <v>43263</v>
      </c>
      <c r="B864" s="119">
        <v>0.93</v>
      </c>
      <c r="C864" s="117">
        <f t="shared" si="14"/>
        <v>2018</v>
      </c>
    </row>
    <row r="865" spans="1:3" ht="13.5" thickBot="1" x14ac:dyDescent="0.35">
      <c r="A865" s="115">
        <v>43264</v>
      </c>
      <c r="B865" s="118">
        <v>0.95</v>
      </c>
      <c r="C865" s="117">
        <f t="shared" si="14"/>
        <v>2018</v>
      </c>
    </row>
    <row r="866" spans="1:3" ht="13.5" thickBot="1" x14ac:dyDescent="0.35">
      <c r="A866" s="115">
        <v>43265</v>
      </c>
      <c r="B866" s="119">
        <v>0.91</v>
      </c>
      <c r="C866" s="117">
        <f t="shared" si="14"/>
        <v>2018</v>
      </c>
    </row>
    <row r="867" spans="1:3" ht="13.5" thickBot="1" x14ac:dyDescent="0.35">
      <c r="A867" s="115">
        <v>43266</v>
      </c>
      <c r="B867" s="118">
        <v>0.9</v>
      </c>
      <c r="C867" s="117">
        <f t="shared" si="14"/>
        <v>2018</v>
      </c>
    </row>
    <row r="868" spans="1:3" ht="13.5" thickBot="1" x14ac:dyDescent="0.35">
      <c r="A868" s="115">
        <v>43269</v>
      </c>
      <c r="B868" s="119">
        <v>0.9</v>
      </c>
      <c r="C868" s="117">
        <f t="shared" si="14"/>
        <v>2018</v>
      </c>
    </row>
    <row r="869" spans="1:3" ht="13.5" thickBot="1" x14ac:dyDescent="0.35">
      <c r="A869" s="115">
        <v>43270</v>
      </c>
      <c r="B869" s="118">
        <v>0.88</v>
      </c>
      <c r="C869" s="117">
        <f t="shared" si="14"/>
        <v>2018</v>
      </c>
    </row>
    <row r="870" spans="1:3" ht="13.5" thickBot="1" x14ac:dyDescent="0.35">
      <c r="A870" s="115">
        <v>43271</v>
      </c>
      <c r="B870" s="119">
        <v>0.92</v>
      </c>
      <c r="C870" s="117">
        <f t="shared" si="14"/>
        <v>2018</v>
      </c>
    </row>
    <row r="871" spans="1:3" ht="13.5" thickBot="1" x14ac:dyDescent="0.35">
      <c r="A871" s="115">
        <v>43272</v>
      </c>
      <c r="B871" s="118">
        <v>0.9</v>
      </c>
      <c r="C871" s="117">
        <f t="shared" si="14"/>
        <v>2018</v>
      </c>
    </row>
    <row r="872" spans="1:3" ht="13.5" thickBot="1" x14ac:dyDescent="0.35">
      <c r="A872" s="115">
        <v>43273</v>
      </c>
      <c r="B872" s="119">
        <v>0.88</v>
      </c>
      <c r="C872" s="117">
        <f t="shared" si="14"/>
        <v>2018</v>
      </c>
    </row>
    <row r="873" spans="1:3" ht="13.5" thickBot="1" x14ac:dyDescent="0.35">
      <c r="A873" s="115">
        <v>43276</v>
      </c>
      <c r="B873" s="118">
        <v>0.88</v>
      </c>
      <c r="C873" s="117">
        <f t="shared" si="14"/>
        <v>2018</v>
      </c>
    </row>
    <row r="874" spans="1:3" ht="13.5" thickBot="1" x14ac:dyDescent="0.35">
      <c r="A874" s="115">
        <v>43277</v>
      </c>
      <c r="B874" s="119">
        <v>0.87</v>
      </c>
      <c r="C874" s="117">
        <f t="shared" si="14"/>
        <v>2018</v>
      </c>
    </row>
    <row r="875" spans="1:3" ht="13.5" thickBot="1" x14ac:dyDescent="0.35">
      <c r="A875" s="115">
        <v>43278</v>
      </c>
      <c r="B875" s="118">
        <v>0.83</v>
      </c>
      <c r="C875" s="117">
        <f t="shared" si="14"/>
        <v>2018</v>
      </c>
    </row>
    <row r="876" spans="1:3" ht="13.5" thickBot="1" x14ac:dyDescent="0.35">
      <c r="A876" s="115">
        <v>43279</v>
      </c>
      <c r="B876" s="119">
        <v>0.84</v>
      </c>
      <c r="C876" s="117">
        <f t="shared" si="14"/>
        <v>2018</v>
      </c>
    </row>
    <row r="877" spans="1:3" ht="13.5" thickBot="1" x14ac:dyDescent="0.35">
      <c r="A877" s="115">
        <v>43280</v>
      </c>
      <c r="B877" s="118">
        <v>0.84</v>
      </c>
      <c r="C877" s="117">
        <f t="shared" si="14"/>
        <v>2018</v>
      </c>
    </row>
    <row r="878" spans="1:3" ht="13.5" thickBot="1" x14ac:dyDescent="0.35">
      <c r="A878" s="115">
        <v>43283</v>
      </c>
      <c r="B878" s="119">
        <v>0.83</v>
      </c>
      <c r="C878" s="117">
        <f t="shared" si="14"/>
        <v>2018</v>
      </c>
    </row>
    <row r="879" spans="1:3" ht="13.5" thickBot="1" x14ac:dyDescent="0.35">
      <c r="A879" s="115">
        <v>43284</v>
      </c>
      <c r="B879" s="118">
        <v>0.8</v>
      </c>
      <c r="C879" s="117">
        <f t="shared" si="14"/>
        <v>2018</v>
      </c>
    </row>
    <row r="880" spans="1:3" ht="13.5" thickBot="1" x14ac:dyDescent="0.35">
      <c r="A880" s="115">
        <v>43286</v>
      </c>
      <c r="B880" s="119">
        <v>0.79</v>
      </c>
      <c r="C880" s="117">
        <f t="shared" si="14"/>
        <v>2018</v>
      </c>
    </row>
    <row r="881" spans="1:3" ht="13.5" thickBot="1" x14ac:dyDescent="0.35">
      <c r="A881" s="115">
        <v>43287</v>
      </c>
      <c r="B881" s="118">
        <v>0.79</v>
      </c>
      <c r="C881" s="117">
        <f t="shared" si="14"/>
        <v>2018</v>
      </c>
    </row>
    <row r="882" spans="1:3" ht="13.5" thickBot="1" x14ac:dyDescent="0.35">
      <c r="A882" s="115">
        <v>43290</v>
      </c>
      <c r="B882" s="119">
        <v>0.81</v>
      </c>
      <c r="C882" s="117">
        <f t="shared" si="14"/>
        <v>2018</v>
      </c>
    </row>
    <row r="883" spans="1:3" ht="13.5" thickBot="1" x14ac:dyDescent="0.35">
      <c r="A883" s="115">
        <v>43291</v>
      </c>
      <c r="B883" s="118">
        <v>0.83</v>
      </c>
      <c r="C883" s="117">
        <f t="shared" si="14"/>
        <v>2018</v>
      </c>
    </row>
    <row r="884" spans="1:3" ht="13.5" thickBot="1" x14ac:dyDescent="0.35">
      <c r="A884" s="115">
        <v>43292</v>
      </c>
      <c r="B884" s="119">
        <v>0.81</v>
      </c>
      <c r="C884" s="117">
        <f t="shared" si="14"/>
        <v>2018</v>
      </c>
    </row>
    <row r="885" spans="1:3" ht="13.5" thickBot="1" x14ac:dyDescent="0.35">
      <c r="A885" s="115">
        <v>43293</v>
      </c>
      <c r="B885" s="118">
        <v>0.82</v>
      </c>
      <c r="C885" s="117">
        <f t="shared" si="14"/>
        <v>2018</v>
      </c>
    </row>
    <row r="886" spans="1:3" ht="13.5" thickBot="1" x14ac:dyDescent="0.35">
      <c r="A886" s="115">
        <v>43294</v>
      </c>
      <c r="B886" s="119">
        <v>0.8</v>
      </c>
      <c r="C886" s="117">
        <f t="shared" si="14"/>
        <v>2018</v>
      </c>
    </row>
    <row r="887" spans="1:3" ht="13.5" thickBot="1" x14ac:dyDescent="0.35">
      <c r="A887" s="115">
        <v>43297</v>
      </c>
      <c r="B887" s="118">
        <v>0.82</v>
      </c>
      <c r="C887" s="117">
        <f t="shared" si="14"/>
        <v>2018</v>
      </c>
    </row>
    <row r="888" spans="1:3" ht="13.5" thickBot="1" x14ac:dyDescent="0.35">
      <c r="A888" s="115">
        <v>43298</v>
      </c>
      <c r="B888" s="119">
        <v>0.84</v>
      </c>
      <c r="C888" s="117">
        <f t="shared" si="14"/>
        <v>2018</v>
      </c>
    </row>
    <row r="889" spans="1:3" ht="13.5" thickBot="1" x14ac:dyDescent="0.35">
      <c r="A889" s="115">
        <v>43299</v>
      </c>
      <c r="B889" s="118">
        <v>0.87</v>
      </c>
      <c r="C889" s="117">
        <f t="shared" si="14"/>
        <v>2018</v>
      </c>
    </row>
    <row r="890" spans="1:3" ht="13.5" thickBot="1" x14ac:dyDescent="0.35">
      <c r="A890" s="115">
        <v>43300</v>
      </c>
      <c r="B890" s="119">
        <v>0.85</v>
      </c>
      <c r="C890" s="117">
        <f t="shared" si="14"/>
        <v>2018</v>
      </c>
    </row>
    <row r="891" spans="1:3" ht="13.5" thickBot="1" x14ac:dyDescent="0.35">
      <c r="A891" s="115">
        <v>43301</v>
      </c>
      <c r="B891" s="118">
        <v>0.89</v>
      </c>
      <c r="C891" s="117">
        <f t="shared" si="14"/>
        <v>2018</v>
      </c>
    </row>
    <row r="892" spans="1:3" ht="13.5" thickBot="1" x14ac:dyDescent="0.35">
      <c r="A892" s="115">
        <v>43304</v>
      </c>
      <c r="B892" s="119">
        <v>0.96</v>
      </c>
      <c r="C892" s="117">
        <f t="shared" si="14"/>
        <v>2018</v>
      </c>
    </row>
    <row r="893" spans="1:3" ht="13.5" thickBot="1" x14ac:dyDescent="0.35">
      <c r="A893" s="115">
        <v>43305</v>
      </c>
      <c r="B893" s="118">
        <v>0.94</v>
      </c>
      <c r="C893" s="117">
        <f t="shared" si="14"/>
        <v>2018</v>
      </c>
    </row>
    <row r="894" spans="1:3" ht="13.5" thickBot="1" x14ac:dyDescent="0.35">
      <c r="A894" s="115">
        <v>43306</v>
      </c>
      <c r="B894" s="119">
        <v>0.92</v>
      </c>
      <c r="C894" s="117">
        <f t="shared" si="14"/>
        <v>2018</v>
      </c>
    </row>
    <row r="895" spans="1:3" ht="13.5" thickBot="1" x14ac:dyDescent="0.35">
      <c r="A895" s="115">
        <v>43307</v>
      </c>
      <c r="B895" s="118">
        <v>0.96</v>
      </c>
      <c r="C895" s="117">
        <f t="shared" si="14"/>
        <v>2018</v>
      </c>
    </row>
    <row r="896" spans="1:3" ht="13.5" thickBot="1" x14ac:dyDescent="0.35">
      <c r="A896" s="115">
        <v>43308</v>
      </c>
      <c r="B896" s="119">
        <v>0.93</v>
      </c>
      <c r="C896" s="117">
        <f t="shared" si="14"/>
        <v>2018</v>
      </c>
    </row>
    <row r="897" spans="1:3" ht="13.5" thickBot="1" x14ac:dyDescent="0.35">
      <c r="A897" s="115">
        <v>43311</v>
      </c>
      <c r="B897" s="118">
        <v>0.95</v>
      </c>
      <c r="C897" s="117">
        <f t="shared" si="14"/>
        <v>2018</v>
      </c>
    </row>
    <row r="898" spans="1:3" ht="13.5" thickBot="1" x14ac:dyDescent="0.35">
      <c r="A898" s="115">
        <v>43312</v>
      </c>
      <c r="B898" s="119">
        <v>0.92</v>
      </c>
      <c r="C898" s="117">
        <f t="shared" si="14"/>
        <v>2018</v>
      </c>
    </row>
    <row r="899" spans="1:3" ht="13.5" thickBot="1" x14ac:dyDescent="0.35">
      <c r="A899" s="115">
        <v>43313</v>
      </c>
      <c r="B899" s="118">
        <v>0.96</v>
      </c>
      <c r="C899" s="117">
        <f t="shared" ref="C899:C962" si="15">YEAR(A899)</f>
        <v>2018</v>
      </c>
    </row>
    <row r="900" spans="1:3" ht="13.5" thickBot="1" x14ac:dyDescent="0.35">
      <c r="A900" s="115">
        <v>43314</v>
      </c>
      <c r="B900" s="119">
        <v>0.95</v>
      </c>
      <c r="C900" s="117">
        <f t="shared" si="15"/>
        <v>2018</v>
      </c>
    </row>
    <row r="901" spans="1:3" ht="13.5" thickBot="1" x14ac:dyDescent="0.35">
      <c r="A901" s="115">
        <v>43315</v>
      </c>
      <c r="B901" s="118">
        <v>0.94</v>
      </c>
      <c r="C901" s="117">
        <f t="shared" si="15"/>
        <v>2018</v>
      </c>
    </row>
    <row r="902" spans="1:3" ht="13.5" thickBot="1" x14ac:dyDescent="0.35">
      <c r="A902" s="115">
        <v>43318</v>
      </c>
      <c r="B902" s="119">
        <v>0.94</v>
      </c>
      <c r="C902" s="117">
        <f t="shared" si="15"/>
        <v>2018</v>
      </c>
    </row>
    <row r="903" spans="1:3" ht="13.5" thickBot="1" x14ac:dyDescent="0.35">
      <c r="A903" s="115">
        <v>43319</v>
      </c>
      <c r="B903" s="118">
        <v>0.96</v>
      </c>
      <c r="C903" s="117">
        <f t="shared" si="15"/>
        <v>2018</v>
      </c>
    </row>
    <row r="904" spans="1:3" ht="13.5" thickBot="1" x14ac:dyDescent="0.35">
      <c r="A904" s="115">
        <v>43320</v>
      </c>
      <c r="B904" s="119">
        <v>0.96</v>
      </c>
      <c r="C904" s="117">
        <f t="shared" si="15"/>
        <v>2018</v>
      </c>
    </row>
    <row r="905" spans="1:3" ht="13.5" thickBot="1" x14ac:dyDescent="0.35">
      <c r="A905" s="115">
        <v>43321</v>
      </c>
      <c r="B905" s="118">
        <v>0.93</v>
      </c>
      <c r="C905" s="117">
        <f t="shared" si="15"/>
        <v>2018</v>
      </c>
    </row>
    <row r="906" spans="1:3" ht="13.5" thickBot="1" x14ac:dyDescent="0.35">
      <c r="A906" s="115">
        <v>43322</v>
      </c>
      <c r="B906" s="119">
        <v>0.9</v>
      </c>
      <c r="C906" s="117">
        <f t="shared" si="15"/>
        <v>2018</v>
      </c>
    </row>
    <row r="907" spans="1:3" ht="13.5" thickBot="1" x14ac:dyDescent="0.35">
      <c r="A907" s="115">
        <v>43325</v>
      </c>
      <c r="B907" s="118">
        <v>0.9</v>
      </c>
      <c r="C907" s="117">
        <f t="shared" si="15"/>
        <v>2018</v>
      </c>
    </row>
    <row r="908" spans="1:3" ht="13.5" thickBot="1" x14ac:dyDescent="0.35">
      <c r="A908" s="115">
        <v>43326</v>
      </c>
      <c r="B908" s="119">
        <v>0.92</v>
      </c>
      <c r="C908" s="117">
        <f t="shared" si="15"/>
        <v>2018</v>
      </c>
    </row>
    <row r="909" spans="1:3" ht="13.5" thickBot="1" x14ac:dyDescent="0.35">
      <c r="A909" s="115">
        <v>43327</v>
      </c>
      <c r="B909" s="118">
        <v>0.91</v>
      </c>
      <c r="C909" s="117">
        <f t="shared" si="15"/>
        <v>2018</v>
      </c>
    </row>
    <row r="910" spans="1:3" ht="13.5" thickBot="1" x14ac:dyDescent="0.35">
      <c r="A910" s="115">
        <v>43328</v>
      </c>
      <c r="B910" s="119">
        <v>0.9</v>
      </c>
      <c r="C910" s="117">
        <f t="shared" si="15"/>
        <v>2018</v>
      </c>
    </row>
    <row r="911" spans="1:3" ht="13.5" thickBot="1" x14ac:dyDescent="0.35">
      <c r="A911" s="115">
        <v>43329</v>
      </c>
      <c r="B911" s="118">
        <v>0.9</v>
      </c>
      <c r="C911" s="117">
        <f t="shared" si="15"/>
        <v>2018</v>
      </c>
    </row>
    <row r="912" spans="1:3" ht="13.5" thickBot="1" x14ac:dyDescent="0.35">
      <c r="A912" s="115">
        <v>43332</v>
      </c>
      <c r="B912" s="119">
        <v>0.87</v>
      </c>
      <c r="C912" s="117">
        <f t="shared" si="15"/>
        <v>2018</v>
      </c>
    </row>
    <row r="913" spans="1:3" ht="13.5" thickBot="1" x14ac:dyDescent="0.35">
      <c r="A913" s="115">
        <v>43333</v>
      </c>
      <c r="B913" s="118">
        <v>0.88</v>
      </c>
      <c r="C913" s="117">
        <f t="shared" si="15"/>
        <v>2018</v>
      </c>
    </row>
    <row r="914" spans="1:3" ht="13.5" thickBot="1" x14ac:dyDescent="0.35">
      <c r="A914" s="115">
        <v>43334</v>
      </c>
      <c r="B914" s="119">
        <v>0.86</v>
      </c>
      <c r="C914" s="117">
        <f t="shared" si="15"/>
        <v>2018</v>
      </c>
    </row>
    <row r="915" spans="1:3" ht="13.5" thickBot="1" x14ac:dyDescent="0.35">
      <c r="A915" s="115">
        <v>43335</v>
      </c>
      <c r="B915" s="118">
        <v>0.85</v>
      </c>
      <c r="C915" s="117">
        <f t="shared" si="15"/>
        <v>2018</v>
      </c>
    </row>
    <row r="916" spans="1:3" ht="13.5" thickBot="1" x14ac:dyDescent="0.35">
      <c r="A916" s="115">
        <v>43336</v>
      </c>
      <c r="B916" s="119">
        <v>0.84</v>
      </c>
      <c r="C916" s="117">
        <f t="shared" si="15"/>
        <v>2018</v>
      </c>
    </row>
    <row r="917" spans="1:3" ht="13.5" thickBot="1" x14ac:dyDescent="0.35">
      <c r="A917" s="115">
        <v>43339</v>
      </c>
      <c r="B917" s="118">
        <v>0.86</v>
      </c>
      <c r="C917" s="117">
        <f t="shared" si="15"/>
        <v>2018</v>
      </c>
    </row>
    <row r="918" spans="1:3" ht="13.5" thickBot="1" x14ac:dyDescent="0.35">
      <c r="A918" s="115">
        <v>43340</v>
      </c>
      <c r="B918" s="119">
        <v>0.89</v>
      </c>
      <c r="C918" s="117">
        <f t="shared" si="15"/>
        <v>2018</v>
      </c>
    </row>
    <row r="919" spans="1:3" ht="13.5" thickBot="1" x14ac:dyDescent="0.35">
      <c r="A919" s="115">
        <v>43341</v>
      </c>
      <c r="B919" s="118">
        <v>0.88</v>
      </c>
      <c r="C919" s="117">
        <f t="shared" si="15"/>
        <v>2018</v>
      </c>
    </row>
    <row r="920" spans="1:3" ht="13.5" thickBot="1" x14ac:dyDescent="0.35">
      <c r="A920" s="115">
        <v>43342</v>
      </c>
      <c r="B920" s="119">
        <v>0.87</v>
      </c>
      <c r="C920" s="117">
        <f t="shared" si="15"/>
        <v>2018</v>
      </c>
    </row>
    <row r="921" spans="1:3" ht="13.5" thickBot="1" x14ac:dyDescent="0.35">
      <c r="A921" s="115">
        <v>43343</v>
      </c>
      <c r="B921" s="118">
        <v>0.89</v>
      </c>
      <c r="C921" s="117">
        <f t="shared" si="15"/>
        <v>2018</v>
      </c>
    </row>
    <row r="922" spans="1:3" ht="13.5" thickBot="1" x14ac:dyDescent="0.35">
      <c r="A922" s="115">
        <v>43347</v>
      </c>
      <c r="B922" s="119">
        <v>0.92</v>
      </c>
      <c r="C922" s="117">
        <f t="shared" si="15"/>
        <v>2018</v>
      </c>
    </row>
    <row r="923" spans="1:3" ht="13.5" thickBot="1" x14ac:dyDescent="0.35">
      <c r="A923" s="115">
        <v>43348</v>
      </c>
      <c r="B923" s="118">
        <v>0.93</v>
      </c>
      <c r="C923" s="117">
        <f t="shared" si="15"/>
        <v>2018</v>
      </c>
    </row>
    <row r="924" spans="1:3" ht="13.5" thickBot="1" x14ac:dyDescent="0.35">
      <c r="A924" s="115">
        <v>43349</v>
      </c>
      <c r="B924" s="119">
        <v>0.92</v>
      </c>
      <c r="C924" s="117">
        <f t="shared" si="15"/>
        <v>2018</v>
      </c>
    </row>
    <row r="925" spans="1:3" ht="13.5" thickBot="1" x14ac:dyDescent="0.35">
      <c r="A925" s="115">
        <v>43350</v>
      </c>
      <c r="B925" s="118">
        <v>0.96</v>
      </c>
      <c r="C925" s="117">
        <f t="shared" si="15"/>
        <v>2018</v>
      </c>
    </row>
    <row r="926" spans="1:3" ht="13.5" thickBot="1" x14ac:dyDescent="0.35">
      <c r="A926" s="115">
        <v>43353</v>
      </c>
      <c r="B926" s="119">
        <v>0.95</v>
      </c>
      <c r="C926" s="117">
        <f t="shared" si="15"/>
        <v>2018</v>
      </c>
    </row>
    <row r="927" spans="1:3" ht="13.5" thickBot="1" x14ac:dyDescent="0.35">
      <c r="A927" s="115">
        <v>43354</v>
      </c>
      <c r="B927" s="118">
        <v>0.97</v>
      </c>
      <c r="C927" s="117">
        <f t="shared" si="15"/>
        <v>2018</v>
      </c>
    </row>
    <row r="928" spans="1:3" ht="13.5" thickBot="1" x14ac:dyDescent="0.35">
      <c r="A928" s="115">
        <v>43355</v>
      </c>
      <c r="B928" s="119">
        <v>0.96</v>
      </c>
      <c r="C928" s="117">
        <f t="shared" si="15"/>
        <v>2018</v>
      </c>
    </row>
    <row r="929" spans="1:3" ht="13.5" thickBot="1" x14ac:dyDescent="0.35">
      <c r="A929" s="115">
        <v>43356</v>
      </c>
      <c r="B929" s="118">
        <v>0.97</v>
      </c>
      <c r="C929" s="117">
        <f t="shared" si="15"/>
        <v>2018</v>
      </c>
    </row>
    <row r="930" spans="1:3" ht="13.5" thickBot="1" x14ac:dyDescent="0.35">
      <c r="A930" s="115">
        <v>43357</v>
      </c>
      <c r="B930" s="119">
        <v>0.99</v>
      </c>
      <c r="C930" s="117">
        <f t="shared" si="15"/>
        <v>2018</v>
      </c>
    </row>
    <row r="931" spans="1:3" ht="13.5" thickBot="1" x14ac:dyDescent="0.35">
      <c r="A931" s="115">
        <v>43360</v>
      </c>
      <c r="B931" s="118">
        <v>1</v>
      </c>
      <c r="C931" s="117">
        <f t="shared" si="15"/>
        <v>2018</v>
      </c>
    </row>
    <row r="932" spans="1:3" ht="13.5" thickBot="1" x14ac:dyDescent="0.35">
      <c r="A932" s="115">
        <v>43361</v>
      </c>
      <c r="B932" s="119">
        <v>1.03</v>
      </c>
      <c r="C932" s="117">
        <f t="shared" si="15"/>
        <v>2018</v>
      </c>
    </row>
    <row r="933" spans="1:3" ht="13.5" thickBot="1" x14ac:dyDescent="0.35">
      <c r="A933" s="115">
        <v>43362</v>
      </c>
      <c r="B933" s="118">
        <v>1.05</v>
      </c>
      <c r="C933" s="117">
        <f t="shared" si="15"/>
        <v>2018</v>
      </c>
    </row>
    <row r="934" spans="1:3" ht="13.5" thickBot="1" x14ac:dyDescent="0.35">
      <c r="A934" s="115">
        <v>43363</v>
      </c>
      <c r="B934" s="119">
        <v>1.03</v>
      </c>
      <c r="C934" s="117">
        <f t="shared" si="15"/>
        <v>2018</v>
      </c>
    </row>
    <row r="935" spans="1:3" ht="13.5" thickBot="1" x14ac:dyDescent="0.35">
      <c r="A935" s="115">
        <v>43364</v>
      </c>
      <c r="B935" s="118">
        <v>1.02</v>
      </c>
      <c r="C935" s="117">
        <f t="shared" si="15"/>
        <v>2018</v>
      </c>
    </row>
    <row r="936" spans="1:3" ht="13.5" thickBot="1" x14ac:dyDescent="0.35">
      <c r="A936" s="115">
        <v>43367</v>
      </c>
      <c r="B936" s="119">
        <v>1.03</v>
      </c>
      <c r="C936" s="117">
        <f t="shared" si="15"/>
        <v>2018</v>
      </c>
    </row>
    <row r="937" spans="1:3" ht="13.5" thickBot="1" x14ac:dyDescent="0.35">
      <c r="A937" s="115">
        <v>43368</v>
      </c>
      <c r="B937" s="118">
        <v>1.04</v>
      </c>
      <c r="C937" s="117">
        <f t="shared" si="15"/>
        <v>2018</v>
      </c>
    </row>
    <row r="938" spans="1:3" ht="13.5" thickBot="1" x14ac:dyDescent="0.35">
      <c r="A938" s="115">
        <v>43369</v>
      </c>
      <c r="B938" s="119">
        <v>1.02</v>
      </c>
      <c r="C938" s="117">
        <f t="shared" si="15"/>
        <v>2018</v>
      </c>
    </row>
    <row r="939" spans="1:3" ht="13.5" thickBot="1" x14ac:dyDescent="0.35">
      <c r="A939" s="115">
        <v>43370</v>
      </c>
      <c r="B939" s="118">
        <v>1.02</v>
      </c>
      <c r="C939" s="117">
        <f t="shared" si="15"/>
        <v>2018</v>
      </c>
    </row>
    <row r="940" spans="1:3" ht="13.5" thickBot="1" x14ac:dyDescent="0.35">
      <c r="A940" s="115">
        <v>43371</v>
      </c>
      <c r="B940" s="119">
        <v>1.02</v>
      </c>
      <c r="C940" s="117">
        <f t="shared" si="15"/>
        <v>2018</v>
      </c>
    </row>
    <row r="941" spans="1:3" ht="13.5" thickBot="1" x14ac:dyDescent="0.35">
      <c r="A941" s="115">
        <v>43374</v>
      </c>
      <c r="B941" s="118">
        <v>1.07</v>
      </c>
      <c r="C941" s="117">
        <f t="shared" si="15"/>
        <v>2018</v>
      </c>
    </row>
    <row r="942" spans="1:3" ht="13.5" thickBot="1" x14ac:dyDescent="0.35">
      <c r="A942" s="115">
        <v>43375</v>
      </c>
      <c r="B942" s="119">
        <v>1.05</v>
      </c>
      <c r="C942" s="117">
        <f t="shared" si="15"/>
        <v>2018</v>
      </c>
    </row>
    <row r="943" spans="1:3" ht="13.5" thickBot="1" x14ac:dyDescent="0.35">
      <c r="A943" s="115">
        <v>43376</v>
      </c>
      <c r="B943" s="118">
        <v>1.1100000000000001</v>
      </c>
      <c r="C943" s="117">
        <f t="shared" si="15"/>
        <v>2018</v>
      </c>
    </row>
    <row r="944" spans="1:3" ht="13.5" thickBot="1" x14ac:dyDescent="0.35">
      <c r="A944" s="115">
        <v>43377</v>
      </c>
      <c r="B944" s="119">
        <v>1.1599999999999999</v>
      </c>
      <c r="C944" s="117">
        <f t="shared" si="15"/>
        <v>2018</v>
      </c>
    </row>
    <row r="945" spans="1:3" ht="13.5" thickBot="1" x14ac:dyDescent="0.35">
      <c r="A945" s="115">
        <v>43378</v>
      </c>
      <c r="B945" s="118">
        <v>1.21</v>
      </c>
      <c r="C945" s="117">
        <f t="shared" si="15"/>
        <v>2018</v>
      </c>
    </row>
    <row r="946" spans="1:3" ht="13.5" thickBot="1" x14ac:dyDescent="0.35">
      <c r="A946" s="115">
        <v>43382</v>
      </c>
      <c r="B946" s="119">
        <v>1.17</v>
      </c>
      <c r="C946" s="117">
        <f t="shared" si="15"/>
        <v>2018</v>
      </c>
    </row>
    <row r="947" spans="1:3" ht="13.5" thickBot="1" x14ac:dyDescent="0.35">
      <c r="A947" s="115">
        <v>43383</v>
      </c>
      <c r="B947" s="118">
        <v>1.2</v>
      </c>
      <c r="C947" s="117">
        <f t="shared" si="15"/>
        <v>2018</v>
      </c>
    </row>
    <row r="948" spans="1:3" ht="13.5" thickBot="1" x14ac:dyDescent="0.35">
      <c r="A948" s="115">
        <v>43384</v>
      </c>
      <c r="B948" s="119">
        <v>1.1599999999999999</v>
      </c>
      <c r="C948" s="117">
        <f t="shared" si="15"/>
        <v>2018</v>
      </c>
    </row>
    <row r="949" spans="1:3" ht="13.5" thickBot="1" x14ac:dyDescent="0.35">
      <c r="A949" s="115">
        <v>43385</v>
      </c>
      <c r="B949" s="118">
        <v>1.1599999999999999</v>
      </c>
      <c r="C949" s="117">
        <f t="shared" si="15"/>
        <v>2018</v>
      </c>
    </row>
    <row r="950" spans="1:3" ht="13.5" thickBot="1" x14ac:dyDescent="0.35">
      <c r="A950" s="115">
        <v>43388</v>
      </c>
      <c r="B950" s="119">
        <v>1.17</v>
      </c>
      <c r="C950" s="117">
        <f t="shared" si="15"/>
        <v>2018</v>
      </c>
    </row>
    <row r="951" spans="1:3" ht="13.5" thickBot="1" x14ac:dyDescent="0.35">
      <c r="A951" s="115">
        <v>43389</v>
      </c>
      <c r="B951" s="118">
        <v>1.17</v>
      </c>
      <c r="C951" s="117">
        <f t="shared" si="15"/>
        <v>2018</v>
      </c>
    </row>
    <row r="952" spans="1:3" ht="13.5" thickBot="1" x14ac:dyDescent="0.35">
      <c r="A952" s="115">
        <v>43390</v>
      </c>
      <c r="B952" s="119">
        <v>1.19</v>
      </c>
      <c r="C952" s="117">
        <f t="shared" si="15"/>
        <v>2018</v>
      </c>
    </row>
    <row r="953" spans="1:3" ht="13.5" thickBot="1" x14ac:dyDescent="0.35">
      <c r="A953" s="115">
        <v>43391</v>
      </c>
      <c r="B953" s="118">
        <v>1.21</v>
      </c>
      <c r="C953" s="117">
        <f t="shared" si="15"/>
        <v>2018</v>
      </c>
    </row>
    <row r="954" spans="1:3" ht="13.5" thickBot="1" x14ac:dyDescent="0.35">
      <c r="A954" s="115">
        <v>43392</v>
      </c>
      <c r="B954" s="119">
        <v>1.23</v>
      </c>
      <c r="C954" s="117">
        <f t="shared" si="15"/>
        <v>2018</v>
      </c>
    </row>
    <row r="955" spans="1:3" ht="13.5" thickBot="1" x14ac:dyDescent="0.35">
      <c r="A955" s="115">
        <v>43395</v>
      </c>
      <c r="B955" s="118">
        <v>1.24</v>
      </c>
      <c r="C955" s="117">
        <f t="shared" si="15"/>
        <v>2018</v>
      </c>
    </row>
    <row r="956" spans="1:3" ht="13.5" thickBot="1" x14ac:dyDescent="0.35">
      <c r="A956" s="115">
        <v>43396</v>
      </c>
      <c r="B956" s="119">
        <v>1.23</v>
      </c>
      <c r="C956" s="117">
        <f t="shared" si="15"/>
        <v>2018</v>
      </c>
    </row>
    <row r="957" spans="1:3" ht="13.5" thickBot="1" x14ac:dyDescent="0.35">
      <c r="A957" s="115">
        <v>43397</v>
      </c>
      <c r="B957" s="118">
        <v>1.2</v>
      </c>
      <c r="C957" s="117">
        <f t="shared" si="15"/>
        <v>2018</v>
      </c>
    </row>
    <row r="958" spans="1:3" ht="13.5" thickBot="1" x14ac:dyDescent="0.35">
      <c r="A958" s="115">
        <v>43398</v>
      </c>
      <c r="B958" s="119">
        <v>1.25</v>
      </c>
      <c r="C958" s="117">
        <f t="shared" si="15"/>
        <v>2018</v>
      </c>
    </row>
    <row r="959" spans="1:3" ht="13.5" thickBot="1" x14ac:dyDescent="0.35">
      <c r="A959" s="115">
        <v>43399</v>
      </c>
      <c r="B959" s="118">
        <v>1.2</v>
      </c>
      <c r="C959" s="117">
        <f t="shared" si="15"/>
        <v>2018</v>
      </c>
    </row>
    <row r="960" spans="1:3" ht="13.5" thickBot="1" x14ac:dyDescent="0.35">
      <c r="A960" s="115">
        <v>43402</v>
      </c>
      <c r="B960" s="119">
        <v>1.21</v>
      </c>
      <c r="C960" s="117">
        <f t="shared" si="15"/>
        <v>2018</v>
      </c>
    </row>
    <row r="961" spans="1:3" ht="13.5" thickBot="1" x14ac:dyDescent="0.35">
      <c r="A961" s="115">
        <v>43403</v>
      </c>
      <c r="B961" s="118">
        <v>1.25</v>
      </c>
      <c r="C961" s="117">
        <f t="shared" si="15"/>
        <v>2018</v>
      </c>
    </row>
    <row r="962" spans="1:3" ht="13.5" thickBot="1" x14ac:dyDescent="0.35">
      <c r="A962" s="115">
        <v>43404</v>
      </c>
      <c r="B962" s="119">
        <v>1.27</v>
      </c>
      <c r="C962" s="117">
        <f t="shared" si="15"/>
        <v>2018</v>
      </c>
    </row>
    <row r="963" spans="1:3" ht="13.5" thickBot="1" x14ac:dyDescent="0.35">
      <c r="A963" s="115">
        <v>43405</v>
      </c>
      <c r="B963" s="118">
        <v>1.29</v>
      </c>
      <c r="C963" s="117">
        <f t="shared" ref="C963:C1026" si="16">YEAR(A963)</f>
        <v>2018</v>
      </c>
    </row>
    <row r="964" spans="1:3" ht="13.5" thickBot="1" x14ac:dyDescent="0.35">
      <c r="A964" s="115">
        <v>43406</v>
      </c>
      <c r="B964" s="119">
        <v>1.34</v>
      </c>
      <c r="C964" s="117">
        <f t="shared" si="16"/>
        <v>2018</v>
      </c>
    </row>
    <row r="965" spans="1:3" ht="13.5" thickBot="1" x14ac:dyDescent="0.35">
      <c r="A965" s="115">
        <v>43409</v>
      </c>
      <c r="B965" s="118">
        <v>1.3</v>
      </c>
      <c r="C965" s="117">
        <f t="shared" si="16"/>
        <v>2018</v>
      </c>
    </row>
    <row r="966" spans="1:3" ht="13.5" thickBot="1" x14ac:dyDescent="0.35">
      <c r="A966" s="115">
        <v>43410</v>
      </c>
      <c r="B966" s="119">
        <v>1.3</v>
      </c>
      <c r="C966" s="117">
        <f t="shared" si="16"/>
        <v>2018</v>
      </c>
    </row>
    <row r="967" spans="1:3" ht="13.5" thickBot="1" x14ac:dyDescent="0.35">
      <c r="A967" s="115">
        <v>43411</v>
      </c>
      <c r="B967" s="118">
        <v>1.3</v>
      </c>
      <c r="C967" s="117">
        <f t="shared" si="16"/>
        <v>2018</v>
      </c>
    </row>
    <row r="968" spans="1:3" ht="13.5" thickBot="1" x14ac:dyDescent="0.35">
      <c r="A968" s="115">
        <v>43412</v>
      </c>
      <c r="B968" s="119">
        <v>1.3</v>
      </c>
      <c r="C968" s="117">
        <f t="shared" si="16"/>
        <v>2018</v>
      </c>
    </row>
    <row r="969" spans="1:3" ht="13.5" thickBot="1" x14ac:dyDescent="0.35">
      <c r="A969" s="115">
        <v>43413</v>
      </c>
      <c r="B969" s="118">
        <v>1.28</v>
      </c>
      <c r="C969" s="117">
        <f t="shared" si="16"/>
        <v>2018</v>
      </c>
    </row>
    <row r="970" spans="1:3" ht="13.5" thickBot="1" x14ac:dyDescent="0.35">
      <c r="A970" s="115">
        <v>43417</v>
      </c>
      <c r="B970" s="119">
        <v>1.26</v>
      </c>
      <c r="C970" s="117">
        <f t="shared" si="16"/>
        <v>2018</v>
      </c>
    </row>
    <row r="971" spans="1:3" ht="13.5" thickBot="1" x14ac:dyDescent="0.35">
      <c r="A971" s="115">
        <v>43418</v>
      </c>
      <c r="B971" s="118">
        <v>1.27</v>
      </c>
      <c r="C971" s="117">
        <f t="shared" si="16"/>
        <v>2018</v>
      </c>
    </row>
    <row r="972" spans="1:3" ht="13.5" thickBot="1" x14ac:dyDescent="0.35">
      <c r="A972" s="115">
        <v>43419</v>
      </c>
      <c r="B972" s="119">
        <v>1.27</v>
      </c>
      <c r="C972" s="117">
        <f t="shared" si="16"/>
        <v>2018</v>
      </c>
    </row>
    <row r="973" spans="1:3" ht="13.5" thickBot="1" x14ac:dyDescent="0.35">
      <c r="A973" s="115">
        <v>43420</v>
      </c>
      <c r="B973" s="118">
        <v>1.22</v>
      </c>
      <c r="C973" s="117">
        <f t="shared" si="16"/>
        <v>2018</v>
      </c>
    </row>
    <row r="974" spans="1:3" ht="13.5" thickBot="1" x14ac:dyDescent="0.35">
      <c r="A974" s="115">
        <v>43423</v>
      </c>
      <c r="B974" s="119">
        <v>1.23</v>
      </c>
      <c r="C974" s="117">
        <f t="shared" si="16"/>
        <v>2018</v>
      </c>
    </row>
    <row r="975" spans="1:3" ht="13.5" thickBot="1" x14ac:dyDescent="0.35">
      <c r="A975" s="115">
        <v>43424</v>
      </c>
      <c r="B975" s="118">
        <v>1.25</v>
      </c>
      <c r="C975" s="117">
        <f t="shared" si="16"/>
        <v>2018</v>
      </c>
    </row>
    <row r="976" spans="1:3" ht="13.5" thickBot="1" x14ac:dyDescent="0.35">
      <c r="A976" s="115">
        <v>43425</v>
      </c>
      <c r="B976" s="119">
        <v>1.25</v>
      </c>
      <c r="C976" s="117">
        <f t="shared" si="16"/>
        <v>2018</v>
      </c>
    </row>
    <row r="977" spans="1:3" ht="13.5" thickBot="1" x14ac:dyDescent="0.35">
      <c r="A977" s="115">
        <v>43427</v>
      </c>
      <c r="B977" s="118">
        <v>1.25</v>
      </c>
      <c r="C977" s="117">
        <f t="shared" si="16"/>
        <v>2018</v>
      </c>
    </row>
    <row r="978" spans="1:3" ht="13.5" thickBot="1" x14ac:dyDescent="0.35">
      <c r="A978" s="115">
        <v>43430</v>
      </c>
      <c r="B978" s="119">
        <v>1.27</v>
      </c>
      <c r="C978" s="117">
        <f t="shared" si="16"/>
        <v>2018</v>
      </c>
    </row>
    <row r="979" spans="1:3" ht="13.5" thickBot="1" x14ac:dyDescent="0.35">
      <c r="A979" s="115">
        <v>43431</v>
      </c>
      <c r="B979" s="118">
        <v>1.31</v>
      </c>
      <c r="C979" s="117">
        <f t="shared" si="16"/>
        <v>2018</v>
      </c>
    </row>
    <row r="980" spans="1:3" ht="13.5" thickBot="1" x14ac:dyDescent="0.35">
      <c r="A980" s="115">
        <v>43432</v>
      </c>
      <c r="B980" s="119">
        <v>1.3</v>
      </c>
      <c r="C980" s="117">
        <f t="shared" si="16"/>
        <v>2018</v>
      </c>
    </row>
    <row r="981" spans="1:3" ht="13.5" thickBot="1" x14ac:dyDescent="0.35">
      <c r="A981" s="115">
        <v>43433</v>
      </c>
      <c r="B981" s="118">
        <v>1.24</v>
      </c>
      <c r="C981" s="117">
        <f t="shared" si="16"/>
        <v>2018</v>
      </c>
    </row>
    <row r="982" spans="1:3" ht="13.5" thickBot="1" x14ac:dyDescent="0.35">
      <c r="A982" s="115">
        <v>43434</v>
      </c>
      <c r="B982" s="119">
        <v>1.22</v>
      </c>
      <c r="C982" s="117">
        <f t="shared" si="16"/>
        <v>2018</v>
      </c>
    </row>
    <row r="983" spans="1:3" ht="13.5" thickBot="1" x14ac:dyDescent="0.35">
      <c r="A983" s="115">
        <v>43437</v>
      </c>
      <c r="B983" s="118">
        <v>1.2</v>
      </c>
      <c r="C983" s="117">
        <f t="shared" si="16"/>
        <v>2018</v>
      </c>
    </row>
    <row r="984" spans="1:3" ht="13.5" thickBot="1" x14ac:dyDescent="0.35">
      <c r="A984" s="115">
        <v>43438</v>
      </c>
      <c r="B984" s="119">
        <v>1.1299999999999999</v>
      </c>
      <c r="C984" s="117">
        <f t="shared" si="16"/>
        <v>2018</v>
      </c>
    </row>
    <row r="985" spans="1:3" ht="13.5" thickBot="1" x14ac:dyDescent="0.35">
      <c r="A985" s="115">
        <v>43440</v>
      </c>
      <c r="B985" s="118">
        <v>1.1200000000000001</v>
      </c>
      <c r="C985" s="117">
        <f t="shared" si="16"/>
        <v>2018</v>
      </c>
    </row>
    <row r="986" spans="1:3" ht="13.5" thickBot="1" x14ac:dyDescent="0.35">
      <c r="A986" s="115">
        <v>43441</v>
      </c>
      <c r="B986" s="119">
        <v>1.1399999999999999</v>
      </c>
      <c r="C986" s="117">
        <f t="shared" si="16"/>
        <v>2018</v>
      </c>
    </row>
    <row r="987" spans="1:3" ht="13.5" thickBot="1" x14ac:dyDescent="0.35">
      <c r="A987" s="115">
        <v>43444</v>
      </c>
      <c r="B987" s="118">
        <v>1.1599999999999999</v>
      </c>
      <c r="C987" s="117">
        <f t="shared" si="16"/>
        <v>2018</v>
      </c>
    </row>
    <row r="988" spans="1:3" ht="13.5" thickBot="1" x14ac:dyDescent="0.35">
      <c r="A988" s="115">
        <v>43445</v>
      </c>
      <c r="B988" s="119">
        <v>1.2</v>
      </c>
      <c r="C988" s="117">
        <f t="shared" si="16"/>
        <v>2018</v>
      </c>
    </row>
    <row r="989" spans="1:3" ht="13.5" thickBot="1" x14ac:dyDescent="0.35">
      <c r="A989" s="115">
        <v>43446</v>
      </c>
      <c r="B989" s="118">
        <v>1.22</v>
      </c>
      <c r="C989" s="117">
        <f t="shared" si="16"/>
        <v>2018</v>
      </c>
    </row>
    <row r="990" spans="1:3" ht="13.5" thickBot="1" x14ac:dyDescent="0.35">
      <c r="A990" s="115">
        <v>43447</v>
      </c>
      <c r="B990" s="119">
        <v>1.22</v>
      </c>
      <c r="C990" s="117">
        <f t="shared" si="16"/>
        <v>2018</v>
      </c>
    </row>
    <row r="991" spans="1:3" ht="13.5" thickBot="1" x14ac:dyDescent="0.35">
      <c r="A991" s="115">
        <v>43448</v>
      </c>
      <c r="B991" s="118">
        <v>1.21</v>
      </c>
      <c r="C991" s="117">
        <f t="shared" si="16"/>
        <v>2018</v>
      </c>
    </row>
    <row r="992" spans="1:3" ht="13.5" thickBot="1" x14ac:dyDescent="0.35">
      <c r="A992" s="115">
        <v>43451</v>
      </c>
      <c r="B992" s="119">
        <v>1.19</v>
      </c>
      <c r="C992" s="117">
        <f t="shared" si="16"/>
        <v>2018</v>
      </c>
    </row>
    <row r="993" spans="1:3" ht="13.5" thickBot="1" x14ac:dyDescent="0.35">
      <c r="A993" s="115">
        <v>43452</v>
      </c>
      <c r="B993" s="118">
        <v>1.1499999999999999</v>
      </c>
      <c r="C993" s="117">
        <f t="shared" si="16"/>
        <v>2018</v>
      </c>
    </row>
    <row r="994" spans="1:3" ht="13.5" thickBot="1" x14ac:dyDescent="0.35">
      <c r="A994" s="115">
        <v>43453</v>
      </c>
      <c r="B994" s="119">
        <v>1.1000000000000001</v>
      </c>
      <c r="C994" s="117">
        <f t="shared" si="16"/>
        <v>2018</v>
      </c>
    </row>
    <row r="995" spans="1:3" ht="13.5" thickBot="1" x14ac:dyDescent="0.35">
      <c r="A995" s="115">
        <v>43454</v>
      </c>
      <c r="B995" s="118">
        <v>1.1399999999999999</v>
      </c>
      <c r="C995" s="117">
        <f t="shared" si="16"/>
        <v>2018</v>
      </c>
    </row>
    <row r="996" spans="1:3" ht="13.5" thickBot="1" x14ac:dyDescent="0.35">
      <c r="A996" s="115">
        <v>43455</v>
      </c>
      <c r="B996" s="119">
        <v>1.1499999999999999</v>
      </c>
      <c r="C996" s="117">
        <f t="shared" si="16"/>
        <v>2018</v>
      </c>
    </row>
    <row r="997" spans="1:3" ht="13.5" thickBot="1" x14ac:dyDescent="0.35">
      <c r="A997" s="115">
        <v>43458</v>
      </c>
      <c r="B997" s="118">
        <v>1.1299999999999999</v>
      </c>
      <c r="C997" s="117">
        <f t="shared" si="16"/>
        <v>2018</v>
      </c>
    </row>
    <row r="998" spans="1:3" ht="13.5" thickBot="1" x14ac:dyDescent="0.35">
      <c r="A998" s="115">
        <v>43460</v>
      </c>
      <c r="B998" s="119">
        <v>1.18</v>
      </c>
      <c r="C998" s="117">
        <f t="shared" si="16"/>
        <v>2018</v>
      </c>
    </row>
    <row r="999" spans="1:3" ht="13.5" thickBot="1" x14ac:dyDescent="0.35">
      <c r="A999" s="115">
        <v>43461</v>
      </c>
      <c r="B999" s="118">
        <v>1.2</v>
      </c>
      <c r="C999" s="117">
        <f t="shared" si="16"/>
        <v>2018</v>
      </c>
    </row>
    <row r="1000" spans="1:3" ht="13.5" thickBot="1" x14ac:dyDescent="0.35">
      <c r="A1000" s="115">
        <v>43462</v>
      </c>
      <c r="B1000" s="119">
        <v>1.17</v>
      </c>
      <c r="C1000" s="117">
        <f t="shared" si="16"/>
        <v>2018</v>
      </c>
    </row>
    <row r="1001" spans="1:3" x14ac:dyDescent="0.3">
      <c r="A1001" s="115">
        <v>43465</v>
      </c>
      <c r="B1001" s="118">
        <v>1.17</v>
      </c>
      <c r="C1001" s="117">
        <f t="shared" si="16"/>
        <v>2018</v>
      </c>
    </row>
    <row r="1002" spans="1:3" ht="13.5" thickBot="1" x14ac:dyDescent="0.35">
      <c r="A1002" s="115">
        <v>43467</v>
      </c>
      <c r="B1002" s="118">
        <v>1.1499999999999999</v>
      </c>
      <c r="C1002" s="117">
        <f t="shared" si="16"/>
        <v>2019</v>
      </c>
    </row>
    <row r="1003" spans="1:3" ht="13.5" thickBot="1" x14ac:dyDescent="0.35">
      <c r="A1003" s="115">
        <v>43468</v>
      </c>
      <c r="B1003" s="119">
        <v>1.1000000000000001</v>
      </c>
      <c r="C1003" s="117">
        <f t="shared" si="16"/>
        <v>2019</v>
      </c>
    </row>
    <row r="1004" spans="1:3" ht="13.5" thickBot="1" x14ac:dyDescent="0.35">
      <c r="A1004" s="115">
        <v>43469</v>
      </c>
      <c r="B1004" s="118">
        <v>1.1200000000000001</v>
      </c>
      <c r="C1004" s="117">
        <f t="shared" si="16"/>
        <v>2019</v>
      </c>
    </row>
    <row r="1005" spans="1:3" ht="13.5" thickBot="1" x14ac:dyDescent="0.35">
      <c r="A1005" s="115">
        <v>43472</v>
      </c>
      <c r="B1005" s="119">
        <v>1.1399999999999999</v>
      </c>
      <c r="C1005" s="117">
        <f t="shared" si="16"/>
        <v>2019</v>
      </c>
    </row>
    <row r="1006" spans="1:3" ht="13.5" thickBot="1" x14ac:dyDescent="0.35">
      <c r="A1006" s="115">
        <v>43473</v>
      </c>
      <c r="B1006" s="118">
        <v>1.1100000000000001</v>
      </c>
      <c r="C1006" s="117">
        <f t="shared" si="16"/>
        <v>2019</v>
      </c>
    </row>
    <row r="1007" spans="1:3" ht="13.5" thickBot="1" x14ac:dyDescent="0.35">
      <c r="A1007" s="115">
        <v>43474</v>
      </c>
      <c r="B1007" s="119">
        <v>1.1200000000000001</v>
      </c>
      <c r="C1007" s="117">
        <f t="shared" si="16"/>
        <v>2019</v>
      </c>
    </row>
    <row r="1008" spans="1:3" ht="13.5" thickBot="1" x14ac:dyDescent="0.35">
      <c r="A1008" s="115">
        <v>43475</v>
      </c>
      <c r="B1008" s="118">
        <v>1.1499999999999999</v>
      </c>
      <c r="C1008" s="117">
        <f t="shared" si="16"/>
        <v>2019</v>
      </c>
    </row>
    <row r="1009" spans="1:3" ht="13.5" thickBot="1" x14ac:dyDescent="0.35">
      <c r="A1009" s="115">
        <v>43476</v>
      </c>
      <c r="B1009" s="119">
        <v>1.1200000000000001</v>
      </c>
      <c r="C1009" s="117">
        <f t="shared" si="16"/>
        <v>2019</v>
      </c>
    </row>
    <row r="1010" spans="1:3" ht="13.5" thickBot="1" x14ac:dyDescent="0.35">
      <c r="A1010" s="115">
        <v>43479</v>
      </c>
      <c r="B1010" s="118">
        <v>1.1399999999999999</v>
      </c>
      <c r="C1010" s="117">
        <f t="shared" si="16"/>
        <v>2019</v>
      </c>
    </row>
    <row r="1011" spans="1:3" ht="13.5" thickBot="1" x14ac:dyDescent="0.35">
      <c r="A1011" s="115">
        <v>43480</v>
      </c>
      <c r="B1011" s="119">
        <v>1.1499999999999999</v>
      </c>
      <c r="C1011" s="117">
        <f t="shared" si="16"/>
        <v>2019</v>
      </c>
    </row>
    <row r="1012" spans="1:3" ht="13.5" thickBot="1" x14ac:dyDescent="0.35">
      <c r="A1012" s="115">
        <v>43481</v>
      </c>
      <c r="B1012" s="118">
        <v>1.1599999999999999</v>
      </c>
      <c r="C1012" s="117">
        <f t="shared" si="16"/>
        <v>2019</v>
      </c>
    </row>
    <row r="1013" spans="1:3" ht="13.5" thickBot="1" x14ac:dyDescent="0.35">
      <c r="A1013" s="115">
        <v>43482</v>
      </c>
      <c r="B1013" s="119">
        <v>1.18</v>
      </c>
      <c r="C1013" s="117">
        <f t="shared" si="16"/>
        <v>2019</v>
      </c>
    </row>
    <row r="1014" spans="1:3" ht="13.5" thickBot="1" x14ac:dyDescent="0.35">
      <c r="A1014" s="115">
        <v>43483</v>
      </c>
      <c r="B1014" s="118">
        <v>1.18</v>
      </c>
      <c r="C1014" s="117">
        <f t="shared" si="16"/>
        <v>2019</v>
      </c>
    </row>
    <row r="1015" spans="1:3" ht="13.5" thickBot="1" x14ac:dyDescent="0.35">
      <c r="A1015" s="115">
        <v>43487</v>
      </c>
      <c r="B1015" s="119">
        <v>1.1599999999999999</v>
      </c>
      <c r="C1015" s="117">
        <f t="shared" si="16"/>
        <v>2019</v>
      </c>
    </row>
    <row r="1016" spans="1:3" ht="13.5" thickBot="1" x14ac:dyDescent="0.35">
      <c r="A1016" s="115">
        <v>43488</v>
      </c>
      <c r="B1016" s="118">
        <v>1.17</v>
      </c>
      <c r="C1016" s="117">
        <f t="shared" si="16"/>
        <v>2019</v>
      </c>
    </row>
    <row r="1017" spans="1:3" ht="13.5" thickBot="1" x14ac:dyDescent="0.35">
      <c r="A1017" s="115">
        <v>43489</v>
      </c>
      <c r="B1017" s="119">
        <v>1.1599999999999999</v>
      </c>
      <c r="C1017" s="117">
        <f t="shared" si="16"/>
        <v>2019</v>
      </c>
    </row>
    <row r="1018" spans="1:3" ht="13.5" thickBot="1" x14ac:dyDescent="0.35">
      <c r="A1018" s="115">
        <v>43490</v>
      </c>
      <c r="B1018" s="118">
        <v>1.18</v>
      </c>
      <c r="C1018" s="117">
        <f t="shared" si="16"/>
        <v>2019</v>
      </c>
    </row>
    <row r="1019" spans="1:3" ht="13.5" thickBot="1" x14ac:dyDescent="0.35">
      <c r="A1019" s="115">
        <v>43493</v>
      </c>
      <c r="B1019" s="119">
        <v>1.19</v>
      </c>
      <c r="C1019" s="117">
        <f t="shared" si="16"/>
        <v>2019</v>
      </c>
    </row>
    <row r="1020" spans="1:3" ht="13.5" thickBot="1" x14ac:dyDescent="0.35">
      <c r="A1020" s="115">
        <v>43494</v>
      </c>
      <c r="B1020" s="118">
        <v>1.1599999999999999</v>
      </c>
      <c r="C1020" s="117">
        <f t="shared" si="16"/>
        <v>2019</v>
      </c>
    </row>
    <row r="1021" spans="1:3" ht="13.5" thickBot="1" x14ac:dyDescent="0.35">
      <c r="A1021" s="115">
        <v>43495</v>
      </c>
      <c r="B1021" s="119">
        <v>1.1200000000000001</v>
      </c>
      <c r="C1021" s="117">
        <f t="shared" si="16"/>
        <v>2019</v>
      </c>
    </row>
    <row r="1022" spans="1:3" ht="13.5" thickBot="1" x14ac:dyDescent="0.35">
      <c r="A1022" s="115">
        <v>43496</v>
      </c>
      <c r="B1022" s="118">
        <v>1.02</v>
      </c>
      <c r="C1022" s="117">
        <f t="shared" si="16"/>
        <v>2019</v>
      </c>
    </row>
    <row r="1023" spans="1:3" ht="13.5" thickBot="1" x14ac:dyDescent="0.35">
      <c r="A1023" s="115">
        <v>43497</v>
      </c>
      <c r="B1023" s="119">
        <v>1.06</v>
      </c>
      <c r="C1023" s="117">
        <f t="shared" si="16"/>
        <v>2019</v>
      </c>
    </row>
    <row r="1024" spans="1:3" ht="13.5" thickBot="1" x14ac:dyDescent="0.35">
      <c r="A1024" s="115">
        <v>43500</v>
      </c>
      <c r="B1024" s="118">
        <v>1.0900000000000001</v>
      </c>
      <c r="C1024" s="117">
        <f t="shared" si="16"/>
        <v>2019</v>
      </c>
    </row>
    <row r="1025" spans="1:3" ht="13.5" thickBot="1" x14ac:dyDescent="0.35">
      <c r="A1025" s="115">
        <v>43501</v>
      </c>
      <c r="B1025" s="119">
        <v>1.07</v>
      </c>
      <c r="C1025" s="117">
        <f t="shared" si="16"/>
        <v>2019</v>
      </c>
    </row>
    <row r="1026" spans="1:3" ht="13.5" thickBot="1" x14ac:dyDescent="0.35">
      <c r="A1026" s="115">
        <v>43502</v>
      </c>
      <c r="B1026" s="118">
        <v>1.08</v>
      </c>
      <c r="C1026" s="117">
        <f t="shared" si="16"/>
        <v>2019</v>
      </c>
    </row>
    <row r="1027" spans="1:3" ht="13.5" thickBot="1" x14ac:dyDescent="0.35">
      <c r="A1027" s="115">
        <v>43503</v>
      </c>
      <c r="B1027" s="119">
        <v>1.06</v>
      </c>
      <c r="C1027" s="117">
        <f t="shared" ref="C1027:C1090" si="17">YEAR(A1027)</f>
        <v>2019</v>
      </c>
    </row>
    <row r="1028" spans="1:3" ht="13.5" thickBot="1" x14ac:dyDescent="0.35">
      <c r="A1028" s="115">
        <v>43504</v>
      </c>
      <c r="B1028" s="118">
        <v>1.05</v>
      </c>
      <c r="C1028" s="117">
        <f t="shared" si="17"/>
        <v>2019</v>
      </c>
    </row>
    <row r="1029" spans="1:3" ht="13.5" thickBot="1" x14ac:dyDescent="0.35">
      <c r="A1029" s="115">
        <v>43507</v>
      </c>
      <c r="B1029" s="119">
        <v>1.07</v>
      </c>
      <c r="C1029" s="117">
        <f t="shared" si="17"/>
        <v>2019</v>
      </c>
    </row>
    <row r="1030" spans="1:3" ht="13.5" thickBot="1" x14ac:dyDescent="0.35">
      <c r="A1030" s="115">
        <v>43508</v>
      </c>
      <c r="B1030" s="118">
        <v>1.0900000000000001</v>
      </c>
      <c r="C1030" s="117">
        <f t="shared" si="17"/>
        <v>2019</v>
      </c>
    </row>
    <row r="1031" spans="1:3" ht="13.5" thickBot="1" x14ac:dyDescent="0.35">
      <c r="A1031" s="115">
        <v>43509</v>
      </c>
      <c r="B1031" s="119">
        <v>1.0900000000000001</v>
      </c>
      <c r="C1031" s="117">
        <f t="shared" si="17"/>
        <v>2019</v>
      </c>
    </row>
    <row r="1032" spans="1:3" ht="13.5" thickBot="1" x14ac:dyDescent="0.35">
      <c r="A1032" s="115">
        <v>43510</v>
      </c>
      <c r="B1032" s="118">
        <v>1.06</v>
      </c>
      <c r="C1032" s="117">
        <f t="shared" si="17"/>
        <v>2019</v>
      </c>
    </row>
    <row r="1033" spans="1:3" ht="13.5" thickBot="1" x14ac:dyDescent="0.35">
      <c r="A1033" s="115">
        <v>43511</v>
      </c>
      <c r="B1033" s="119">
        <v>1.05</v>
      </c>
      <c r="C1033" s="117">
        <f t="shared" si="17"/>
        <v>2019</v>
      </c>
    </row>
    <row r="1034" spans="1:3" ht="13.5" thickBot="1" x14ac:dyDescent="0.35">
      <c r="A1034" s="115">
        <v>43515</v>
      </c>
      <c r="B1034" s="118">
        <v>1.03</v>
      </c>
      <c r="C1034" s="117">
        <f t="shared" si="17"/>
        <v>2019</v>
      </c>
    </row>
    <row r="1035" spans="1:3" ht="13.5" thickBot="1" x14ac:dyDescent="0.35">
      <c r="A1035" s="115">
        <v>43516</v>
      </c>
      <c r="B1035" s="119">
        <v>1.01</v>
      </c>
      <c r="C1035" s="117">
        <f t="shared" si="17"/>
        <v>2019</v>
      </c>
    </row>
    <row r="1036" spans="1:3" ht="13.5" thickBot="1" x14ac:dyDescent="0.35">
      <c r="A1036" s="115">
        <v>43517</v>
      </c>
      <c r="B1036" s="118">
        <v>1.04</v>
      </c>
      <c r="C1036" s="117">
        <f t="shared" si="17"/>
        <v>2019</v>
      </c>
    </row>
    <row r="1037" spans="1:3" ht="13.5" thickBot="1" x14ac:dyDescent="0.35">
      <c r="A1037" s="115">
        <v>43518</v>
      </c>
      <c r="B1037" s="119">
        <v>1.01</v>
      </c>
      <c r="C1037" s="117">
        <f t="shared" si="17"/>
        <v>2019</v>
      </c>
    </row>
    <row r="1038" spans="1:3" ht="13.5" thickBot="1" x14ac:dyDescent="0.35">
      <c r="A1038" s="115">
        <v>43521</v>
      </c>
      <c r="B1038" s="118">
        <v>1.01</v>
      </c>
      <c r="C1038" s="117">
        <f t="shared" si="17"/>
        <v>2019</v>
      </c>
    </row>
    <row r="1039" spans="1:3" ht="13.5" thickBot="1" x14ac:dyDescent="0.35">
      <c r="A1039" s="115">
        <v>43522</v>
      </c>
      <c r="B1039" s="119">
        <v>0.99</v>
      </c>
      <c r="C1039" s="117">
        <f t="shared" si="17"/>
        <v>2019</v>
      </c>
    </row>
    <row r="1040" spans="1:3" ht="13.5" thickBot="1" x14ac:dyDescent="0.35">
      <c r="A1040" s="115">
        <v>43523</v>
      </c>
      <c r="B1040" s="118">
        <v>1.04</v>
      </c>
      <c r="C1040" s="117">
        <f t="shared" si="17"/>
        <v>2019</v>
      </c>
    </row>
    <row r="1041" spans="1:3" ht="13.5" thickBot="1" x14ac:dyDescent="0.35">
      <c r="A1041" s="115">
        <v>43524</v>
      </c>
      <c r="B1041" s="119">
        <v>1.06</v>
      </c>
      <c r="C1041" s="117">
        <f t="shared" si="17"/>
        <v>2019</v>
      </c>
    </row>
    <row r="1042" spans="1:3" ht="13.5" thickBot="1" x14ac:dyDescent="0.35">
      <c r="A1042" s="115">
        <v>43525</v>
      </c>
      <c r="B1042" s="118">
        <v>1.08</v>
      </c>
      <c r="C1042" s="117">
        <f t="shared" si="17"/>
        <v>2019</v>
      </c>
    </row>
    <row r="1043" spans="1:3" ht="13.5" thickBot="1" x14ac:dyDescent="0.35">
      <c r="A1043" s="115">
        <v>43528</v>
      </c>
      <c r="B1043" s="119">
        <v>1.06</v>
      </c>
      <c r="C1043" s="117">
        <f t="shared" si="17"/>
        <v>2019</v>
      </c>
    </row>
    <row r="1044" spans="1:3" ht="13.5" thickBot="1" x14ac:dyDescent="0.35">
      <c r="A1044" s="115">
        <v>43529</v>
      </c>
      <c r="B1044" s="118">
        <v>1.07</v>
      </c>
      <c r="C1044" s="117">
        <f t="shared" si="17"/>
        <v>2019</v>
      </c>
    </row>
    <row r="1045" spans="1:3" ht="13.5" thickBot="1" x14ac:dyDescent="0.35">
      <c r="A1045" s="115">
        <v>43530</v>
      </c>
      <c r="B1045" s="119">
        <v>1.06</v>
      </c>
      <c r="C1045" s="117">
        <f t="shared" si="17"/>
        <v>2019</v>
      </c>
    </row>
    <row r="1046" spans="1:3" ht="13.5" thickBot="1" x14ac:dyDescent="0.35">
      <c r="A1046" s="115">
        <v>43531</v>
      </c>
      <c r="B1046" s="118">
        <v>1.03</v>
      </c>
      <c r="C1046" s="117">
        <f t="shared" si="17"/>
        <v>2019</v>
      </c>
    </row>
    <row r="1047" spans="1:3" ht="13.5" thickBot="1" x14ac:dyDescent="0.35">
      <c r="A1047" s="115">
        <v>43532</v>
      </c>
      <c r="B1047" s="119">
        <v>1.01</v>
      </c>
      <c r="C1047" s="117">
        <f t="shared" si="17"/>
        <v>2019</v>
      </c>
    </row>
    <row r="1048" spans="1:3" ht="13.5" thickBot="1" x14ac:dyDescent="0.35">
      <c r="A1048" s="115">
        <v>43535</v>
      </c>
      <c r="B1048" s="118">
        <v>1.03</v>
      </c>
      <c r="C1048" s="117">
        <f t="shared" si="17"/>
        <v>2019</v>
      </c>
    </row>
    <row r="1049" spans="1:3" ht="13.5" thickBot="1" x14ac:dyDescent="0.35">
      <c r="A1049" s="115">
        <v>43536</v>
      </c>
      <c r="B1049" s="119">
        <v>1.01</v>
      </c>
      <c r="C1049" s="117">
        <f t="shared" si="17"/>
        <v>2019</v>
      </c>
    </row>
    <row r="1050" spans="1:3" ht="13.5" thickBot="1" x14ac:dyDescent="0.35">
      <c r="A1050" s="115">
        <v>43537</v>
      </c>
      <c r="B1050" s="118">
        <v>1</v>
      </c>
      <c r="C1050" s="117">
        <f t="shared" si="17"/>
        <v>2019</v>
      </c>
    </row>
    <row r="1051" spans="1:3" ht="13.5" thickBot="1" x14ac:dyDescent="0.35">
      <c r="A1051" s="115">
        <v>43538</v>
      </c>
      <c r="B1051" s="119">
        <v>1</v>
      </c>
      <c r="C1051" s="117">
        <f t="shared" si="17"/>
        <v>2019</v>
      </c>
    </row>
    <row r="1052" spans="1:3" ht="13.5" thickBot="1" x14ac:dyDescent="0.35">
      <c r="A1052" s="115">
        <v>43539</v>
      </c>
      <c r="B1052" s="118">
        <v>0.97</v>
      </c>
      <c r="C1052" s="117">
        <f t="shared" si="17"/>
        <v>2019</v>
      </c>
    </row>
    <row r="1053" spans="1:3" ht="13.5" thickBot="1" x14ac:dyDescent="0.35">
      <c r="A1053" s="115">
        <v>43542</v>
      </c>
      <c r="B1053" s="119">
        <v>0.96</v>
      </c>
      <c r="C1053" s="117">
        <f t="shared" si="17"/>
        <v>2019</v>
      </c>
    </row>
    <row r="1054" spans="1:3" ht="13.5" thickBot="1" x14ac:dyDescent="0.35">
      <c r="A1054" s="115">
        <v>43543</v>
      </c>
      <c r="B1054" s="118">
        <v>0.97</v>
      </c>
      <c r="C1054" s="117">
        <f t="shared" si="17"/>
        <v>2019</v>
      </c>
    </row>
    <row r="1055" spans="1:3" ht="13.5" thickBot="1" x14ac:dyDescent="0.35">
      <c r="A1055" s="115">
        <v>43544</v>
      </c>
      <c r="B1055" s="119">
        <v>0.91</v>
      </c>
      <c r="C1055" s="117">
        <f t="shared" si="17"/>
        <v>2019</v>
      </c>
    </row>
    <row r="1056" spans="1:3" ht="13.5" thickBot="1" x14ac:dyDescent="0.35">
      <c r="A1056" s="115">
        <v>43545</v>
      </c>
      <c r="B1056" s="118">
        <v>0.89</v>
      </c>
      <c r="C1056" s="117">
        <f t="shared" si="17"/>
        <v>2019</v>
      </c>
    </row>
    <row r="1057" spans="1:3" ht="13.5" thickBot="1" x14ac:dyDescent="0.35">
      <c r="A1057" s="115">
        <v>43546</v>
      </c>
      <c r="B1057" s="119">
        <v>0.85</v>
      </c>
      <c r="C1057" s="117">
        <f t="shared" si="17"/>
        <v>2019</v>
      </c>
    </row>
    <row r="1058" spans="1:3" ht="13.5" thickBot="1" x14ac:dyDescent="0.35">
      <c r="A1058" s="115">
        <v>43549</v>
      </c>
      <c r="B1058" s="118">
        <v>0.86</v>
      </c>
      <c r="C1058" s="117">
        <f t="shared" si="17"/>
        <v>2019</v>
      </c>
    </row>
    <row r="1059" spans="1:3" ht="13.5" thickBot="1" x14ac:dyDescent="0.35">
      <c r="A1059" s="115">
        <v>43550</v>
      </c>
      <c r="B1059" s="119">
        <v>0.88</v>
      </c>
      <c r="C1059" s="117">
        <f t="shared" si="17"/>
        <v>2019</v>
      </c>
    </row>
    <row r="1060" spans="1:3" ht="13.5" thickBot="1" x14ac:dyDescent="0.35">
      <c r="A1060" s="115">
        <v>43551</v>
      </c>
      <c r="B1060" s="118">
        <v>0.88</v>
      </c>
      <c r="C1060" s="117">
        <f t="shared" si="17"/>
        <v>2019</v>
      </c>
    </row>
    <row r="1061" spans="1:3" ht="13.5" thickBot="1" x14ac:dyDescent="0.35">
      <c r="A1061" s="115">
        <v>43552</v>
      </c>
      <c r="B1061" s="119">
        <v>0.87</v>
      </c>
      <c r="C1061" s="117">
        <f t="shared" si="17"/>
        <v>2019</v>
      </c>
    </row>
    <row r="1062" spans="1:3" ht="13.5" thickBot="1" x14ac:dyDescent="0.35">
      <c r="A1062" s="115">
        <v>43553</v>
      </c>
      <c r="B1062" s="118">
        <v>0.83</v>
      </c>
      <c r="C1062" s="117">
        <f t="shared" si="17"/>
        <v>2019</v>
      </c>
    </row>
    <row r="1063" spans="1:3" ht="13.5" thickBot="1" x14ac:dyDescent="0.35">
      <c r="A1063" s="115">
        <v>43556</v>
      </c>
      <c r="B1063" s="119">
        <v>0.89</v>
      </c>
      <c r="C1063" s="117">
        <f t="shared" si="17"/>
        <v>2019</v>
      </c>
    </row>
    <row r="1064" spans="1:3" ht="13.5" thickBot="1" x14ac:dyDescent="0.35">
      <c r="A1064" s="115">
        <v>43557</v>
      </c>
      <c r="B1064" s="118">
        <v>0.88</v>
      </c>
      <c r="C1064" s="117">
        <f t="shared" si="17"/>
        <v>2019</v>
      </c>
    </row>
    <row r="1065" spans="1:3" ht="13.5" thickBot="1" x14ac:dyDescent="0.35">
      <c r="A1065" s="115">
        <v>43558</v>
      </c>
      <c r="B1065" s="119">
        <v>0.93</v>
      </c>
      <c r="C1065" s="117">
        <f t="shared" si="17"/>
        <v>2019</v>
      </c>
    </row>
    <row r="1066" spans="1:3" ht="13.5" thickBot="1" x14ac:dyDescent="0.35">
      <c r="A1066" s="115">
        <v>43559</v>
      </c>
      <c r="B1066" s="118">
        <v>0.92</v>
      </c>
      <c r="C1066" s="117">
        <f t="shared" si="17"/>
        <v>2019</v>
      </c>
    </row>
    <row r="1067" spans="1:3" ht="13.5" thickBot="1" x14ac:dyDescent="0.35">
      <c r="A1067" s="115">
        <v>43560</v>
      </c>
      <c r="B1067" s="119">
        <v>0.91</v>
      </c>
      <c r="C1067" s="117">
        <f t="shared" si="17"/>
        <v>2019</v>
      </c>
    </row>
    <row r="1068" spans="1:3" ht="13.5" thickBot="1" x14ac:dyDescent="0.35">
      <c r="A1068" s="115">
        <v>43563</v>
      </c>
      <c r="B1068" s="118">
        <v>0.92</v>
      </c>
      <c r="C1068" s="117">
        <f t="shared" si="17"/>
        <v>2019</v>
      </c>
    </row>
    <row r="1069" spans="1:3" ht="13.5" thickBot="1" x14ac:dyDescent="0.35">
      <c r="A1069" s="115">
        <v>43564</v>
      </c>
      <c r="B1069" s="119">
        <v>0.91</v>
      </c>
      <c r="C1069" s="117">
        <f t="shared" si="17"/>
        <v>2019</v>
      </c>
    </row>
    <row r="1070" spans="1:3" ht="13.5" thickBot="1" x14ac:dyDescent="0.35">
      <c r="A1070" s="115">
        <v>43565</v>
      </c>
      <c r="B1070" s="118">
        <v>0.87</v>
      </c>
      <c r="C1070" s="117">
        <f t="shared" si="17"/>
        <v>2019</v>
      </c>
    </row>
    <row r="1071" spans="1:3" ht="13.5" thickBot="1" x14ac:dyDescent="0.35">
      <c r="A1071" s="115">
        <v>43566</v>
      </c>
      <c r="B1071" s="119">
        <v>0.91</v>
      </c>
      <c r="C1071" s="117">
        <f t="shared" si="17"/>
        <v>2019</v>
      </c>
    </row>
    <row r="1072" spans="1:3" ht="13.5" thickBot="1" x14ac:dyDescent="0.35">
      <c r="A1072" s="115">
        <v>43567</v>
      </c>
      <c r="B1072" s="118">
        <v>0.93</v>
      </c>
      <c r="C1072" s="117">
        <f t="shared" si="17"/>
        <v>2019</v>
      </c>
    </row>
    <row r="1073" spans="1:3" ht="13.5" thickBot="1" x14ac:dyDescent="0.35">
      <c r="A1073" s="115">
        <v>43570</v>
      </c>
      <c r="B1073" s="119">
        <v>0.92</v>
      </c>
      <c r="C1073" s="117">
        <f t="shared" si="17"/>
        <v>2019</v>
      </c>
    </row>
    <row r="1074" spans="1:3" ht="13.5" thickBot="1" x14ac:dyDescent="0.35">
      <c r="A1074" s="115">
        <v>43571</v>
      </c>
      <c r="B1074" s="118">
        <v>0.98</v>
      </c>
      <c r="C1074" s="117">
        <f t="shared" si="17"/>
        <v>2019</v>
      </c>
    </row>
    <row r="1075" spans="1:3" ht="13.5" thickBot="1" x14ac:dyDescent="0.35">
      <c r="A1075" s="115">
        <v>43572</v>
      </c>
      <c r="B1075" s="119">
        <v>0.98</v>
      </c>
      <c r="C1075" s="117">
        <f t="shared" si="17"/>
        <v>2019</v>
      </c>
    </row>
    <row r="1076" spans="1:3" ht="13.5" thickBot="1" x14ac:dyDescent="0.35">
      <c r="A1076" s="115">
        <v>43573</v>
      </c>
      <c r="B1076" s="118">
        <v>0.95</v>
      </c>
      <c r="C1076" s="117">
        <f t="shared" si="17"/>
        <v>2019</v>
      </c>
    </row>
    <row r="1077" spans="1:3" ht="13.5" thickBot="1" x14ac:dyDescent="0.35">
      <c r="A1077" s="115">
        <v>43577</v>
      </c>
      <c r="B1077" s="119">
        <v>0.97</v>
      </c>
      <c r="C1077" s="117">
        <f t="shared" si="17"/>
        <v>2019</v>
      </c>
    </row>
    <row r="1078" spans="1:3" ht="13.5" thickBot="1" x14ac:dyDescent="0.35">
      <c r="A1078" s="115">
        <v>43578</v>
      </c>
      <c r="B1078" s="118">
        <v>0.95</v>
      </c>
      <c r="C1078" s="117">
        <f t="shared" si="17"/>
        <v>2019</v>
      </c>
    </row>
    <row r="1079" spans="1:3" ht="13.5" thickBot="1" x14ac:dyDescent="0.35">
      <c r="A1079" s="115">
        <v>43579</v>
      </c>
      <c r="B1079" s="119">
        <v>0.9</v>
      </c>
      <c r="C1079" s="117">
        <f t="shared" si="17"/>
        <v>2019</v>
      </c>
    </row>
    <row r="1080" spans="1:3" ht="13.5" thickBot="1" x14ac:dyDescent="0.35">
      <c r="A1080" s="115">
        <v>43580</v>
      </c>
      <c r="B1080" s="118">
        <v>0.89</v>
      </c>
      <c r="C1080" s="117">
        <f t="shared" si="17"/>
        <v>2019</v>
      </c>
    </row>
    <row r="1081" spans="1:3" ht="13.5" thickBot="1" x14ac:dyDescent="0.35">
      <c r="A1081" s="115">
        <v>43581</v>
      </c>
      <c r="B1081" s="119">
        <v>0.88</v>
      </c>
      <c r="C1081" s="117">
        <f t="shared" si="17"/>
        <v>2019</v>
      </c>
    </row>
    <row r="1082" spans="1:3" ht="13.5" thickBot="1" x14ac:dyDescent="0.35">
      <c r="A1082" s="115">
        <v>43584</v>
      </c>
      <c r="B1082" s="118">
        <v>0.92</v>
      </c>
      <c r="C1082" s="117">
        <f t="shared" si="17"/>
        <v>2019</v>
      </c>
    </row>
    <row r="1083" spans="1:3" ht="13.5" thickBot="1" x14ac:dyDescent="0.35">
      <c r="A1083" s="115">
        <v>43585</v>
      </c>
      <c r="B1083" s="119">
        <v>0.9</v>
      </c>
      <c r="C1083" s="117">
        <f t="shared" si="17"/>
        <v>2019</v>
      </c>
    </row>
    <row r="1084" spans="1:3" ht="13.5" thickBot="1" x14ac:dyDescent="0.35">
      <c r="A1084" s="115">
        <v>43586</v>
      </c>
      <c r="B1084" s="118">
        <v>0.91</v>
      </c>
      <c r="C1084" s="117">
        <f t="shared" si="17"/>
        <v>2019</v>
      </c>
    </row>
    <row r="1085" spans="1:3" ht="13.5" thickBot="1" x14ac:dyDescent="0.35">
      <c r="A1085" s="115">
        <v>43587</v>
      </c>
      <c r="B1085" s="119">
        <v>0.96</v>
      </c>
      <c r="C1085" s="117">
        <f t="shared" si="17"/>
        <v>2019</v>
      </c>
    </row>
    <row r="1086" spans="1:3" ht="13.5" thickBot="1" x14ac:dyDescent="0.35">
      <c r="A1086" s="115">
        <v>43588</v>
      </c>
      <c r="B1086" s="118">
        <v>0.93</v>
      </c>
      <c r="C1086" s="117">
        <f t="shared" si="17"/>
        <v>2019</v>
      </c>
    </row>
    <row r="1087" spans="1:3" ht="13.5" thickBot="1" x14ac:dyDescent="0.35">
      <c r="A1087" s="115">
        <v>43591</v>
      </c>
      <c r="B1087" s="119">
        <v>0.92</v>
      </c>
      <c r="C1087" s="117">
        <f t="shared" si="17"/>
        <v>2019</v>
      </c>
    </row>
    <row r="1088" spans="1:3" ht="13.5" thickBot="1" x14ac:dyDescent="0.35">
      <c r="A1088" s="115">
        <v>43592</v>
      </c>
      <c r="B1088" s="118">
        <v>0.9</v>
      </c>
      <c r="C1088" s="117">
        <f t="shared" si="17"/>
        <v>2019</v>
      </c>
    </row>
    <row r="1089" spans="1:3" ht="13.5" thickBot="1" x14ac:dyDescent="0.35">
      <c r="A1089" s="115">
        <v>43593</v>
      </c>
      <c r="B1089" s="119">
        <v>0.95</v>
      </c>
      <c r="C1089" s="117">
        <f t="shared" si="17"/>
        <v>2019</v>
      </c>
    </row>
    <row r="1090" spans="1:3" ht="13.5" thickBot="1" x14ac:dyDescent="0.35">
      <c r="A1090" s="115">
        <v>43594</v>
      </c>
      <c r="B1090" s="118">
        <v>0.92</v>
      </c>
      <c r="C1090" s="117">
        <f t="shared" si="17"/>
        <v>2019</v>
      </c>
    </row>
    <row r="1091" spans="1:3" ht="13.5" thickBot="1" x14ac:dyDescent="0.35">
      <c r="A1091" s="115">
        <v>43595</v>
      </c>
      <c r="B1091" s="119">
        <v>0.91</v>
      </c>
      <c r="C1091" s="117">
        <f t="shared" ref="C1091:C1154" si="18">YEAR(A1091)</f>
        <v>2019</v>
      </c>
    </row>
    <row r="1092" spans="1:3" ht="13.5" thickBot="1" x14ac:dyDescent="0.35">
      <c r="A1092" s="115">
        <v>43598</v>
      </c>
      <c r="B1092" s="118">
        <v>0.88</v>
      </c>
      <c r="C1092" s="117">
        <f t="shared" si="18"/>
        <v>2019</v>
      </c>
    </row>
    <row r="1093" spans="1:3" ht="13.5" thickBot="1" x14ac:dyDescent="0.35">
      <c r="A1093" s="115">
        <v>43599</v>
      </c>
      <c r="B1093" s="119">
        <v>0.89</v>
      </c>
      <c r="C1093" s="117">
        <f t="shared" si="18"/>
        <v>2019</v>
      </c>
    </row>
    <row r="1094" spans="1:3" ht="13.5" thickBot="1" x14ac:dyDescent="0.35">
      <c r="A1094" s="115">
        <v>43600</v>
      </c>
      <c r="B1094" s="118">
        <v>0.88</v>
      </c>
      <c r="C1094" s="117">
        <f t="shared" si="18"/>
        <v>2019</v>
      </c>
    </row>
    <row r="1095" spans="1:3" ht="13.5" thickBot="1" x14ac:dyDescent="0.35">
      <c r="A1095" s="115">
        <v>43601</v>
      </c>
      <c r="B1095" s="119">
        <v>0.9</v>
      </c>
      <c r="C1095" s="117">
        <f t="shared" si="18"/>
        <v>2019</v>
      </c>
    </row>
    <row r="1096" spans="1:3" ht="13.5" thickBot="1" x14ac:dyDescent="0.35">
      <c r="A1096" s="115">
        <v>43602</v>
      </c>
      <c r="B1096" s="118">
        <v>0.9</v>
      </c>
      <c r="C1096" s="117">
        <f t="shared" si="18"/>
        <v>2019</v>
      </c>
    </row>
    <row r="1097" spans="1:3" ht="13.5" thickBot="1" x14ac:dyDescent="0.35">
      <c r="A1097" s="115">
        <v>43605</v>
      </c>
      <c r="B1097" s="119">
        <v>0.91</v>
      </c>
      <c r="C1097" s="117">
        <f t="shared" si="18"/>
        <v>2019</v>
      </c>
    </row>
    <row r="1098" spans="1:3" ht="13.5" thickBot="1" x14ac:dyDescent="0.35">
      <c r="A1098" s="115">
        <v>43606</v>
      </c>
      <c r="B1098" s="118">
        <v>0.9</v>
      </c>
      <c r="C1098" s="117">
        <f t="shared" si="18"/>
        <v>2019</v>
      </c>
    </row>
    <row r="1099" spans="1:3" ht="13.5" thickBot="1" x14ac:dyDescent="0.35">
      <c r="A1099" s="115">
        <v>43607</v>
      </c>
      <c r="B1099" s="119">
        <v>0.9</v>
      </c>
      <c r="C1099" s="117">
        <f t="shared" si="18"/>
        <v>2019</v>
      </c>
    </row>
    <row r="1100" spans="1:3" ht="13.5" thickBot="1" x14ac:dyDescent="0.35">
      <c r="A1100" s="115">
        <v>43608</v>
      </c>
      <c r="B1100" s="118">
        <v>0.87</v>
      </c>
      <c r="C1100" s="117">
        <f t="shared" si="18"/>
        <v>2019</v>
      </c>
    </row>
    <row r="1101" spans="1:3" ht="13.5" thickBot="1" x14ac:dyDescent="0.35">
      <c r="A1101" s="115">
        <v>43609</v>
      </c>
      <c r="B1101" s="119">
        <v>0.85</v>
      </c>
      <c r="C1101" s="117">
        <f t="shared" si="18"/>
        <v>2019</v>
      </c>
    </row>
    <row r="1102" spans="1:3" ht="13.5" thickBot="1" x14ac:dyDescent="0.35">
      <c r="A1102" s="115">
        <v>43613</v>
      </c>
      <c r="B1102" s="118">
        <v>0.83</v>
      </c>
      <c r="C1102" s="117">
        <f t="shared" si="18"/>
        <v>2019</v>
      </c>
    </row>
    <row r="1103" spans="1:3" ht="13.5" thickBot="1" x14ac:dyDescent="0.35">
      <c r="A1103" s="115">
        <v>43614</v>
      </c>
      <c r="B1103" s="119">
        <v>0.8</v>
      </c>
      <c r="C1103" s="117">
        <f t="shared" si="18"/>
        <v>2019</v>
      </c>
    </row>
    <row r="1104" spans="1:3" ht="13.5" thickBot="1" x14ac:dyDescent="0.35">
      <c r="A1104" s="115">
        <v>43615</v>
      </c>
      <c r="B1104" s="118">
        <v>0.77</v>
      </c>
      <c r="C1104" s="117">
        <f t="shared" si="18"/>
        <v>2019</v>
      </c>
    </row>
    <row r="1105" spans="1:3" ht="13.5" thickBot="1" x14ac:dyDescent="0.35">
      <c r="A1105" s="115">
        <v>43616</v>
      </c>
      <c r="B1105" s="119">
        <v>0.71</v>
      </c>
      <c r="C1105" s="117">
        <f t="shared" si="18"/>
        <v>2019</v>
      </c>
    </row>
    <row r="1106" spans="1:3" ht="13.5" thickBot="1" x14ac:dyDescent="0.35">
      <c r="A1106" s="115">
        <v>43619</v>
      </c>
      <c r="B1106" s="118">
        <v>0.67</v>
      </c>
      <c r="C1106" s="117">
        <f t="shared" si="18"/>
        <v>2019</v>
      </c>
    </row>
    <row r="1107" spans="1:3" ht="13.5" thickBot="1" x14ac:dyDescent="0.35">
      <c r="A1107" s="115">
        <v>43620</v>
      </c>
      <c r="B1107" s="119">
        <v>0.73</v>
      </c>
      <c r="C1107" s="117">
        <f t="shared" si="18"/>
        <v>2019</v>
      </c>
    </row>
    <row r="1108" spans="1:3" ht="13.5" thickBot="1" x14ac:dyDescent="0.35">
      <c r="A1108" s="115">
        <v>43621</v>
      </c>
      <c r="B1108" s="118">
        <v>0.73</v>
      </c>
      <c r="C1108" s="117">
        <f t="shared" si="18"/>
        <v>2019</v>
      </c>
    </row>
    <row r="1109" spans="1:3" ht="13.5" thickBot="1" x14ac:dyDescent="0.35">
      <c r="A1109" s="115">
        <v>43622</v>
      </c>
      <c r="B1109" s="119">
        <v>0.75</v>
      </c>
      <c r="C1109" s="117">
        <f t="shared" si="18"/>
        <v>2019</v>
      </c>
    </row>
    <row r="1110" spans="1:3" ht="13.5" thickBot="1" x14ac:dyDescent="0.35">
      <c r="A1110" s="115">
        <v>43623</v>
      </c>
      <c r="B1110" s="118">
        <v>0.71</v>
      </c>
      <c r="C1110" s="117">
        <f t="shared" si="18"/>
        <v>2019</v>
      </c>
    </row>
    <row r="1111" spans="1:3" ht="13.5" thickBot="1" x14ac:dyDescent="0.35">
      <c r="A1111" s="115">
        <v>43626</v>
      </c>
      <c r="B1111" s="119">
        <v>0.78</v>
      </c>
      <c r="C1111" s="117">
        <f t="shared" si="18"/>
        <v>2019</v>
      </c>
    </row>
    <row r="1112" spans="1:3" ht="13.5" thickBot="1" x14ac:dyDescent="0.35">
      <c r="A1112" s="115">
        <v>43627</v>
      </c>
      <c r="B1112" s="118">
        <v>0.78</v>
      </c>
      <c r="C1112" s="117">
        <f t="shared" si="18"/>
        <v>2019</v>
      </c>
    </row>
    <row r="1113" spans="1:3" ht="13.5" thickBot="1" x14ac:dyDescent="0.35">
      <c r="A1113" s="115">
        <v>43628</v>
      </c>
      <c r="B1113" s="119">
        <v>0.78</v>
      </c>
      <c r="C1113" s="117">
        <f t="shared" si="18"/>
        <v>2019</v>
      </c>
    </row>
    <row r="1114" spans="1:3" ht="13.5" thickBot="1" x14ac:dyDescent="0.35">
      <c r="A1114" s="115">
        <v>43629</v>
      </c>
      <c r="B1114" s="118">
        <v>0.79</v>
      </c>
      <c r="C1114" s="117">
        <f t="shared" si="18"/>
        <v>2019</v>
      </c>
    </row>
    <row r="1115" spans="1:3" ht="13.5" thickBot="1" x14ac:dyDescent="0.35">
      <c r="A1115" s="115">
        <v>43630</v>
      </c>
      <c r="B1115" s="119">
        <v>0.82</v>
      </c>
      <c r="C1115" s="117">
        <f t="shared" si="18"/>
        <v>2019</v>
      </c>
    </row>
    <row r="1116" spans="1:3" ht="13.5" thickBot="1" x14ac:dyDescent="0.35">
      <c r="A1116" s="115">
        <v>43633</v>
      </c>
      <c r="B1116" s="118">
        <v>0.82</v>
      </c>
      <c r="C1116" s="117">
        <f t="shared" si="18"/>
        <v>2019</v>
      </c>
    </row>
    <row r="1117" spans="1:3" ht="13.5" thickBot="1" x14ac:dyDescent="0.35">
      <c r="A1117" s="115">
        <v>43634</v>
      </c>
      <c r="B1117" s="119">
        <v>0.77</v>
      </c>
      <c r="C1117" s="117">
        <f t="shared" si="18"/>
        <v>2019</v>
      </c>
    </row>
    <row r="1118" spans="1:3" ht="13.5" thickBot="1" x14ac:dyDescent="0.35">
      <c r="A1118" s="115">
        <v>43635</v>
      </c>
      <c r="B1118" s="118">
        <v>0.72</v>
      </c>
      <c r="C1118" s="117">
        <f t="shared" si="18"/>
        <v>2019</v>
      </c>
    </row>
    <row r="1119" spans="1:3" ht="13.5" thickBot="1" x14ac:dyDescent="0.35">
      <c r="A1119" s="115">
        <v>43636</v>
      </c>
      <c r="B1119" s="119">
        <v>0.66</v>
      </c>
      <c r="C1119" s="117">
        <f t="shared" si="18"/>
        <v>2019</v>
      </c>
    </row>
    <row r="1120" spans="1:3" ht="13.5" thickBot="1" x14ac:dyDescent="0.35">
      <c r="A1120" s="115">
        <v>43637</v>
      </c>
      <c r="B1120" s="118">
        <v>0.74</v>
      </c>
      <c r="C1120" s="117">
        <f t="shared" si="18"/>
        <v>2019</v>
      </c>
    </row>
    <row r="1121" spans="1:3" ht="13.5" thickBot="1" x14ac:dyDescent="0.35">
      <c r="A1121" s="115">
        <v>43640</v>
      </c>
      <c r="B1121" s="119">
        <v>0.71</v>
      </c>
      <c r="C1121" s="117">
        <f t="shared" si="18"/>
        <v>2019</v>
      </c>
    </row>
    <row r="1122" spans="1:3" ht="13.5" thickBot="1" x14ac:dyDescent="0.35">
      <c r="A1122" s="115">
        <v>43641</v>
      </c>
      <c r="B1122" s="118">
        <v>0.73</v>
      </c>
      <c r="C1122" s="117">
        <f t="shared" si="18"/>
        <v>2019</v>
      </c>
    </row>
    <row r="1123" spans="1:3" ht="13.5" thickBot="1" x14ac:dyDescent="0.35">
      <c r="A1123" s="115">
        <v>43642</v>
      </c>
      <c r="B1123" s="119">
        <v>0.74</v>
      </c>
      <c r="C1123" s="117">
        <f t="shared" si="18"/>
        <v>2019</v>
      </c>
    </row>
    <row r="1124" spans="1:3" ht="13.5" thickBot="1" x14ac:dyDescent="0.35">
      <c r="A1124" s="115">
        <v>43643</v>
      </c>
      <c r="B1124" s="118">
        <v>0.71</v>
      </c>
      <c r="C1124" s="117">
        <f t="shared" si="18"/>
        <v>2019</v>
      </c>
    </row>
    <row r="1125" spans="1:3" ht="13.5" thickBot="1" x14ac:dyDescent="0.35">
      <c r="A1125" s="115">
        <v>43644</v>
      </c>
      <c r="B1125" s="119">
        <v>0.72</v>
      </c>
      <c r="C1125" s="117">
        <f t="shared" si="18"/>
        <v>2019</v>
      </c>
    </row>
    <row r="1126" spans="1:3" ht="13.5" thickBot="1" x14ac:dyDescent="0.35">
      <c r="A1126" s="115">
        <v>43647</v>
      </c>
      <c r="B1126" s="118">
        <v>0.76</v>
      </c>
      <c r="C1126" s="117">
        <f t="shared" si="18"/>
        <v>2019</v>
      </c>
    </row>
    <row r="1127" spans="1:3" ht="13.5" thickBot="1" x14ac:dyDescent="0.35">
      <c r="A1127" s="115">
        <v>43648</v>
      </c>
      <c r="B1127" s="119">
        <v>0.74</v>
      </c>
      <c r="C1127" s="117">
        <f t="shared" si="18"/>
        <v>2019</v>
      </c>
    </row>
    <row r="1128" spans="1:3" ht="13.5" thickBot="1" x14ac:dyDescent="0.35">
      <c r="A1128" s="115">
        <v>43649</v>
      </c>
      <c r="B1128" s="118">
        <v>0.7</v>
      </c>
      <c r="C1128" s="117">
        <f t="shared" si="18"/>
        <v>2019</v>
      </c>
    </row>
    <row r="1129" spans="1:3" ht="13.5" thickBot="1" x14ac:dyDescent="0.35">
      <c r="A1129" s="115">
        <v>43651</v>
      </c>
      <c r="B1129" s="119">
        <v>0.73</v>
      </c>
      <c r="C1129" s="117">
        <f t="shared" si="18"/>
        <v>2019</v>
      </c>
    </row>
    <row r="1130" spans="1:3" ht="13.5" thickBot="1" x14ac:dyDescent="0.35">
      <c r="A1130" s="115">
        <v>43654</v>
      </c>
      <c r="B1130" s="118">
        <v>0.71</v>
      </c>
      <c r="C1130" s="117">
        <f t="shared" si="18"/>
        <v>2019</v>
      </c>
    </row>
    <row r="1131" spans="1:3" ht="13.5" thickBot="1" x14ac:dyDescent="0.35">
      <c r="A1131" s="115">
        <v>43655</v>
      </c>
      <c r="B1131" s="119">
        <v>0.71</v>
      </c>
      <c r="C1131" s="117">
        <f t="shared" si="18"/>
        <v>2019</v>
      </c>
    </row>
    <row r="1132" spans="1:3" ht="13.5" thickBot="1" x14ac:dyDescent="0.35">
      <c r="A1132" s="115">
        <v>43656</v>
      </c>
      <c r="B1132" s="118">
        <v>0.71</v>
      </c>
      <c r="C1132" s="117">
        <f t="shared" si="18"/>
        <v>2019</v>
      </c>
    </row>
    <row r="1133" spans="1:3" ht="13.5" thickBot="1" x14ac:dyDescent="0.35">
      <c r="A1133" s="115">
        <v>43657</v>
      </c>
      <c r="B1133" s="119">
        <v>0.75</v>
      </c>
      <c r="C1133" s="117">
        <f t="shared" si="18"/>
        <v>2019</v>
      </c>
    </row>
    <row r="1134" spans="1:3" ht="13.5" thickBot="1" x14ac:dyDescent="0.35">
      <c r="A1134" s="115">
        <v>43658</v>
      </c>
      <c r="B1134" s="118">
        <v>0.75</v>
      </c>
      <c r="C1134" s="117">
        <f t="shared" si="18"/>
        <v>2019</v>
      </c>
    </row>
    <row r="1135" spans="1:3" ht="13.5" thickBot="1" x14ac:dyDescent="0.35">
      <c r="A1135" s="115">
        <v>43661</v>
      </c>
      <c r="B1135" s="119">
        <v>0.72</v>
      </c>
      <c r="C1135" s="117">
        <f t="shared" si="18"/>
        <v>2019</v>
      </c>
    </row>
    <row r="1136" spans="1:3" ht="13.5" thickBot="1" x14ac:dyDescent="0.35">
      <c r="A1136" s="115">
        <v>43662</v>
      </c>
      <c r="B1136" s="118">
        <v>0.73</v>
      </c>
      <c r="C1136" s="117">
        <f t="shared" si="18"/>
        <v>2019</v>
      </c>
    </row>
    <row r="1137" spans="1:3" ht="13.5" thickBot="1" x14ac:dyDescent="0.35">
      <c r="A1137" s="115">
        <v>43663</v>
      </c>
      <c r="B1137" s="119">
        <v>0.7</v>
      </c>
      <c r="C1137" s="117">
        <f t="shared" si="18"/>
        <v>2019</v>
      </c>
    </row>
    <row r="1138" spans="1:3" ht="13.5" thickBot="1" x14ac:dyDescent="0.35">
      <c r="A1138" s="115">
        <v>43664</v>
      </c>
      <c r="B1138" s="118">
        <v>0.69</v>
      </c>
      <c r="C1138" s="117">
        <f t="shared" si="18"/>
        <v>2019</v>
      </c>
    </row>
    <row r="1139" spans="1:3" ht="13.5" thickBot="1" x14ac:dyDescent="0.35">
      <c r="A1139" s="115">
        <v>43665</v>
      </c>
      <c r="B1139" s="119">
        <v>0.7</v>
      </c>
      <c r="C1139" s="117">
        <f t="shared" si="18"/>
        <v>2019</v>
      </c>
    </row>
    <row r="1140" spans="1:3" ht="13.5" thickBot="1" x14ac:dyDescent="0.35">
      <c r="A1140" s="115">
        <v>43668</v>
      </c>
      <c r="B1140" s="118">
        <v>0.7</v>
      </c>
      <c r="C1140" s="117">
        <f t="shared" si="18"/>
        <v>2019</v>
      </c>
    </row>
    <row r="1141" spans="1:3" ht="13.5" thickBot="1" x14ac:dyDescent="0.35">
      <c r="A1141" s="115">
        <v>43669</v>
      </c>
      <c r="B1141" s="119">
        <v>0.71</v>
      </c>
      <c r="C1141" s="117">
        <f t="shared" si="18"/>
        <v>2019</v>
      </c>
    </row>
    <row r="1142" spans="1:3" ht="13.5" thickBot="1" x14ac:dyDescent="0.35">
      <c r="A1142" s="115">
        <v>43670</v>
      </c>
      <c r="B1142" s="118">
        <v>0.69</v>
      </c>
      <c r="C1142" s="117">
        <f t="shared" si="18"/>
        <v>2019</v>
      </c>
    </row>
    <row r="1143" spans="1:3" ht="13.5" thickBot="1" x14ac:dyDescent="0.35">
      <c r="A1143" s="115">
        <v>43671</v>
      </c>
      <c r="B1143" s="119">
        <v>0.71</v>
      </c>
      <c r="C1143" s="117">
        <f t="shared" si="18"/>
        <v>2019</v>
      </c>
    </row>
    <row r="1144" spans="1:3" ht="13.5" thickBot="1" x14ac:dyDescent="0.35">
      <c r="A1144" s="115">
        <v>43672</v>
      </c>
      <c r="B1144" s="118">
        <v>0.73</v>
      </c>
      <c r="C1144" s="117">
        <f t="shared" si="18"/>
        <v>2019</v>
      </c>
    </row>
    <row r="1145" spans="1:3" ht="13.5" thickBot="1" x14ac:dyDescent="0.35">
      <c r="A1145" s="115">
        <v>43675</v>
      </c>
      <c r="B1145" s="119">
        <v>0.73</v>
      </c>
      <c r="C1145" s="117">
        <f t="shared" si="18"/>
        <v>2019</v>
      </c>
    </row>
    <row r="1146" spans="1:3" ht="13.5" thickBot="1" x14ac:dyDescent="0.35">
      <c r="A1146" s="115">
        <v>43676</v>
      </c>
      <c r="B1146" s="118">
        <v>0.72</v>
      </c>
      <c r="C1146" s="117">
        <f t="shared" si="18"/>
        <v>2019</v>
      </c>
    </row>
    <row r="1147" spans="1:3" ht="13.5" thickBot="1" x14ac:dyDescent="0.35">
      <c r="A1147" s="115">
        <v>43677</v>
      </c>
      <c r="B1147" s="119">
        <v>0.67</v>
      </c>
      <c r="C1147" s="117">
        <f t="shared" si="18"/>
        <v>2019</v>
      </c>
    </row>
    <row r="1148" spans="1:3" ht="13.5" thickBot="1" x14ac:dyDescent="0.35">
      <c r="A1148" s="115">
        <v>43678</v>
      </c>
      <c r="B1148" s="118">
        <v>0.65</v>
      </c>
      <c r="C1148" s="117">
        <f t="shared" si="18"/>
        <v>2019</v>
      </c>
    </row>
    <row r="1149" spans="1:3" ht="13.5" thickBot="1" x14ac:dyDescent="0.35">
      <c r="A1149" s="115">
        <v>43679</v>
      </c>
      <c r="B1149" s="119">
        <v>0.64</v>
      </c>
      <c r="C1149" s="117">
        <f t="shared" si="18"/>
        <v>2019</v>
      </c>
    </row>
    <row r="1150" spans="1:3" ht="13.5" thickBot="1" x14ac:dyDescent="0.35">
      <c r="A1150" s="115">
        <v>43682</v>
      </c>
      <c r="B1150" s="118">
        <v>0.6</v>
      </c>
      <c r="C1150" s="117">
        <f t="shared" si="18"/>
        <v>2019</v>
      </c>
    </row>
    <row r="1151" spans="1:3" ht="13.5" thickBot="1" x14ac:dyDescent="0.35">
      <c r="A1151" s="115">
        <v>43683</v>
      </c>
      <c r="B1151" s="119">
        <v>0.54</v>
      </c>
      <c r="C1151" s="117">
        <f t="shared" si="18"/>
        <v>2019</v>
      </c>
    </row>
    <row r="1152" spans="1:3" ht="13.5" thickBot="1" x14ac:dyDescent="0.35">
      <c r="A1152" s="115">
        <v>43684</v>
      </c>
      <c r="B1152" s="118">
        <v>0.51</v>
      </c>
      <c r="C1152" s="117">
        <f t="shared" si="18"/>
        <v>2019</v>
      </c>
    </row>
    <row r="1153" spans="1:3" ht="13.5" thickBot="1" x14ac:dyDescent="0.35">
      <c r="A1153" s="115">
        <v>43685</v>
      </c>
      <c r="B1153" s="119">
        <v>0.49</v>
      </c>
      <c r="C1153" s="117">
        <f t="shared" si="18"/>
        <v>2019</v>
      </c>
    </row>
    <row r="1154" spans="1:3" ht="13.5" thickBot="1" x14ac:dyDescent="0.35">
      <c r="A1154" s="115">
        <v>43686</v>
      </c>
      <c r="B1154" s="118">
        <v>0.5</v>
      </c>
      <c r="C1154" s="117">
        <f t="shared" si="18"/>
        <v>2019</v>
      </c>
    </row>
    <row r="1155" spans="1:3" ht="13.5" thickBot="1" x14ac:dyDescent="0.35">
      <c r="A1155" s="115">
        <v>43689</v>
      </c>
      <c r="B1155" s="119">
        <v>0.43</v>
      </c>
      <c r="C1155" s="117">
        <f t="shared" ref="C1155:C1218" si="19">YEAR(A1155)</f>
        <v>2019</v>
      </c>
    </row>
    <row r="1156" spans="1:3" ht="13.5" thickBot="1" x14ac:dyDescent="0.35">
      <c r="A1156" s="115">
        <v>43690</v>
      </c>
      <c r="B1156" s="118">
        <v>0.44</v>
      </c>
      <c r="C1156" s="117">
        <f t="shared" si="19"/>
        <v>2019</v>
      </c>
    </row>
    <row r="1157" spans="1:3" ht="13.5" thickBot="1" x14ac:dyDescent="0.35">
      <c r="A1157" s="115">
        <v>43691</v>
      </c>
      <c r="B1157" s="119">
        <v>0.39</v>
      </c>
      <c r="C1157" s="117">
        <f t="shared" si="19"/>
        <v>2019</v>
      </c>
    </row>
    <row r="1158" spans="1:3" ht="13.5" thickBot="1" x14ac:dyDescent="0.35">
      <c r="A1158" s="115">
        <v>43692</v>
      </c>
      <c r="B1158" s="118">
        <v>0.36</v>
      </c>
      <c r="C1158" s="117">
        <f t="shared" si="19"/>
        <v>2019</v>
      </c>
    </row>
    <row r="1159" spans="1:3" ht="13.5" thickBot="1" x14ac:dyDescent="0.35">
      <c r="A1159" s="115">
        <v>43693</v>
      </c>
      <c r="B1159" s="119">
        <v>0.4</v>
      </c>
      <c r="C1159" s="117">
        <f t="shared" si="19"/>
        <v>2019</v>
      </c>
    </row>
    <row r="1160" spans="1:3" ht="13.5" thickBot="1" x14ac:dyDescent="0.35">
      <c r="A1160" s="115">
        <v>43696</v>
      </c>
      <c r="B1160" s="118">
        <v>0.44</v>
      </c>
      <c r="C1160" s="117">
        <f t="shared" si="19"/>
        <v>2019</v>
      </c>
    </row>
    <row r="1161" spans="1:3" ht="13.5" thickBot="1" x14ac:dyDescent="0.35">
      <c r="A1161" s="115">
        <v>43697</v>
      </c>
      <c r="B1161" s="119">
        <v>0.43</v>
      </c>
      <c r="C1161" s="117">
        <f t="shared" si="19"/>
        <v>2019</v>
      </c>
    </row>
    <row r="1162" spans="1:3" ht="13.5" thickBot="1" x14ac:dyDescent="0.35">
      <c r="A1162" s="115">
        <v>43698</v>
      </c>
      <c r="B1162" s="118">
        <v>0.45</v>
      </c>
      <c r="C1162" s="117">
        <f t="shared" si="19"/>
        <v>2019</v>
      </c>
    </row>
    <row r="1163" spans="1:3" ht="13.5" thickBot="1" x14ac:dyDescent="0.35">
      <c r="A1163" s="115">
        <v>43699</v>
      </c>
      <c r="B1163" s="119">
        <v>0.46</v>
      </c>
      <c r="C1163" s="117">
        <f t="shared" si="19"/>
        <v>2019</v>
      </c>
    </row>
    <row r="1164" spans="1:3" ht="13.5" thickBot="1" x14ac:dyDescent="0.35">
      <c r="A1164" s="115">
        <v>43700</v>
      </c>
      <c r="B1164" s="118">
        <v>0.38</v>
      </c>
      <c r="C1164" s="117">
        <f t="shared" si="19"/>
        <v>2019</v>
      </c>
    </row>
    <row r="1165" spans="1:3" ht="13.5" thickBot="1" x14ac:dyDescent="0.35">
      <c r="A1165" s="115">
        <v>43703</v>
      </c>
      <c r="B1165" s="119">
        <v>0.39</v>
      </c>
      <c r="C1165" s="117">
        <f t="shared" si="19"/>
        <v>2019</v>
      </c>
    </row>
    <row r="1166" spans="1:3" ht="13.5" thickBot="1" x14ac:dyDescent="0.35">
      <c r="A1166" s="115">
        <v>43704</v>
      </c>
      <c r="B1166" s="118">
        <v>0.32</v>
      </c>
      <c r="C1166" s="117">
        <f t="shared" si="19"/>
        <v>2019</v>
      </c>
    </row>
    <row r="1167" spans="1:3" ht="13.5" thickBot="1" x14ac:dyDescent="0.35">
      <c r="A1167" s="115">
        <v>43705</v>
      </c>
      <c r="B1167" s="119">
        <v>0.28000000000000003</v>
      </c>
      <c r="C1167" s="117">
        <f t="shared" si="19"/>
        <v>2019</v>
      </c>
    </row>
    <row r="1168" spans="1:3" ht="13.5" thickBot="1" x14ac:dyDescent="0.35">
      <c r="A1168" s="115">
        <v>43706</v>
      </c>
      <c r="B1168" s="118">
        <v>0.27</v>
      </c>
      <c r="C1168" s="117">
        <f t="shared" si="19"/>
        <v>2019</v>
      </c>
    </row>
    <row r="1169" spans="1:3" ht="13.5" thickBot="1" x14ac:dyDescent="0.35">
      <c r="A1169" s="115">
        <v>43707</v>
      </c>
      <c r="B1169" s="119">
        <v>0.31</v>
      </c>
      <c r="C1169" s="117">
        <f t="shared" si="19"/>
        <v>2019</v>
      </c>
    </row>
    <row r="1170" spans="1:3" ht="13.5" thickBot="1" x14ac:dyDescent="0.35">
      <c r="A1170" s="115">
        <v>43711</v>
      </c>
      <c r="B1170" s="118">
        <v>0.33</v>
      </c>
      <c r="C1170" s="117">
        <f t="shared" si="19"/>
        <v>2019</v>
      </c>
    </row>
    <row r="1171" spans="1:3" ht="13.5" thickBot="1" x14ac:dyDescent="0.35">
      <c r="A1171" s="115">
        <v>43712</v>
      </c>
      <c r="B1171" s="119">
        <v>0.34</v>
      </c>
      <c r="C1171" s="117">
        <f t="shared" si="19"/>
        <v>2019</v>
      </c>
    </row>
    <row r="1172" spans="1:3" ht="13.5" thickBot="1" x14ac:dyDescent="0.35">
      <c r="A1172" s="115">
        <v>43713</v>
      </c>
      <c r="B1172" s="118">
        <v>0.39</v>
      </c>
      <c r="C1172" s="117">
        <f t="shared" si="19"/>
        <v>2019</v>
      </c>
    </row>
    <row r="1173" spans="1:3" ht="13.5" thickBot="1" x14ac:dyDescent="0.35">
      <c r="A1173" s="115">
        <v>43714</v>
      </c>
      <c r="B1173" s="119">
        <v>0.37</v>
      </c>
      <c r="C1173" s="117">
        <f t="shared" si="19"/>
        <v>2019</v>
      </c>
    </row>
    <row r="1174" spans="1:3" ht="13.5" thickBot="1" x14ac:dyDescent="0.35">
      <c r="A1174" s="115">
        <v>43717</v>
      </c>
      <c r="B1174" s="118">
        <v>0.43</v>
      </c>
      <c r="C1174" s="117">
        <f t="shared" si="19"/>
        <v>2019</v>
      </c>
    </row>
    <row r="1175" spans="1:3" ht="13.5" thickBot="1" x14ac:dyDescent="0.35">
      <c r="A1175" s="115">
        <v>43718</v>
      </c>
      <c r="B1175" s="119">
        <v>0.5</v>
      </c>
      <c r="C1175" s="117">
        <f t="shared" si="19"/>
        <v>2019</v>
      </c>
    </row>
    <row r="1176" spans="1:3" ht="13.5" thickBot="1" x14ac:dyDescent="0.35">
      <c r="A1176" s="115">
        <v>43719</v>
      </c>
      <c r="B1176" s="118">
        <v>0.52</v>
      </c>
      <c r="C1176" s="117">
        <f t="shared" si="19"/>
        <v>2019</v>
      </c>
    </row>
    <row r="1177" spans="1:3" ht="13.5" thickBot="1" x14ac:dyDescent="0.35">
      <c r="A1177" s="115">
        <v>43720</v>
      </c>
      <c r="B1177" s="119">
        <v>0.54</v>
      </c>
      <c r="C1177" s="117">
        <f t="shared" si="19"/>
        <v>2019</v>
      </c>
    </row>
    <row r="1178" spans="1:3" ht="13.5" thickBot="1" x14ac:dyDescent="0.35">
      <c r="A1178" s="115">
        <v>43721</v>
      </c>
      <c r="B1178" s="118">
        <v>0.61</v>
      </c>
      <c r="C1178" s="117">
        <f t="shared" si="19"/>
        <v>2019</v>
      </c>
    </row>
    <row r="1179" spans="1:3" ht="13.5" thickBot="1" x14ac:dyDescent="0.35">
      <c r="A1179" s="115">
        <v>43724</v>
      </c>
      <c r="B1179" s="119">
        <v>0.55000000000000004</v>
      </c>
      <c r="C1179" s="117">
        <f t="shared" si="19"/>
        <v>2019</v>
      </c>
    </row>
    <row r="1180" spans="1:3" ht="13.5" thickBot="1" x14ac:dyDescent="0.35">
      <c r="A1180" s="115">
        <v>43725</v>
      </c>
      <c r="B1180" s="118">
        <v>0.52</v>
      </c>
      <c r="C1180" s="117">
        <f t="shared" si="19"/>
        <v>2019</v>
      </c>
    </row>
    <row r="1181" spans="1:3" ht="13.5" thickBot="1" x14ac:dyDescent="0.35">
      <c r="A1181" s="115">
        <v>43726</v>
      </c>
      <c r="B1181" s="119">
        <v>0.55000000000000004</v>
      </c>
      <c r="C1181" s="117">
        <f t="shared" si="19"/>
        <v>2019</v>
      </c>
    </row>
    <row r="1182" spans="1:3" ht="13.5" thickBot="1" x14ac:dyDescent="0.35">
      <c r="A1182" s="115">
        <v>43727</v>
      </c>
      <c r="B1182" s="118">
        <v>0.53</v>
      </c>
      <c r="C1182" s="117">
        <f t="shared" si="19"/>
        <v>2019</v>
      </c>
    </row>
    <row r="1183" spans="1:3" ht="13.5" thickBot="1" x14ac:dyDescent="0.35">
      <c r="A1183" s="115">
        <v>43728</v>
      </c>
      <c r="B1183" s="119">
        <v>0.46</v>
      </c>
      <c r="C1183" s="117">
        <f t="shared" si="19"/>
        <v>2019</v>
      </c>
    </row>
    <row r="1184" spans="1:3" ht="13.5" thickBot="1" x14ac:dyDescent="0.35">
      <c r="A1184" s="115">
        <v>43731</v>
      </c>
      <c r="B1184" s="118">
        <v>0.45</v>
      </c>
      <c r="C1184" s="117">
        <f t="shared" si="19"/>
        <v>2019</v>
      </c>
    </row>
    <row r="1185" spans="1:3" ht="13.5" thickBot="1" x14ac:dyDescent="0.35">
      <c r="A1185" s="115">
        <v>43732</v>
      </c>
      <c r="B1185" s="119">
        <v>0.41</v>
      </c>
      <c r="C1185" s="117">
        <f t="shared" si="19"/>
        <v>2019</v>
      </c>
    </row>
    <row r="1186" spans="1:3" ht="13.5" thickBot="1" x14ac:dyDescent="0.35">
      <c r="A1186" s="115">
        <v>43733</v>
      </c>
      <c r="B1186" s="118">
        <v>0.48</v>
      </c>
      <c r="C1186" s="117">
        <f t="shared" si="19"/>
        <v>2019</v>
      </c>
    </row>
    <row r="1187" spans="1:3" ht="13.5" thickBot="1" x14ac:dyDescent="0.35">
      <c r="A1187" s="115">
        <v>43734</v>
      </c>
      <c r="B1187" s="119">
        <v>0.48</v>
      </c>
      <c r="C1187" s="117">
        <f t="shared" si="19"/>
        <v>2019</v>
      </c>
    </row>
    <row r="1188" spans="1:3" ht="13.5" thickBot="1" x14ac:dyDescent="0.35">
      <c r="A1188" s="115">
        <v>43735</v>
      </c>
      <c r="B1188" s="118">
        <v>0.49</v>
      </c>
      <c r="C1188" s="117">
        <f t="shared" si="19"/>
        <v>2019</v>
      </c>
    </row>
    <row r="1189" spans="1:3" ht="13.5" thickBot="1" x14ac:dyDescent="0.35">
      <c r="A1189" s="115">
        <v>43738</v>
      </c>
      <c r="B1189" s="119">
        <v>0.49</v>
      </c>
      <c r="C1189" s="117">
        <f t="shared" si="19"/>
        <v>2019</v>
      </c>
    </row>
    <row r="1190" spans="1:3" ht="13.5" thickBot="1" x14ac:dyDescent="0.35">
      <c r="A1190" s="115">
        <v>43739</v>
      </c>
      <c r="B1190" s="118">
        <v>0.47</v>
      </c>
      <c r="C1190" s="117">
        <f t="shared" si="19"/>
        <v>2019</v>
      </c>
    </row>
    <row r="1191" spans="1:3" ht="13.5" thickBot="1" x14ac:dyDescent="0.35">
      <c r="A1191" s="115">
        <v>43740</v>
      </c>
      <c r="B1191" s="119">
        <v>0.47</v>
      </c>
      <c r="C1191" s="117">
        <f t="shared" si="19"/>
        <v>2019</v>
      </c>
    </row>
    <row r="1192" spans="1:3" ht="13.5" thickBot="1" x14ac:dyDescent="0.35">
      <c r="A1192" s="115">
        <v>43741</v>
      </c>
      <c r="B1192" s="118">
        <v>0.44</v>
      </c>
      <c r="C1192" s="117">
        <f t="shared" si="19"/>
        <v>2019</v>
      </c>
    </row>
    <row r="1193" spans="1:3" ht="13.5" thickBot="1" x14ac:dyDescent="0.35">
      <c r="A1193" s="115">
        <v>43742</v>
      </c>
      <c r="B1193" s="119">
        <v>0.38</v>
      </c>
      <c r="C1193" s="117">
        <f t="shared" si="19"/>
        <v>2019</v>
      </c>
    </row>
    <row r="1194" spans="1:3" ht="13.5" thickBot="1" x14ac:dyDescent="0.35">
      <c r="A1194" s="115">
        <v>43745</v>
      </c>
      <c r="B1194" s="118">
        <v>0.41</v>
      </c>
      <c r="C1194" s="117">
        <f t="shared" si="19"/>
        <v>2019</v>
      </c>
    </row>
    <row r="1195" spans="1:3" ht="13.5" thickBot="1" x14ac:dyDescent="0.35">
      <c r="A1195" s="115">
        <v>43746</v>
      </c>
      <c r="B1195" s="119">
        <v>0.44</v>
      </c>
      <c r="C1195" s="117">
        <f t="shared" si="19"/>
        <v>2019</v>
      </c>
    </row>
    <row r="1196" spans="1:3" ht="13.5" thickBot="1" x14ac:dyDescent="0.35">
      <c r="A1196" s="115">
        <v>43747</v>
      </c>
      <c r="B1196" s="118">
        <v>0.48</v>
      </c>
      <c r="C1196" s="117">
        <f t="shared" si="19"/>
        <v>2019</v>
      </c>
    </row>
    <row r="1197" spans="1:3" ht="13.5" thickBot="1" x14ac:dyDescent="0.35">
      <c r="A1197" s="115">
        <v>43748</v>
      </c>
      <c r="B1197" s="119">
        <v>0.52</v>
      </c>
      <c r="C1197" s="117">
        <f t="shared" si="19"/>
        <v>2019</v>
      </c>
    </row>
    <row r="1198" spans="1:3" ht="13.5" thickBot="1" x14ac:dyDescent="0.35">
      <c r="A1198" s="115">
        <v>43749</v>
      </c>
      <c r="B1198" s="118">
        <v>0.55000000000000004</v>
      </c>
      <c r="C1198" s="117">
        <f t="shared" si="19"/>
        <v>2019</v>
      </c>
    </row>
    <row r="1199" spans="1:3" ht="13.5" thickBot="1" x14ac:dyDescent="0.35">
      <c r="A1199" s="115">
        <v>43753</v>
      </c>
      <c r="B1199" s="119">
        <v>0.55000000000000004</v>
      </c>
      <c r="C1199" s="117">
        <f t="shared" si="19"/>
        <v>2019</v>
      </c>
    </row>
    <row r="1200" spans="1:3" ht="13.5" thickBot="1" x14ac:dyDescent="0.35">
      <c r="A1200" s="115">
        <v>43754</v>
      </c>
      <c r="B1200" s="118">
        <v>0.55000000000000004</v>
      </c>
      <c r="C1200" s="117">
        <f t="shared" si="19"/>
        <v>2019</v>
      </c>
    </row>
    <row r="1201" spans="1:3" ht="13.5" thickBot="1" x14ac:dyDescent="0.35">
      <c r="A1201" s="115">
        <v>43755</v>
      </c>
      <c r="B1201" s="119">
        <v>0.54</v>
      </c>
      <c r="C1201" s="117">
        <f t="shared" si="19"/>
        <v>2019</v>
      </c>
    </row>
    <row r="1202" spans="1:3" ht="13.5" thickBot="1" x14ac:dyDescent="0.35">
      <c r="A1202" s="115">
        <v>43756</v>
      </c>
      <c r="B1202" s="118">
        <v>0.54</v>
      </c>
      <c r="C1202" s="117">
        <f t="shared" si="19"/>
        <v>2019</v>
      </c>
    </row>
    <row r="1203" spans="1:3" ht="13.5" thickBot="1" x14ac:dyDescent="0.35">
      <c r="A1203" s="115">
        <v>43759</v>
      </c>
      <c r="B1203" s="119">
        <v>0.56000000000000005</v>
      </c>
      <c r="C1203" s="117">
        <f t="shared" si="19"/>
        <v>2019</v>
      </c>
    </row>
    <row r="1204" spans="1:3" ht="13.5" thickBot="1" x14ac:dyDescent="0.35">
      <c r="A1204" s="115">
        <v>43760</v>
      </c>
      <c r="B1204" s="118">
        <v>0.53</v>
      </c>
      <c r="C1204" s="117">
        <f t="shared" si="19"/>
        <v>2019</v>
      </c>
    </row>
    <row r="1205" spans="1:3" ht="13.5" thickBot="1" x14ac:dyDescent="0.35">
      <c r="A1205" s="115">
        <v>43761</v>
      </c>
      <c r="B1205" s="119">
        <v>0.52</v>
      </c>
      <c r="C1205" s="117">
        <f t="shared" si="19"/>
        <v>2019</v>
      </c>
    </row>
    <row r="1206" spans="1:3" ht="13.5" thickBot="1" x14ac:dyDescent="0.35">
      <c r="A1206" s="115">
        <v>43762</v>
      </c>
      <c r="B1206" s="118">
        <v>0.52</v>
      </c>
      <c r="C1206" s="117">
        <f t="shared" si="19"/>
        <v>2019</v>
      </c>
    </row>
    <row r="1207" spans="1:3" ht="13.5" thickBot="1" x14ac:dyDescent="0.35">
      <c r="A1207" s="115">
        <v>43763</v>
      </c>
      <c r="B1207" s="119">
        <v>0.52</v>
      </c>
      <c r="C1207" s="117">
        <f t="shared" si="19"/>
        <v>2019</v>
      </c>
    </row>
    <row r="1208" spans="1:3" ht="13.5" thickBot="1" x14ac:dyDescent="0.35">
      <c r="A1208" s="115">
        <v>43766</v>
      </c>
      <c r="B1208" s="118">
        <v>0.56999999999999995</v>
      </c>
      <c r="C1208" s="117">
        <f t="shared" si="19"/>
        <v>2019</v>
      </c>
    </row>
    <row r="1209" spans="1:3" ht="13.5" thickBot="1" x14ac:dyDescent="0.35">
      <c r="A1209" s="115">
        <v>43767</v>
      </c>
      <c r="B1209" s="119">
        <v>0.6</v>
      </c>
      <c r="C1209" s="117">
        <f t="shared" si="19"/>
        <v>2019</v>
      </c>
    </row>
    <row r="1210" spans="1:3" ht="13.5" thickBot="1" x14ac:dyDescent="0.35">
      <c r="A1210" s="115">
        <v>43768</v>
      </c>
      <c r="B1210" s="118">
        <v>0.56000000000000005</v>
      </c>
      <c r="C1210" s="117">
        <f t="shared" si="19"/>
        <v>2019</v>
      </c>
    </row>
    <row r="1211" spans="1:3" ht="13.5" thickBot="1" x14ac:dyDescent="0.35">
      <c r="A1211" s="115">
        <v>43769</v>
      </c>
      <c r="B1211" s="119">
        <v>0.51</v>
      </c>
      <c r="C1211" s="117">
        <f t="shared" si="19"/>
        <v>2019</v>
      </c>
    </row>
    <row r="1212" spans="1:3" ht="13.5" thickBot="1" x14ac:dyDescent="0.35">
      <c r="A1212" s="115">
        <v>43770</v>
      </c>
      <c r="B1212" s="118">
        <v>0.5</v>
      </c>
      <c r="C1212" s="117">
        <f t="shared" si="19"/>
        <v>2019</v>
      </c>
    </row>
    <row r="1213" spans="1:3" ht="13.5" thickBot="1" x14ac:dyDescent="0.35">
      <c r="A1213" s="115">
        <v>43773</v>
      </c>
      <c r="B1213" s="119">
        <v>0.51</v>
      </c>
      <c r="C1213" s="117">
        <f t="shared" si="19"/>
        <v>2019</v>
      </c>
    </row>
    <row r="1214" spans="1:3" ht="13.5" thickBot="1" x14ac:dyDescent="0.35">
      <c r="A1214" s="115">
        <v>43774</v>
      </c>
      <c r="B1214" s="118">
        <v>0.54</v>
      </c>
      <c r="C1214" s="117">
        <f t="shared" si="19"/>
        <v>2019</v>
      </c>
    </row>
    <row r="1215" spans="1:3" ht="13.5" thickBot="1" x14ac:dyDescent="0.35">
      <c r="A1215" s="115">
        <v>43775</v>
      </c>
      <c r="B1215" s="119">
        <v>0.5</v>
      </c>
      <c r="C1215" s="117">
        <f t="shared" si="19"/>
        <v>2019</v>
      </c>
    </row>
    <row r="1216" spans="1:3" ht="13.5" thickBot="1" x14ac:dyDescent="0.35">
      <c r="A1216" s="115">
        <v>43776</v>
      </c>
      <c r="B1216" s="118">
        <v>0.56999999999999995</v>
      </c>
      <c r="C1216" s="117">
        <f t="shared" si="19"/>
        <v>2019</v>
      </c>
    </row>
    <row r="1217" spans="1:3" ht="13.5" thickBot="1" x14ac:dyDescent="0.35">
      <c r="A1217" s="115">
        <v>43777</v>
      </c>
      <c r="B1217" s="119">
        <v>0.57999999999999996</v>
      </c>
      <c r="C1217" s="117">
        <f t="shared" si="19"/>
        <v>2019</v>
      </c>
    </row>
    <row r="1218" spans="1:3" ht="13.5" thickBot="1" x14ac:dyDescent="0.35">
      <c r="A1218" s="115">
        <v>43781</v>
      </c>
      <c r="B1218" s="118">
        <v>0.56999999999999995</v>
      </c>
      <c r="C1218" s="117">
        <f t="shared" si="19"/>
        <v>2019</v>
      </c>
    </row>
    <row r="1219" spans="1:3" ht="13.5" thickBot="1" x14ac:dyDescent="0.35">
      <c r="A1219" s="115">
        <v>43782</v>
      </c>
      <c r="B1219" s="119">
        <v>0.56000000000000005</v>
      </c>
      <c r="C1219" s="117">
        <f t="shared" ref="C1219:C1282" si="20">YEAR(A1219)</f>
        <v>2019</v>
      </c>
    </row>
    <row r="1220" spans="1:3" ht="13.5" thickBot="1" x14ac:dyDescent="0.35">
      <c r="A1220" s="115">
        <v>43783</v>
      </c>
      <c r="B1220" s="118">
        <v>0.54</v>
      </c>
      <c r="C1220" s="117">
        <f t="shared" si="20"/>
        <v>2019</v>
      </c>
    </row>
    <row r="1221" spans="1:3" ht="13.5" thickBot="1" x14ac:dyDescent="0.35">
      <c r="A1221" s="115">
        <v>43784</v>
      </c>
      <c r="B1221" s="119">
        <v>0.55000000000000004</v>
      </c>
      <c r="C1221" s="117">
        <f t="shared" si="20"/>
        <v>2019</v>
      </c>
    </row>
    <row r="1222" spans="1:3" ht="13.5" thickBot="1" x14ac:dyDescent="0.35">
      <c r="A1222" s="115">
        <v>43787</v>
      </c>
      <c r="B1222" s="118">
        <v>0.53</v>
      </c>
      <c r="C1222" s="117">
        <f t="shared" si="20"/>
        <v>2019</v>
      </c>
    </row>
    <row r="1223" spans="1:3" ht="13.5" thickBot="1" x14ac:dyDescent="0.35">
      <c r="A1223" s="115">
        <v>43788</v>
      </c>
      <c r="B1223" s="119">
        <v>0.49</v>
      </c>
      <c r="C1223" s="117">
        <f t="shared" si="20"/>
        <v>2019</v>
      </c>
    </row>
    <row r="1224" spans="1:3" ht="13.5" thickBot="1" x14ac:dyDescent="0.35">
      <c r="A1224" s="115">
        <v>43789</v>
      </c>
      <c r="B1224" s="118">
        <v>0.45</v>
      </c>
      <c r="C1224" s="117">
        <f t="shared" si="20"/>
        <v>2019</v>
      </c>
    </row>
    <row r="1225" spans="1:3" ht="13.5" thickBot="1" x14ac:dyDescent="0.35">
      <c r="A1225" s="115">
        <v>43790</v>
      </c>
      <c r="B1225" s="119">
        <v>0.47</v>
      </c>
      <c r="C1225" s="117">
        <f t="shared" si="20"/>
        <v>2019</v>
      </c>
    </row>
    <row r="1226" spans="1:3" ht="13.5" thickBot="1" x14ac:dyDescent="0.35">
      <c r="A1226" s="115">
        <v>43791</v>
      </c>
      <c r="B1226" s="118">
        <v>0.45</v>
      </c>
      <c r="C1226" s="117">
        <f t="shared" si="20"/>
        <v>2019</v>
      </c>
    </row>
    <row r="1227" spans="1:3" ht="13.5" thickBot="1" x14ac:dyDescent="0.35">
      <c r="A1227" s="115">
        <v>43794</v>
      </c>
      <c r="B1227" s="119">
        <v>0.44</v>
      </c>
      <c r="C1227" s="117">
        <f t="shared" si="20"/>
        <v>2019</v>
      </c>
    </row>
    <row r="1228" spans="1:3" ht="13.5" thickBot="1" x14ac:dyDescent="0.35">
      <c r="A1228" s="115">
        <v>43795</v>
      </c>
      <c r="B1228" s="118">
        <v>0.41</v>
      </c>
      <c r="C1228" s="117">
        <f t="shared" si="20"/>
        <v>2019</v>
      </c>
    </row>
    <row r="1229" spans="1:3" ht="13.5" thickBot="1" x14ac:dyDescent="0.35">
      <c r="A1229" s="115">
        <v>43796</v>
      </c>
      <c r="B1229" s="119">
        <v>0.43</v>
      </c>
      <c r="C1229" s="117">
        <f t="shared" si="20"/>
        <v>2019</v>
      </c>
    </row>
    <row r="1230" spans="1:3" ht="13.5" thickBot="1" x14ac:dyDescent="0.35">
      <c r="A1230" s="115">
        <v>43798</v>
      </c>
      <c r="B1230" s="118">
        <v>0.47</v>
      </c>
      <c r="C1230" s="117">
        <f t="shared" si="20"/>
        <v>2019</v>
      </c>
    </row>
    <row r="1231" spans="1:3" ht="13.5" thickBot="1" x14ac:dyDescent="0.35">
      <c r="A1231" s="115">
        <v>43801</v>
      </c>
      <c r="B1231" s="119">
        <v>0.5</v>
      </c>
      <c r="C1231" s="117">
        <f t="shared" si="20"/>
        <v>2019</v>
      </c>
    </row>
    <row r="1232" spans="1:3" ht="13.5" thickBot="1" x14ac:dyDescent="0.35">
      <c r="A1232" s="115">
        <v>43802</v>
      </c>
      <c r="B1232" s="118">
        <v>0.41</v>
      </c>
      <c r="C1232" s="117">
        <f t="shared" si="20"/>
        <v>2019</v>
      </c>
    </row>
    <row r="1233" spans="1:3" ht="13.5" thickBot="1" x14ac:dyDescent="0.35">
      <c r="A1233" s="115">
        <v>43803</v>
      </c>
      <c r="B1233" s="119">
        <v>0.43</v>
      </c>
      <c r="C1233" s="117">
        <f t="shared" si="20"/>
        <v>2019</v>
      </c>
    </row>
    <row r="1234" spans="1:3" ht="13.5" thickBot="1" x14ac:dyDescent="0.35">
      <c r="A1234" s="115">
        <v>43804</v>
      </c>
      <c r="B1234" s="118">
        <v>0.46</v>
      </c>
      <c r="C1234" s="117">
        <f t="shared" si="20"/>
        <v>2019</v>
      </c>
    </row>
    <row r="1235" spans="1:3" ht="13.5" thickBot="1" x14ac:dyDescent="0.35">
      <c r="A1235" s="115">
        <v>43805</v>
      </c>
      <c r="B1235" s="119">
        <v>0.47</v>
      </c>
      <c r="C1235" s="117">
        <f t="shared" si="20"/>
        <v>2019</v>
      </c>
    </row>
    <row r="1236" spans="1:3" ht="13.5" thickBot="1" x14ac:dyDescent="0.35">
      <c r="A1236" s="115">
        <v>43808</v>
      </c>
      <c r="B1236" s="118">
        <v>0.47</v>
      </c>
      <c r="C1236" s="117">
        <f t="shared" si="20"/>
        <v>2019</v>
      </c>
    </row>
    <row r="1237" spans="1:3" ht="13.5" thickBot="1" x14ac:dyDescent="0.35">
      <c r="A1237" s="115">
        <v>43809</v>
      </c>
      <c r="B1237" s="119">
        <v>0.46</v>
      </c>
      <c r="C1237" s="117">
        <f t="shared" si="20"/>
        <v>2019</v>
      </c>
    </row>
    <row r="1238" spans="1:3" ht="13.5" thickBot="1" x14ac:dyDescent="0.35">
      <c r="A1238" s="115">
        <v>43810</v>
      </c>
      <c r="B1238" s="118">
        <v>0.44</v>
      </c>
      <c r="C1238" s="117">
        <f t="shared" si="20"/>
        <v>2019</v>
      </c>
    </row>
    <row r="1239" spans="1:3" ht="13.5" thickBot="1" x14ac:dyDescent="0.35">
      <c r="A1239" s="115">
        <v>43811</v>
      </c>
      <c r="B1239" s="119">
        <v>0.5</v>
      </c>
      <c r="C1239" s="117">
        <f t="shared" si="20"/>
        <v>2019</v>
      </c>
    </row>
    <row r="1240" spans="1:3" ht="13.5" thickBot="1" x14ac:dyDescent="0.35">
      <c r="A1240" s="115">
        <v>43812</v>
      </c>
      <c r="B1240" s="118">
        <v>0.46</v>
      </c>
      <c r="C1240" s="117">
        <f t="shared" si="20"/>
        <v>2019</v>
      </c>
    </row>
    <row r="1241" spans="1:3" ht="13.5" thickBot="1" x14ac:dyDescent="0.35">
      <c r="A1241" s="115">
        <v>43815</v>
      </c>
      <c r="B1241" s="119">
        <v>0.49</v>
      </c>
      <c r="C1241" s="117">
        <f t="shared" si="20"/>
        <v>2019</v>
      </c>
    </row>
    <row r="1242" spans="1:3" ht="13.5" thickBot="1" x14ac:dyDescent="0.35">
      <c r="A1242" s="115">
        <v>43816</v>
      </c>
      <c r="B1242" s="118">
        <v>0.48</v>
      </c>
      <c r="C1242" s="117">
        <f t="shared" si="20"/>
        <v>2019</v>
      </c>
    </row>
    <row r="1243" spans="1:3" ht="13.5" thickBot="1" x14ac:dyDescent="0.35">
      <c r="A1243" s="115">
        <v>43817</v>
      </c>
      <c r="B1243" s="119">
        <v>0.5</v>
      </c>
      <c r="C1243" s="117">
        <f t="shared" si="20"/>
        <v>2019</v>
      </c>
    </row>
    <row r="1244" spans="1:3" ht="13.5" thickBot="1" x14ac:dyDescent="0.35">
      <c r="A1244" s="115">
        <v>43818</v>
      </c>
      <c r="B1244" s="118">
        <v>0.48</v>
      </c>
      <c r="C1244" s="117">
        <f t="shared" si="20"/>
        <v>2019</v>
      </c>
    </row>
    <row r="1245" spans="1:3" ht="13.5" thickBot="1" x14ac:dyDescent="0.35">
      <c r="A1245" s="115">
        <v>43819</v>
      </c>
      <c r="B1245" s="119">
        <v>0.49</v>
      </c>
      <c r="C1245" s="117">
        <f t="shared" si="20"/>
        <v>2019</v>
      </c>
    </row>
    <row r="1246" spans="1:3" ht="13.5" thickBot="1" x14ac:dyDescent="0.35">
      <c r="A1246" s="115">
        <v>43822</v>
      </c>
      <c r="B1246" s="118">
        <v>0.51</v>
      </c>
      <c r="C1246" s="117">
        <f t="shared" si="20"/>
        <v>2019</v>
      </c>
    </row>
    <row r="1247" spans="1:3" ht="13.5" thickBot="1" x14ac:dyDescent="0.35">
      <c r="A1247" s="115">
        <v>43823</v>
      </c>
      <c r="B1247" s="119">
        <v>0.49</v>
      </c>
      <c r="C1247" s="117">
        <f t="shared" si="20"/>
        <v>2019</v>
      </c>
    </row>
    <row r="1248" spans="1:3" ht="13.5" thickBot="1" x14ac:dyDescent="0.35">
      <c r="A1248" s="115">
        <v>43825</v>
      </c>
      <c r="B1248" s="118">
        <v>0.5</v>
      </c>
      <c r="C1248" s="117">
        <f t="shared" si="20"/>
        <v>2019</v>
      </c>
    </row>
    <row r="1249" spans="1:3" ht="13.5" thickBot="1" x14ac:dyDescent="0.35">
      <c r="A1249" s="115">
        <v>43826</v>
      </c>
      <c r="B1249" s="119">
        <v>0.5</v>
      </c>
      <c r="C1249" s="117">
        <f t="shared" si="20"/>
        <v>2019</v>
      </c>
    </row>
    <row r="1250" spans="1:3" ht="13.5" thickBot="1" x14ac:dyDescent="0.35">
      <c r="A1250" s="115">
        <v>43829</v>
      </c>
      <c r="B1250" s="118">
        <v>0.51</v>
      </c>
      <c r="C1250" s="117">
        <f t="shared" si="20"/>
        <v>2019</v>
      </c>
    </row>
    <row r="1251" spans="1:3" ht="13.5" thickBot="1" x14ac:dyDescent="0.35">
      <c r="A1251" s="115">
        <v>43830</v>
      </c>
      <c r="B1251" s="119">
        <v>0.53</v>
      </c>
      <c r="C1251" s="117">
        <f t="shared" si="20"/>
        <v>2019</v>
      </c>
    </row>
    <row r="1252" spans="1:3" ht="13.5" thickBot="1" x14ac:dyDescent="0.35">
      <c r="A1252" s="115">
        <v>43832</v>
      </c>
      <c r="B1252" s="118">
        <v>0.46</v>
      </c>
      <c r="C1252" s="117">
        <f t="shared" si="20"/>
        <v>2020</v>
      </c>
    </row>
    <row r="1253" spans="1:3" ht="13.5" thickBot="1" x14ac:dyDescent="0.35">
      <c r="A1253" s="115">
        <v>43833</v>
      </c>
      <c r="B1253" s="119">
        <v>0.41</v>
      </c>
      <c r="C1253" s="117">
        <f t="shared" si="20"/>
        <v>2020</v>
      </c>
    </row>
    <row r="1254" spans="1:3" ht="13.5" thickBot="1" x14ac:dyDescent="0.35">
      <c r="A1254" s="115">
        <v>43836</v>
      </c>
      <c r="B1254" s="118">
        <v>0.44</v>
      </c>
      <c r="C1254" s="117">
        <f t="shared" si="20"/>
        <v>2020</v>
      </c>
    </row>
    <row r="1255" spans="1:3" ht="13.5" thickBot="1" x14ac:dyDescent="0.35">
      <c r="A1255" s="115">
        <v>43837</v>
      </c>
      <c r="B1255" s="119">
        <v>0.48</v>
      </c>
      <c r="C1255" s="117">
        <f t="shared" si="20"/>
        <v>2020</v>
      </c>
    </row>
    <row r="1256" spans="1:3" ht="13.5" thickBot="1" x14ac:dyDescent="0.35">
      <c r="A1256" s="115">
        <v>43838</v>
      </c>
      <c r="B1256" s="118">
        <v>0.5</v>
      </c>
      <c r="C1256" s="117">
        <f t="shared" si="20"/>
        <v>2020</v>
      </c>
    </row>
    <row r="1257" spans="1:3" ht="13.5" thickBot="1" x14ac:dyDescent="0.35">
      <c r="A1257" s="115">
        <v>43839</v>
      </c>
      <c r="B1257" s="119">
        <v>0.48</v>
      </c>
      <c r="C1257" s="117">
        <f t="shared" si="20"/>
        <v>2020</v>
      </c>
    </row>
    <row r="1258" spans="1:3" ht="13.5" thickBot="1" x14ac:dyDescent="0.35">
      <c r="A1258" s="115">
        <v>43840</v>
      </c>
      <c r="B1258" s="118">
        <v>0.43</v>
      </c>
      <c r="C1258" s="117">
        <f t="shared" si="20"/>
        <v>2020</v>
      </c>
    </row>
    <row r="1259" spans="1:3" ht="13.5" thickBot="1" x14ac:dyDescent="0.35">
      <c r="A1259" s="115">
        <v>43843</v>
      </c>
      <c r="B1259" s="119">
        <v>0.44</v>
      </c>
      <c r="C1259" s="117">
        <f t="shared" si="20"/>
        <v>2020</v>
      </c>
    </row>
    <row r="1260" spans="1:3" ht="13.5" thickBot="1" x14ac:dyDescent="0.35">
      <c r="A1260" s="115">
        <v>43844</v>
      </c>
      <c r="B1260" s="118">
        <v>0.41</v>
      </c>
      <c r="C1260" s="117">
        <f t="shared" si="20"/>
        <v>2020</v>
      </c>
    </row>
    <row r="1261" spans="1:3" ht="13.5" thickBot="1" x14ac:dyDescent="0.35">
      <c r="A1261" s="115">
        <v>43845</v>
      </c>
      <c r="B1261" s="119">
        <v>0.4</v>
      </c>
      <c r="C1261" s="117">
        <f t="shared" si="20"/>
        <v>2020</v>
      </c>
    </row>
    <row r="1262" spans="1:3" ht="13.5" thickBot="1" x14ac:dyDescent="0.35">
      <c r="A1262" s="115">
        <v>43846</v>
      </c>
      <c r="B1262" s="118">
        <v>0.42</v>
      </c>
      <c r="C1262" s="117">
        <f t="shared" si="20"/>
        <v>2020</v>
      </c>
    </row>
    <row r="1263" spans="1:3" ht="13.5" thickBot="1" x14ac:dyDescent="0.35">
      <c r="A1263" s="115">
        <v>43847</v>
      </c>
      <c r="B1263" s="119">
        <v>0.46</v>
      </c>
      <c r="C1263" s="117">
        <f t="shared" si="20"/>
        <v>2020</v>
      </c>
    </row>
    <row r="1264" spans="1:3" ht="13.5" thickBot="1" x14ac:dyDescent="0.35">
      <c r="A1264" s="115">
        <v>43851</v>
      </c>
      <c r="B1264" s="118">
        <v>0.41</v>
      </c>
      <c r="C1264" s="117">
        <f t="shared" si="20"/>
        <v>2020</v>
      </c>
    </row>
    <row r="1265" spans="1:3" ht="13.5" thickBot="1" x14ac:dyDescent="0.35">
      <c r="A1265" s="115">
        <v>43852</v>
      </c>
      <c r="B1265" s="119">
        <v>0.41</v>
      </c>
      <c r="C1265" s="117">
        <f t="shared" si="20"/>
        <v>2020</v>
      </c>
    </row>
    <row r="1266" spans="1:3" ht="13.5" thickBot="1" x14ac:dyDescent="0.35">
      <c r="A1266" s="115">
        <v>43853</v>
      </c>
      <c r="B1266" s="118">
        <v>0.38</v>
      </c>
      <c r="C1266" s="117">
        <f t="shared" si="20"/>
        <v>2020</v>
      </c>
    </row>
    <row r="1267" spans="1:3" ht="13.5" thickBot="1" x14ac:dyDescent="0.35">
      <c r="A1267" s="115">
        <v>43854</v>
      </c>
      <c r="B1267" s="119">
        <v>0.34</v>
      </c>
      <c r="C1267" s="117">
        <f t="shared" si="20"/>
        <v>2020</v>
      </c>
    </row>
    <row r="1268" spans="1:3" ht="13.5" thickBot="1" x14ac:dyDescent="0.35">
      <c r="A1268" s="115">
        <v>43857</v>
      </c>
      <c r="B1268" s="118">
        <v>0.3</v>
      </c>
      <c r="C1268" s="117">
        <f t="shared" si="20"/>
        <v>2020</v>
      </c>
    </row>
    <row r="1269" spans="1:3" ht="13.5" thickBot="1" x14ac:dyDescent="0.35">
      <c r="A1269" s="115">
        <v>43858</v>
      </c>
      <c r="B1269" s="119">
        <v>0.32</v>
      </c>
      <c r="C1269" s="117">
        <f t="shared" si="20"/>
        <v>2020</v>
      </c>
    </row>
    <row r="1270" spans="1:3" ht="13.5" thickBot="1" x14ac:dyDescent="0.35">
      <c r="A1270" s="115">
        <v>43859</v>
      </c>
      <c r="B1270" s="118">
        <v>0.28000000000000003</v>
      </c>
      <c r="C1270" s="117">
        <f t="shared" si="20"/>
        <v>2020</v>
      </c>
    </row>
    <row r="1271" spans="1:3" ht="13.5" thickBot="1" x14ac:dyDescent="0.35">
      <c r="A1271" s="115">
        <v>43860</v>
      </c>
      <c r="B1271" s="119">
        <v>0.27</v>
      </c>
      <c r="C1271" s="117">
        <f t="shared" si="20"/>
        <v>2020</v>
      </c>
    </row>
    <row r="1272" spans="1:3" ht="13.5" thickBot="1" x14ac:dyDescent="0.35">
      <c r="A1272" s="115">
        <v>43861</v>
      </c>
      <c r="B1272" s="118">
        <v>0.22</v>
      </c>
      <c r="C1272" s="117">
        <f t="shared" si="20"/>
        <v>2020</v>
      </c>
    </row>
    <row r="1273" spans="1:3" ht="13.5" thickBot="1" x14ac:dyDescent="0.35">
      <c r="A1273" s="115">
        <v>43864</v>
      </c>
      <c r="B1273" s="119">
        <v>0.26</v>
      </c>
      <c r="C1273" s="117">
        <f t="shared" si="20"/>
        <v>2020</v>
      </c>
    </row>
    <row r="1274" spans="1:3" ht="13.5" thickBot="1" x14ac:dyDescent="0.35">
      <c r="A1274" s="115">
        <v>43865</v>
      </c>
      <c r="B1274" s="118">
        <v>0.31</v>
      </c>
      <c r="C1274" s="117">
        <f t="shared" si="20"/>
        <v>2020</v>
      </c>
    </row>
    <row r="1275" spans="1:3" ht="13.5" thickBot="1" x14ac:dyDescent="0.35">
      <c r="A1275" s="115">
        <v>43866</v>
      </c>
      <c r="B1275" s="119">
        <v>0.35</v>
      </c>
      <c r="C1275" s="117">
        <f t="shared" si="20"/>
        <v>2020</v>
      </c>
    </row>
    <row r="1276" spans="1:3" ht="13.5" thickBot="1" x14ac:dyDescent="0.35">
      <c r="A1276" s="115">
        <v>43867</v>
      </c>
      <c r="B1276" s="118">
        <v>0.32</v>
      </c>
      <c r="C1276" s="117">
        <f t="shared" si="20"/>
        <v>2020</v>
      </c>
    </row>
    <row r="1277" spans="1:3" ht="13.5" thickBot="1" x14ac:dyDescent="0.35">
      <c r="A1277" s="115">
        <v>43868</v>
      </c>
      <c r="B1277" s="119">
        <v>0.27</v>
      </c>
      <c r="C1277" s="117">
        <f t="shared" si="20"/>
        <v>2020</v>
      </c>
    </row>
    <row r="1278" spans="1:3" ht="13.5" thickBot="1" x14ac:dyDescent="0.35">
      <c r="A1278" s="115">
        <v>43871</v>
      </c>
      <c r="B1278" s="118">
        <v>0.25</v>
      </c>
      <c r="C1278" s="117">
        <f t="shared" si="20"/>
        <v>2020</v>
      </c>
    </row>
    <row r="1279" spans="1:3" ht="13.5" thickBot="1" x14ac:dyDescent="0.35">
      <c r="A1279" s="115">
        <v>43872</v>
      </c>
      <c r="B1279" s="119">
        <v>0.28999999999999998</v>
      </c>
      <c r="C1279" s="117">
        <f t="shared" si="20"/>
        <v>2020</v>
      </c>
    </row>
    <row r="1280" spans="1:3" ht="13.5" thickBot="1" x14ac:dyDescent="0.35">
      <c r="A1280" s="115">
        <v>43873</v>
      </c>
      <c r="B1280" s="118">
        <v>0.32</v>
      </c>
      <c r="C1280" s="117">
        <f t="shared" si="20"/>
        <v>2020</v>
      </c>
    </row>
    <row r="1281" spans="1:3" ht="13.5" thickBot="1" x14ac:dyDescent="0.35">
      <c r="A1281" s="115">
        <v>43874</v>
      </c>
      <c r="B1281" s="119">
        <v>0.28999999999999998</v>
      </c>
      <c r="C1281" s="117">
        <f t="shared" si="20"/>
        <v>2020</v>
      </c>
    </row>
    <row r="1282" spans="1:3" ht="13.5" thickBot="1" x14ac:dyDescent="0.35">
      <c r="A1282" s="115">
        <v>43875</v>
      </c>
      <c r="B1282" s="118">
        <v>0.27</v>
      </c>
      <c r="C1282" s="117">
        <f t="shared" si="20"/>
        <v>2020</v>
      </c>
    </row>
    <row r="1283" spans="1:3" ht="13.5" thickBot="1" x14ac:dyDescent="0.35">
      <c r="A1283" s="115">
        <v>43879</v>
      </c>
      <c r="B1283" s="119">
        <v>0.23</v>
      </c>
      <c r="C1283" s="117">
        <f t="shared" ref="C1283:C1346" si="21">YEAR(A1283)</f>
        <v>2020</v>
      </c>
    </row>
    <row r="1284" spans="1:3" ht="13.5" thickBot="1" x14ac:dyDescent="0.35">
      <c r="A1284" s="115">
        <v>43880</v>
      </c>
      <c r="B1284" s="118">
        <v>0.24</v>
      </c>
      <c r="C1284" s="117">
        <f t="shared" si="21"/>
        <v>2020</v>
      </c>
    </row>
    <row r="1285" spans="1:3" ht="13.5" thickBot="1" x14ac:dyDescent="0.35">
      <c r="A1285" s="115">
        <v>43881</v>
      </c>
      <c r="B1285" s="119">
        <v>0.21</v>
      </c>
      <c r="C1285" s="117">
        <f t="shared" si="21"/>
        <v>2020</v>
      </c>
    </row>
    <row r="1286" spans="1:3" ht="13.5" thickBot="1" x14ac:dyDescent="0.35">
      <c r="A1286" s="115">
        <v>43882</v>
      </c>
      <c r="B1286" s="118">
        <v>0.17</v>
      </c>
      <c r="C1286" s="117">
        <f t="shared" si="21"/>
        <v>2020</v>
      </c>
    </row>
    <row r="1287" spans="1:3" ht="13.5" thickBot="1" x14ac:dyDescent="0.35">
      <c r="A1287" s="115">
        <v>43885</v>
      </c>
      <c r="B1287" s="119">
        <v>0.13</v>
      </c>
      <c r="C1287" s="117">
        <f t="shared" si="21"/>
        <v>2020</v>
      </c>
    </row>
    <row r="1288" spans="1:3" ht="13.5" thickBot="1" x14ac:dyDescent="0.35">
      <c r="A1288" s="115">
        <v>43886</v>
      </c>
      <c r="B1288" s="118">
        <v>0.13</v>
      </c>
      <c r="C1288" s="117">
        <f t="shared" si="21"/>
        <v>2020</v>
      </c>
    </row>
    <row r="1289" spans="1:3" ht="13.5" thickBot="1" x14ac:dyDescent="0.35">
      <c r="A1289" s="115">
        <v>43887</v>
      </c>
      <c r="B1289" s="119">
        <v>0.14000000000000001</v>
      </c>
      <c r="C1289" s="117">
        <f t="shared" si="21"/>
        <v>2020</v>
      </c>
    </row>
    <row r="1290" spans="1:3" ht="13.5" thickBot="1" x14ac:dyDescent="0.35">
      <c r="A1290" s="115">
        <v>43888</v>
      </c>
      <c r="B1290" s="118">
        <v>0.12</v>
      </c>
      <c r="C1290" s="117">
        <f t="shared" si="21"/>
        <v>2020</v>
      </c>
    </row>
    <row r="1291" spans="1:3" ht="13.5" thickBot="1" x14ac:dyDescent="0.35">
      <c r="A1291" s="115">
        <v>43889</v>
      </c>
      <c r="B1291" s="119">
        <v>0.09</v>
      </c>
      <c r="C1291" s="117">
        <f t="shared" si="21"/>
        <v>2020</v>
      </c>
    </row>
    <row r="1292" spans="1:3" ht="13.5" thickBot="1" x14ac:dyDescent="0.35">
      <c r="A1292" s="115">
        <v>43892</v>
      </c>
      <c r="B1292" s="118">
        <v>7.0000000000000007E-2</v>
      </c>
      <c r="C1292" s="117">
        <f t="shared" si="21"/>
        <v>2020</v>
      </c>
    </row>
    <row r="1293" spans="1:3" ht="13.5" thickBot="1" x14ac:dyDescent="0.35">
      <c r="A1293" s="115">
        <v>43893</v>
      </c>
      <c r="B1293" s="119">
        <v>0.01</v>
      </c>
      <c r="C1293" s="117">
        <f t="shared" si="21"/>
        <v>2020</v>
      </c>
    </row>
    <row r="1294" spans="1:3" ht="13.5" thickBot="1" x14ac:dyDescent="0.35">
      <c r="A1294" s="115">
        <v>43894</v>
      </c>
      <c r="B1294" s="118">
        <v>0</v>
      </c>
      <c r="C1294" s="117">
        <f t="shared" si="21"/>
        <v>2020</v>
      </c>
    </row>
    <row r="1295" spans="1:3" ht="13.5" thickBot="1" x14ac:dyDescent="0.35">
      <c r="A1295" s="115">
        <v>43895</v>
      </c>
      <c r="B1295" s="119">
        <v>-0.05</v>
      </c>
      <c r="C1295" s="117">
        <f t="shared" si="21"/>
        <v>2020</v>
      </c>
    </row>
    <row r="1296" spans="1:3" ht="13.5" thickBot="1" x14ac:dyDescent="0.35">
      <c r="A1296" s="115">
        <v>43896</v>
      </c>
      <c r="B1296" s="118">
        <v>-0.24</v>
      </c>
      <c r="C1296" s="117">
        <f t="shared" si="21"/>
        <v>2020</v>
      </c>
    </row>
    <row r="1297" spans="1:3" ht="13.5" thickBot="1" x14ac:dyDescent="0.35">
      <c r="A1297" s="115">
        <v>43899</v>
      </c>
      <c r="B1297" s="119">
        <v>-0.2</v>
      </c>
      <c r="C1297" s="117">
        <f t="shared" si="21"/>
        <v>2020</v>
      </c>
    </row>
    <row r="1298" spans="1:3" ht="13.5" thickBot="1" x14ac:dyDescent="0.35">
      <c r="A1298" s="115">
        <v>43900</v>
      </c>
      <c r="B1298" s="118">
        <v>0.08</v>
      </c>
      <c r="C1298" s="117">
        <f t="shared" si="21"/>
        <v>2020</v>
      </c>
    </row>
    <row r="1299" spans="1:3" ht="13.5" thickBot="1" x14ac:dyDescent="0.35">
      <c r="A1299" s="115">
        <v>43901</v>
      </c>
      <c r="B1299" s="119">
        <v>0.18</v>
      </c>
      <c r="C1299" s="117">
        <f t="shared" si="21"/>
        <v>2020</v>
      </c>
    </row>
    <row r="1300" spans="1:3" ht="13.5" thickBot="1" x14ac:dyDescent="0.35">
      <c r="A1300" s="115">
        <v>43902</v>
      </c>
      <c r="B1300" s="118">
        <v>0.37</v>
      </c>
      <c r="C1300" s="117">
        <f t="shared" si="21"/>
        <v>2020</v>
      </c>
    </row>
    <row r="1301" spans="1:3" ht="13.5" thickBot="1" x14ac:dyDescent="0.35">
      <c r="A1301" s="115">
        <v>43903</v>
      </c>
      <c r="B1301" s="119">
        <v>0.43</v>
      </c>
      <c r="C1301" s="117">
        <f t="shared" si="21"/>
        <v>2020</v>
      </c>
    </row>
    <row r="1302" spans="1:3" ht="13.5" thickBot="1" x14ac:dyDescent="0.35">
      <c r="A1302" s="115">
        <v>43906</v>
      </c>
      <c r="B1302" s="118">
        <v>0.35</v>
      </c>
      <c r="C1302" s="117">
        <f t="shared" si="21"/>
        <v>2020</v>
      </c>
    </row>
    <row r="1303" spans="1:3" ht="13.5" thickBot="1" x14ac:dyDescent="0.35">
      <c r="A1303" s="115">
        <v>43907</v>
      </c>
      <c r="B1303" s="119">
        <v>0.72</v>
      </c>
      <c r="C1303" s="117">
        <f t="shared" si="21"/>
        <v>2020</v>
      </c>
    </row>
    <row r="1304" spans="1:3" ht="13.5" thickBot="1" x14ac:dyDescent="0.35">
      <c r="A1304" s="115">
        <v>43908</v>
      </c>
      <c r="B1304" s="118">
        <v>0.81</v>
      </c>
      <c r="C1304" s="117">
        <f t="shared" si="21"/>
        <v>2020</v>
      </c>
    </row>
    <row r="1305" spans="1:3" ht="13.5" thickBot="1" x14ac:dyDescent="0.35">
      <c r="A1305" s="115">
        <v>43909</v>
      </c>
      <c r="B1305" s="119">
        <v>0.84</v>
      </c>
      <c r="C1305" s="117">
        <f t="shared" si="21"/>
        <v>2020</v>
      </c>
    </row>
    <row r="1306" spans="1:3" ht="13.5" thickBot="1" x14ac:dyDescent="0.35">
      <c r="A1306" s="115">
        <v>43910</v>
      </c>
      <c r="B1306" s="118">
        <v>0.39</v>
      </c>
      <c r="C1306" s="117">
        <f t="shared" si="21"/>
        <v>2020</v>
      </c>
    </row>
    <row r="1307" spans="1:3" ht="13.5" thickBot="1" x14ac:dyDescent="0.35">
      <c r="A1307" s="115">
        <v>43913</v>
      </c>
      <c r="B1307" s="119">
        <v>0.04</v>
      </c>
      <c r="C1307" s="117">
        <f t="shared" si="21"/>
        <v>2020</v>
      </c>
    </row>
    <row r="1308" spans="1:3" ht="13.5" thickBot="1" x14ac:dyDescent="0.35">
      <c r="A1308" s="115">
        <v>43914</v>
      </c>
      <c r="B1308" s="118">
        <v>-0.04</v>
      </c>
      <c r="C1308" s="117">
        <f t="shared" si="21"/>
        <v>2020</v>
      </c>
    </row>
    <row r="1309" spans="1:3" ht="13.5" thickBot="1" x14ac:dyDescent="0.35">
      <c r="A1309" s="115">
        <v>43915</v>
      </c>
      <c r="B1309" s="119">
        <v>0.01</v>
      </c>
      <c r="C1309" s="117">
        <f t="shared" si="21"/>
        <v>2020</v>
      </c>
    </row>
    <row r="1310" spans="1:3" ht="13.5" thickBot="1" x14ac:dyDescent="0.35">
      <c r="A1310" s="115">
        <v>43916</v>
      </c>
      <c r="B1310" s="118">
        <v>-0.05</v>
      </c>
      <c r="C1310" s="117">
        <f t="shared" si="21"/>
        <v>2020</v>
      </c>
    </row>
    <row r="1311" spans="1:3" ht="13.5" thickBot="1" x14ac:dyDescent="0.35">
      <c r="A1311" s="115">
        <v>43917</v>
      </c>
      <c r="B1311" s="119">
        <v>-0.02</v>
      </c>
      <c r="C1311" s="117">
        <f t="shared" si="21"/>
        <v>2020</v>
      </c>
    </row>
    <row r="1312" spans="1:3" ht="13.5" thickBot="1" x14ac:dyDescent="0.35">
      <c r="A1312" s="115">
        <v>43920</v>
      </c>
      <c r="B1312" s="118">
        <v>0.04</v>
      </c>
      <c r="C1312" s="117">
        <f t="shared" si="21"/>
        <v>2020</v>
      </c>
    </row>
    <row r="1313" spans="1:3" ht="13.5" thickBot="1" x14ac:dyDescent="0.35">
      <c r="A1313" s="115">
        <v>43921</v>
      </c>
      <c r="B1313" s="119">
        <v>0.16</v>
      </c>
      <c r="C1313" s="117">
        <f t="shared" si="21"/>
        <v>2020</v>
      </c>
    </row>
    <row r="1314" spans="1:3" ht="13.5" thickBot="1" x14ac:dyDescent="0.35">
      <c r="A1314" s="115">
        <v>43922</v>
      </c>
      <c r="B1314" s="118">
        <v>0.06</v>
      </c>
      <c r="C1314" s="117">
        <f t="shared" si="21"/>
        <v>2020</v>
      </c>
    </row>
    <row r="1315" spans="1:3" ht="13.5" thickBot="1" x14ac:dyDescent="0.35">
      <c r="A1315" s="115">
        <v>43923</v>
      </c>
      <c r="B1315" s="119">
        <v>-0.03</v>
      </c>
      <c r="C1315" s="117">
        <f t="shared" si="21"/>
        <v>2020</v>
      </c>
    </row>
    <row r="1316" spans="1:3" ht="13.5" thickBot="1" x14ac:dyDescent="0.35">
      <c r="A1316" s="115">
        <v>43924</v>
      </c>
      <c r="B1316" s="118">
        <v>-0.09</v>
      </c>
      <c r="C1316" s="117">
        <f t="shared" si="21"/>
        <v>2020</v>
      </c>
    </row>
    <row r="1317" spans="1:3" ht="13.5" thickBot="1" x14ac:dyDescent="0.35">
      <c r="A1317" s="115">
        <v>43927</v>
      </c>
      <c r="B1317" s="119">
        <v>-0.1</v>
      </c>
      <c r="C1317" s="117">
        <f t="shared" si="21"/>
        <v>2020</v>
      </c>
    </row>
    <row r="1318" spans="1:3" ht="13.5" thickBot="1" x14ac:dyDescent="0.35">
      <c r="A1318" s="115">
        <v>43928</v>
      </c>
      <c r="B1318" s="118">
        <v>-7.0000000000000007E-2</v>
      </c>
      <c r="C1318" s="117">
        <f t="shared" si="21"/>
        <v>2020</v>
      </c>
    </row>
    <row r="1319" spans="1:3" ht="13.5" thickBot="1" x14ac:dyDescent="0.35">
      <c r="A1319" s="115">
        <v>43929</v>
      </c>
      <c r="B1319" s="119">
        <v>-0.06</v>
      </c>
      <c r="C1319" s="117">
        <f t="shared" si="21"/>
        <v>2020</v>
      </c>
    </row>
    <row r="1320" spans="1:3" ht="13.5" thickBot="1" x14ac:dyDescent="0.35">
      <c r="A1320" s="115">
        <v>43930</v>
      </c>
      <c r="B1320" s="118">
        <v>-0.13</v>
      </c>
      <c r="C1320" s="117">
        <f t="shared" si="21"/>
        <v>2020</v>
      </c>
    </row>
    <row r="1321" spans="1:3" ht="13.5" thickBot="1" x14ac:dyDescent="0.35">
      <c r="A1321" s="115">
        <v>43934</v>
      </c>
      <c r="B1321" s="119">
        <v>-0.14000000000000001</v>
      </c>
      <c r="C1321" s="117">
        <f t="shared" si="21"/>
        <v>2020</v>
      </c>
    </row>
    <row r="1322" spans="1:3" ht="13.5" thickBot="1" x14ac:dyDescent="0.35">
      <c r="A1322" s="115">
        <v>43935</v>
      </c>
      <c r="B1322" s="118">
        <v>-0.16</v>
      </c>
      <c r="C1322" s="117">
        <f t="shared" si="21"/>
        <v>2020</v>
      </c>
    </row>
    <row r="1323" spans="1:3" ht="13.5" thickBot="1" x14ac:dyDescent="0.35">
      <c r="A1323" s="115">
        <v>43936</v>
      </c>
      <c r="B1323" s="119">
        <v>-0.21</v>
      </c>
      <c r="C1323" s="117">
        <f t="shared" si="21"/>
        <v>2020</v>
      </c>
    </row>
    <row r="1324" spans="1:3" ht="13.5" thickBot="1" x14ac:dyDescent="0.35">
      <c r="A1324" s="115">
        <v>43937</v>
      </c>
      <c r="B1324" s="118">
        <v>-0.1</v>
      </c>
      <c r="C1324" s="117">
        <f t="shared" si="21"/>
        <v>2020</v>
      </c>
    </row>
    <row r="1325" spans="1:3" ht="13.5" thickBot="1" x14ac:dyDescent="0.35">
      <c r="A1325" s="115">
        <v>43938</v>
      </c>
      <c r="B1325" s="119">
        <v>-0.04</v>
      </c>
      <c r="C1325" s="117">
        <f t="shared" si="21"/>
        <v>2020</v>
      </c>
    </row>
    <row r="1326" spans="1:3" ht="13.5" thickBot="1" x14ac:dyDescent="0.35">
      <c r="A1326" s="115">
        <v>43941</v>
      </c>
      <c r="B1326" s="118">
        <v>-0.04</v>
      </c>
      <c r="C1326" s="117">
        <f t="shared" si="21"/>
        <v>2020</v>
      </c>
    </row>
    <row r="1327" spans="1:3" ht="13.5" thickBot="1" x14ac:dyDescent="0.35">
      <c r="A1327" s="115">
        <v>43942</v>
      </c>
      <c r="B1327" s="119">
        <v>-0.13</v>
      </c>
      <c r="C1327" s="117">
        <f t="shared" si="21"/>
        <v>2020</v>
      </c>
    </row>
    <row r="1328" spans="1:3" ht="13.5" thickBot="1" x14ac:dyDescent="0.35">
      <c r="A1328" s="115">
        <v>43943</v>
      </c>
      <c r="B1328" s="118">
        <v>-0.17</v>
      </c>
      <c r="C1328" s="117">
        <f t="shared" si="21"/>
        <v>2020</v>
      </c>
    </row>
    <row r="1329" spans="1:3" ht="13.5" thickBot="1" x14ac:dyDescent="0.35">
      <c r="A1329" s="115">
        <v>43944</v>
      </c>
      <c r="B1329" s="119">
        <v>-0.19</v>
      </c>
      <c r="C1329" s="117">
        <f t="shared" si="21"/>
        <v>2020</v>
      </c>
    </row>
    <row r="1330" spans="1:3" ht="13.5" thickBot="1" x14ac:dyDescent="0.35">
      <c r="A1330" s="115">
        <v>43945</v>
      </c>
      <c r="B1330" s="118">
        <v>-0.25</v>
      </c>
      <c r="C1330" s="117">
        <f t="shared" si="21"/>
        <v>2020</v>
      </c>
    </row>
    <row r="1331" spans="1:3" ht="13.5" thickBot="1" x14ac:dyDescent="0.35">
      <c r="A1331" s="115">
        <v>43948</v>
      </c>
      <c r="B1331" s="119">
        <v>-0.23</v>
      </c>
      <c r="C1331" s="117">
        <f t="shared" si="21"/>
        <v>2020</v>
      </c>
    </row>
    <row r="1332" spans="1:3" ht="13.5" thickBot="1" x14ac:dyDescent="0.35">
      <c r="A1332" s="115">
        <v>43949</v>
      </c>
      <c r="B1332" s="118">
        <v>-0.25</v>
      </c>
      <c r="C1332" s="117">
        <f t="shared" si="21"/>
        <v>2020</v>
      </c>
    </row>
    <row r="1333" spans="1:3" ht="13.5" thickBot="1" x14ac:dyDescent="0.35">
      <c r="A1333" s="115">
        <v>43950</v>
      </c>
      <c r="B1333" s="119">
        <v>-0.21</v>
      </c>
      <c r="C1333" s="117">
        <f t="shared" si="21"/>
        <v>2020</v>
      </c>
    </row>
    <row r="1334" spans="1:3" ht="13.5" thickBot="1" x14ac:dyDescent="0.35">
      <c r="A1334" s="115">
        <v>43951</v>
      </c>
      <c r="B1334" s="118">
        <v>-0.12</v>
      </c>
      <c r="C1334" s="117">
        <f t="shared" si="21"/>
        <v>2020</v>
      </c>
    </row>
    <row r="1335" spans="1:3" ht="13.5" thickBot="1" x14ac:dyDescent="0.35">
      <c r="A1335" s="115">
        <v>43952</v>
      </c>
      <c r="B1335" s="119">
        <v>-0.12</v>
      </c>
      <c r="C1335" s="117">
        <f t="shared" si="21"/>
        <v>2020</v>
      </c>
    </row>
    <row r="1336" spans="1:3" ht="13.5" thickBot="1" x14ac:dyDescent="0.35">
      <c r="A1336" s="115">
        <v>43955</v>
      </c>
      <c r="B1336" s="118">
        <v>-0.12</v>
      </c>
      <c r="C1336" s="117">
        <f t="shared" si="21"/>
        <v>2020</v>
      </c>
    </row>
    <row r="1337" spans="1:3" ht="13.5" thickBot="1" x14ac:dyDescent="0.35">
      <c r="A1337" s="115">
        <v>43956</v>
      </c>
      <c r="B1337" s="119">
        <v>-0.13</v>
      </c>
      <c r="C1337" s="117">
        <f t="shared" si="21"/>
        <v>2020</v>
      </c>
    </row>
    <row r="1338" spans="1:3" ht="13.5" thickBot="1" x14ac:dyDescent="0.35">
      <c r="A1338" s="115">
        <v>43957</v>
      </c>
      <c r="B1338" s="118">
        <v>-0.05</v>
      </c>
      <c r="C1338" s="117">
        <f t="shared" si="21"/>
        <v>2020</v>
      </c>
    </row>
    <row r="1339" spans="1:3" ht="13.5" thickBot="1" x14ac:dyDescent="0.35">
      <c r="A1339" s="115">
        <v>43958</v>
      </c>
      <c r="B1339" s="119">
        <v>-0.12</v>
      </c>
      <c r="C1339" s="117">
        <f t="shared" si="21"/>
        <v>2020</v>
      </c>
    </row>
    <row r="1340" spans="1:3" ht="13.5" thickBot="1" x14ac:dyDescent="0.35">
      <c r="A1340" s="115">
        <v>43959</v>
      </c>
      <c r="B1340" s="118">
        <v>-0.09</v>
      </c>
      <c r="C1340" s="117">
        <f t="shared" si="21"/>
        <v>2020</v>
      </c>
    </row>
    <row r="1341" spans="1:3" ht="13.5" thickBot="1" x14ac:dyDescent="0.35">
      <c r="A1341" s="115">
        <v>43962</v>
      </c>
      <c r="B1341" s="119">
        <v>-0.06</v>
      </c>
      <c r="C1341" s="117">
        <f t="shared" si="21"/>
        <v>2020</v>
      </c>
    </row>
    <row r="1342" spans="1:3" ht="13.5" thickBot="1" x14ac:dyDescent="0.35">
      <c r="A1342" s="115">
        <v>43963</v>
      </c>
      <c r="B1342" s="118">
        <v>-0.06</v>
      </c>
      <c r="C1342" s="117">
        <f t="shared" si="21"/>
        <v>2020</v>
      </c>
    </row>
    <row r="1343" spans="1:3" ht="13.5" thickBot="1" x14ac:dyDescent="0.35">
      <c r="A1343" s="115">
        <v>43964</v>
      </c>
      <c r="B1343" s="119">
        <v>-0.09</v>
      </c>
      <c r="C1343" s="117">
        <f t="shared" si="21"/>
        <v>2020</v>
      </c>
    </row>
    <row r="1344" spans="1:3" ht="13.5" thickBot="1" x14ac:dyDescent="0.35">
      <c r="A1344" s="115">
        <v>43965</v>
      </c>
      <c r="B1344" s="118">
        <v>-0.11</v>
      </c>
      <c r="C1344" s="117">
        <f t="shared" si="21"/>
        <v>2020</v>
      </c>
    </row>
    <row r="1345" spans="1:3" ht="13.5" thickBot="1" x14ac:dyDescent="0.35">
      <c r="A1345" s="115">
        <v>43966</v>
      </c>
      <c r="B1345" s="119">
        <v>-0.12</v>
      </c>
      <c r="C1345" s="117">
        <f t="shared" si="21"/>
        <v>2020</v>
      </c>
    </row>
    <row r="1346" spans="1:3" ht="13.5" thickBot="1" x14ac:dyDescent="0.35">
      <c r="A1346" s="115">
        <v>43969</v>
      </c>
      <c r="B1346" s="118">
        <v>-0.08</v>
      </c>
      <c r="C1346" s="117">
        <f t="shared" si="21"/>
        <v>2020</v>
      </c>
    </row>
    <row r="1347" spans="1:3" ht="13.5" thickBot="1" x14ac:dyDescent="0.35">
      <c r="A1347" s="115">
        <v>43970</v>
      </c>
      <c r="B1347" s="119">
        <v>-0.08</v>
      </c>
      <c r="C1347" s="117">
        <f t="shared" ref="C1347:C1410" si="22">YEAR(A1347)</f>
        <v>2020</v>
      </c>
    </row>
    <row r="1348" spans="1:3" ht="13.5" thickBot="1" x14ac:dyDescent="0.35">
      <c r="A1348" s="115">
        <v>43971</v>
      </c>
      <c r="B1348" s="118">
        <v>-0.12</v>
      </c>
      <c r="C1348" s="117">
        <f t="shared" si="22"/>
        <v>2020</v>
      </c>
    </row>
    <row r="1349" spans="1:3" ht="13.5" thickBot="1" x14ac:dyDescent="0.35">
      <c r="A1349" s="115">
        <v>43972</v>
      </c>
      <c r="B1349" s="119">
        <v>-0.1</v>
      </c>
      <c r="C1349" s="117">
        <f t="shared" si="22"/>
        <v>2020</v>
      </c>
    </row>
    <row r="1350" spans="1:3" ht="13.5" thickBot="1" x14ac:dyDescent="0.35">
      <c r="A1350" s="115">
        <v>43973</v>
      </c>
      <c r="B1350" s="118">
        <v>-0.1</v>
      </c>
      <c r="C1350" s="117">
        <f t="shared" si="22"/>
        <v>2020</v>
      </c>
    </row>
    <row r="1351" spans="1:3" ht="13.5" thickBot="1" x14ac:dyDescent="0.35">
      <c r="A1351" s="115">
        <v>43977</v>
      </c>
      <c r="B1351" s="119">
        <v>-0.05</v>
      </c>
      <c r="C1351" s="117">
        <f t="shared" si="22"/>
        <v>2020</v>
      </c>
    </row>
    <row r="1352" spans="1:3" ht="13.5" thickBot="1" x14ac:dyDescent="0.35">
      <c r="A1352" s="115">
        <v>43978</v>
      </c>
      <c r="B1352" s="118">
        <v>-0.06</v>
      </c>
      <c r="C1352" s="117">
        <f t="shared" si="22"/>
        <v>2020</v>
      </c>
    </row>
    <row r="1353" spans="1:3" ht="13.5" thickBot="1" x14ac:dyDescent="0.35">
      <c r="A1353" s="115">
        <v>43979</v>
      </c>
      <c r="B1353" s="119">
        <v>-0.08</v>
      </c>
      <c r="C1353" s="117">
        <f t="shared" si="22"/>
        <v>2020</v>
      </c>
    </row>
    <row r="1354" spans="1:3" ht="13.5" thickBot="1" x14ac:dyDescent="0.35">
      <c r="A1354" s="115">
        <v>43980</v>
      </c>
      <c r="B1354" s="118">
        <v>-0.1</v>
      </c>
      <c r="C1354" s="117">
        <f t="shared" si="22"/>
        <v>2020</v>
      </c>
    </row>
    <row r="1355" spans="1:3" ht="13.5" thickBot="1" x14ac:dyDescent="0.35">
      <c r="A1355" s="115">
        <v>43983</v>
      </c>
      <c r="B1355" s="119">
        <v>-0.09</v>
      </c>
      <c r="C1355" s="117">
        <f t="shared" si="22"/>
        <v>2020</v>
      </c>
    </row>
    <row r="1356" spans="1:3" ht="13.5" thickBot="1" x14ac:dyDescent="0.35">
      <c r="A1356" s="115">
        <v>43984</v>
      </c>
      <c r="B1356" s="118">
        <v>-0.06</v>
      </c>
      <c r="C1356" s="117">
        <f t="shared" si="22"/>
        <v>2020</v>
      </c>
    </row>
    <row r="1357" spans="1:3" ht="13.5" thickBot="1" x14ac:dyDescent="0.35">
      <c r="A1357" s="115">
        <v>43985</v>
      </c>
      <c r="B1357" s="119">
        <v>-0.02</v>
      </c>
      <c r="C1357" s="117">
        <f t="shared" si="22"/>
        <v>2020</v>
      </c>
    </row>
    <row r="1358" spans="1:3" ht="13.5" thickBot="1" x14ac:dyDescent="0.35">
      <c r="A1358" s="115">
        <v>43986</v>
      </c>
      <c r="B1358" s="118">
        <v>0.03</v>
      </c>
      <c r="C1358" s="117">
        <f t="shared" si="22"/>
        <v>2020</v>
      </c>
    </row>
    <row r="1359" spans="1:3" ht="13.5" thickBot="1" x14ac:dyDescent="0.35">
      <c r="A1359" s="115">
        <v>43987</v>
      </c>
      <c r="B1359" s="119">
        <v>0.06</v>
      </c>
      <c r="C1359" s="117">
        <f t="shared" si="22"/>
        <v>2020</v>
      </c>
    </row>
    <row r="1360" spans="1:3" ht="13.5" thickBot="1" x14ac:dyDescent="0.35">
      <c r="A1360" s="115">
        <v>43990</v>
      </c>
      <c r="B1360" s="118">
        <v>0.04</v>
      </c>
      <c r="C1360" s="117">
        <f t="shared" si="22"/>
        <v>2020</v>
      </c>
    </row>
    <row r="1361" spans="1:3" ht="13.5" thickBot="1" x14ac:dyDescent="0.35">
      <c r="A1361" s="115">
        <v>43991</v>
      </c>
      <c r="B1361" s="119">
        <v>0.01</v>
      </c>
      <c r="C1361" s="117">
        <f t="shared" si="22"/>
        <v>2020</v>
      </c>
    </row>
    <row r="1362" spans="1:3" ht="13.5" thickBot="1" x14ac:dyDescent="0.35">
      <c r="A1362" s="115">
        <v>43992</v>
      </c>
      <c r="B1362" s="118">
        <v>-7.0000000000000007E-2</v>
      </c>
      <c r="C1362" s="117">
        <f t="shared" si="22"/>
        <v>2020</v>
      </c>
    </row>
    <row r="1363" spans="1:3" ht="13.5" thickBot="1" x14ac:dyDescent="0.35">
      <c r="A1363" s="115">
        <v>43993</v>
      </c>
      <c r="B1363" s="119">
        <v>-0.14000000000000001</v>
      </c>
      <c r="C1363" s="117">
        <f t="shared" si="22"/>
        <v>2020</v>
      </c>
    </row>
    <row r="1364" spans="1:3" ht="13.5" thickBot="1" x14ac:dyDescent="0.35">
      <c r="A1364" s="115">
        <v>43994</v>
      </c>
      <c r="B1364" s="118">
        <v>-0.08</v>
      </c>
      <c r="C1364" s="117">
        <f t="shared" si="22"/>
        <v>2020</v>
      </c>
    </row>
    <row r="1365" spans="1:3" ht="13.5" thickBot="1" x14ac:dyDescent="0.35">
      <c r="A1365" s="115">
        <v>43997</v>
      </c>
      <c r="B1365" s="119">
        <v>-0.09</v>
      </c>
      <c r="C1365" s="117">
        <f t="shared" si="22"/>
        <v>2020</v>
      </c>
    </row>
    <row r="1366" spans="1:3" ht="13.5" thickBot="1" x14ac:dyDescent="0.35">
      <c r="A1366" s="115">
        <v>43998</v>
      </c>
      <c r="B1366" s="118">
        <v>-0.06</v>
      </c>
      <c r="C1366" s="117">
        <f t="shared" si="22"/>
        <v>2020</v>
      </c>
    </row>
    <row r="1367" spans="1:3" ht="13.5" thickBot="1" x14ac:dyDescent="0.35">
      <c r="A1367" s="115">
        <v>43999</v>
      </c>
      <c r="B1367" s="119">
        <v>-0.06</v>
      </c>
      <c r="C1367" s="117">
        <f t="shared" si="22"/>
        <v>2020</v>
      </c>
    </row>
    <row r="1368" spans="1:3" ht="13.5" thickBot="1" x14ac:dyDescent="0.35">
      <c r="A1368" s="115">
        <v>44000</v>
      </c>
      <c r="B1368" s="118">
        <v>-0.11</v>
      </c>
      <c r="C1368" s="117">
        <f t="shared" si="22"/>
        <v>2020</v>
      </c>
    </row>
    <row r="1369" spans="1:3" ht="13.5" thickBot="1" x14ac:dyDescent="0.35">
      <c r="A1369" s="115">
        <v>44001</v>
      </c>
      <c r="B1369" s="119">
        <v>-0.13</v>
      </c>
      <c r="C1369" s="117">
        <f t="shared" si="22"/>
        <v>2020</v>
      </c>
    </row>
    <row r="1370" spans="1:3" ht="13.5" thickBot="1" x14ac:dyDescent="0.35">
      <c r="A1370" s="115">
        <v>44004</v>
      </c>
      <c r="B1370" s="118">
        <v>-0.17</v>
      </c>
      <c r="C1370" s="117">
        <f t="shared" si="22"/>
        <v>2020</v>
      </c>
    </row>
    <row r="1371" spans="1:3" ht="13.5" thickBot="1" x14ac:dyDescent="0.35">
      <c r="A1371" s="115">
        <v>44005</v>
      </c>
      <c r="B1371" s="119">
        <v>-0.18</v>
      </c>
      <c r="C1371" s="117">
        <f t="shared" si="22"/>
        <v>2020</v>
      </c>
    </row>
    <row r="1372" spans="1:3" ht="13.5" thickBot="1" x14ac:dyDescent="0.35">
      <c r="A1372" s="115">
        <v>44006</v>
      </c>
      <c r="B1372" s="118">
        <v>-0.18</v>
      </c>
      <c r="C1372" s="117">
        <f t="shared" si="22"/>
        <v>2020</v>
      </c>
    </row>
    <row r="1373" spans="1:3" ht="13.5" thickBot="1" x14ac:dyDescent="0.35">
      <c r="A1373" s="115">
        <v>44007</v>
      </c>
      <c r="B1373" s="119">
        <v>-0.2</v>
      </c>
      <c r="C1373" s="117">
        <f t="shared" si="22"/>
        <v>2020</v>
      </c>
    </row>
    <row r="1374" spans="1:3" ht="13.5" thickBot="1" x14ac:dyDescent="0.35">
      <c r="A1374" s="115">
        <v>44008</v>
      </c>
      <c r="B1374" s="118">
        <v>-0.23</v>
      </c>
      <c r="C1374" s="117">
        <f t="shared" si="22"/>
        <v>2020</v>
      </c>
    </row>
    <row r="1375" spans="1:3" ht="13.5" thickBot="1" x14ac:dyDescent="0.35">
      <c r="A1375" s="115">
        <v>44011</v>
      </c>
      <c r="B1375" s="119">
        <v>-0.22</v>
      </c>
      <c r="C1375" s="117">
        <f t="shared" si="22"/>
        <v>2020</v>
      </c>
    </row>
    <row r="1376" spans="1:3" ht="13.5" thickBot="1" x14ac:dyDescent="0.35">
      <c r="A1376" s="115">
        <v>44012</v>
      </c>
      <c r="B1376" s="118">
        <v>-0.2</v>
      </c>
      <c r="C1376" s="117">
        <f t="shared" si="22"/>
        <v>2020</v>
      </c>
    </row>
    <row r="1377" spans="1:3" ht="13.5" thickBot="1" x14ac:dyDescent="0.35">
      <c r="A1377" s="115">
        <v>44013</v>
      </c>
      <c r="B1377" s="119">
        <v>-0.2</v>
      </c>
      <c r="C1377" s="117">
        <f t="shared" si="22"/>
        <v>2020</v>
      </c>
    </row>
    <row r="1378" spans="1:3" ht="13.5" thickBot="1" x14ac:dyDescent="0.35">
      <c r="A1378" s="115">
        <v>44014</v>
      </c>
      <c r="B1378" s="118">
        <v>-0.23</v>
      </c>
      <c r="C1378" s="117">
        <f t="shared" si="22"/>
        <v>2020</v>
      </c>
    </row>
    <row r="1379" spans="1:3" ht="13.5" thickBot="1" x14ac:dyDescent="0.35">
      <c r="A1379" s="115">
        <v>44018</v>
      </c>
      <c r="B1379" s="119">
        <v>-0.24</v>
      </c>
      <c r="C1379" s="117">
        <f t="shared" si="22"/>
        <v>2020</v>
      </c>
    </row>
    <row r="1380" spans="1:3" ht="13.5" thickBot="1" x14ac:dyDescent="0.35">
      <c r="A1380" s="115">
        <v>44019</v>
      </c>
      <c r="B1380" s="118">
        <v>-0.27</v>
      </c>
      <c r="C1380" s="117">
        <f t="shared" si="22"/>
        <v>2020</v>
      </c>
    </row>
    <row r="1381" spans="1:3" ht="13.5" thickBot="1" x14ac:dyDescent="0.35">
      <c r="A1381" s="115">
        <v>44020</v>
      </c>
      <c r="B1381" s="119">
        <v>-0.24</v>
      </c>
      <c r="C1381" s="117">
        <f t="shared" si="22"/>
        <v>2020</v>
      </c>
    </row>
    <row r="1382" spans="1:3" ht="13.5" thickBot="1" x14ac:dyDescent="0.35">
      <c r="A1382" s="115">
        <v>44021</v>
      </c>
      <c r="B1382" s="118">
        <v>-0.28999999999999998</v>
      </c>
      <c r="C1382" s="117">
        <f t="shared" si="22"/>
        <v>2020</v>
      </c>
    </row>
    <row r="1383" spans="1:3" ht="13.5" thickBot="1" x14ac:dyDescent="0.35">
      <c r="A1383" s="115">
        <v>44022</v>
      </c>
      <c r="B1383" s="119">
        <v>-0.27</v>
      </c>
      <c r="C1383" s="117">
        <f t="shared" si="22"/>
        <v>2020</v>
      </c>
    </row>
    <row r="1384" spans="1:3" ht="13.5" thickBot="1" x14ac:dyDescent="0.35">
      <c r="A1384" s="115">
        <v>44025</v>
      </c>
      <c r="B1384" s="118">
        <v>-0.28999999999999998</v>
      </c>
      <c r="C1384" s="117">
        <f t="shared" si="22"/>
        <v>2020</v>
      </c>
    </row>
    <row r="1385" spans="1:3" ht="13.5" thickBot="1" x14ac:dyDescent="0.35">
      <c r="A1385" s="115">
        <v>44026</v>
      </c>
      <c r="B1385" s="119">
        <v>-0.3</v>
      </c>
      <c r="C1385" s="117">
        <f t="shared" si="22"/>
        <v>2020</v>
      </c>
    </row>
    <row r="1386" spans="1:3" ht="13.5" thickBot="1" x14ac:dyDescent="0.35">
      <c r="A1386" s="115">
        <v>44027</v>
      </c>
      <c r="B1386" s="118">
        <v>-0.28999999999999998</v>
      </c>
      <c r="C1386" s="117">
        <f t="shared" si="22"/>
        <v>2020</v>
      </c>
    </row>
    <row r="1387" spans="1:3" ht="13.5" thickBot="1" x14ac:dyDescent="0.35">
      <c r="A1387" s="115">
        <v>44028</v>
      </c>
      <c r="B1387" s="119">
        <v>-0.31</v>
      </c>
      <c r="C1387" s="117">
        <f t="shared" si="22"/>
        <v>2020</v>
      </c>
    </row>
    <row r="1388" spans="1:3" ht="13.5" thickBot="1" x14ac:dyDescent="0.35">
      <c r="A1388" s="115">
        <v>44029</v>
      </c>
      <c r="B1388" s="118">
        <v>-0.33</v>
      </c>
      <c r="C1388" s="117">
        <f t="shared" si="22"/>
        <v>2020</v>
      </c>
    </row>
    <row r="1389" spans="1:3" ht="13.5" thickBot="1" x14ac:dyDescent="0.35">
      <c r="A1389" s="115">
        <v>44032</v>
      </c>
      <c r="B1389" s="119">
        <v>-0.34</v>
      </c>
      <c r="C1389" s="117">
        <f t="shared" si="22"/>
        <v>2020</v>
      </c>
    </row>
    <row r="1390" spans="1:3" ht="13.5" thickBot="1" x14ac:dyDescent="0.35">
      <c r="A1390" s="115">
        <v>44033</v>
      </c>
      <c r="B1390" s="118">
        <v>-0.37</v>
      </c>
      <c r="C1390" s="117">
        <f t="shared" si="22"/>
        <v>2020</v>
      </c>
    </row>
    <row r="1391" spans="1:3" ht="13.5" thickBot="1" x14ac:dyDescent="0.35">
      <c r="A1391" s="115">
        <v>44034</v>
      </c>
      <c r="B1391" s="119">
        <v>-0.37</v>
      </c>
      <c r="C1391" s="117">
        <f t="shared" si="22"/>
        <v>2020</v>
      </c>
    </row>
    <row r="1392" spans="1:3" ht="13.5" thickBot="1" x14ac:dyDescent="0.35">
      <c r="A1392" s="115">
        <v>44035</v>
      </c>
      <c r="B1392" s="118">
        <v>-0.39</v>
      </c>
      <c r="C1392" s="117">
        <f t="shared" si="22"/>
        <v>2020</v>
      </c>
    </row>
    <row r="1393" spans="1:3" ht="13.5" thickBot="1" x14ac:dyDescent="0.35">
      <c r="A1393" s="115">
        <v>44036</v>
      </c>
      <c r="B1393" s="119">
        <v>-0.41</v>
      </c>
      <c r="C1393" s="117">
        <f t="shared" si="22"/>
        <v>2020</v>
      </c>
    </row>
    <row r="1394" spans="1:3" ht="13.5" thickBot="1" x14ac:dyDescent="0.35">
      <c r="A1394" s="115">
        <v>44039</v>
      </c>
      <c r="B1394" s="118">
        <v>-0.4</v>
      </c>
      <c r="C1394" s="117">
        <f t="shared" si="22"/>
        <v>2020</v>
      </c>
    </row>
    <row r="1395" spans="1:3" ht="13.5" thickBot="1" x14ac:dyDescent="0.35">
      <c r="A1395" s="115">
        <v>44040</v>
      </c>
      <c r="B1395" s="119">
        <v>-0.43</v>
      </c>
      <c r="C1395" s="117">
        <f t="shared" si="22"/>
        <v>2020</v>
      </c>
    </row>
    <row r="1396" spans="1:3" ht="13.5" thickBot="1" x14ac:dyDescent="0.35">
      <c r="A1396" s="115">
        <v>44041</v>
      </c>
      <c r="B1396" s="118">
        <v>-0.44</v>
      </c>
      <c r="C1396" s="117">
        <f t="shared" si="22"/>
        <v>2020</v>
      </c>
    </row>
    <row r="1397" spans="1:3" ht="13.5" thickBot="1" x14ac:dyDescent="0.35">
      <c r="A1397" s="115">
        <v>44042</v>
      </c>
      <c r="B1397" s="119">
        <v>-0.46</v>
      </c>
      <c r="C1397" s="117">
        <f t="shared" si="22"/>
        <v>2020</v>
      </c>
    </row>
    <row r="1398" spans="1:3" ht="13.5" thickBot="1" x14ac:dyDescent="0.35">
      <c r="A1398" s="115">
        <v>44043</v>
      </c>
      <c r="B1398" s="118">
        <v>-0.49</v>
      </c>
      <c r="C1398" s="117">
        <f t="shared" si="22"/>
        <v>2020</v>
      </c>
    </row>
    <row r="1399" spans="1:3" ht="13.5" thickBot="1" x14ac:dyDescent="0.35">
      <c r="A1399" s="115">
        <v>44046</v>
      </c>
      <c r="B1399" s="119">
        <v>-0.49</v>
      </c>
      <c r="C1399" s="117">
        <f t="shared" si="22"/>
        <v>2020</v>
      </c>
    </row>
    <row r="1400" spans="1:3" ht="13.5" thickBot="1" x14ac:dyDescent="0.35">
      <c r="A1400" s="115">
        <v>44047</v>
      </c>
      <c r="B1400" s="118">
        <v>-0.51</v>
      </c>
      <c r="C1400" s="117">
        <f t="shared" si="22"/>
        <v>2020</v>
      </c>
    </row>
    <row r="1401" spans="1:3" ht="13.5" thickBot="1" x14ac:dyDescent="0.35">
      <c r="A1401" s="115">
        <v>44048</v>
      </c>
      <c r="B1401" s="119">
        <v>-0.51</v>
      </c>
      <c r="C1401" s="117">
        <f t="shared" si="22"/>
        <v>2020</v>
      </c>
    </row>
    <row r="1402" spans="1:3" ht="13.5" thickBot="1" x14ac:dyDescent="0.35">
      <c r="A1402" s="115">
        <v>44049</v>
      </c>
      <c r="B1402" s="118">
        <v>-0.52</v>
      </c>
      <c r="C1402" s="117">
        <f t="shared" si="22"/>
        <v>2020</v>
      </c>
    </row>
    <row r="1403" spans="1:3" ht="13.5" thickBot="1" x14ac:dyDescent="0.35">
      <c r="A1403" s="115">
        <v>44050</v>
      </c>
      <c r="B1403" s="119">
        <v>-0.48</v>
      </c>
      <c r="C1403" s="117">
        <f t="shared" si="22"/>
        <v>2020</v>
      </c>
    </row>
    <row r="1404" spans="1:3" ht="13.5" thickBot="1" x14ac:dyDescent="0.35">
      <c r="A1404" s="115">
        <v>44053</v>
      </c>
      <c r="B1404" s="118">
        <v>-0.47</v>
      </c>
      <c r="C1404" s="117">
        <f t="shared" si="22"/>
        <v>2020</v>
      </c>
    </row>
    <row r="1405" spans="1:3" ht="13.5" thickBot="1" x14ac:dyDescent="0.35">
      <c r="A1405" s="115">
        <v>44054</v>
      </c>
      <c r="B1405" s="119">
        <v>-0.43</v>
      </c>
      <c r="C1405" s="117">
        <f t="shared" si="22"/>
        <v>2020</v>
      </c>
    </row>
    <row r="1406" spans="1:3" ht="13.5" thickBot="1" x14ac:dyDescent="0.35">
      <c r="A1406" s="115">
        <v>44055</v>
      </c>
      <c r="B1406" s="118">
        <v>-0.41</v>
      </c>
      <c r="C1406" s="117">
        <f t="shared" si="22"/>
        <v>2020</v>
      </c>
    </row>
    <row r="1407" spans="1:3" ht="13.5" thickBot="1" x14ac:dyDescent="0.35">
      <c r="A1407" s="115">
        <v>44056</v>
      </c>
      <c r="B1407" s="119">
        <v>-0.37</v>
      </c>
      <c r="C1407" s="117">
        <f t="shared" si="22"/>
        <v>2020</v>
      </c>
    </row>
    <row r="1408" spans="1:3" ht="13.5" thickBot="1" x14ac:dyDescent="0.35">
      <c r="A1408" s="115">
        <v>44057</v>
      </c>
      <c r="B1408" s="118">
        <v>-0.33</v>
      </c>
      <c r="C1408" s="117">
        <f t="shared" si="22"/>
        <v>2020</v>
      </c>
    </row>
    <row r="1409" spans="1:3" ht="13.5" thickBot="1" x14ac:dyDescent="0.35">
      <c r="A1409" s="115">
        <v>44060</v>
      </c>
      <c r="B1409" s="119">
        <v>-0.35</v>
      </c>
      <c r="C1409" s="117">
        <f t="shared" si="22"/>
        <v>2020</v>
      </c>
    </row>
    <row r="1410" spans="1:3" ht="13.5" thickBot="1" x14ac:dyDescent="0.35">
      <c r="A1410" s="115">
        <v>44061</v>
      </c>
      <c r="B1410" s="118">
        <v>-0.42</v>
      </c>
      <c r="C1410" s="117">
        <f t="shared" si="22"/>
        <v>2020</v>
      </c>
    </row>
    <row r="1411" spans="1:3" ht="13.5" thickBot="1" x14ac:dyDescent="0.35">
      <c r="A1411" s="115">
        <v>44062</v>
      </c>
      <c r="B1411" s="119">
        <v>-0.4</v>
      </c>
      <c r="C1411" s="117">
        <f t="shared" ref="C1411:C1474" si="23">YEAR(A1411)</f>
        <v>2020</v>
      </c>
    </row>
    <row r="1412" spans="1:3" ht="13.5" thickBot="1" x14ac:dyDescent="0.35">
      <c r="A1412" s="115">
        <v>44063</v>
      </c>
      <c r="B1412" s="118">
        <v>-0.37</v>
      </c>
      <c r="C1412" s="117">
        <f t="shared" si="23"/>
        <v>2020</v>
      </c>
    </row>
    <row r="1413" spans="1:3" ht="13.5" thickBot="1" x14ac:dyDescent="0.35">
      <c r="A1413" s="115">
        <v>44064</v>
      </c>
      <c r="B1413" s="119">
        <v>-0.41</v>
      </c>
      <c r="C1413" s="117">
        <f t="shared" si="23"/>
        <v>2020</v>
      </c>
    </row>
    <row r="1414" spans="1:3" ht="13.5" thickBot="1" x14ac:dyDescent="0.35">
      <c r="A1414" s="115">
        <v>44067</v>
      </c>
      <c r="B1414" s="118">
        <v>-0.43</v>
      </c>
      <c r="C1414" s="117">
        <f t="shared" si="23"/>
        <v>2020</v>
      </c>
    </row>
    <row r="1415" spans="1:3" ht="13.5" thickBot="1" x14ac:dyDescent="0.35">
      <c r="A1415" s="115">
        <v>44068</v>
      </c>
      <c r="B1415" s="119">
        <v>-0.42</v>
      </c>
      <c r="C1415" s="117">
        <f t="shared" si="23"/>
        <v>2020</v>
      </c>
    </row>
    <row r="1416" spans="1:3" ht="13.5" thickBot="1" x14ac:dyDescent="0.35">
      <c r="A1416" s="115">
        <v>44069</v>
      </c>
      <c r="B1416" s="118">
        <v>-0.42</v>
      </c>
      <c r="C1416" s="117">
        <f t="shared" si="23"/>
        <v>2020</v>
      </c>
    </row>
    <row r="1417" spans="1:3" ht="13.5" thickBot="1" x14ac:dyDescent="0.35">
      <c r="A1417" s="115">
        <v>44070</v>
      </c>
      <c r="B1417" s="119">
        <v>-0.35</v>
      </c>
      <c r="C1417" s="117">
        <f t="shared" si="23"/>
        <v>2020</v>
      </c>
    </row>
    <row r="1418" spans="1:3" ht="13.5" thickBot="1" x14ac:dyDescent="0.35">
      <c r="A1418" s="115">
        <v>44071</v>
      </c>
      <c r="B1418" s="118">
        <v>-0.37</v>
      </c>
      <c r="C1418" s="117">
        <f t="shared" si="23"/>
        <v>2020</v>
      </c>
    </row>
    <row r="1419" spans="1:3" ht="13.5" thickBot="1" x14ac:dyDescent="0.35">
      <c r="A1419" s="115">
        <v>44074</v>
      </c>
      <c r="B1419" s="119">
        <v>-0.44</v>
      </c>
      <c r="C1419" s="117">
        <f t="shared" si="23"/>
        <v>2020</v>
      </c>
    </row>
    <row r="1420" spans="1:3" ht="13.5" thickBot="1" x14ac:dyDescent="0.35">
      <c r="A1420" s="115">
        <v>44075</v>
      </c>
      <c r="B1420" s="118">
        <v>-0.47</v>
      </c>
      <c r="C1420" s="117">
        <f t="shared" si="23"/>
        <v>2020</v>
      </c>
    </row>
    <row r="1421" spans="1:3" ht="13.5" thickBot="1" x14ac:dyDescent="0.35">
      <c r="A1421" s="115">
        <v>44076</v>
      </c>
      <c r="B1421" s="119">
        <v>-0.48</v>
      </c>
      <c r="C1421" s="117">
        <f t="shared" si="23"/>
        <v>2020</v>
      </c>
    </row>
    <row r="1422" spans="1:3" ht="13.5" thickBot="1" x14ac:dyDescent="0.35">
      <c r="A1422" s="115">
        <v>44077</v>
      </c>
      <c r="B1422" s="118">
        <v>-0.47</v>
      </c>
      <c r="C1422" s="117">
        <f t="shared" si="23"/>
        <v>2020</v>
      </c>
    </row>
    <row r="1423" spans="1:3" ht="13.5" thickBot="1" x14ac:dyDescent="0.35">
      <c r="A1423" s="115">
        <v>44078</v>
      </c>
      <c r="B1423" s="119">
        <v>-0.41</v>
      </c>
      <c r="C1423" s="117">
        <f t="shared" si="23"/>
        <v>2020</v>
      </c>
    </row>
    <row r="1424" spans="1:3" ht="13.5" thickBot="1" x14ac:dyDescent="0.35">
      <c r="A1424" s="115">
        <v>44082</v>
      </c>
      <c r="B1424" s="118">
        <v>-0.42</v>
      </c>
      <c r="C1424" s="117">
        <f t="shared" si="23"/>
        <v>2020</v>
      </c>
    </row>
    <row r="1425" spans="1:3" ht="13.5" thickBot="1" x14ac:dyDescent="0.35">
      <c r="A1425" s="115">
        <v>44083</v>
      </c>
      <c r="B1425" s="119">
        <v>-0.42</v>
      </c>
      <c r="C1425" s="117">
        <f t="shared" si="23"/>
        <v>2020</v>
      </c>
    </row>
    <row r="1426" spans="1:3" ht="13.5" thickBot="1" x14ac:dyDescent="0.35">
      <c r="A1426" s="115">
        <v>44084</v>
      </c>
      <c r="B1426" s="118">
        <v>-0.43</v>
      </c>
      <c r="C1426" s="117">
        <f t="shared" si="23"/>
        <v>2020</v>
      </c>
    </row>
    <row r="1427" spans="1:3" ht="13.5" thickBot="1" x14ac:dyDescent="0.35">
      <c r="A1427" s="115">
        <v>44085</v>
      </c>
      <c r="B1427" s="119">
        <v>-0.41</v>
      </c>
      <c r="C1427" s="117">
        <f t="shared" si="23"/>
        <v>2020</v>
      </c>
    </row>
    <row r="1428" spans="1:3" ht="13.5" thickBot="1" x14ac:dyDescent="0.35">
      <c r="A1428" s="115">
        <v>44088</v>
      </c>
      <c r="B1428" s="118">
        <v>-0.4</v>
      </c>
      <c r="C1428" s="117">
        <f t="shared" si="23"/>
        <v>2020</v>
      </c>
    </row>
    <row r="1429" spans="1:3" ht="13.5" thickBot="1" x14ac:dyDescent="0.35">
      <c r="A1429" s="115">
        <v>44089</v>
      </c>
      <c r="B1429" s="119">
        <v>-0.41</v>
      </c>
      <c r="C1429" s="117">
        <f t="shared" si="23"/>
        <v>2020</v>
      </c>
    </row>
    <row r="1430" spans="1:3" ht="13.5" thickBot="1" x14ac:dyDescent="0.35">
      <c r="A1430" s="115">
        <v>44090</v>
      </c>
      <c r="B1430" s="118">
        <v>-0.4</v>
      </c>
      <c r="C1430" s="117">
        <f t="shared" si="23"/>
        <v>2020</v>
      </c>
    </row>
    <row r="1431" spans="1:3" ht="13.5" thickBot="1" x14ac:dyDescent="0.35">
      <c r="A1431" s="115">
        <v>44091</v>
      </c>
      <c r="B1431" s="119">
        <v>-0.4</v>
      </c>
      <c r="C1431" s="117">
        <f t="shared" si="23"/>
        <v>2020</v>
      </c>
    </row>
    <row r="1432" spans="1:3" ht="13.5" thickBot="1" x14ac:dyDescent="0.35">
      <c r="A1432" s="115">
        <v>44092</v>
      </c>
      <c r="B1432" s="118">
        <v>-0.39</v>
      </c>
      <c r="C1432" s="117">
        <f t="shared" si="23"/>
        <v>2020</v>
      </c>
    </row>
    <row r="1433" spans="1:3" ht="13.5" thickBot="1" x14ac:dyDescent="0.35">
      <c r="A1433" s="115">
        <v>44095</v>
      </c>
      <c r="B1433" s="119">
        <v>-0.38</v>
      </c>
      <c r="C1433" s="117">
        <f t="shared" si="23"/>
        <v>2020</v>
      </c>
    </row>
    <row r="1434" spans="1:3" ht="13.5" thickBot="1" x14ac:dyDescent="0.35">
      <c r="A1434" s="115">
        <v>44096</v>
      </c>
      <c r="B1434" s="118">
        <v>-0.38</v>
      </c>
      <c r="C1434" s="117">
        <f t="shared" si="23"/>
        <v>2020</v>
      </c>
    </row>
    <row r="1435" spans="1:3" ht="13.5" thickBot="1" x14ac:dyDescent="0.35">
      <c r="A1435" s="115">
        <v>44097</v>
      </c>
      <c r="B1435" s="119">
        <v>-0.38</v>
      </c>
      <c r="C1435" s="117">
        <f t="shared" si="23"/>
        <v>2020</v>
      </c>
    </row>
    <row r="1436" spans="1:3" ht="13.5" thickBot="1" x14ac:dyDescent="0.35">
      <c r="A1436" s="115">
        <v>44098</v>
      </c>
      <c r="B1436" s="118">
        <v>-0.4</v>
      </c>
      <c r="C1436" s="117">
        <f t="shared" si="23"/>
        <v>2020</v>
      </c>
    </row>
    <row r="1437" spans="1:3" ht="13.5" thickBot="1" x14ac:dyDescent="0.35">
      <c r="A1437" s="115">
        <v>44099</v>
      </c>
      <c r="B1437" s="119">
        <v>-0.41</v>
      </c>
      <c r="C1437" s="117">
        <f t="shared" si="23"/>
        <v>2020</v>
      </c>
    </row>
    <row r="1438" spans="1:3" ht="13.5" thickBot="1" x14ac:dyDescent="0.35">
      <c r="A1438" s="115">
        <v>44102</v>
      </c>
      <c r="B1438" s="118">
        <v>-0.42</v>
      </c>
      <c r="C1438" s="117">
        <f t="shared" si="23"/>
        <v>2020</v>
      </c>
    </row>
    <row r="1439" spans="1:3" ht="13.5" thickBot="1" x14ac:dyDescent="0.35">
      <c r="A1439" s="115">
        <v>44103</v>
      </c>
      <c r="B1439" s="119">
        <v>-0.44</v>
      </c>
      <c r="C1439" s="117">
        <f t="shared" si="23"/>
        <v>2020</v>
      </c>
    </row>
    <row r="1440" spans="1:3" ht="13.5" thickBot="1" x14ac:dyDescent="0.35">
      <c r="A1440" s="115">
        <v>44104</v>
      </c>
      <c r="B1440" s="118">
        <v>-0.4</v>
      </c>
      <c r="C1440" s="117">
        <f t="shared" si="23"/>
        <v>2020</v>
      </c>
    </row>
    <row r="1441" spans="1:3" ht="13.5" thickBot="1" x14ac:dyDescent="0.35">
      <c r="A1441" s="115">
        <v>44105</v>
      </c>
      <c r="B1441" s="119">
        <v>-0.41</v>
      </c>
      <c r="C1441" s="117">
        <f t="shared" si="23"/>
        <v>2020</v>
      </c>
    </row>
    <row r="1442" spans="1:3" ht="13.5" thickBot="1" x14ac:dyDescent="0.35">
      <c r="A1442" s="115">
        <v>44106</v>
      </c>
      <c r="B1442" s="118">
        <v>-0.41</v>
      </c>
      <c r="C1442" s="117">
        <f t="shared" si="23"/>
        <v>2020</v>
      </c>
    </row>
    <row r="1443" spans="1:3" ht="13.5" thickBot="1" x14ac:dyDescent="0.35">
      <c r="A1443" s="115">
        <v>44109</v>
      </c>
      <c r="B1443" s="119">
        <v>-0.35</v>
      </c>
      <c r="C1443" s="117">
        <f t="shared" si="23"/>
        <v>2020</v>
      </c>
    </row>
    <row r="1444" spans="1:3" ht="13.5" thickBot="1" x14ac:dyDescent="0.35">
      <c r="A1444" s="115">
        <v>44110</v>
      </c>
      <c r="B1444" s="118">
        <v>-0.34</v>
      </c>
      <c r="C1444" s="117">
        <f t="shared" si="23"/>
        <v>2020</v>
      </c>
    </row>
    <row r="1445" spans="1:3" ht="13.5" thickBot="1" x14ac:dyDescent="0.35">
      <c r="A1445" s="115">
        <v>44111</v>
      </c>
      <c r="B1445" s="119">
        <v>-0.32</v>
      </c>
      <c r="C1445" s="117">
        <f t="shared" si="23"/>
        <v>2020</v>
      </c>
    </row>
    <row r="1446" spans="1:3" ht="13.5" thickBot="1" x14ac:dyDescent="0.35">
      <c r="A1446" s="115">
        <v>44112</v>
      </c>
      <c r="B1446" s="118">
        <v>-0.37</v>
      </c>
      <c r="C1446" s="117">
        <f t="shared" si="23"/>
        <v>2020</v>
      </c>
    </row>
    <row r="1447" spans="1:3" ht="13.5" thickBot="1" x14ac:dyDescent="0.35">
      <c r="A1447" s="115">
        <v>44113</v>
      </c>
      <c r="B1447" s="119">
        <v>-0.37</v>
      </c>
      <c r="C1447" s="117">
        <f t="shared" si="23"/>
        <v>2020</v>
      </c>
    </row>
    <row r="1448" spans="1:3" ht="13.5" thickBot="1" x14ac:dyDescent="0.35">
      <c r="A1448" s="115">
        <v>44117</v>
      </c>
      <c r="B1448" s="118">
        <v>-0.41</v>
      </c>
      <c r="C1448" s="117">
        <f t="shared" si="23"/>
        <v>2020</v>
      </c>
    </row>
    <row r="1449" spans="1:3" ht="13.5" thickBot="1" x14ac:dyDescent="0.35">
      <c r="A1449" s="115">
        <v>44118</v>
      </c>
      <c r="B1449" s="119">
        <v>-0.41</v>
      </c>
      <c r="C1449" s="117">
        <f t="shared" si="23"/>
        <v>2020</v>
      </c>
    </row>
    <row r="1450" spans="1:3" ht="13.5" thickBot="1" x14ac:dyDescent="0.35">
      <c r="A1450" s="115">
        <v>44119</v>
      </c>
      <c r="B1450" s="118">
        <v>-0.41</v>
      </c>
      <c r="C1450" s="117">
        <f t="shared" si="23"/>
        <v>2020</v>
      </c>
    </row>
    <row r="1451" spans="1:3" ht="13.5" thickBot="1" x14ac:dyDescent="0.35">
      <c r="A1451" s="115">
        <v>44120</v>
      </c>
      <c r="B1451" s="119">
        <v>-0.41</v>
      </c>
      <c r="C1451" s="117">
        <f t="shared" si="23"/>
        <v>2020</v>
      </c>
    </row>
    <row r="1452" spans="1:3" ht="13.5" thickBot="1" x14ac:dyDescent="0.35">
      <c r="A1452" s="115">
        <v>44123</v>
      </c>
      <c r="B1452" s="118">
        <v>-0.38</v>
      </c>
      <c r="C1452" s="117">
        <f t="shared" si="23"/>
        <v>2020</v>
      </c>
    </row>
    <row r="1453" spans="1:3" ht="13.5" thickBot="1" x14ac:dyDescent="0.35">
      <c r="A1453" s="115">
        <v>44124</v>
      </c>
      <c r="B1453" s="119">
        <v>-0.35</v>
      </c>
      <c r="C1453" s="117">
        <f t="shared" si="23"/>
        <v>2020</v>
      </c>
    </row>
    <row r="1454" spans="1:3" ht="13.5" thickBot="1" x14ac:dyDescent="0.35">
      <c r="A1454" s="115">
        <v>44125</v>
      </c>
      <c r="B1454" s="118">
        <v>-0.34</v>
      </c>
      <c r="C1454" s="117">
        <f t="shared" si="23"/>
        <v>2020</v>
      </c>
    </row>
    <row r="1455" spans="1:3" ht="13.5" thickBot="1" x14ac:dyDescent="0.35">
      <c r="A1455" s="115">
        <v>44126</v>
      </c>
      <c r="B1455" s="119">
        <v>-0.32</v>
      </c>
      <c r="C1455" s="117">
        <f t="shared" si="23"/>
        <v>2020</v>
      </c>
    </row>
    <row r="1456" spans="1:3" ht="13.5" thickBot="1" x14ac:dyDescent="0.35">
      <c r="A1456" s="115">
        <v>44127</v>
      </c>
      <c r="B1456" s="118">
        <v>-0.34</v>
      </c>
      <c r="C1456" s="117">
        <f t="shared" si="23"/>
        <v>2020</v>
      </c>
    </row>
    <row r="1457" spans="1:3" ht="13.5" thickBot="1" x14ac:dyDescent="0.35">
      <c r="A1457" s="115">
        <v>44130</v>
      </c>
      <c r="B1457" s="119">
        <v>-0.36</v>
      </c>
      <c r="C1457" s="117">
        <f t="shared" si="23"/>
        <v>2020</v>
      </c>
    </row>
    <row r="1458" spans="1:3" ht="13.5" thickBot="1" x14ac:dyDescent="0.35">
      <c r="A1458" s="115">
        <v>44131</v>
      </c>
      <c r="B1458" s="118">
        <v>-0.38</v>
      </c>
      <c r="C1458" s="117">
        <f t="shared" si="23"/>
        <v>2020</v>
      </c>
    </row>
    <row r="1459" spans="1:3" ht="13.5" thickBot="1" x14ac:dyDescent="0.35">
      <c r="A1459" s="115">
        <v>44132</v>
      </c>
      <c r="B1459" s="119">
        <v>-0.38</v>
      </c>
      <c r="C1459" s="117">
        <f t="shared" si="23"/>
        <v>2020</v>
      </c>
    </row>
    <row r="1460" spans="1:3" ht="13.5" thickBot="1" x14ac:dyDescent="0.35">
      <c r="A1460" s="115">
        <v>44133</v>
      </c>
      <c r="B1460" s="118">
        <v>-0.34</v>
      </c>
      <c r="C1460" s="117">
        <f t="shared" si="23"/>
        <v>2020</v>
      </c>
    </row>
    <row r="1461" spans="1:3" ht="13.5" thickBot="1" x14ac:dyDescent="0.35">
      <c r="A1461" s="115">
        <v>44134</v>
      </c>
      <c r="B1461" s="119">
        <v>-0.31</v>
      </c>
      <c r="C1461" s="117">
        <f t="shared" si="23"/>
        <v>2020</v>
      </c>
    </row>
    <row r="1462" spans="1:3" ht="13.5" thickBot="1" x14ac:dyDescent="0.35">
      <c r="A1462" s="115">
        <v>44137</v>
      </c>
      <c r="B1462" s="118">
        <v>-0.34</v>
      </c>
      <c r="C1462" s="117">
        <f t="shared" si="23"/>
        <v>2020</v>
      </c>
    </row>
    <row r="1463" spans="1:3" ht="13.5" thickBot="1" x14ac:dyDescent="0.35">
      <c r="A1463" s="115">
        <v>44138</v>
      </c>
      <c r="B1463" s="119">
        <v>-0.33</v>
      </c>
      <c r="C1463" s="117">
        <f t="shared" si="23"/>
        <v>2020</v>
      </c>
    </row>
    <row r="1464" spans="1:3" ht="13.5" thickBot="1" x14ac:dyDescent="0.35">
      <c r="A1464" s="115">
        <v>44139</v>
      </c>
      <c r="B1464" s="118">
        <v>-0.36</v>
      </c>
      <c r="C1464" s="117">
        <f t="shared" si="23"/>
        <v>2020</v>
      </c>
    </row>
    <row r="1465" spans="1:3" ht="13.5" thickBot="1" x14ac:dyDescent="0.35">
      <c r="A1465" s="115">
        <v>44140</v>
      </c>
      <c r="B1465" s="119">
        <v>-0.38</v>
      </c>
      <c r="C1465" s="117">
        <f t="shared" si="23"/>
        <v>2020</v>
      </c>
    </row>
    <row r="1466" spans="1:3" ht="13.5" thickBot="1" x14ac:dyDescent="0.35">
      <c r="A1466" s="115">
        <v>44141</v>
      </c>
      <c r="B1466" s="118">
        <v>-0.32</v>
      </c>
      <c r="C1466" s="117">
        <f t="shared" si="23"/>
        <v>2020</v>
      </c>
    </row>
    <row r="1467" spans="1:3" ht="13.5" thickBot="1" x14ac:dyDescent="0.35">
      <c r="A1467" s="115">
        <v>44144</v>
      </c>
      <c r="B1467" s="119">
        <v>-0.24</v>
      </c>
      <c r="C1467" s="117">
        <f t="shared" si="23"/>
        <v>2020</v>
      </c>
    </row>
    <row r="1468" spans="1:3" ht="13.5" thickBot="1" x14ac:dyDescent="0.35">
      <c r="A1468" s="115">
        <v>44145</v>
      </c>
      <c r="B1468" s="118">
        <v>-0.26</v>
      </c>
      <c r="C1468" s="117">
        <f t="shared" si="23"/>
        <v>2020</v>
      </c>
    </row>
    <row r="1469" spans="1:3" ht="13.5" thickBot="1" x14ac:dyDescent="0.35">
      <c r="A1469" s="115">
        <v>44147</v>
      </c>
      <c r="B1469" s="119">
        <v>-0.33</v>
      </c>
      <c r="C1469" s="117">
        <f t="shared" si="23"/>
        <v>2020</v>
      </c>
    </row>
    <row r="1470" spans="1:3" ht="13.5" thickBot="1" x14ac:dyDescent="0.35">
      <c r="A1470" s="115">
        <v>44148</v>
      </c>
      <c r="B1470" s="118">
        <v>-0.33</v>
      </c>
      <c r="C1470" s="117">
        <f t="shared" si="23"/>
        <v>2020</v>
      </c>
    </row>
    <row r="1471" spans="1:3" ht="13.5" thickBot="1" x14ac:dyDescent="0.35">
      <c r="A1471" s="115">
        <v>44151</v>
      </c>
      <c r="B1471" s="119">
        <v>-0.31</v>
      </c>
      <c r="C1471" s="117">
        <f t="shared" si="23"/>
        <v>2020</v>
      </c>
    </row>
    <row r="1472" spans="1:3" ht="13.5" thickBot="1" x14ac:dyDescent="0.35">
      <c r="A1472" s="115">
        <v>44152</v>
      </c>
      <c r="B1472" s="118">
        <v>-0.34</v>
      </c>
      <c r="C1472" s="117">
        <f t="shared" si="23"/>
        <v>2020</v>
      </c>
    </row>
    <row r="1473" spans="1:3" ht="13.5" thickBot="1" x14ac:dyDescent="0.35">
      <c r="A1473" s="115">
        <v>44153</v>
      </c>
      <c r="B1473" s="119">
        <v>-0.33</v>
      </c>
      <c r="C1473" s="117">
        <f t="shared" si="23"/>
        <v>2020</v>
      </c>
    </row>
    <row r="1474" spans="1:3" ht="13.5" thickBot="1" x14ac:dyDescent="0.35">
      <c r="A1474" s="115">
        <v>44154</v>
      </c>
      <c r="B1474" s="118">
        <v>-0.36</v>
      </c>
      <c r="C1474" s="117">
        <f t="shared" si="23"/>
        <v>2020</v>
      </c>
    </row>
    <row r="1475" spans="1:3" ht="13.5" thickBot="1" x14ac:dyDescent="0.35">
      <c r="A1475" s="115">
        <v>44155</v>
      </c>
      <c r="B1475" s="119">
        <v>-0.4</v>
      </c>
      <c r="C1475" s="117">
        <f t="shared" ref="C1475:C1538" si="24">YEAR(A1475)</f>
        <v>2020</v>
      </c>
    </row>
    <row r="1476" spans="1:3" ht="13.5" thickBot="1" x14ac:dyDescent="0.35">
      <c r="A1476" s="115">
        <v>44158</v>
      </c>
      <c r="B1476" s="118">
        <v>-0.38</v>
      </c>
      <c r="C1476" s="117">
        <f t="shared" si="24"/>
        <v>2020</v>
      </c>
    </row>
    <row r="1477" spans="1:3" ht="13.5" thickBot="1" x14ac:dyDescent="0.35">
      <c r="A1477" s="115">
        <v>44159</v>
      </c>
      <c r="B1477" s="119">
        <v>-0.37</v>
      </c>
      <c r="C1477" s="117">
        <f t="shared" si="24"/>
        <v>2020</v>
      </c>
    </row>
    <row r="1478" spans="1:3" ht="13.5" thickBot="1" x14ac:dyDescent="0.35">
      <c r="A1478" s="115">
        <v>44160</v>
      </c>
      <c r="B1478" s="118">
        <v>-0.38</v>
      </c>
      <c r="C1478" s="117">
        <f t="shared" si="24"/>
        <v>2020</v>
      </c>
    </row>
    <row r="1479" spans="1:3" ht="13.5" thickBot="1" x14ac:dyDescent="0.35">
      <c r="A1479" s="115">
        <v>44162</v>
      </c>
      <c r="B1479" s="119">
        <v>-0.42</v>
      </c>
      <c r="C1479" s="117">
        <f t="shared" si="24"/>
        <v>2020</v>
      </c>
    </row>
    <row r="1480" spans="1:3" ht="13.5" thickBot="1" x14ac:dyDescent="0.35">
      <c r="A1480" s="115">
        <v>44165</v>
      </c>
      <c r="B1480" s="118">
        <v>-0.44</v>
      </c>
      <c r="C1480" s="117">
        <f t="shared" si="24"/>
        <v>2020</v>
      </c>
    </row>
    <row r="1481" spans="1:3" ht="13.5" thickBot="1" x14ac:dyDescent="0.35">
      <c r="A1481" s="115">
        <v>44166</v>
      </c>
      <c r="B1481" s="119">
        <v>-0.39</v>
      </c>
      <c r="C1481" s="117">
        <f t="shared" si="24"/>
        <v>2020</v>
      </c>
    </row>
    <row r="1482" spans="1:3" ht="13.5" thickBot="1" x14ac:dyDescent="0.35">
      <c r="A1482" s="115">
        <v>44167</v>
      </c>
      <c r="B1482" s="118">
        <v>-0.39</v>
      </c>
      <c r="C1482" s="117">
        <f t="shared" si="24"/>
        <v>2020</v>
      </c>
    </row>
    <row r="1483" spans="1:3" ht="13.5" thickBot="1" x14ac:dyDescent="0.35">
      <c r="A1483" s="115">
        <v>44168</v>
      </c>
      <c r="B1483" s="119">
        <v>-0.42</v>
      </c>
      <c r="C1483" s="117">
        <f t="shared" si="24"/>
        <v>2020</v>
      </c>
    </row>
    <row r="1484" spans="1:3" ht="13.5" thickBot="1" x14ac:dyDescent="0.35">
      <c r="A1484" s="115">
        <v>44169</v>
      </c>
      <c r="B1484" s="118">
        <v>-0.38</v>
      </c>
      <c r="C1484" s="117">
        <f t="shared" si="24"/>
        <v>2020</v>
      </c>
    </row>
    <row r="1485" spans="1:3" ht="13.5" thickBot="1" x14ac:dyDescent="0.35">
      <c r="A1485" s="115">
        <v>44172</v>
      </c>
      <c r="B1485" s="119">
        <v>-0.4</v>
      </c>
      <c r="C1485" s="117">
        <f t="shared" si="24"/>
        <v>2020</v>
      </c>
    </row>
    <row r="1486" spans="1:3" ht="13.5" thickBot="1" x14ac:dyDescent="0.35">
      <c r="A1486" s="115">
        <v>44173</v>
      </c>
      <c r="B1486" s="118">
        <v>-0.42</v>
      </c>
      <c r="C1486" s="117">
        <f t="shared" si="24"/>
        <v>2020</v>
      </c>
    </row>
    <row r="1487" spans="1:3" ht="13.5" thickBot="1" x14ac:dyDescent="0.35">
      <c r="A1487" s="115">
        <v>44174</v>
      </c>
      <c r="B1487" s="119">
        <v>-0.42</v>
      </c>
      <c r="C1487" s="117">
        <f t="shared" si="24"/>
        <v>2020</v>
      </c>
    </row>
    <row r="1488" spans="1:3" ht="13.5" thickBot="1" x14ac:dyDescent="0.35">
      <c r="A1488" s="115">
        <v>44175</v>
      </c>
      <c r="B1488" s="118">
        <v>-0.44</v>
      </c>
      <c r="C1488" s="117">
        <f t="shared" si="24"/>
        <v>2020</v>
      </c>
    </row>
    <row r="1489" spans="1:3" ht="13.5" thickBot="1" x14ac:dyDescent="0.35">
      <c r="A1489" s="115">
        <v>44176</v>
      </c>
      <c r="B1489" s="119">
        <v>-0.44</v>
      </c>
      <c r="C1489" s="117">
        <f t="shared" si="24"/>
        <v>2020</v>
      </c>
    </row>
    <row r="1490" spans="1:3" ht="13.5" thickBot="1" x14ac:dyDescent="0.35">
      <c r="A1490" s="115">
        <v>44179</v>
      </c>
      <c r="B1490" s="118">
        <v>-0.44</v>
      </c>
      <c r="C1490" s="117">
        <f t="shared" si="24"/>
        <v>2020</v>
      </c>
    </row>
    <row r="1491" spans="1:3" ht="13.5" thickBot="1" x14ac:dyDescent="0.35">
      <c r="A1491" s="115">
        <v>44180</v>
      </c>
      <c r="B1491" s="119">
        <v>-0.45</v>
      </c>
      <c r="C1491" s="117">
        <f t="shared" si="24"/>
        <v>2020</v>
      </c>
    </row>
    <row r="1492" spans="1:3" ht="13.5" thickBot="1" x14ac:dyDescent="0.35">
      <c r="A1492" s="115">
        <v>44181</v>
      </c>
      <c r="B1492" s="118">
        <v>-0.43</v>
      </c>
      <c r="C1492" s="117">
        <f t="shared" si="24"/>
        <v>2020</v>
      </c>
    </row>
    <row r="1493" spans="1:3" ht="13.5" thickBot="1" x14ac:dyDescent="0.35">
      <c r="A1493" s="115">
        <v>44182</v>
      </c>
      <c r="B1493" s="119">
        <v>-0.44</v>
      </c>
      <c r="C1493" s="117">
        <f t="shared" si="24"/>
        <v>2020</v>
      </c>
    </row>
    <row r="1494" spans="1:3" ht="13.5" thickBot="1" x14ac:dyDescent="0.35">
      <c r="A1494" s="115">
        <v>44183</v>
      </c>
      <c r="B1494" s="118">
        <v>-0.43</v>
      </c>
      <c r="C1494" s="117">
        <f t="shared" si="24"/>
        <v>2020</v>
      </c>
    </row>
    <row r="1495" spans="1:3" ht="13.5" thickBot="1" x14ac:dyDescent="0.35">
      <c r="A1495" s="115">
        <v>44186</v>
      </c>
      <c r="B1495" s="119">
        <v>-0.43</v>
      </c>
      <c r="C1495" s="117">
        <f t="shared" si="24"/>
        <v>2020</v>
      </c>
    </row>
    <row r="1496" spans="1:3" ht="13.5" thickBot="1" x14ac:dyDescent="0.35">
      <c r="A1496" s="115">
        <v>44187</v>
      </c>
      <c r="B1496" s="118">
        <v>-0.44</v>
      </c>
      <c r="C1496" s="117">
        <f t="shared" si="24"/>
        <v>2020</v>
      </c>
    </row>
    <row r="1497" spans="1:3" ht="13.5" thickBot="1" x14ac:dyDescent="0.35">
      <c r="A1497" s="115">
        <v>44188</v>
      </c>
      <c r="B1497" s="119">
        <v>-0.43</v>
      </c>
      <c r="C1497" s="117">
        <f t="shared" si="24"/>
        <v>2020</v>
      </c>
    </row>
    <row r="1498" spans="1:3" ht="13.5" thickBot="1" x14ac:dyDescent="0.35">
      <c r="A1498" s="115">
        <v>44189</v>
      </c>
      <c r="B1498" s="118">
        <v>-0.46</v>
      </c>
      <c r="C1498" s="117">
        <f t="shared" si="24"/>
        <v>2020</v>
      </c>
    </row>
    <row r="1499" spans="1:3" ht="13.5" thickBot="1" x14ac:dyDescent="0.35">
      <c r="A1499" s="115">
        <v>44193</v>
      </c>
      <c r="B1499" s="119">
        <v>-0.46</v>
      </c>
      <c r="C1499" s="117">
        <f t="shared" si="24"/>
        <v>2020</v>
      </c>
    </row>
    <row r="1500" spans="1:3" ht="13.5" thickBot="1" x14ac:dyDescent="0.35">
      <c r="A1500" s="115">
        <v>44194</v>
      </c>
      <c r="B1500" s="118">
        <v>-0.45</v>
      </c>
      <c r="C1500" s="117">
        <f t="shared" si="24"/>
        <v>2020</v>
      </c>
    </row>
    <row r="1501" spans="1:3" ht="13.5" thickBot="1" x14ac:dyDescent="0.35">
      <c r="A1501" s="115">
        <v>44195</v>
      </c>
      <c r="B1501" s="119">
        <v>-0.45</v>
      </c>
      <c r="C1501" s="117">
        <f t="shared" si="24"/>
        <v>2020</v>
      </c>
    </row>
    <row r="1502" spans="1:3" x14ac:dyDescent="0.3">
      <c r="A1502" s="115">
        <v>44196</v>
      </c>
      <c r="B1502" s="118">
        <v>-0.48</v>
      </c>
      <c r="C1502" s="117">
        <f t="shared" si="24"/>
        <v>2020</v>
      </c>
    </row>
    <row r="1503" spans="1:3" ht="13.5" thickBot="1" x14ac:dyDescent="0.35">
      <c r="A1503" s="115">
        <v>44200</v>
      </c>
      <c r="B1503" s="118">
        <v>-0.5</v>
      </c>
      <c r="C1503" s="117">
        <f t="shared" si="24"/>
        <v>2021</v>
      </c>
    </row>
    <row r="1504" spans="1:3" ht="13.5" thickBot="1" x14ac:dyDescent="0.35">
      <c r="A1504" s="115">
        <v>44201</v>
      </c>
      <c r="B1504" s="119">
        <v>-0.47</v>
      </c>
      <c r="C1504" s="117">
        <f t="shared" si="24"/>
        <v>2021</v>
      </c>
    </row>
    <row r="1505" spans="1:3" ht="13.5" thickBot="1" x14ac:dyDescent="0.35">
      <c r="A1505" s="115">
        <v>44202</v>
      </c>
      <c r="B1505" s="118">
        <v>-0.41</v>
      </c>
      <c r="C1505" s="117">
        <f t="shared" si="24"/>
        <v>2021</v>
      </c>
    </row>
    <row r="1506" spans="1:3" ht="13.5" thickBot="1" x14ac:dyDescent="0.35">
      <c r="A1506" s="115">
        <v>44203</v>
      </c>
      <c r="B1506" s="119">
        <v>-0.39</v>
      </c>
      <c r="C1506" s="117">
        <f t="shared" si="24"/>
        <v>2021</v>
      </c>
    </row>
    <row r="1507" spans="1:3" ht="13.5" thickBot="1" x14ac:dyDescent="0.35">
      <c r="A1507" s="115">
        <v>44204</v>
      </c>
      <c r="B1507" s="118">
        <v>-0.33</v>
      </c>
      <c r="C1507" s="117">
        <f t="shared" si="24"/>
        <v>2021</v>
      </c>
    </row>
    <row r="1508" spans="1:3" ht="13.5" thickBot="1" x14ac:dyDescent="0.35">
      <c r="A1508" s="115">
        <v>44207</v>
      </c>
      <c r="B1508" s="119">
        <v>-0.32</v>
      </c>
      <c r="C1508" s="117">
        <f t="shared" si="24"/>
        <v>2021</v>
      </c>
    </row>
    <row r="1509" spans="1:3" ht="13.5" thickBot="1" x14ac:dyDescent="0.35">
      <c r="A1509" s="115">
        <v>44208</v>
      </c>
      <c r="B1509" s="118">
        <v>-0.34</v>
      </c>
      <c r="C1509" s="117">
        <f t="shared" si="24"/>
        <v>2021</v>
      </c>
    </row>
    <row r="1510" spans="1:3" ht="13.5" thickBot="1" x14ac:dyDescent="0.35">
      <c r="A1510" s="115">
        <v>44209</v>
      </c>
      <c r="B1510" s="119">
        <v>-0.39</v>
      </c>
      <c r="C1510" s="117">
        <f t="shared" si="24"/>
        <v>2021</v>
      </c>
    </row>
    <row r="1511" spans="1:3" ht="13.5" thickBot="1" x14ac:dyDescent="0.35">
      <c r="A1511" s="115">
        <v>44210</v>
      </c>
      <c r="B1511" s="118">
        <v>-0.36</v>
      </c>
      <c r="C1511" s="117">
        <f t="shared" si="24"/>
        <v>2021</v>
      </c>
    </row>
    <row r="1512" spans="1:3" ht="13.5" thickBot="1" x14ac:dyDescent="0.35">
      <c r="A1512" s="115">
        <v>44211</v>
      </c>
      <c r="B1512" s="119">
        <v>-0.38</v>
      </c>
      <c r="C1512" s="117">
        <f t="shared" si="24"/>
        <v>2021</v>
      </c>
    </row>
    <row r="1513" spans="1:3" ht="13.5" thickBot="1" x14ac:dyDescent="0.35">
      <c r="A1513" s="115">
        <v>44215</v>
      </c>
      <c r="B1513" s="118">
        <v>-0.4</v>
      </c>
      <c r="C1513" s="117">
        <f t="shared" si="24"/>
        <v>2021</v>
      </c>
    </row>
    <row r="1514" spans="1:3" ht="13.5" thickBot="1" x14ac:dyDescent="0.35">
      <c r="A1514" s="115">
        <v>44216</v>
      </c>
      <c r="B1514" s="119">
        <v>-0.42</v>
      </c>
      <c r="C1514" s="117">
        <f t="shared" si="24"/>
        <v>2021</v>
      </c>
    </row>
    <row r="1515" spans="1:3" ht="13.5" thickBot="1" x14ac:dyDescent="0.35">
      <c r="A1515" s="115">
        <v>44217</v>
      </c>
      <c r="B1515" s="118">
        <v>-0.43</v>
      </c>
      <c r="C1515" s="117">
        <f t="shared" si="24"/>
        <v>2021</v>
      </c>
    </row>
    <row r="1516" spans="1:3" ht="13.5" thickBot="1" x14ac:dyDescent="0.35">
      <c r="A1516" s="115">
        <v>44218</v>
      </c>
      <c r="B1516" s="119">
        <v>-0.43</v>
      </c>
      <c r="C1516" s="117">
        <f t="shared" si="24"/>
        <v>2021</v>
      </c>
    </row>
    <row r="1517" spans="1:3" ht="13.5" thickBot="1" x14ac:dyDescent="0.35">
      <c r="A1517" s="115">
        <v>44221</v>
      </c>
      <c r="B1517" s="118">
        <v>-0.45</v>
      </c>
      <c r="C1517" s="117">
        <f t="shared" si="24"/>
        <v>2021</v>
      </c>
    </row>
    <row r="1518" spans="1:3" ht="13.5" thickBot="1" x14ac:dyDescent="0.35">
      <c r="A1518" s="115">
        <v>44222</v>
      </c>
      <c r="B1518" s="119">
        <v>-0.43</v>
      </c>
      <c r="C1518" s="117">
        <f t="shared" si="24"/>
        <v>2021</v>
      </c>
    </row>
    <row r="1519" spans="1:3" ht="13.5" thickBot="1" x14ac:dyDescent="0.35">
      <c r="A1519" s="115">
        <v>44223</v>
      </c>
      <c r="B1519" s="118">
        <v>-0.43</v>
      </c>
      <c r="C1519" s="117">
        <f t="shared" si="24"/>
        <v>2021</v>
      </c>
    </row>
    <row r="1520" spans="1:3" ht="13.5" thickBot="1" x14ac:dyDescent="0.35">
      <c r="A1520" s="115">
        <v>44224</v>
      </c>
      <c r="B1520" s="119">
        <v>-0.46</v>
      </c>
      <c r="C1520" s="117">
        <f t="shared" si="24"/>
        <v>2021</v>
      </c>
    </row>
    <row r="1521" spans="1:3" ht="13.5" thickBot="1" x14ac:dyDescent="0.35">
      <c r="A1521" s="115">
        <v>44225</v>
      </c>
      <c r="B1521" s="118">
        <v>-0.42</v>
      </c>
      <c r="C1521" s="117">
        <f t="shared" si="24"/>
        <v>2021</v>
      </c>
    </row>
    <row r="1522" spans="1:3" ht="13.5" thickBot="1" x14ac:dyDescent="0.35">
      <c r="A1522" s="115">
        <v>44228</v>
      </c>
      <c r="B1522" s="119">
        <v>-0.42</v>
      </c>
      <c r="C1522" s="117">
        <f t="shared" si="24"/>
        <v>2021</v>
      </c>
    </row>
    <row r="1523" spans="1:3" ht="13.5" thickBot="1" x14ac:dyDescent="0.35">
      <c r="A1523" s="115">
        <v>44229</v>
      </c>
      <c r="B1523" s="118">
        <v>-0.42</v>
      </c>
      <c r="C1523" s="117">
        <f t="shared" si="24"/>
        <v>2021</v>
      </c>
    </row>
    <row r="1524" spans="1:3" ht="13.5" thickBot="1" x14ac:dyDescent="0.35">
      <c r="A1524" s="115">
        <v>44230</v>
      </c>
      <c r="B1524" s="119">
        <v>-0.41</v>
      </c>
      <c r="C1524" s="117">
        <f t="shared" si="24"/>
        <v>2021</v>
      </c>
    </row>
    <row r="1525" spans="1:3" ht="13.5" thickBot="1" x14ac:dyDescent="0.35">
      <c r="A1525" s="115">
        <v>44231</v>
      </c>
      <c r="B1525" s="118">
        <v>-0.39</v>
      </c>
      <c r="C1525" s="117">
        <f t="shared" si="24"/>
        <v>2021</v>
      </c>
    </row>
    <row r="1526" spans="1:3" ht="13.5" thickBot="1" x14ac:dyDescent="0.35">
      <c r="A1526" s="115">
        <v>44232</v>
      </c>
      <c r="B1526" s="119">
        <v>-0.36</v>
      </c>
      <c r="C1526" s="117">
        <f t="shared" si="24"/>
        <v>2021</v>
      </c>
    </row>
    <row r="1527" spans="1:3" ht="13.5" thickBot="1" x14ac:dyDescent="0.35">
      <c r="A1527" s="115">
        <v>44235</v>
      </c>
      <c r="B1527" s="118">
        <v>-0.37</v>
      </c>
      <c r="C1527" s="117">
        <f t="shared" si="24"/>
        <v>2021</v>
      </c>
    </row>
    <row r="1528" spans="1:3" ht="13.5" thickBot="1" x14ac:dyDescent="0.35">
      <c r="A1528" s="115">
        <v>44236</v>
      </c>
      <c r="B1528" s="119">
        <v>-0.38</v>
      </c>
      <c r="C1528" s="117">
        <f t="shared" si="24"/>
        <v>2021</v>
      </c>
    </row>
    <row r="1529" spans="1:3" ht="13.5" thickBot="1" x14ac:dyDescent="0.35">
      <c r="A1529" s="115">
        <v>44237</v>
      </c>
      <c r="B1529" s="118">
        <v>-0.4</v>
      </c>
      <c r="C1529" s="117">
        <f t="shared" si="24"/>
        <v>2021</v>
      </c>
    </row>
    <row r="1530" spans="1:3" ht="13.5" thickBot="1" x14ac:dyDescent="0.35">
      <c r="A1530" s="115">
        <v>44238</v>
      </c>
      <c r="B1530" s="119">
        <v>-0.36</v>
      </c>
      <c r="C1530" s="117">
        <f t="shared" si="24"/>
        <v>2021</v>
      </c>
    </row>
    <row r="1531" spans="1:3" ht="13.5" thickBot="1" x14ac:dyDescent="0.35">
      <c r="A1531" s="115">
        <v>44239</v>
      </c>
      <c r="B1531" s="118">
        <v>-0.33</v>
      </c>
      <c r="C1531" s="117">
        <f t="shared" si="24"/>
        <v>2021</v>
      </c>
    </row>
    <row r="1532" spans="1:3" ht="13.5" thickBot="1" x14ac:dyDescent="0.35">
      <c r="A1532" s="115">
        <v>44243</v>
      </c>
      <c r="B1532" s="119">
        <v>-0.27</v>
      </c>
      <c r="C1532" s="117">
        <f t="shared" si="24"/>
        <v>2021</v>
      </c>
    </row>
    <row r="1533" spans="1:3" ht="13.5" thickBot="1" x14ac:dyDescent="0.35">
      <c r="A1533" s="115">
        <v>44244</v>
      </c>
      <c r="B1533" s="118">
        <v>-0.27</v>
      </c>
      <c r="C1533" s="117">
        <f t="shared" si="24"/>
        <v>2021</v>
      </c>
    </row>
    <row r="1534" spans="1:3" ht="13.5" thickBot="1" x14ac:dyDescent="0.35">
      <c r="A1534" s="115">
        <v>44245</v>
      </c>
      <c r="B1534" s="119">
        <v>-0.22</v>
      </c>
      <c r="C1534" s="117">
        <f t="shared" si="24"/>
        <v>2021</v>
      </c>
    </row>
    <row r="1535" spans="1:3" ht="13.5" thickBot="1" x14ac:dyDescent="0.35">
      <c r="A1535" s="115">
        <v>44246</v>
      </c>
      <c r="B1535" s="118">
        <v>-0.15</v>
      </c>
      <c r="C1535" s="117">
        <f t="shared" si="24"/>
        <v>2021</v>
      </c>
    </row>
    <row r="1536" spans="1:3" ht="13.5" thickBot="1" x14ac:dyDescent="0.35">
      <c r="A1536" s="115">
        <v>44249</v>
      </c>
      <c r="B1536" s="119">
        <v>-0.12</v>
      </c>
      <c r="C1536" s="117">
        <f t="shared" si="24"/>
        <v>2021</v>
      </c>
    </row>
    <row r="1537" spans="1:3" ht="13.5" thickBot="1" x14ac:dyDescent="0.35">
      <c r="A1537" s="115">
        <v>44250</v>
      </c>
      <c r="B1537" s="118">
        <v>-0.1</v>
      </c>
      <c r="C1537" s="117">
        <f t="shared" si="24"/>
        <v>2021</v>
      </c>
    </row>
    <row r="1538" spans="1:3" ht="13.5" thickBot="1" x14ac:dyDescent="0.35">
      <c r="A1538" s="115">
        <v>44251</v>
      </c>
      <c r="B1538" s="119">
        <v>-0.08</v>
      </c>
      <c r="C1538" s="117">
        <f t="shared" si="24"/>
        <v>2021</v>
      </c>
    </row>
    <row r="1539" spans="1:3" ht="13.5" thickBot="1" x14ac:dyDescent="0.35">
      <c r="A1539" s="115">
        <v>44252</v>
      </c>
      <c r="B1539" s="118">
        <v>0.05</v>
      </c>
      <c r="C1539" s="117">
        <f t="shared" ref="C1539:C1602" si="25">YEAR(A1539)</f>
        <v>2021</v>
      </c>
    </row>
    <row r="1540" spans="1:3" ht="13.5" thickBot="1" x14ac:dyDescent="0.35">
      <c r="A1540" s="115">
        <v>44253</v>
      </c>
      <c r="B1540" s="119">
        <v>-0.09</v>
      </c>
      <c r="C1540" s="117">
        <f t="shared" si="25"/>
        <v>2021</v>
      </c>
    </row>
    <row r="1541" spans="1:3" ht="13.5" thickBot="1" x14ac:dyDescent="0.35">
      <c r="A1541" s="115">
        <v>44256</v>
      </c>
      <c r="B1541" s="118">
        <v>-0.03</v>
      </c>
      <c r="C1541" s="117">
        <f t="shared" si="25"/>
        <v>2021</v>
      </c>
    </row>
    <row r="1542" spans="1:3" ht="13.5" thickBot="1" x14ac:dyDescent="0.35">
      <c r="A1542" s="115">
        <v>44257</v>
      </c>
      <c r="B1542" s="119">
        <v>-7.0000000000000007E-2</v>
      </c>
      <c r="C1542" s="117">
        <f t="shared" si="25"/>
        <v>2021</v>
      </c>
    </row>
    <row r="1543" spans="1:3" ht="13.5" thickBot="1" x14ac:dyDescent="0.35">
      <c r="A1543" s="115">
        <v>44258</v>
      </c>
      <c r="B1543" s="118">
        <v>-0.05</v>
      </c>
      <c r="C1543" s="117">
        <f t="shared" si="25"/>
        <v>2021</v>
      </c>
    </row>
    <row r="1544" spans="1:3" ht="13.5" thickBot="1" x14ac:dyDescent="0.35">
      <c r="A1544" s="115">
        <v>44259</v>
      </c>
      <c r="B1544" s="119">
        <v>0</v>
      </c>
      <c r="C1544" s="117">
        <f t="shared" si="25"/>
        <v>2021</v>
      </c>
    </row>
    <row r="1545" spans="1:3" ht="13.5" thickBot="1" x14ac:dyDescent="0.35">
      <c r="A1545" s="115">
        <v>44260</v>
      </c>
      <c r="B1545" s="118">
        <v>-0.02</v>
      </c>
      <c r="C1545" s="117">
        <f t="shared" si="25"/>
        <v>2021</v>
      </c>
    </row>
    <row r="1546" spans="1:3" ht="13.5" thickBot="1" x14ac:dyDescent="0.35">
      <c r="A1546" s="115">
        <v>44263</v>
      </c>
      <c r="B1546" s="119">
        <v>0.01</v>
      </c>
      <c r="C1546" s="117">
        <f t="shared" si="25"/>
        <v>2021</v>
      </c>
    </row>
    <row r="1547" spans="1:3" ht="13.5" thickBot="1" x14ac:dyDescent="0.35">
      <c r="A1547" s="115">
        <v>44264</v>
      </c>
      <c r="B1547" s="118">
        <v>-0.04</v>
      </c>
      <c r="C1547" s="117">
        <f t="shared" si="25"/>
        <v>2021</v>
      </c>
    </row>
    <row r="1548" spans="1:3" ht="13.5" thickBot="1" x14ac:dyDescent="0.35">
      <c r="A1548" s="115">
        <v>44265</v>
      </c>
      <c r="B1548" s="119">
        <v>-0.1</v>
      </c>
      <c r="C1548" s="117">
        <f t="shared" si="25"/>
        <v>2021</v>
      </c>
    </row>
    <row r="1549" spans="1:3" ht="13.5" thickBot="1" x14ac:dyDescent="0.35">
      <c r="A1549" s="115">
        <v>44266</v>
      </c>
      <c r="B1549" s="118">
        <v>-7.0000000000000007E-2</v>
      </c>
      <c r="C1549" s="117">
        <f t="shared" si="25"/>
        <v>2021</v>
      </c>
    </row>
    <row r="1550" spans="1:3" ht="13.5" thickBot="1" x14ac:dyDescent="0.35">
      <c r="A1550" s="115">
        <v>44267</v>
      </c>
      <c r="B1550" s="119">
        <v>7.0000000000000007E-2</v>
      </c>
      <c r="C1550" s="117">
        <f t="shared" si="25"/>
        <v>2021</v>
      </c>
    </row>
    <row r="1551" spans="1:3" ht="13.5" thickBot="1" x14ac:dyDescent="0.35">
      <c r="A1551" s="115">
        <v>44270</v>
      </c>
      <c r="B1551" s="118">
        <v>0.01</v>
      </c>
      <c r="C1551" s="117">
        <f t="shared" si="25"/>
        <v>2021</v>
      </c>
    </row>
    <row r="1552" spans="1:3" ht="13.5" thickBot="1" x14ac:dyDescent="0.35">
      <c r="A1552" s="115">
        <v>44271</v>
      </c>
      <c r="B1552" s="119">
        <v>-0.01</v>
      </c>
      <c r="C1552" s="117">
        <f t="shared" si="25"/>
        <v>2021</v>
      </c>
    </row>
    <row r="1553" spans="1:3" ht="13.5" thickBot="1" x14ac:dyDescent="0.35">
      <c r="A1553" s="115">
        <v>44272</v>
      </c>
      <c r="B1553" s="118">
        <v>0.02</v>
      </c>
      <c r="C1553" s="117">
        <f t="shared" si="25"/>
        <v>2021</v>
      </c>
    </row>
    <row r="1554" spans="1:3" ht="13.5" thickBot="1" x14ac:dyDescent="0.35">
      <c r="A1554" s="115">
        <v>44273</v>
      </c>
      <c r="B1554" s="119">
        <v>7.0000000000000007E-2</v>
      </c>
      <c r="C1554" s="117">
        <f t="shared" si="25"/>
        <v>2021</v>
      </c>
    </row>
    <row r="1555" spans="1:3" ht="13.5" thickBot="1" x14ac:dyDescent="0.35">
      <c r="A1555" s="115">
        <v>44274</v>
      </c>
      <c r="B1555" s="118">
        <v>0.05</v>
      </c>
      <c r="C1555" s="117">
        <f t="shared" si="25"/>
        <v>2021</v>
      </c>
    </row>
    <row r="1556" spans="1:3" ht="13.5" thickBot="1" x14ac:dyDescent="0.35">
      <c r="A1556" s="115">
        <v>44277</v>
      </c>
      <c r="B1556" s="119">
        <v>-0.04</v>
      </c>
      <c r="C1556" s="117">
        <f t="shared" si="25"/>
        <v>2021</v>
      </c>
    </row>
    <row r="1557" spans="1:3" ht="13.5" thickBot="1" x14ac:dyDescent="0.35">
      <c r="A1557" s="115">
        <v>44278</v>
      </c>
      <c r="B1557" s="118">
        <v>-7.0000000000000007E-2</v>
      </c>
      <c r="C1557" s="117">
        <f t="shared" si="25"/>
        <v>2021</v>
      </c>
    </row>
    <row r="1558" spans="1:3" ht="13.5" thickBot="1" x14ac:dyDescent="0.35">
      <c r="A1558" s="115">
        <v>44279</v>
      </c>
      <c r="B1558" s="119">
        <v>-0.09</v>
      </c>
      <c r="C1558" s="117">
        <f t="shared" si="25"/>
        <v>2021</v>
      </c>
    </row>
    <row r="1559" spans="1:3" ht="13.5" thickBot="1" x14ac:dyDescent="0.35">
      <c r="A1559" s="115">
        <v>44280</v>
      </c>
      <c r="B1559" s="118">
        <v>-0.08</v>
      </c>
      <c r="C1559" s="117">
        <f t="shared" si="25"/>
        <v>2021</v>
      </c>
    </row>
    <row r="1560" spans="1:3" ht="13.5" thickBot="1" x14ac:dyDescent="0.35">
      <c r="A1560" s="115">
        <v>44281</v>
      </c>
      <c r="B1560" s="119">
        <v>-0.06</v>
      </c>
      <c r="C1560" s="117">
        <f t="shared" si="25"/>
        <v>2021</v>
      </c>
    </row>
    <row r="1561" spans="1:3" ht="13.5" thickBot="1" x14ac:dyDescent="0.35">
      <c r="A1561" s="115">
        <v>44284</v>
      </c>
      <c r="B1561" s="118">
        <v>-0.02</v>
      </c>
      <c r="C1561" s="117">
        <f t="shared" si="25"/>
        <v>2021</v>
      </c>
    </row>
    <row r="1562" spans="1:3" ht="13.5" thickBot="1" x14ac:dyDescent="0.35">
      <c r="A1562" s="115">
        <v>44285</v>
      </c>
      <c r="B1562" s="119">
        <v>-0.03</v>
      </c>
      <c r="C1562" s="117">
        <f t="shared" si="25"/>
        <v>2021</v>
      </c>
    </row>
    <row r="1563" spans="1:3" ht="13.5" thickBot="1" x14ac:dyDescent="0.35">
      <c r="A1563" s="115">
        <v>44286</v>
      </c>
      <c r="B1563" s="118">
        <v>-0.01</v>
      </c>
      <c r="C1563" s="117">
        <f t="shared" si="25"/>
        <v>2021</v>
      </c>
    </row>
    <row r="1564" spans="1:3" ht="13.5" thickBot="1" x14ac:dyDescent="0.35">
      <c r="A1564" s="115">
        <v>44287</v>
      </c>
      <c r="B1564" s="119">
        <v>-0.04</v>
      </c>
      <c r="C1564" s="117">
        <f t="shared" si="25"/>
        <v>2021</v>
      </c>
    </row>
    <row r="1565" spans="1:3" ht="13.5" thickBot="1" x14ac:dyDescent="0.35">
      <c r="A1565" s="115">
        <v>44288</v>
      </c>
      <c r="B1565" s="118">
        <v>-0.04</v>
      </c>
      <c r="C1565" s="117">
        <f t="shared" si="25"/>
        <v>2021</v>
      </c>
    </row>
    <row r="1566" spans="1:3" ht="13.5" thickBot="1" x14ac:dyDescent="0.35">
      <c r="A1566" s="115">
        <v>44291</v>
      </c>
      <c r="B1566" s="119">
        <v>-0.01</v>
      </c>
      <c r="C1566" s="117">
        <f t="shared" si="25"/>
        <v>2021</v>
      </c>
    </row>
    <row r="1567" spans="1:3" ht="13.5" thickBot="1" x14ac:dyDescent="0.35">
      <c r="A1567" s="115">
        <v>44292</v>
      </c>
      <c r="B1567" s="118">
        <v>-0.02</v>
      </c>
      <c r="C1567" s="117">
        <f t="shared" si="25"/>
        <v>2021</v>
      </c>
    </row>
    <row r="1568" spans="1:3" ht="13.5" thickBot="1" x14ac:dyDescent="0.35">
      <c r="A1568" s="115">
        <v>44293</v>
      </c>
      <c r="B1568" s="119">
        <v>0</v>
      </c>
      <c r="C1568" s="117">
        <f t="shared" si="25"/>
        <v>2021</v>
      </c>
    </row>
    <row r="1569" spans="1:3" ht="13.5" thickBot="1" x14ac:dyDescent="0.35">
      <c r="A1569" s="115">
        <v>44294</v>
      </c>
      <c r="B1569" s="118">
        <v>-0.02</v>
      </c>
      <c r="C1569" s="117">
        <f t="shared" si="25"/>
        <v>2021</v>
      </c>
    </row>
    <row r="1570" spans="1:3" ht="13.5" thickBot="1" x14ac:dyDescent="0.35">
      <c r="A1570" s="115">
        <v>44295</v>
      </c>
      <c r="B1570" s="119">
        <v>0.02</v>
      </c>
      <c r="C1570" s="117">
        <f t="shared" si="25"/>
        <v>2021</v>
      </c>
    </row>
    <row r="1571" spans="1:3" ht="13.5" thickBot="1" x14ac:dyDescent="0.35">
      <c r="A1571" s="115">
        <v>44298</v>
      </c>
      <c r="B1571" s="118">
        <v>0.01</v>
      </c>
      <c r="C1571" s="117">
        <f t="shared" si="25"/>
        <v>2021</v>
      </c>
    </row>
    <row r="1572" spans="1:3" ht="13.5" thickBot="1" x14ac:dyDescent="0.35">
      <c r="A1572" s="115">
        <v>44299</v>
      </c>
      <c r="B1572" s="119">
        <v>-0.02</v>
      </c>
      <c r="C1572" s="117">
        <f t="shared" si="25"/>
        <v>2021</v>
      </c>
    </row>
    <row r="1573" spans="1:3" ht="13.5" thickBot="1" x14ac:dyDescent="0.35">
      <c r="A1573" s="115">
        <v>44300</v>
      </c>
      <c r="B1573" s="118">
        <v>-0.02</v>
      </c>
      <c r="C1573" s="117">
        <f t="shared" si="25"/>
        <v>2021</v>
      </c>
    </row>
    <row r="1574" spans="1:3" ht="13.5" thickBot="1" x14ac:dyDescent="0.35">
      <c r="A1574" s="115">
        <v>44301</v>
      </c>
      <c r="B1574" s="119">
        <v>-0.11</v>
      </c>
      <c r="C1574" s="117">
        <f t="shared" si="25"/>
        <v>2021</v>
      </c>
    </row>
    <row r="1575" spans="1:3" ht="13.5" thickBot="1" x14ac:dyDescent="0.35">
      <c r="A1575" s="115">
        <v>44302</v>
      </c>
      <c r="B1575" s="118">
        <v>-0.1</v>
      </c>
      <c r="C1575" s="117">
        <f t="shared" si="25"/>
        <v>2021</v>
      </c>
    </row>
    <row r="1576" spans="1:3" ht="13.5" thickBot="1" x14ac:dyDescent="0.35">
      <c r="A1576" s="115">
        <v>44305</v>
      </c>
      <c r="B1576" s="119">
        <v>-7.0000000000000007E-2</v>
      </c>
      <c r="C1576" s="117">
        <f t="shared" si="25"/>
        <v>2021</v>
      </c>
    </row>
    <row r="1577" spans="1:3" ht="13.5" thickBot="1" x14ac:dyDescent="0.35">
      <c r="A1577" s="115">
        <v>44306</v>
      </c>
      <c r="B1577" s="118">
        <v>-7.0000000000000007E-2</v>
      </c>
      <c r="C1577" s="117">
        <f t="shared" si="25"/>
        <v>2021</v>
      </c>
    </row>
    <row r="1578" spans="1:3" ht="13.5" thickBot="1" x14ac:dyDescent="0.35">
      <c r="A1578" s="115">
        <v>44307</v>
      </c>
      <c r="B1578" s="119">
        <v>-0.1</v>
      </c>
      <c r="C1578" s="117">
        <f t="shared" si="25"/>
        <v>2021</v>
      </c>
    </row>
    <row r="1579" spans="1:3" ht="13.5" thickBot="1" x14ac:dyDescent="0.35">
      <c r="A1579" s="115">
        <v>44308</v>
      </c>
      <c r="B1579" s="118">
        <v>-0.12</v>
      </c>
      <c r="C1579" s="117">
        <f t="shared" si="25"/>
        <v>2021</v>
      </c>
    </row>
    <row r="1580" spans="1:3" ht="13.5" thickBot="1" x14ac:dyDescent="0.35">
      <c r="A1580" s="115">
        <v>44309</v>
      </c>
      <c r="B1580" s="119">
        <v>-0.12</v>
      </c>
      <c r="C1580" s="117">
        <f t="shared" si="25"/>
        <v>2021</v>
      </c>
    </row>
    <row r="1581" spans="1:3" ht="13.5" thickBot="1" x14ac:dyDescent="0.35">
      <c r="A1581" s="115">
        <v>44312</v>
      </c>
      <c r="B1581" s="118">
        <v>-0.14000000000000001</v>
      </c>
      <c r="C1581" s="117">
        <f t="shared" si="25"/>
        <v>2021</v>
      </c>
    </row>
    <row r="1582" spans="1:3" ht="13.5" thickBot="1" x14ac:dyDescent="0.35">
      <c r="A1582" s="115">
        <v>44313</v>
      </c>
      <c r="B1582" s="119">
        <v>-0.12</v>
      </c>
      <c r="C1582" s="117">
        <f t="shared" si="25"/>
        <v>2021</v>
      </c>
    </row>
    <row r="1583" spans="1:3" ht="13.5" thickBot="1" x14ac:dyDescent="0.35">
      <c r="A1583" s="115">
        <v>44314</v>
      </c>
      <c r="B1583" s="118">
        <v>-0.13</v>
      </c>
      <c r="C1583" s="117">
        <f t="shared" si="25"/>
        <v>2021</v>
      </c>
    </row>
    <row r="1584" spans="1:3" ht="13.5" thickBot="1" x14ac:dyDescent="0.35">
      <c r="A1584" s="115">
        <v>44315</v>
      </c>
      <c r="B1584" s="119">
        <v>-0.11</v>
      </c>
      <c r="C1584" s="117">
        <f t="shared" si="25"/>
        <v>2021</v>
      </c>
    </row>
    <row r="1585" spans="1:3" ht="13.5" thickBot="1" x14ac:dyDescent="0.35">
      <c r="A1585" s="115">
        <v>44316</v>
      </c>
      <c r="B1585" s="118">
        <v>-0.1</v>
      </c>
      <c r="C1585" s="117">
        <f t="shared" si="25"/>
        <v>2021</v>
      </c>
    </row>
    <row r="1586" spans="1:3" ht="13.5" thickBot="1" x14ac:dyDescent="0.35">
      <c r="A1586" s="115">
        <v>44319</v>
      </c>
      <c r="B1586" s="119">
        <v>-0.11</v>
      </c>
      <c r="C1586" s="117">
        <f t="shared" si="25"/>
        <v>2021</v>
      </c>
    </row>
    <row r="1587" spans="1:3" ht="13.5" thickBot="1" x14ac:dyDescent="0.35">
      <c r="A1587" s="115">
        <v>44320</v>
      </c>
      <c r="B1587" s="118">
        <v>-0.12</v>
      </c>
      <c r="C1587" s="117">
        <f t="shared" si="25"/>
        <v>2021</v>
      </c>
    </row>
    <row r="1588" spans="1:3" ht="13.5" thickBot="1" x14ac:dyDescent="0.35">
      <c r="A1588" s="115">
        <v>44321</v>
      </c>
      <c r="B1588" s="119">
        <v>-0.18</v>
      </c>
      <c r="C1588" s="117">
        <f t="shared" si="25"/>
        <v>2021</v>
      </c>
    </row>
    <row r="1589" spans="1:3" ht="13.5" thickBot="1" x14ac:dyDescent="0.35">
      <c r="A1589" s="115">
        <v>44322</v>
      </c>
      <c r="B1589" s="118">
        <v>-0.16</v>
      </c>
      <c r="C1589" s="117">
        <f t="shared" si="25"/>
        <v>2021</v>
      </c>
    </row>
    <row r="1590" spans="1:3" ht="13.5" thickBot="1" x14ac:dyDescent="0.35">
      <c r="A1590" s="115">
        <v>44323</v>
      </c>
      <c r="B1590" s="119">
        <v>-0.16</v>
      </c>
      <c r="C1590" s="117">
        <f t="shared" si="25"/>
        <v>2021</v>
      </c>
    </row>
    <row r="1591" spans="1:3" ht="13.5" thickBot="1" x14ac:dyDescent="0.35">
      <c r="A1591" s="115">
        <v>44326</v>
      </c>
      <c r="B1591" s="118">
        <v>-0.17</v>
      </c>
      <c r="C1591" s="117">
        <f t="shared" si="25"/>
        <v>2021</v>
      </c>
    </row>
    <row r="1592" spans="1:3" ht="13.5" thickBot="1" x14ac:dyDescent="0.35">
      <c r="A1592" s="115">
        <v>44327</v>
      </c>
      <c r="B1592" s="119">
        <v>-0.14000000000000001</v>
      </c>
      <c r="C1592" s="117">
        <f t="shared" si="25"/>
        <v>2021</v>
      </c>
    </row>
    <row r="1593" spans="1:3" ht="13.5" thickBot="1" x14ac:dyDescent="0.35">
      <c r="A1593" s="115">
        <v>44328</v>
      </c>
      <c r="B1593" s="118">
        <v>-0.1</v>
      </c>
      <c r="C1593" s="117">
        <f t="shared" si="25"/>
        <v>2021</v>
      </c>
    </row>
    <row r="1594" spans="1:3" ht="13.5" thickBot="1" x14ac:dyDescent="0.35">
      <c r="A1594" s="115">
        <v>44329</v>
      </c>
      <c r="B1594" s="119">
        <v>-0.11</v>
      </c>
      <c r="C1594" s="117">
        <f t="shared" si="25"/>
        <v>2021</v>
      </c>
    </row>
    <row r="1595" spans="1:3" ht="13.5" thickBot="1" x14ac:dyDescent="0.35">
      <c r="A1595" s="115">
        <v>44330</v>
      </c>
      <c r="B1595" s="118">
        <v>-0.15</v>
      </c>
      <c r="C1595" s="117">
        <f t="shared" si="25"/>
        <v>2021</v>
      </c>
    </row>
    <row r="1596" spans="1:3" ht="13.5" thickBot="1" x14ac:dyDescent="0.35">
      <c r="A1596" s="115">
        <v>44333</v>
      </c>
      <c r="B1596" s="119">
        <v>-0.16</v>
      </c>
      <c r="C1596" s="117">
        <f t="shared" si="25"/>
        <v>2021</v>
      </c>
    </row>
    <row r="1597" spans="1:3" ht="13.5" thickBot="1" x14ac:dyDescent="0.35">
      <c r="A1597" s="115">
        <v>44334</v>
      </c>
      <c r="B1597" s="118">
        <v>-0.14000000000000001</v>
      </c>
      <c r="C1597" s="117">
        <f t="shared" si="25"/>
        <v>2021</v>
      </c>
    </row>
    <row r="1598" spans="1:3" ht="13.5" thickBot="1" x14ac:dyDescent="0.35">
      <c r="A1598" s="115">
        <v>44335</v>
      </c>
      <c r="B1598" s="119">
        <v>-0.1</v>
      </c>
      <c r="C1598" s="117">
        <f t="shared" si="25"/>
        <v>2021</v>
      </c>
    </row>
    <row r="1599" spans="1:3" ht="13.5" thickBot="1" x14ac:dyDescent="0.35">
      <c r="A1599" s="115">
        <v>44336</v>
      </c>
      <c r="B1599" s="118">
        <v>-0.1</v>
      </c>
      <c r="C1599" s="117">
        <f t="shared" si="25"/>
        <v>2021</v>
      </c>
    </row>
    <row r="1600" spans="1:3" ht="13.5" thickBot="1" x14ac:dyDescent="0.35">
      <c r="A1600" s="115">
        <v>44337</v>
      </c>
      <c r="B1600" s="119">
        <v>-0.1</v>
      </c>
      <c r="C1600" s="117">
        <f t="shared" si="25"/>
        <v>2021</v>
      </c>
    </row>
    <row r="1601" spans="1:3" ht="13.5" thickBot="1" x14ac:dyDescent="0.35">
      <c r="A1601" s="115">
        <v>44340</v>
      </c>
      <c r="B1601" s="118">
        <v>-0.14000000000000001</v>
      </c>
      <c r="C1601" s="117">
        <f t="shared" si="25"/>
        <v>2021</v>
      </c>
    </row>
    <row r="1602" spans="1:3" ht="13.5" thickBot="1" x14ac:dyDescent="0.35">
      <c r="A1602" s="115">
        <v>44341</v>
      </c>
      <c r="B1602" s="119">
        <v>-0.18</v>
      </c>
      <c r="C1602" s="117">
        <f t="shared" si="25"/>
        <v>2021</v>
      </c>
    </row>
    <row r="1603" spans="1:3" ht="13.5" thickBot="1" x14ac:dyDescent="0.35">
      <c r="A1603" s="115">
        <v>44342</v>
      </c>
      <c r="B1603" s="118">
        <v>-0.16</v>
      </c>
      <c r="C1603" s="117">
        <f t="shared" ref="C1603:C1666" si="26">YEAR(A1603)</f>
        <v>2021</v>
      </c>
    </row>
    <row r="1604" spans="1:3" ht="13.5" thickBot="1" x14ac:dyDescent="0.35">
      <c r="A1604" s="115">
        <v>44343</v>
      </c>
      <c r="B1604" s="119">
        <v>-0.15</v>
      </c>
      <c r="C1604" s="117">
        <f t="shared" si="26"/>
        <v>2021</v>
      </c>
    </row>
    <row r="1605" spans="1:3" ht="13.5" thickBot="1" x14ac:dyDescent="0.35">
      <c r="A1605" s="115">
        <v>44344</v>
      </c>
      <c r="B1605" s="118">
        <v>-0.19</v>
      </c>
      <c r="C1605" s="117">
        <f t="shared" si="26"/>
        <v>2021</v>
      </c>
    </row>
    <row r="1606" spans="1:3" ht="13.5" thickBot="1" x14ac:dyDescent="0.35">
      <c r="A1606" s="115">
        <v>44348</v>
      </c>
      <c r="B1606" s="119">
        <v>-0.18</v>
      </c>
      <c r="C1606" s="117">
        <f t="shared" si="26"/>
        <v>2021</v>
      </c>
    </row>
    <row r="1607" spans="1:3" ht="13.5" thickBot="1" x14ac:dyDescent="0.35">
      <c r="A1607" s="115">
        <v>44349</v>
      </c>
      <c r="B1607" s="118">
        <v>-0.18</v>
      </c>
      <c r="C1607" s="117">
        <f t="shared" si="26"/>
        <v>2021</v>
      </c>
    </row>
    <row r="1608" spans="1:3" ht="13.5" thickBot="1" x14ac:dyDescent="0.35">
      <c r="A1608" s="115">
        <v>44350</v>
      </c>
      <c r="B1608" s="119">
        <v>-0.15</v>
      </c>
      <c r="C1608" s="117">
        <f t="shared" si="26"/>
        <v>2021</v>
      </c>
    </row>
    <row r="1609" spans="1:3" ht="13.5" thickBot="1" x14ac:dyDescent="0.35">
      <c r="A1609" s="115">
        <v>44351</v>
      </c>
      <c r="B1609" s="118">
        <v>-0.2</v>
      </c>
      <c r="C1609" s="117">
        <f t="shared" si="26"/>
        <v>2021</v>
      </c>
    </row>
    <row r="1610" spans="1:3" ht="13.5" thickBot="1" x14ac:dyDescent="0.35">
      <c r="A1610" s="115">
        <v>44354</v>
      </c>
      <c r="B1610" s="119">
        <v>-0.18</v>
      </c>
      <c r="C1610" s="117">
        <f t="shared" si="26"/>
        <v>2021</v>
      </c>
    </row>
    <row r="1611" spans="1:3" ht="13.5" thickBot="1" x14ac:dyDescent="0.35">
      <c r="A1611" s="115">
        <v>44355</v>
      </c>
      <c r="B1611" s="118">
        <v>-0.21</v>
      </c>
      <c r="C1611" s="117">
        <f t="shared" si="26"/>
        <v>2021</v>
      </c>
    </row>
    <row r="1612" spans="1:3" ht="13.5" thickBot="1" x14ac:dyDescent="0.35">
      <c r="A1612" s="115">
        <v>44356</v>
      </c>
      <c r="B1612" s="119">
        <v>-0.22</v>
      </c>
      <c r="C1612" s="117">
        <f t="shared" si="26"/>
        <v>2021</v>
      </c>
    </row>
    <row r="1613" spans="1:3" ht="13.5" thickBot="1" x14ac:dyDescent="0.35">
      <c r="A1613" s="115">
        <v>44357</v>
      </c>
      <c r="B1613" s="118">
        <v>-0.27</v>
      </c>
      <c r="C1613" s="117">
        <f t="shared" si="26"/>
        <v>2021</v>
      </c>
    </row>
    <row r="1614" spans="1:3" ht="13.5" thickBot="1" x14ac:dyDescent="0.35">
      <c r="A1614" s="115">
        <v>44358</v>
      </c>
      <c r="B1614" s="119">
        <v>-0.25</v>
      </c>
      <c r="C1614" s="117">
        <f t="shared" si="26"/>
        <v>2021</v>
      </c>
    </row>
    <row r="1615" spans="1:3" ht="13.5" thickBot="1" x14ac:dyDescent="0.35">
      <c r="A1615" s="115">
        <v>44361</v>
      </c>
      <c r="B1615" s="118">
        <v>-0.26</v>
      </c>
      <c r="C1615" s="117">
        <f t="shared" si="26"/>
        <v>2021</v>
      </c>
    </row>
    <row r="1616" spans="1:3" ht="13.5" thickBot="1" x14ac:dyDescent="0.35">
      <c r="A1616" s="115">
        <v>44362</v>
      </c>
      <c r="B1616" s="119">
        <v>-0.26</v>
      </c>
      <c r="C1616" s="117">
        <f t="shared" si="26"/>
        <v>2021</v>
      </c>
    </row>
    <row r="1617" spans="1:3" ht="13.5" thickBot="1" x14ac:dyDescent="0.35">
      <c r="A1617" s="115">
        <v>44363</v>
      </c>
      <c r="B1617" s="118">
        <v>-0.21</v>
      </c>
      <c r="C1617" s="117">
        <f t="shared" si="26"/>
        <v>2021</v>
      </c>
    </row>
    <row r="1618" spans="1:3" ht="13.5" thickBot="1" x14ac:dyDescent="0.35">
      <c r="A1618" s="115">
        <v>44364</v>
      </c>
      <c r="B1618" s="119">
        <v>-0.24</v>
      </c>
      <c r="C1618" s="117">
        <f t="shared" si="26"/>
        <v>2021</v>
      </c>
    </row>
    <row r="1619" spans="1:3" ht="13.5" thickBot="1" x14ac:dyDescent="0.35">
      <c r="A1619" s="115">
        <v>44365</v>
      </c>
      <c r="B1619" s="118">
        <v>-0.28999999999999998</v>
      </c>
      <c r="C1619" s="117">
        <f t="shared" si="26"/>
        <v>2021</v>
      </c>
    </row>
    <row r="1620" spans="1:3" ht="13.5" thickBot="1" x14ac:dyDescent="0.35">
      <c r="A1620" s="115">
        <v>44368</v>
      </c>
      <c r="B1620" s="119">
        <v>-0.21</v>
      </c>
      <c r="C1620" s="117">
        <f t="shared" si="26"/>
        <v>2021</v>
      </c>
    </row>
    <row r="1621" spans="1:3" ht="13.5" thickBot="1" x14ac:dyDescent="0.35">
      <c r="A1621" s="115">
        <v>44369</v>
      </c>
      <c r="B1621" s="118">
        <v>-0.26</v>
      </c>
      <c r="C1621" s="117">
        <f t="shared" si="26"/>
        <v>2021</v>
      </c>
    </row>
    <row r="1622" spans="1:3" ht="13.5" thickBot="1" x14ac:dyDescent="0.35">
      <c r="A1622" s="115">
        <v>44370</v>
      </c>
      <c r="B1622" s="119">
        <v>-0.26</v>
      </c>
      <c r="C1622" s="117">
        <f t="shared" si="26"/>
        <v>2021</v>
      </c>
    </row>
    <row r="1623" spans="1:3" ht="13.5" thickBot="1" x14ac:dyDescent="0.35">
      <c r="A1623" s="115">
        <v>44371</v>
      </c>
      <c r="B1623" s="118">
        <v>-0.25</v>
      </c>
      <c r="C1623" s="117">
        <f t="shared" si="26"/>
        <v>2021</v>
      </c>
    </row>
    <row r="1624" spans="1:3" ht="13.5" thickBot="1" x14ac:dyDescent="0.35">
      <c r="A1624" s="115">
        <v>44372</v>
      </c>
      <c r="B1624" s="119">
        <v>-0.23</v>
      </c>
      <c r="C1624" s="117">
        <f t="shared" si="26"/>
        <v>2021</v>
      </c>
    </row>
    <row r="1625" spans="1:3" ht="13.5" thickBot="1" x14ac:dyDescent="0.35">
      <c r="A1625" s="115">
        <v>44375</v>
      </c>
      <c r="B1625" s="118">
        <v>-0.28000000000000003</v>
      </c>
      <c r="C1625" s="117">
        <f t="shared" si="26"/>
        <v>2021</v>
      </c>
    </row>
    <row r="1626" spans="1:3" ht="13.5" thickBot="1" x14ac:dyDescent="0.35">
      <c r="A1626" s="115">
        <v>44376</v>
      </c>
      <c r="B1626" s="119">
        <v>-0.27</v>
      </c>
      <c r="C1626" s="117">
        <f t="shared" si="26"/>
        <v>2021</v>
      </c>
    </row>
    <row r="1627" spans="1:3" ht="13.5" thickBot="1" x14ac:dyDescent="0.35">
      <c r="A1627" s="115">
        <v>44377</v>
      </c>
      <c r="B1627" s="118">
        <v>-0.3</v>
      </c>
      <c r="C1627" s="117">
        <f t="shared" si="26"/>
        <v>2021</v>
      </c>
    </row>
    <row r="1628" spans="1:3" ht="13.5" thickBot="1" x14ac:dyDescent="0.35">
      <c r="A1628" s="115">
        <v>44378</v>
      </c>
      <c r="B1628" s="119">
        <v>-0.3</v>
      </c>
      <c r="C1628" s="117">
        <f t="shared" si="26"/>
        <v>2021</v>
      </c>
    </row>
    <row r="1629" spans="1:3" ht="13.5" thickBot="1" x14ac:dyDescent="0.35">
      <c r="A1629" s="115">
        <v>44379</v>
      </c>
      <c r="B1629" s="118">
        <v>-0.32</v>
      </c>
      <c r="C1629" s="117">
        <f t="shared" si="26"/>
        <v>2021</v>
      </c>
    </row>
    <row r="1630" spans="1:3" ht="13.5" thickBot="1" x14ac:dyDescent="0.35">
      <c r="A1630" s="115">
        <v>44383</v>
      </c>
      <c r="B1630" s="119">
        <v>-0.36</v>
      </c>
      <c r="C1630" s="117">
        <f t="shared" si="26"/>
        <v>2021</v>
      </c>
    </row>
    <row r="1631" spans="1:3" ht="13.5" thickBot="1" x14ac:dyDescent="0.35">
      <c r="A1631" s="115">
        <v>44384</v>
      </c>
      <c r="B1631" s="118">
        <v>-0.38</v>
      </c>
      <c r="C1631" s="117">
        <f t="shared" si="26"/>
        <v>2021</v>
      </c>
    </row>
    <row r="1632" spans="1:3" ht="13.5" thickBot="1" x14ac:dyDescent="0.35">
      <c r="A1632" s="115">
        <v>44385</v>
      </c>
      <c r="B1632" s="119">
        <v>-0.35</v>
      </c>
      <c r="C1632" s="117">
        <f t="shared" si="26"/>
        <v>2021</v>
      </c>
    </row>
    <row r="1633" spans="1:3" ht="13.5" thickBot="1" x14ac:dyDescent="0.35">
      <c r="A1633" s="115">
        <v>44386</v>
      </c>
      <c r="B1633" s="118">
        <v>-0.33</v>
      </c>
      <c r="C1633" s="117">
        <f t="shared" si="26"/>
        <v>2021</v>
      </c>
    </row>
    <row r="1634" spans="1:3" ht="13.5" thickBot="1" x14ac:dyDescent="0.35">
      <c r="A1634" s="115">
        <v>44389</v>
      </c>
      <c r="B1634" s="119">
        <v>-0.35</v>
      </c>
      <c r="C1634" s="117">
        <f t="shared" si="26"/>
        <v>2021</v>
      </c>
    </row>
    <row r="1635" spans="1:3" ht="13.5" thickBot="1" x14ac:dyDescent="0.35">
      <c r="A1635" s="115">
        <v>44390</v>
      </c>
      <c r="B1635" s="118">
        <v>-0.33</v>
      </c>
      <c r="C1635" s="117">
        <f t="shared" si="26"/>
        <v>2021</v>
      </c>
    </row>
    <row r="1636" spans="1:3" ht="13.5" thickBot="1" x14ac:dyDescent="0.35">
      <c r="A1636" s="115">
        <v>44391</v>
      </c>
      <c r="B1636" s="119">
        <v>-0.35</v>
      </c>
      <c r="C1636" s="117">
        <f t="shared" si="26"/>
        <v>2021</v>
      </c>
    </row>
    <row r="1637" spans="1:3" ht="13.5" thickBot="1" x14ac:dyDescent="0.35">
      <c r="A1637" s="115">
        <v>44392</v>
      </c>
      <c r="B1637" s="118">
        <v>-0.39</v>
      </c>
      <c r="C1637" s="117">
        <f t="shared" si="26"/>
        <v>2021</v>
      </c>
    </row>
    <row r="1638" spans="1:3" ht="13.5" thickBot="1" x14ac:dyDescent="0.35">
      <c r="A1638" s="115">
        <v>44393</v>
      </c>
      <c r="B1638" s="119">
        <v>-0.4</v>
      </c>
      <c r="C1638" s="117">
        <f t="shared" si="26"/>
        <v>2021</v>
      </c>
    </row>
    <row r="1639" spans="1:3" ht="13.5" thickBot="1" x14ac:dyDescent="0.35">
      <c r="A1639" s="115">
        <v>44396</v>
      </c>
      <c r="B1639" s="118">
        <v>-0.44</v>
      </c>
      <c r="C1639" s="117">
        <f t="shared" si="26"/>
        <v>2021</v>
      </c>
    </row>
    <row r="1640" spans="1:3" ht="13.5" thickBot="1" x14ac:dyDescent="0.35">
      <c r="A1640" s="115">
        <v>44397</v>
      </c>
      <c r="B1640" s="119">
        <v>-0.4</v>
      </c>
      <c r="C1640" s="117">
        <f t="shared" si="26"/>
        <v>2021</v>
      </c>
    </row>
    <row r="1641" spans="1:3" ht="13.5" thickBot="1" x14ac:dyDescent="0.35">
      <c r="A1641" s="115">
        <v>44398</v>
      </c>
      <c r="B1641" s="118">
        <v>-0.36</v>
      </c>
      <c r="C1641" s="117">
        <f t="shared" si="26"/>
        <v>2021</v>
      </c>
    </row>
    <row r="1642" spans="1:3" ht="13.5" thickBot="1" x14ac:dyDescent="0.35">
      <c r="A1642" s="115">
        <v>44399</v>
      </c>
      <c r="B1642" s="119">
        <v>-0.39</v>
      </c>
      <c r="C1642" s="117">
        <f t="shared" si="26"/>
        <v>2021</v>
      </c>
    </row>
    <row r="1643" spans="1:3" ht="13.5" thickBot="1" x14ac:dyDescent="0.35">
      <c r="A1643" s="115">
        <v>44400</v>
      </c>
      <c r="B1643" s="118">
        <v>-0.42</v>
      </c>
      <c r="C1643" s="117">
        <f t="shared" si="26"/>
        <v>2021</v>
      </c>
    </row>
    <row r="1644" spans="1:3" ht="13.5" thickBot="1" x14ac:dyDescent="0.35">
      <c r="A1644" s="115">
        <v>44403</v>
      </c>
      <c r="B1644" s="119">
        <v>-0.47</v>
      </c>
      <c r="C1644" s="117">
        <f t="shared" si="26"/>
        <v>2021</v>
      </c>
    </row>
    <row r="1645" spans="1:3" ht="13.5" thickBot="1" x14ac:dyDescent="0.35">
      <c r="A1645" s="115">
        <v>44404</v>
      </c>
      <c r="B1645" s="118">
        <v>-0.47</v>
      </c>
      <c r="C1645" s="117">
        <f t="shared" si="26"/>
        <v>2021</v>
      </c>
    </row>
    <row r="1646" spans="1:3" ht="13.5" thickBot="1" x14ac:dyDescent="0.35">
      <c r="A1646" s="115">
        <v>44405</v>
      </c>
      <c r="B1646" s="119">
        <v>-0.47</v>
      </c>
      <c r="C1646" s="117">
        <f t="shared" si="26"/>
        <v>2021</v>
      </c>
    </row>
    <row r="1647" spans="1:3" ht="13.5" thickBot="1" x14ac:dyDescent="0.35">
      <c r="A1647" s="115">
        <v>44406</v>
      </c>
      <c r="B1647" s="118">
        <v>-0.47</v>
      </c>
      <c r="C1647" s="117">
        <f t="shared" si="26"/>
        <v>2021</v>
      </c>
    </row>
    <row r="1648" spans="1:3" ht="13.5" thickBot="1" x14ac:dyDescent="0.35">
      <c r="A1648" s="115">
        <v>44407</v>
      </c>
      <c r="B1648" s="119">
        <v>-0.47</v>
      </c>
      <c r="C1648" s="117">
        <f t="shared" si="26"/>
        <v>2021</v>
      </c>
    </row>
    <row r="1649" spans="1:3" ht="13.5" thickBot="1" x14ac:dyDescent="0.35">
      <c r="A1649" s="115">
        <v>44410</v>
      </c>
      <c r="B1649" s="118">
        <v>-0.48</v>
      </c>
      <c r="C1649" s="117">
        <f t="shared" si="26"/>
        <v>2021</v>
      </c>
    </row>
    <row r="1650" spans="1:3" ht="13.5" thickBot="1" x14ac:dyDescent="0.35">
      <c r="A1650" s="115">
        <v>44411</v>
      </c>
      <c r="B1650" s="119">
        <v>-0.49</v>
      </c>
      <c r="C1650" s="117">
        <f t="shared" si="26"/>
        <v>2021</v>
      </c>
    </row>
    <row r="1651" spans="1:3" ht="13.5" thickBot="1" x14ac:dyDescent="0.35">
      <c r="A1651" s="115">
        <v>44412</v>
      </c>
      <c r="B1651" s="118">
        <v>-0.49</v>
      </c>
      <c r="C1651" s="117">
        <f t="shared" si="26"/>
        <v>2021</v>
      </c>
    </row>
    <row r="1652" spans="1:3" ht="13.5" thickBot="1" x14ac:dyDescent="0.35">
      <c r="A1652" s="115">
        <v>44413</v>
      </c>
      <c r="B1652" s="119">
        <v>-0.45</v>
      </c>
      <c r="C1652" s="117">
        <f t="shared" si="26"/>
        <v>2021</v>
      </c>
    </row>
    <row r="1653" spans="1:3" ht="13.5" thickBot="1" x14ac:dyDescent="0.35">
      <c r="A1653" s="115">
        <v>44414</v>
      </c>
      <c r="B1653" s="118">
        <v>-0.41</v>
      </c>
      <c r="C1653" s="117">
        <f t="shared" si="26"/>
        <v>2021</v>
      </c>
    </row>
    <row r="1654" spans="1:3" ht="13.5" thickBot="1" x14ac:dyDescent="0.35">
      <c r="A1654" s="115">
        <v>44417</v>
      </c>
      <c r="B1654" s="119">
        <v>-0.4</v>
      </c>
      <c r="C1654" s="117">
        <f t="shared" si="26"/>
        <v>2021</v>
      </c>
    </row>
    <row r="1655" spans="1:3" ht="13.5" thickBot="1" x14ac:dyDescent="0.35">
      <c r="A1655" s="115">
        <v>44418</v>
      </c>
      <c r="B1655" s="118">
        <v>-0.4</v>
      </c>
      <c r="C1655" s="117">
        <f t="shared" si="26"/>
        <v>2021</v>
      </c>
    </row>
    <row r="1656" spans="1:3" ht="13.5" thickBot="1" x14ac:dyDescent="0.35">
      <c r="A1656" s="115">
        <v>44419</v>
      </c>
      <c r="B1656" s="119">
        <v>-0.4</v>
      </c>
      <c r="C1656" s="117">
        <f t="shared" si="26"/>
        <v>2021</v>
      </c>
    </row>
    <row r="1657" spans="1:3" ht="13.5" thickBot="1" x14ac:dyDescent="0.35">
      <c r="A1657" s="115">
        <v>44420</v>
      </c>
      <c r="B1657" s="118">
        <v>-0.38</v>
      </c>
      <c r="C1657" s="117">
        <f t="shared" si="26"/>
        <v>2021</v>
      </c>
    </row>
    <row r="1658" spans="1:3" ht="13.5" thickBot="1" x14ac:dyDescent="0.35">
      <c r="A1658" s="115">
        <v>44421</v>
      </c>
      <c r="B1658" s="119">
        <v>-0.42</v>
      </c>
      <c r="C1658" s="117">
        <f t="shared" si="26"/>
        <v>2021</v>
      </c>
    </row>
    <row r="1659" spans="1:3" ht="13.5" thickBot="1" x14ac:dyDescent="0.35">
      <c r="A1659" s="115">
        <v>44424</v>
      </c>
      <c r="B1659" s="118">
        <v>-0.43</v>
      </c>
      <c r="C1659" s="117">
        <f t="shared" si="26"/>
        <v>2021</v>
      </c>
    </row>
    <row r="1660" spans="1:3" ht="13.5" thickBot="1" x14ac:dyDescent="0.35">
      <c r="A1660" s="115">
        <v>44425</v>
      </c>
      <c r="B1660" s="119">
        <v>-0.4</v>
      </c>
      <c r="C1660" s="117">
        <f t="shared" si="26"/>
        <v>2021</v>
      </c>
    </row>
    <row r="1661" spans="1:3" ht="13.5" thickBot="1" x14ac:dyDescent="0.35">
      <c r="A1661" s="115">
        <v>44426</v>
      </c>
      <c r="B1661" s="118">
        <v>-0.4</v>
      </c>
      <c r="C1661" s="117">
        <f t="shared" si="26"/>
        <v>2021</v>
      </c>
    </row>
    <row r="1662" spans="1:3" ht="13.5" thickBot="1" x14ac:dyDescent="0.35">
      <c r="A1662" s="115">
        <v>44427</v>
      </c>
      <c r="B1662" s="119">
        <v>-0.43</v>
      </c>
      <c r="C1662" s="117">
        <f t="shared" si="26"/>
        <v>2021</v>
      </c>
    </row>
    <row r="1663" spans="1:3" ht="13.5" thickBot="1" x14ac:dyDescent="0.35">
      <c r="A1663" s="115">
        <v>44428</v>
      </c>
      <c r="B1663" s="118">
        <v>-0.41</v>
      </c>
      <c r="C1663" s="117">
        <f t="shared" si="26"/>
        <v>2021</v>
      </c>
    </row>
    <row r="1664" spans="1:3" ht="13.5" thickBot="1" x14ac:dyDescent="0.35">
      <c r="A1664" s="115">
        <v>44431</v>
      </c>
      <c r="B1664" s="119">
        <v>-0.42</v>
      </c>
      <c r="C1664" s="117">
        <f t="shared" si="26"/>
        <v>2021</v>
      </c>
    </row>
    <row r="1665" spans="1:3" ht="13.5" thickBot="1" x14ac:dyDescent="0.35">
      <c r="A1665" s="115">
        <v>44432</v>
      </c>
      <c r="B1665" s="118">
        <v>-0.4</v>
      </c>
      <c r="C1665" s="117">
        <f t="shared" si="26"/>
        <v>2021</v>
      </c>
    </row>
    <row r="1666" spans="1:3" ht="13.5" thickBot="1" x14ac:dyDescent="0.35">
      <c r="A1666" s="115">
        <v>44433</v>
      </c>
      <c r="B1666" s="119">
        <v>-0.37</v>
      </c>
      <c r="C1666" s="117">
        <f t="shared" si="26"/>
        <v>2021</v>
      </c>
    </row>
    <row r="1667" spans="1:3" ht="13.5" thickBot="1" x14ac:dyDescent="0.35">
      <c r="A1667" s="115">
        <v>44434</v>
      </c>
      <c r="B1667" s="118">
        <v>-0.39</v>
      </c>
      <c r="C1667" s="117">
        <f t="shared" ref="C1667:C1730" si="27">YEAR(A1667)</f>
        <v>2021</v>
      </c>
    </row>
    <row r="1668" spans="1:3" ht="13.5" thickBot="1" x14ac:dyDescent="0.35">
      <c r="A1668" s="115">
        <v>44435</v>
      </c>
      <c r="B1668" s="119">
        <v>-0.46</v>
      </c>
      <c r="C1668" s="117">
        <f t="shared" si="27"/>
        <v>2021</v>
      </c>
    </row>
    <row r="1669" spans="1:3" ht="13.5" thickBot="1" x14ac:dyDescent="0.35">
      <c r="A1669" s="115">
        <v>44438</v>
      </c>
      <c r="B1669" s="118">
        <v>-0.45</v>
      </c>
      <c r="C1669" s="117">
        <f t="shared" si="27"/>
        <v>2021</v>
      </c>
    </row>
    <row r="1670" spans="1:3" ht="13.5" thickBot="1" x14ac:dyDescent="0.35">
      <c r="A1670" s="115">
        <v>44439</v>
      </c>
      <c r="B1670" s="119">
        <v>-0.41</v>
      </c>
      <c r="C1670" s="117">
        <f t="shared" si="27"/>
        <v>2021</v>
      </c>
    </row>
    <row r="1671" spans="1:3" ht="13.5" thickBot="1" x14ac:dyDescent="0.35">
      <c r="A1671" s="115">
        <v>44440</v>
      </c>
      <c r="B1671" s="118">
        <v>-0.42</v>
      </c>
      <c r="C1671" s="117">
        <f t="shared" si="27"/>
        <v>2021</v>
      </c>
    </row>
    <row r="1672" spans="1:3" ht="13.5" thickBot="1" x14ac:dyDescent="0.35">
      <c r="A1672" s="115">
        <v>44441</v>
      </c>
      <c r="B1672" s="119">
        <v>-0.42</v>
      </c>
      <c r="C1672" s="117">
        <f t="shared" si="27"/>
        <v>2021</v>
      </c>
    </row>
    <row r="1673" spans="1:3" ht="13.5" thickBot="1" x14ac:dyDescent="0.35">
      <c r="A1673" s="115">
        <v>44442</v>
      </c>
      <c r="B1673" s="118">
        <v>-0.39</v>
      </c>
      <c r="C1673" s="117">
        <f t="shared" si="27"/>
        <v>2021</v>
      </c>
    </row>
    <row r="1674" spans="1:3" ht="13.5" thickBot="1" x14ac:dyDescent="0.35">
      <c r="A1674" s="115">
        <v>44446</v>
      </c>
      <c r="B1674" s="119">
        <v>-0.36</v>
      </c>
      <c r="C1674" s="117">
        <f t="shared" si="27"/>
        <v>2021</v>
      </c>
    </row>
    <row r="1675" spans="1:3" ht="13.5" thickBot="1" x14ac:dyDescent="0.35">
      <c r="A1675" s="115">
        <v>44447</v>
      </c>
      <c r="B1675" s="118">
        <v>-0.41</v>
      </c>
      <c r="C1675" s="117">
        <f t="shared" si="27"/>
        <v>2021</v>
      </c>
    </row>
    <row r="1676" spans="1:3" ht="13.5" thickBot="1" x14ac:dyDescent="0.35">
      <c r="A1676" s="115">
        <v>44448</v>
      </c>
      <c r="B1676" s="119">
        <v>-0.47</v>
      </c>
      <c r="C1676" s="117">
        <f t="shared" si="27"/>
        <v>2021</v>
      </c>
    </row>
    <row r="1677" spans="1:3" ht="13.5" thickBot="1" x14ac:dyDescent="0.35">
      <c r="A1677" s="115">
        <v>44449</v>
      </c>
      <c r="B1677" s="118">
        <v>-0.45</v>
      </c>
      <c r="C1677" s="117">
        <f t="shared" si="27"/>
        <v>2021</v>
      </c>
    </row>
    <row r="1678" spans="1:3" ht="13.5" thickBot="1" x14ac:dyDescent="0.35">
      <c r="A1678" s="115">
        <v>44452</v>
      </c>
      <c r="B1678" s="119">
        <v>-0.45</v>
      </c>
      <c r="C1678" s="117">
        <f t="shared" si="27"/>
        <v>2021</v>
      </c>
    </row>
    <row r="1679" spans="1:3" ht="13.5" thickBot="1" x14ac:dyDescent="0.35">
      <c r="A1679" s="115">
        <v>44453</v>
      </c>
      <c r="B1679" s="118">
        <v>-0.48</v>
      </c>
      <c r="C1679" s="117">
        <f t="shared" si="27"/>
        <v>2021</v>
      </c>
    </row>
    <row r="1680" spans="1:3" ht="13.5" thickBot="1" x14ac:dyDescent="0.35">
      <c r="A1680" s="115">
        <v>44454</v>
      </c>
      <c r="B1680" s="119">
        <v>-0.46</v>
      </c>
      <c r="C1680" s="117">
        <f t="shared" si="27"/>
        <v>2021</v>
      </c>
    </row>
    <row r="1681" spans="1:3" ht="13.5" thickBot="1" x14ac:dyDescent="0.35">
      <c r="A1681" s="115">
        <v>44455</v>
      </c>
      <c r="B1681" s="118">
        <v>-0.45</v>
      </c>
      <c r="C1681" s="117">
        <f t="shared" si="27"/>
        <v>2021</v>
      </c>
    </row>
    <row r="1682" spans="1:3" ht="13.5" thickBot="1" x14ac:dyDescent="0.35">
      <c r="A1682" s="115">
        <v>44456</v>
      </c>
      <c r="B1682" s="119">
        <v>-0.42</v>
      </c>
      <c r="C1682" s="117">
        <f t="shared" si="27"/>
        <v>2021</v>
      </c>
    </row>
    <row r="1683" spans="1:3" ht="13.5" thickBot="1" x14ac:dyDescent="0.35">
      <c r="A1683" s="115">
        <v>44459</v>
      </c>
      <c r="B1683" s="118">
        <v>-0.44</v>
      </c>
      <c r="C1683" s="117">
        <f t="shared" si="27"/>
        <v>2021</v>
      </c>
    </row>
    <row r="1684" spans="1:3" ht="13.5" thickBot="1" x14ac:dyDescent="0.35">
      <c r="A1684" s="115">
        <v>44460</v>
      </c>
      <c r="B1684" s="119">
        <v>-0.43</v>
      </c>
      <c r="C1684" s="117">
        <f t="shared" si="27"/>
        <v>2021</v>
      </c>
    </row>
    <row r="1685" spans="1:3" ht="13.5" thickBot="1" x14ac:dyDescent="0.35">
      <c r="A1685" s="115">
        <v>44461</v>
      </c>
      <c r="B1685" s="118">
        <v>-0.44</v>
      </c>
      <c r="C1685" s="117">
        <f t="shared" si="27"/>
        <v>2021</v>
      </c>
    </row>
    <row r="1686" spans="1:3" ht="13.5" thickBot="1" x14ac:dyDescent="0.35">
      <c r="A1686" s="115">
        <v>44462</v>
      </c>
      <c r="B1686" s="119">
        <v>-0.39</v>
      </c>
      <c r="C1686" s="117">
        <f t="shared" si="27"/>
        <v>2021</v>
      </c>
    </row>
    <row r="1687" spans="1:3" ht="13.5" thickBot="1" x14ac:dyDescent="0.35">
      <c r="A1687" s="115">
        <v>44463</v>
      </c>
      <c r="B1687" s="118">
        <v>-0.34</v>
      </c>
      <c r="C1687" s="117">
        <f t="shared" si="27"/>
        <v>2021</v>
      </c>
    </row>
    <row r="1688" spans="1:3" ht="13.5" thickBot="1" x14ac:dyDescent="0.35">
      <c r="A1688" s="115">
        <v>44466</v>
      </c>
      <c r="B1688" s="119">
        <v>-0.35</v>
      </c>
      <c r="C1688" s="117">
        <f t="shared" si="27"/>
        <v>2021</v>
      </c>
    </row>
    <row r="1689" spans="1:3" ht="13.5" thickBot="1" x14ac:dyDescent="0.35">
      <c r="A1689" s="115">
        <v>44467</v>
      </c>
      <c r="B1689" s="118">
        <v>-0.31</v>
      </c>
      <c r="C1689" s="117">
        <f t="shared" si="27"/>
        <v>2021</v>
      </c>
    </row>
    <row r="1690" spans="1:3" ht="13.5" thickBot="1" x14ac:dyDescent="0.35">
      <c r="A1690" s="115">
        <v>44468</v>
      </c>
      <c r="B1690" s="119">
        <v>-0.28000000000000003</v>
      </c>
      <c r="C1690" s="117">
        <f t="shared" si="27"/>
        <v>2021</v>
      </c>
    </row>
    <row r="1691" spans="1:3" ht="13.5" thickBot="1" x14ac:dyDescent="0.35">
      <c r="A1691" s="115">
        <v>44469</v>
      </c>
      <c r="B1691" s="118">
        <v>-0.28999999999999998</v>
      </c>
      <c r="C1691" s="117">
        <f t="shared" si="27"/>
        <v>2021</v>
      </c>
    </row>
    <row r="1692" spans="1:3" ht="13.5" thickBot="1" x14ac:dyDescent="0.35">
      <c r="A1692" s="115">
        <v>44470</v>
      </c>
      <c r="B1692" s="119">
        <v>-0.34</v>
      </c>
      <c r="C1692" s="117">
        <f t="shared" si="27"/>
        <v>2021</v>
      </c>
    </row>
    <row r="1693" spans="1:3" ht="13.5" thickBot="1" x14ac:dyDescent="0.35">
      <c r="A1693" s="115">
        <v>44473</v>
      </c>
      <c r="B1693" s="118">
        <v>-0.34</v>
      </c>
      <c r="C1693" s="117">
        <f t="shared" si="27"/>
        <v>2021</v>
      </c>
    </row>
    <row r="1694" spans="1:3" ht="13.5" thickBot="1" x14ac:dyDescent="0.35">
      <c r="A1694" s="115">
        <v>44474</v>
      </c>
      <c r="B1694" s="119">
        <v>-0.33</v>
      </c>
      <c r="C1694" s="117">
        <f t="shared" si="27"/>
        <v>2021</v>
      </c>
    </row>
    <row r="1695" spans="1:3" ht="13.5" thickBot="1" x14ac:dyDescent="0.35">
      <c r="A1695" s="115">
        <v>44475</v>
      </c>
      <c r="B1695" s="118">
        <v>-0.34</v>
      </c>
      <c r="C1695" s="117">
        <f t="shared" si="27"/>
        <v>2021</v>
      </c>
    </row>
    <row r="1696" spans="1:3" ht="13.5" thickBot="1" x14ac:dyDescent="0.35">
      <c r="A1696" s="115">
        <v>44476</v>
      </c>
      <c r="B1696" s="119">
        <v>-0.31</v>
      </c>
      <c r="C1696" s="117">
        <f t="shared" si="27"/>
        <v>2021</v>
      </c>
    </row>
    <row r="1697" spans="1:3" ht="13.5" thickBot="1" x14ac:dyDescent="0.35">
      <c r="A1697" s="115">
        <v>44477</v>
      </c>
      <c r="B1697" s="118">
        <v>-0.31</v>
      </c>
      <c r="C1697" s="117">
        <f t="shared" si="27"/>
        <v>2021</v>
      </c>
    </row>
    <row r="1698" spans="1:3" ht="13.5" thickBot="1" x14ac:dyDescent="0.35">
      <c r="A1698" s="115">
        <v>44481</v>
      </c>
      <c r="B1698" s="119">
        <v>-0.34</v>
      </c>
      <c r="C1698" s="117">
        <f t="shared" si="27"/>
        <v>2021</v>
      </c>
    </row>
    <row r="1699" spans="1:3" ht="13.5" thickBot="1" x14ac:dyDescent="0.35">
      <c r="A1699" s="115">
        <v>44482</v>
      </c>
      <c r="B1699" s="118">
        <v>-0.42</v>
      </c>
      <c r="C1699" s="117">
        <f t="shared" si="27"/>
        <v>2021</v>
      </c>
    </row>
    <row r="1700" spans="1:3" ht="13.5" thickBot="1" x14ac:dyDescent="0.35">
      <c r="A1700" s="115">
        <v>44483</v>
      </c>
      <c r="B1700" s="119">
        <v>-0.44</v>
      </c>
      <c r="C1700" s="117">
        <f t="shared" si="27"/>
        <v>2021</v>
      </c>
    </row>
    <row r="1701" spans="1:3" ht="13.5" thickBot="1" x14ac:dyDescent="0.35">
      <c r="A1701" s="115">
        <v>44484</v>
      </c>
      <c r="B1701" s="118">
        <v>-0.42</v>
      </c>
      <c r="C1701" s="117">
        <f t="shared" si="27"/>
        <v>2021</v>
      </c>
    </row>
    <row r="1702" spans="1:3" ht="13.5" thickBot="1" x14ac:dyDescent="0.35">
      <c r="A1702" s="115">
        <v>44487</v>
      </c>
      <c r="B1702" s="119">
        <v>-0.43</v>
      </c>
      <c r="C1702" s="117">
        <f t="shared" si="27"/>
        <v>2021</v>
      </c>
    </row>
    <row r="1703" spans="1:3" ht="13.5" thickBot="1" x14ac:dyDescent="0.35">
      <c r="A1703" s="115">
        <v>44488</v>
      </c>
      <c r="B1703" s="118">
        <v>-0.36</v>
      </c>
      <c r="C1703" s="117">
        <f t="shared" si="27"/>
        <v>2021</v>
      </c>
    </row>
    <row r="1704" spans="1:3" ht="13.5" thickBot="1" x14ac:dyDescent="0.35">
      <c r="A1704" s="115">
        <v>44489</v>
      </c>
      <c r="B1704" s="119">
        <v>-0.36</v>
      </c>
      <c r="C1704" s="117">
        <f t="shared" si="27"/>
        <v>2021</v>
      </c>
    </row>
    <row r="1705" spans="1:3" ht="13.5" thickBot="1" x14ac:dyDescent="0.35">
      <c r="A1705" s="115">
        <v>44490</v>
      </c>
      <c r="B1705" s="118">
        <v>-0.4</v>
      </c>
      <c r="C1705" s="117">
        <f t="shared" si="27"/>
        <v>2021</v>
      </c>
    </row>
    <row r="1706" spans="1:3" ht="13.5" thickBot="1" x14ac:dyDescent="0.35">
      <c r="A1706" s="115">
        <v>44491</v>
      </c>
      <c r="B1706" s="119">
        <v>-0.42</v>
      </c>
      <c r="C1706" s="117">
        <f t="shared" si="27"/>
        <v>2021</v>
      </c>
    </row>
    <row r="1707" spans="1:3" ht="13.5" thickBot="1" x14ac:dyDescent="0.35">
      <c r="A1707" s="115">
        <v>44494</v>
      </c>
      <c r="B1707" s="118">
        <v>-0.43</v>
      </c>
      <c r="C1707" s="117">
        <f t="shared" si="27"/>
        <v>2021</v>
      </c>
    </row>
    <row r="1708" spans="1:3" ht="13.5" thickBot="1" x14ac:dyDescent="0.35">
      <c r="A1708" s="115">
        <v>44495</v>
      </c>
      <c r="B1708" s="119">
        <v>-0.48</v>
      </c>
      <c r="C1708" s="117">
        <f t="shared" si="27"/>
        <v>2021</v>
      </c>
    </row>
    <row r="1709" spans="1:3" ht="13.5" thickBot="1" x14ac:dyDescent="0.35">
      <c r="A1709" s="115">
        <v>44496</v>
      </c>
      <c r="B1709" s="118">
        <v>-0.56000000000000005</v>
      </c>
      <c r="C1709" s="117">
        <f t="shared" si="27"/>
        <v>2021</v>
      </c>
    </row>
    <row r="1710" spans="1:3" ht="13.5" thickBot="1" x14ac:dyDescent="0.35">
      <c r="A1710" s="115">
        <v>44497</v>
      </c>
      <c r="B1710" s="119">
        <v>-0.46</v>
      </c>
      <c r="C1710" s="117">
        <f t="shared" si="27"/>
        <v>2021</v>
      </c>
    </row>
    <row r="1711" spans="1:3" ht="13.5" thickBot="1" x14ac:dyDescent="0.35">
      <c r="A1711" s="115">
        <v>44498</v>
      </c>
      <c r="B1711" s="118">
        <v>-0.38</v>
      </c>
      <c r="C1711" s="117">
        <f t="shared" si="27"/>
        <v>2021</v>
      </c>
    </row>
    <row r="1712" spans="1:3" ht="13.5" thickBot="1" x14ac:dyDescent="0.35">
      <c r="A1712" s="115">
        <v>44501</v>
      </c>
      <c r="B1712" s="119">
        <v>-0.36</v>
      </c>
      <c r="C1712" s="117">
        <f t="shared" si="27"/>
        <v>2021</v>
      </c>
    </row>
    <row r="1713" spans="1:3" ht="13.5" thickBot="1" x14ac:dyDescent="0.35">
      <c r="A1713" s="115">
        <v>44502</v>
      </c>
      <c r="B1713" s="118">
        <v>-0.4</v>
      </c>
      <c r="C1713" s="117">
        <f t="shared" si="27"/>
        <v>2021</v>
      </c>
    </row>
    <row r="1714" spans="1:3" ht="13.5" thickBot="1" x14ac:dyDescent="0.35">
      <c r="A1714" s="115">
        <v>44503</v>
      </c>
      <c r="B1714" s="119">
        <v>-0.38</v>
      </c>
      <c r="C1714" s="117">
        <f t="shared" si="27"/>
        <v>2021</v>
      </c>
    </row>
    <row r="1715" spans="1:3" ht="13.5" thickBot="1" x14ac:dyDescent="0.35">
      <c r="A1715" s="115">
        <v>44504</v>
      </c>
      <c r="B1715" s="118">
        <v>-0.46</v>
      </c>
      <c r="C1715" s="117">
        <f t="shared" si="27"/>
        <v>2021</v>
      </c>
    </row>
    <row r="1716" spans="1:3" ht="13.5" thickBot="1" x14ac:dyDescent="0.35">
      <c r="A1716" s="115">
        <v>44505</v>
      </c>
      <c r="B1716" s="119">
        <v>-0.53</v>
      </c>
      <c r="C1716" s="117">
        <f t="shared" si="27"/>
        <v>2021</v>
      </c>
    </row>
    <row r="1717" spans="1:3" ht="13.5" thickBot="1" x14ac:dyDescent="0.35">
      <c r="A1717" s="115">
        <v>44508</v>
      </c>
      <c r="B1717" s="118">
        <v>-0.57999999999999996</v>
      </c>
      <c r="C1717" s="117">
        <f t="shared" si="27"/>
        <v>2021</v>
      </c>
    </row>
    <row r="1718" spans="1:3" ht="13.5" thickBot="1" x14ac:dyDescent="0.35">
      <c r="A1718" s="115">
        <v>44509</v>
      </c>
      <c r="B1718" s="119">
        <v>-0.64</v>
      </c>
      <c r="C1718" s="117">
        <f t="shared" si="27"/>
        <v>2021</v>
      </c>
    </row>
    <row r="1719" spans="1:3" ht="13.5" thickBot="1" x14ac:dyDescent="0.35">
      <c r="A1719" s="115">
        <v>44510</v>
      </c>
      <c r="B1719" s="118">
        <v>-0.6</v>
      </c>
      <c r="C1719" s="117">
        <f t="shared" si="27"/>
        <v>2021</v>
      </c>
    </row>
    <row r="1720" spans="1:3" ht="13.5" thickBot="1" x14ac:dyDescent="0.35">
      <c r="A1720" s="115">
        <v>44512</v>
      </c>
      <c r="B1720" s="119">
        <v>-0.59</v>
      </c>
      <c r="C1720" s="117">
        <f t="shared" si="27"/>
        <v>2021</v>
      </c>
    </row>
    <row r="1721" spans="1:3" ht="13.5" thickBot="1" x14ac:dyDescent="0.35">
      <c r="A1721" s="115">
        <v>44515</v>
      </c>
      <c r="B1721" s="118">
        <v>-0.56000000000000005</v>
      </c>
      <c r="C1721" s="117">
        <f t="shared" si="27"/>
        <v>2021</v>
      </c>
    </row>
    <row r="1722" spans="1:3" ht="13.5" thickBot="1" x14ac:dyDescent="0.35">
      <c r="A1722" s="115">
        <v>44516</v>
      </c>
      <c r="B1722" s="119">
        <v>-0.5</v>
      </c>
      <c r="C1722" s="117">
        <f t="shared" si="27"/>
        <v>2021</v>
      </c>
    </row>
    <row r="1723" spans="1:3" ht="13.5" thickBot="1" x14ac:dyDescent="0.35">
      <c r="A1723" s="115">
        <v>44517</v>
      </c>
      <c r="B1723" s="118">
        <v>-0.51</v>
      </c>
      <c r="C1723" s="117">
        <f t="shared" si="27"/>
        <v>2021</v>
      </c>
    </row>
    <row r="1724" spans="1:3" ht="13.5" thickBot="1" x14ac:dyDescent="0.35">
      <c r="A1724" s="115">
        <v>44518</v>
      </c>
      <c r="B1724" s="119">
        <v>-0.56000000000000005</v>
      </c>
      <c r="C1724" s="117">
        <f t="shared" si="27"/>
        <v>2021</v>
      </c>
    </row>
    <row r="1725" spans="1:3" ht="13.5" thickBot="1" x14ac:dyDescent="0.35">
      <c r="A1725" s="115">
        <v>44519</v>
      </c>
      <c r="B1725" s="118">
        <v>-0.6</v>
      </c>
      <c r="C1725" s="117">
        <f t="shared" si="27"/>
        <v>2021</v>
      </c>
    </row>
    <row r="1726" spans="1:3" ht="13.5" thickBot="1" x14ac:dyDescent="0.35">
      <c r="A1726" s="115">
        <v>44522</v>
      </c>
      <c r="B1726" s="119">
        <v>-0.49</v>
      </c>
      <c r="C1726" s="117">
        <f t="shared" si="27"/>
        <v>2021</v>
      </c>
    </row>
    <row r="1727" spans="1:3" ht="13.5" thickBot="1" x14ac:dyDescent="0.35">
      <c r="A1727" s="115">
        <v>44523</v>
      </c>
      <c r="B1727" s="118">
        <v>-0.43</v>
      </c>
      <c r="C1727" s="117">
        <f t="shared" si="27"/>
        <v>2021</v>
      </c>
    </row>
    <row r="1728" spans="1:3" ht="13.5" thickBot="1" x14ac:dyDescent="0.35">
      <c r="A1728" s="115">
        <v>44524</v>
      </c>
      <c r="B1728" s="119">
        <v>-0.46</v>
      </c>
      <c r="C1728" s="117">
        <f t="shared" si="27"/>
        <v>2021</v>
      </c>
    </row>
    <row r="1729" spans="1:3" ht="13.5" thickBot="1" x14ac:dyDescent="0.35">
      <c r="A1729" s="115">
        <v>44526</v>
      </c>
      <c r="B1729" s="118">
        <v>-0.55000000000000004</v>
      </c>
      <c r="C1729" s="117">
        <f t="shared" si="27"/>
        <v>2021</v>
      </c>
    </row>
    <row r="1730" spans="1:3" ht="13.5" thickBot="1" x14ac:dyDescent="0.35">
      <c r="A1730" s="115">
        <v>44529</v>
      </c>
      <c r="B1730" s="119">
        <v>-0.51</v>
      </c>
      <c r="C1730" s="117">
        <f t="shared" si="27"/>
        <v>2021</v>
      </c>
    </row>
    <row r="1731" spans="1:3" ht="13.5" thickBot="1" x14ac:dyDescent="0.35">
      <c r="A1731" s="115">
        <v>44530</v>
      </c>
      <c r="B1731" s="118">
        <v>-0.57999999999999996</v>
      </c>
      <c r="C1731" s="117">
        <f t="shared" ref="C1731:C1794" si="28">YEAR(A1731)</f>
        <v>2021</v>
      </c>
    </row>
    <row r="1732" spans="1:3" ht="13.5" thickBot="1" x14ac:dyDescent="0.35">
      <c r="A1732" s="115">
        <v>44531</v>
      </c>
      <c r="B1732" s="119">
        <v>-0.56000000000000005</v>
      </c>
      <c r="C1732" s="117">
        <f t="shared" si="28"/>
        <v>2021</v>
      </c>
    </row>
    <row r="1733" spans="1:3" ht="13.5" thickBot="1" x14ac:dyDescent="0.35">
      <c r="A1733" s="115">
        <v>44532</v>
      </c>
      <c r="B1733" s="118">
        <v>-0.61</v>
      </c>
      <c r="C1733" s="117">
        <f t="shared" si="28"/>
        <v>2021</v>
      </c>
    </row>
    <row r="1734" spans="1:3" ht="13.5" thickBot="1" x14ac:dyDescent="0.35">
      <c r="A1734" s="115">
        <v>44533</v>
      </c>
      <c r="B1734" s="119">
        <v>-0.63</v>
      </c>
      <c r="C1734" s="117">
        <f t="shared" si="28"/>
        <v>2021</v>
      </c>
    </row>
    <row r="1735" spans="1:3" ht="13.5" thickBot="1" x14ac:dyDescent="0.35">
      <c r="A1735" s="115">
        <v>44536</v>
      </c>
      <c r="B1735" s="118">
        <v>-0.56999999999999995</v>
      </c>
      <c r="C1735" s="117">
        <f t="shared" si="28"/>
        <v>2021</v>
      </c>
    </row>
    <row r="1736" spans="1:3" ht="13.5" thickBot="1" x14ac:dyDescent="0.35">
      <c r="A1736" s="115">
        <v>44537</v>
      </c>
      <c r="B1736" s="119">
        <v>-0.53</v>
      </c>
      <c r="C1736" s="117">
        <f t="shared" si="28"/>
        <v>2021</v>
      </c>
    </row>
    <row r="1737" spans="1:3" ht="13.5" thickBot="1" x14ac:dyDescent="0.35">
      <c r="A1737" s="115">
        <v>44538</v>
      </c>
      <c r="B1737" s="118">
        <v>-0.5</v>
      </c>
      <c r="C1737" s="117">
        <f t="shared" si="28"/>
        <v>2021</v>
      </c>
    </row>
    <row r="1738" spans="1:3" ht="13.5" thickBot="1" x14ac:dyDescent="0.35">
      <c r="A1738" s="115">
        <v>44539</v>
      </c>
      <c r="B1738" s="119">
        <v>-0.48</v>
      </c>
      <c r="C1738" s="117">
        <f t="shared" si="28"/>
        <v>2021</v>
      </c>
    </row>
    <row r="1739" spans="1:3" ht="13.5" thickBot="1" x14ac:dyDescent="0.35">
      <c r="A1739" s="115">
        <v>44540</v>
      </c>
      <c r="B1739" s="118">
        <v>-0.44</v>
      </c>
      <c r="C1739" s="117">
        <f t="shared" si="28"/>
        <v>2021</v>
      </c>
    </row>
    <row r="1740" spans="1:3" ht="13.5" thickBot="1" x14ac:dyDescent="0.35">
      <c r="A1740" s="115">
        <v>44543</v>
      </c>
      <c r="B1740" s="119">
        <v>-0.47</v>
      </c>
      <c r="C1740" s="117">
        <f t="shared" si="28"/>
        <v>2021</v>
      </c>
    </row>
    <row r="1741" spans="1:3" ht="13.5" thickBot="1" x14ac:dyDescent="0.35">
      <c r="A1741" s="115">
        <v>44544</v>
      </c>
      <c r="B1741" s="118">
        <v>-0.44</v>
      </c>
      <c r="C1741" s="117">
        <f t="shared" si="28"/>
        <v>2021</v>
      </c>
    </row>
    <row r="1742" spans="1:3" ht="13.5" thickBot="1" x14ac:dyDescent="0.35">
      <c r="A1742" s="115">
        <v>44545</v>
      </c>
      <c r="B1742" s="119">
        <v>-0.42</v>
      </c>
      <c r="C1742" s="117">
        <f t="shared" si="28"/>
        <v>2021</v>
      </c>
    </row>
    <row r="1743" spans="1:3" ht="13.5" thickBot="1" x14ac:dyDescent="0.35">
      <c r="A1743" s="115">
        <v>44546</v>
      </c>
      <c r="B1743" s="118">
        <v>-0.42</v>
      </c>
      <c r="C1743" s="117">
        <f t="shared" si="28"/>
        <v>2021</v>
      </c>
    </row>
    <row r="1744" spans="1:3" ht="13.5" thickBot="1" x14ac:dyDescent="0.35">
      <c r="A1744" s="115">
        <v>44547</v>
      </c>
      <c r="B1744" s="119">
        <v>-0.44</v>
      </c>
      <c r="C1744" s="117">
        <f t="shared" si="28"/>
        <v>2021</v>
      </c>
    </row>
    <row r="1745" spans="1:3" ht="13.5" thickBot="1" x14ac:dyDescent="0.35">
      <c r="A1745" s="115">
        <v>44550</v>
      </c>
      <c r="B1745" s="118">
        <v>-0.43</v>
      </c>
      <c r="C1745" s="117">
        <f t="shared" si="28"/>
        <v>2021</v>
      </c>
    </row>
    <row r="1746" spans="1:3" ht="13.5" thickBot="1" x14ac:dyDescent="0.35">
      <c r="A1746" s="115">
        <v>44551</v>
      </c>
      <c r="B1746" s="119">
        <v>-0.46</v>
      </c>
      <c r="C1746" s="117">
        <f t="shared" si="28"/>
        <v>2021</v>
      </c>
    </row>
    <row r="1747" spans="1:3" ht="13.5" thickBot="1" x14ac:dyDescent="0.35">
      <c r="A1747" s="115">
        <v>44552</v>
      </c>
      <c r="B1747" s="118">
        <v>-0.5</v>
      </c>
      <c r="C1747" s="117">
        <f t="shared" si="28"/>
        <v>2021</v>
      </c>
    </row>
    <row r="1748" spans="1:3" ht="13.5" thickBot="1" x14ac:dyDescent="0.35">
      <c r="A1748" s="115">
        <v>44553</v>
      </c>
      <c r="B1748" s="119">
        <v>-0.45</v>
      </c>
      <c r="C1748" s="117">
        <f t="shared" si="28"/>
        <v>2021</v>
      </c>
    </row>
    <row r="1749" spans="1:3" ht="13.5" thickBot="1" x14ac:dyDescent="0.35">
      <c r="A1749" s="115">
        <v>44557</v>
      </c>
      <c r="B1749" s="118">
        <v>-0.5</v>
      </c>
      <c r="C1749" s="117">
        <f t="shared" si="28"/>
        <v>2021</v>
      </c>
    </row>
    <row r="1750" spans="1:3" ht="13.5" thickBot="1" x14ac:dyDescent="0.35">
      <c r="A1750" s="115">
        <v>44558</v>
      </c>
      <c r="B1750" s="119">
        <v>-0.48</v>
      </c>
      <c r="C1750" s="117">
        <f t="shared" si="28"/>
        <v>2021</v>
      </c>
    </row>
    <row r="1751" spans="1:3" ht="13.5" thickBot="1" x14ac:dyDescent="0.35">
      <c r="A1751" s="115">
        <v>44559</v>
      </c>
      <c r="B1751" s="118">
        <v>-0.45</v>
      </c>
      <c r="C1751" s="117">
        <f t="shared" si="28"/>
        <v>2021</v>
      </c>
    </row>
    <row r="1752" spans="1:3" ht="13.5" thickBot="1" x14ac:dyDescent="0.35">
      <c r="A1752" s="115">
        <v>44560</v>
      </c>
      <c r="B1752" s="119">
        <v>-0.51</v>
      </c>
      <c r="C1752" s="117">
        <f t="shared" si="28"/>
        <v>2021</v>
      </c>
    </row>
    <row r="1753" spans="1:3" x14ac:dyDescent="0.3">
      <c r="A1753" s="115">
        <v>44561</v>
      </c>
      <c r="B1753" s="118">
        <v>-0.52</v>
      </c>
      <c r="C1753" s="117">
        <f t="shared" si="28"/>
        <v>2021</v>
      </c>
    </row>
    <row r="1754" spans="1:3" ht="13.5" thickBot="1" x14ac:dyDescent="0.35">
      <c r="A1754" s="115">
        <v>44564</v>
      </c>
      <c r="B1754" s="118">
        <v>-0.43</v>
      </c>
      <c r="C1754" s="117">
        <f t="shared" si="28"/>
        <v>2022</v>
      </c>
    </row>
    <row r="1755" spans="1:3" ht="13.5" thickBot="1" x14ac:dyDescent="0.35">
      <c r="A1755" s="115">
        <v>44565</v>
      </c>
      <c r="B1755" s="119">
        <v>-0.35</v>
      </c>
      <c r="C1755" s="117">
        <f t="shared" si="28"/>
        <v>2022</v>
      </c>
    </row>
    <row r="1756" spans="1:3" ht="13.5" thickBot="1" x14ac:dyDescent="0.35">
      <c r="A1756" s="115">
        <v>44566</v>
      </c>
      <c r="B1756" s="118">
        <v>-0.27</v>
      </c>
      <c r="C1756" s="117">
        <f t="shared" si="28"/>
        <v>2022</v>
      </c>
    </row>
    <row r="1757" spans="1:3" ht="13.5" thickBot="1" x14ac:dyDescent="0.35">
      <c r="A1757" s="115">
        <v>44567</v>
      </c>
      <c r="B1757" s="119">
        <v>-0.21</v>
      </c>
      <c r="C1757" s="117">
        <f t="shared" si="28"/>
        <v>2022</v>
      </c>
    </row>
    <row r="1758" spans="1:3" ht="13.5" thickBot="1" x14ac:dyDescent="0.35">
      <c r="A1758" s="115">
        <v>44568</v>
      </c>
      <c r="B1758" s="118">
        <v>-0.22</v>
      </c>
      <c r="C1758" s="117">
        <f t="shared" si="28"/>
        <v>2022</v>
      </c>
    </row>
    <row r="1759" spans="1:3" ht="13.5" thickBot="1" x14ac:dyDescent="0.35">
      <c r="A1759" s="115">
        <v>44571</v>
      </c>
      <c r="B1759" s="119">
        <v>-0.21</v>
      </c>
      <c r="C1759" s="117">
        <f t="shared" si="28"/>
        <v>2022</v>
      </c>
    </row>
    <row r="1760" spans="1:3" ht="13.5" thickBot="1" x14ac:dyDescent="0.35">
      <c r="A1760" s="115">
        <v>44572</v>
      </c>
      <c r="B1760" s="118">
        <v>-0.28999999999999998</v>
      </c>
      <c r="C1760" s="117">
        <f t="shared" si="28"/>
        <v>2022</v>
      </c>
    </row>
    <row r="1761" spans="1:3" ht="13.5" thickBot="1" x14ac:dyDescent="0.35">
      <c r="A1761" s="115">
        <v>44573</v>
      </c>
      <c r="B1761" s="119">
        <v>-0.23</v>
      </c>
      <c r="C1761" s="117">
        <f t="shared" si="28"/>
        <v>2022</v>
      </c>
    </row>
    <row r="1762" spans="1:3" ht="13.5" thickBot="1" x14ac:dyDescent="0.35">
      <c r="A1762" s="115">
        <v>44574</v>
      </c>
      <c r="B1762" s="118">
        <v>-0.23</v>
      </c>
      <c r="C1762" s="117">
        <f t="shared" si="28"/>
        <v>2022</v>
      </c>
    </row>
    <row r="1763" spans="1:3" ht="13.5" thickBot="1" x14ac:dyDescent="0.35">
      <c r="A1763" s="115">
        <v>44575</v>
      </c>
      <c r="B1763" s="119">
        <v>-0.16</v>
      </c>
      <c r="C1763" s="117">
        <f t="shared" si="28"/>
        <v>2022</v>
      </c>
    </row>
    <row r="1764" spans="1:3" ht="13.5" thickBot="1" x14ac:dyDescent="0.35">
      <c r="A1764" s="115">
        <v>44579</v>
      </c>
      <c r="B1764" s="118">
        <v>-0.12</v>
      </c>
      <c r="C1764" s="117">
        <f t="shared" si="28"/>
        <v>2022</v>
      </c>
    </row>
    <row r="1765" spans="1:3" ht="13.5" thickBot="1" x14ac:dyDescent="0.35">
      <c r="A1765" s="115">
        <v>44580</v>
      </c>
      <c r="B1765" s="119">
        <v>-0.11</v>
      </c>
      <c r="C1765" s="117">
        <f t="shared" si="28"/>
        <v>2022</v>
      </c>
    </row>
    <row r="1766" spans="1:3" ht="13.5" thickBot="1" x14ac:dyDescent="0.35">
      <c r="A1766" s="115">
        <v>44581</v>
      </c>
      <c r="B1766" s="118">
        <v>-0.1</v>
      </c>
      <c r="C1766" s="117">
        <f t="shared" si="28"/>
        <v>2022</v>
      </c>
    </row>
    <row r="1767" spans="1:3" ht="13.5" thickBot="1" x14ac:dyDescent="0.35">
      <c r="A1767" s="115">
        <v>44582</v>
      </c>
      <c r="B1767" s="119">
        <v>-0.18</v>
      </c>
      <c r="C1767" s="117">
        <f t="shared" si="28"/>
        <v>2022</v>
      </c>
    </row>
    <row r="1768" spans="1:3" ht="13.5" thickBot="1" x14ac:dyDescent="0.35">
      <c r="A1768" s="115">
        <v>44585</v>
      </c>
      <c r="B1768" s="118">
        <v>-0.19</v>
      </c>
      <c r="C1768" s="117">
        <f t="shared" si="28"/>
        <v>2022</v>
      </c>
    </row>
    <row r="1769" spans="1:3" ht="13.5" thickBot="1" x14ac:dyDescent="0.35">
      <c r="A1769" s="115">
        <v>44586</v>
      </c>
      <c r="B1769" s="119">
        <v>-0.16</v>
      </c>
      <c r="C1769" s="117">
        <f t="shared" si="28"/>
        <v>2022</v>
      </c>
    </row>
    <row r="1770" spans="1:3" ht="13.5" thickBot="1" x14ac:dyDescent="0.35">
      <c r="A1770" s="115">
        <v>44587</v>
      </c>
      <c r="B1770" s="118">
        <v>-0.1</v>
      </c>
      <c r="C1770" s="117">
        <f t="shared" si="28"/>
        <v>2022</v>
      </c>
    </row>
    <row r="1771" spans="1:3" ht="13.5" thickBot="1" x14ac:dyDescent="0.35">
      <c r="A1771" s="115">
        <v>44588</v>
      </c>
      <c r="B1771" s="119">
        <v>-0.17</v>
      </c>
      <c r="C1771" s="117">
        <f t="shared" si="28"/>
        <v>2022</v>
      </c>
    </row>
    <row r="1772" spans="1:3" ht="13.5" thickBot="1" x14ac:dyDescent="0.35">
      <c r="A1772" s="115">
        <v>44589</v>
      </c>
      <c r="B1772" s="118">
        <v>-0.21</v>
      </c>
      <c r="C1772" s="117">
        <f t="shared" si="28"/>
        <v>2022</v>
      </c>
    </row>
    <row r="1773" spans="1:3" ht="13.5" thickBot="1" x14ac:dyDescent="0.35">
      <c r="A1773" s="115">
        <v>44592</v>
      </c>
      <c r="B1773" s="119">
        <v>-0.19</v>
      </c>
      <c r="C1773" s="117">
        <f t="shared" si="28"/>
        <v>2022</v>
      </c>
    </row>
    <row r="1774" spans="1:3" ht="13.5" thickBot="1" x14ac:dyDescent="0.35">
      <c r="A1774" s="115">
        <v>44593</v>
      </c>
      <c r="B1774" s="118">
        <v>-0.15</v>
      </c>
      <c r="C1774" s="117">
        <f t="shared" si="28"/>
        <v>2022</v>
      </c>
    </row>
    <row r="1775" spans="1:3" ht="13.5" thickBot="1" x14ac:dyDescent="0.35">
      <c r="A1775" s="115">
        <v>44594</v>
      </c>
      <c r="B1775" s="119">
        <v>-0.14000000000000001</v>
      </c>
      <c r="C1775" s="117">
        <f t="shared" si="28"/>
        <v>2022</v>
      </c>
    </row>
    <row r="1776" spans="1:3" ht="13.5" thickBot="1" x14ac:dyDescent="0.35">
      <c r="A1776" s="115">
        <v>44595</v>
      </c>
      <c r="B1776" s="118">
        <v>-0.08</v>
      </c>
      <c r="C1776" s="117">
        <f t="shared" si="28"/>
        <v>2022</v>
      </c>
    </row>
    <row r="1777" spans="1:3" ht="13.5" thickBot="1" x14ac:dyDescent="0.35">
      <c r="A1777" s="115">
        <v>44596</v>
      </c>
      <c r="B1777" s="119">
        <v>0</v>
      </c>
      <c r="C1777" s="117">
        <f t="shared" si="28"/>
        <v>2022</v>
      </c>
    </row>
    <row r="1778" spans="1:3" ht="13.5" thickBot="1" x14ac:dyDescent="0.35">
      <c r="A1778" s="115">
        <v>44599</v>
      </c>
      <c r="B1778" s="118">
        <v>-0.01</v>
      </c>
      <c r="C1778" s="117">
        <f t="shared" si="28"/>
        <v>2022</v>
      </c>
    </row>
    <row r="1779" spans="1:3" ht="13.5" thickBot="1" x14ac:dyDescent="0.35">
      <c r="A1779" s="115">
        <v>44600</v>
      </c>
      <c r="B1779" s="119">
        <v>-0.01</v>
      </c>
      <c r="C1779" s="117">
        <f t="shared" si="28"/>
        <v>2022</v>
      </c>
    </row>
    <row r="1780" spans="1:3" ht="13.5" thickBot="1" x14ac:dyDescent="0.35">
      <c r="A1780" s="115">
        <v>44601</v>
      </c>
      <c r="B1780" s="118">
        <v>-0.01</v>
      </c>
      <c r="C1780" s="117">
        <f t="shared" si="28"/>
        <v>2022</v>
      </c>
    </row>
    <row r="1781" spans="1:3" ht="13.5" thickBot="1" x14ac:dyDescent="0.35">
      <c r="A1781" s="115">
        <v>44602</v>
      </c>
      <c r="B1781" s="119">
        <v>0.05</v>
      </c>
      <c r="C1781" s="117">
        <f t="shared" si="28"/>
        <v>2022</v>
      </c>
    </row>
    <row r="1782" spans="1:3" ht="13.5" thickBot="1" x14ac:dyDescent="0.35">
      <c r="A1782" s="115">
        <v>44603</v>
      </c>
      <c r="B1782" s="118">
        <v>0.02</v>
      </c>
      <c r="C1782" s="117">
        <f t="shared" si="28"/>
        <v>2022</v>
      </c>
    </row>
    <row r="1783" spans="1:3" ht="13.5" thickBot="1" x14ac:dyDescent="0.35">
      <c r="A1783" s="115">
        <v>44606</v>
      </c>
      <c r="B1783" s="119">
        <v>0.05</v>
      </c>
      <c r="C1783" s="117">
        <f t="shared" si="28"/>
        <v>2022</v>
      </c>
    </row>
    <row r="1784" spans="1:3" ht="13.5" thickBot="1" x14ac:dyDescent="0.35">
      <c r="A1784" s="115">
        <v>44607</v>
      </c>
      <c r="B1784" s="118">
        <v>0.11</v>
      </c>
      <c r="C1784" s="117">
        <f t="shared" si="28"/>
        <v>2022</v>
      </c>
    </row>
    <row r="1785" spans="1:3" ht="13.5" thickBot="1" x14ac:dyDescent="0.35">
      <c r="A1785" s="115">
        <v>44608</v>
      </c>
      <c r="B1785" s="119">
        <v>0.08</v>
      </c>
      <c r="C1785" s="117">
        <f t="shared" si="28"/>
        <v>2022</v>
      </c>
    </row>
    <row r="1786" spans="1:3" ht="13.5" thickBot="1" x14ac:dyDescent="0.35">
      <c r="A1786" s="115">
        <v>44609</v>
      </c>
      <c r="B1786" s="118">
        <v>0.1</v>
      </c>
      <c r="C1786" s="117">
        <f t="shared" si="28"/>
        <v>2022</v>
      </c>
    </row>
    <row r="1787" spans="1:3" ht="13.5" thickBot="1" x14ac:dyDescent="0.35">
      <c r="A1787" s="115">
        <v>44610</v>
      </c>
      <c r="B1787" s="119">
        <v>0.04</v>
      </c>
      <c r="C1787" s="117">
        <f t="shared" si="28"/>
        <v>2022</v>
      </c>
    </row>
    <row r="1788" spans="1:3" ht="13.5" thickBot="1" x14ac:dyDescent="0.35">
      <c r="A1788" s="115">
        <v>44614</v>
      </c>
      <c r="B1788" s="118">
        <v>0.03</v>
      </c>
      <c r="C1788" s="117">
        <f t="shared" si="28"/>
        <v>2022</v>
      </c>
    </row>
    <row r="1789" spans="1:3" ht="13.5" thickBot="1" x14ac:dyDescent="0.35">
      <c r="A1789" s="115">
        <v>44615</v>
      </c>
      <c r="B1789" s="119">
        <v>0.04</v>
      </c>
      <c r="C1789" s="117">
        <f t="shared" si="28"/>
        <v>2022</v>
      </c>
    </row>
    <row r="1790" spans="1:3" ht="13.5" thickBot="1" x14ac:dyDescent="0.35">
      <c r="A1790" s="115">
        <v>44616</v>
      </c>
      <c r="B1790" s="118">
        <v>0.01</v>
      </c>
      <c r="C1790" s="117">
        <f t="shared" si="28"/>
        <v>2022</v>
      </c>
    </row>
    <row r="1791" spans="1:3" ht="13.5" thickBot="1" x14ac:dyDescent="0.35">
      <c r="A1791" s="115">
        <v>44617</v>
      </c>
      <c r="B1791" s="119">
        <v>0.01</v>
      </c>
      <c r="C1791" s="117">
        <f t="shared" si="28"/>
        <v>2022</v>
      </c>
    </row>
    <row r="1792" spans="1:3" ht="13.5" thickBot="1" x14ac:dyDescent="0.35">
      <c r="A1792" s="115">
        <v>44620</v>
      </c>
      <c r="B1792" s="118">
        <v>-0.19</v>
      </c>
      <c r="C1792" s="117">
        <f t="shared" si="28"/>
        <v>2022</v>
      </c>
    </row>
    <row r="1793" spans="1:3" ht="13.5" thickBot="1" x14ac:dyDescent="0.35">
      <c r="A1793" s="115">
        <v>44621</v>
      </c>
      <c r="B1793" s="119">
        <v>-0.26</v>
      </c>
      <c r="C1793" s="117">
        <f t="shared" si="28"/>
        <v>2022</v>
      </c>
    </row>
    <row r="1794" spans="1:3" ht="13.5" thickBot="1" x14ac:dyDescent="0.35">
      <c r="A1794" s="115">
        <v>44622</v>
      </c>
      <c r="B1794" s="118">
        <v>-0.23</v>
      </c>
      <c r="C1794" s="117">
        <f t="shared" si="28"/>
        <v>2022</v>
      </c>
    </row>
    <row r="1795" spans="1:3" ht="13.5" thickBot="1" x14ac:dyDescent="0.35">
      <c r="A1795" s="115">
        <v>44623</v>
      </c>
      <c r="B1795" s="119">
        <v>-0.2</v>
      </c>
      <c r="C1795" s="117">
        <f t="shared" ref="C1795:C1858" si="29">YEAR(A1795)</f>
        <v>2022</v>
      </c>
    </row>
    <row r="1796" spans="1:3" ht="13.5" thickBot="1" x14ac:dyDescent="0.35">
      <c r="A1796" s="115">
        <v>44624</v>
      </c>
      <c r="B1796" s="118">
        <v>-0.25</v>
      </c>
      <c r="C1796" s="117">
        <f t="shared" si="29"/>
        <v>2022</v>
      </c>
    </row>
    <row r="1797" spans="1:3" ht="13.5" thickBot="1" x14ac:dyDescent="0.35">
      <c r="A1797" s="115">
        <v>44627</v>
      </c>
      <c r="B1797" s="119">
        <v>-0.31</v>
      </c>
      <c r="C1797" s="117">
        <f t="shared" si="29"/>
        <v>2022</v>
      </c>
    </row>
    <row r="1798" spans="1:3" ht="13.5" thickBot="1" x14ac:dyDescent="0.35">
      <c r="A1798" s="115">
        <v>44628</v>
      </c>
      <c r="B1798" s="118">
        <v>-0.39</v>
      </c>
      <c r="C1798" s="117">
        <f t="shared" si="29"/>
        <v>2022</v>
      </c>
    </row>
    <row r="1799" spans="1:3" ht="13.5" thickBot="1" x14ac:dyDescent="0.35">
      <c r="A1799" s="115">
        <v>44629</v>
      </c>
      <c r="B1799" s="119">
        <v>-0.27</v>
      </c>
      <c r="C1799" s="117">
        <f t="shared" si="29"/>
        <v>2022</v>
      </c>
    </row>
    <row r="1800" spans="1:3" ht="13.5" thickBot="1" x14ac:dyDescent="0.35">
      <c r="A1800" s="115">
        <v>44630</v>
      </c>
      <c r="B1800" s="118">
        <v>-0.22</v>
      </c>
      <c r="C1800" s="117">
        <f t="shared" si="29"/>
        <v>2022</v>
      </c>
    </row>
    <row r="1801" spans="1:3" ht="13.5" thickBot="1" x14ac:dyDescent="0.35">
      <c r="A1801" s="115">
        <v>44631</v>
      </c>
      <c r="B1801" s="119">
        <v>-0.3</v>
      </c>
      <c r="C1801" s="117">
        <f t="shared" si="29"/>
        <v>2022</v>
      </c>
    </row>
    <row r="1802" spans="1:3" ht="13.5" thickBot="1" x14ac:dyDescent="0.35">
      <c r="A1802" s="115">
        <v>44634</v>
      </c>
      <c r="B1802" s="118">
        <v>-0.19</v>
      </c>
      <c r="C1802" s="117">
        <f t="shared" si="29"/>
        <v>2022</v>
      </c>
    </row>
    <row r="1803" spans="1:3" ht="13.5" thickBot="1" x14ac:dyDescent="0.35">
      <c r="A1803" s="115">
        <v>44635</v>
      </c>
      <c r="B1803" s="119">
        <v>-0.09</v>
      </c>
      <c r="C1803" s="117">
        <f t="shared" si="29"/>
        <v>2022</v>
      </c>
    </row>
    <row r="1804" spans="1:3" ht="13.5" thickBot="1" x14ac:dyDescent="0.35">
      <c r="A1804" s="115">
        <v>44636</v>
      </c>
      <c r="B1804" s="118">
        <v>-7.0000000000000007E-2</v>
      </c>
      <c r="C1804" s="117">
        <f t="shared" si="29"/>
        <v>2022</v>
      </c>
    </row>
    <row r="1805" spans="1:3" ht="13.5" thickBot="1" x14ac:dyDescent="0.35">
      <c r="A1805" s="115">
        <v>44637</v>
      </c>
      <c r="B1805" s="119">
        <v>-0.13</v>
      </c>
      <c r="C1805" s="117">
        <f t="shared" si="29"/>
        <v>2022</v>
      </c>
    </row>
    <row r="1806" spans="1:3" ht="13.5" thickBot="1" x14ac:dyDescent="0.35">
      <c r="A1806" s="115">
        <v>44638</v>
      </c>
      <c r="B1806" s="118">
        <v>-0.14000000000000001</v>
      </c>
      <c r="C1806" s="117">
        <f t="shared" si="29"/>
        <v>2022</v>
      </c>
    </row>
    <row r="1807" spans="1:3" ht="13.5" thickBot="1" x14ac:dyDescent="0.35">
      <c r="A1807" s="115">
        <v>44641</v>
      </c>
      <c r="B1807" s="119">
        <v>-0.03</v>
      </c>
      <c r="C1807" s="117">
        <f t="shared" si="29"/>
        <v>2022</v>
      </c>
    </row>
    <row r="1808" spans="1:3" ht="13.5" thickBot="1" x14ac:dyDescent="0.35">
      <c r="A1808" s="115">
        <v>44642</v>
      </c>
      <c r="B1808" s="118">
        <v>0.01</v>
      </c>
      <c r="C1808" s="117">
        <f t="shared" si="29"/>
        <v>2022</v>
      </c>
    </row>
    <row r="1809" spans="1:3" ht="13.5" thickBot="1" x14ac:dyDescent="0.35">
      <c r="A1809" s="115">
        <v>44643</v>
      </c>
      <c r="B1809" s="119">
        <v>-0.09</v>
      </c>
      <c r="C1809" s="117">
        <f t="shared" si="29"/>
        <v>2022</v>
      </c>
    </row>
    <row r="1810" spans="1:3" ht="13.5" thickBot="1" x14ac:dyDescent="0.35">
      <c r="A1810" s="115">
        <v>44644</v>
      </c>
      <c r="B1810" s="118">
        <v>-0.06</v>
      </c>
      <c r="C1810" s="117">
        <f t="shared" si="29"/>
        <v>2022</v>
      </c>
    </row>
    <row r="1811" spans="1:3" ht="13.5" thickBot="1" x14ac:dyDescent="0.35">
      <c r="A1811" s="115">
        <v>44645</v>
      </c>
      <c r="B1811" s="119">
        <v>0.03</v>
      </c>
      <c r="C1811" s="117">
        <f t="shared" si="29"/>
        <v>2022</v>
      </c>
    </row>
    <row r="1812" spans="1:3" ht="13.5" thickBot="1" x14ac:dyDescent="0.35">
      <c r="A1812" s="115">
        <v>44648</v>
      </c>
      <c r="B1812" s="118">
        <v>0</v>
      </c>
      <c r="C1812" s="117">
        <f t="shared" si="29"/>
        <v>2022</v>
      </c>
    </row>
    <row r="1813" spans="1:3" ht="13.5" thickBot="1" x14ac:dyDescent="0.35">
      <c r="A1813" s="115">
        <v>44649</v>
      </c>
      <c r="B1813" s="119">
        <v>0.03</v>
      </c>
      <c r="C1813" s="117">
        <f t="shared" si="29"/>
        <v>2022</v>
      </c>
    </row>
    <row r="1814" spans="1:3" ht="13.5" thickBot="1" x14ac:dyDescent="0.35">
      <c r="A1814" s="115">
        <v>44650</v>
      </c>
      <c r="B1814" s="118">
        <v>-0.02</v>
      </c>
      <c r="C1814" s="117">
        <f t="shared" si="29"/>
        <v>2022</v>
      </c>
    </row>
    <row r="1815" spans="1:3" ht="13.5" thickBot="1" x14ac:dyDescent="0.35">
      <c r="A1815" s="115">
        <v>44651</v>
      </c>
      <c r="B1815" s="119">
        <v>-0.04</v>
      </c>
      <c r="C1815" s="117">
        <f t="shared" si="29"/>
        <v>2022</v>
      </c>
    </row>
    <row r="1816" spans="1:3" ht="13.5" thickBot="1" x14ac:dyDescent="0.35">
      <c r="A1816" s="115">
        <v>44652</v>
      </c>
      <c r="B1816" s="118">
        <v>0</v>
      </c>
      <c r="C1816" s="117">
        <f t="shared" si="29"/>
        <v>2022</v>
      </c>
    </row>
    <row r="1817" spans="1:3" ht="13.5" thickBot="1" x14ac:dyDescent="0.35">
      <c r="A1817" s="115">
        <v>44655</v>
      </c>
      <c r="B1817" s="119">
        <v>0.02</v>
      </c>
      <c r="C1817" s="117">
        <f t="shared" si="29"/>
        <v>2022</v>
      </c>
    </row>
    <row r="1818" spans="1:3" ht="13.5" thickBot="1" x14ac:dyDescent="0.35">
      <c r="A1818" s="115">
        <v>44656</v>
      </c>
      <c r="B1818" s="118">
        <v>0.1</v>
      </c>
      <c r="C1818" s="117">
        <f t="shared" si="29"/>
        <v>2022</v>
      </c>
    </row>
    <row r="1819" spans="1:3" ht="13.5" thickBot="1" x14ac:dyDescent="0.35">
      <c r="A1819" s="115">
        <v>44657</v>
      </c>
      <c r="B1819" s="119">
        <v>0.17</v>
      </c>
      <c r="C1819" s="117">
        <f t="shared" si="29"/>
        <v>2022</v>
      </c>
    </row>
    <row r="1820" spans="1:3" ht="13.5" thickBot="1" x14ac:dyDescent="0.35">
      <c r="A1820" s="115">
        <v>44658</v>
      </c>
      <c r="B1820" s="118">
        <v>0.23</v>
      </c>
      <c r="C1820" s="117">
        <f t="shared" si="29"/>
        <v>2022</v>
      </c>
    </row>
    <row r="1821" spans="1:3" ht="13.5" thickBot="1" x14ac:dyDescent="0.35">
      <c r="A1821" s="115">
        <v>44659</v>
      </c>
      <c r="B1821" s="119">
        <v>0.26</v>
      </c>
      <c r="C1821" s="117">
        <f t="shared" si="29"/>
        <v>2022</v>
      </c>
    </row>
    <row r="1822" spans="1:3" ht="13.5" thickBot="1" x14ac:dyDescent="0.35">
      <c r="A1822" s="115">
        <v>44662</v>
      </c>
      <c r="B1822" s="118">
        <v>0.3</v>
      </c>
      <c r="C1822" s="117">
        <f t="shared" si="29"/>
        <v>2022</v>
      </c>
    </row>
    <row r="1823" spans="1:3" ht="13.5" thickBot="1" x14ac:dyDescent="0.35">
      <c r="A1823" s="115">
        <v>44663</v>
      </c>
      <c r="B1823" s="119">
        <v>0.3</v>
      </c>
      <c r="C1823" s="117">
        <f t="shared" si="29"/>
        <v>2022</v>
      </c>
    </row>
    <row r="1824" spans="1:3" ht="13.5" thickBot="1" x14ac:dyDescent="0.35">
      <c r="A1824" s="115">
        <v>44664</v>
      </c>
      <c r="B1824" s="118">
        <v>0.33</v>
      </c>
      <c r="C1824" s="117">
        <f t="shared" si="29"/>
        <v>2022</v>
      </c>
    </row>
    <row r="1825" spans="1:3" ht="13.5" thickBot="1" x14ac:dyDescent="0.35">
      <c r="A1825" s="115">
        <v>44665</v>
      </c>
      <c r="B1825" s="119">
        <v>0.37</v>
      </c>
      <c r="C1825" s="117">
        <f t="shared" si="29"/>
        <v>2022</v>
      </c>
    </row>
    <row r="1826" spans="1:3" ht="13.5" thickBot="1" x14ac:dyDescent="0.35">
      <c r="A1826" s="115">
        <v>44669</v>
      </c>
      <c r="B1826" s="118">
        <v>0.4</v>
      </c>
      <c r="C1826" s="117">
        <f t="shared" si="29"/>
        <v>2022</v>
      </c>
    </row>
    <row r="1827" spans="1:3" ht="13.5" thickBot="1" x14ac:dyDescent="0.35">
      <c r="A1827" s="115">
        <v>44670</v>
      </c>
      <c r="B1827" s="119">
        <v>0.45</v>
      </c>
      <c r="C1827" s="117">
        <f t="shared" si="29"/>
        <v>2022</v>
      </c>
    </row>
    <row r="1828" spans="1:3" ht="13.5" thickBot="1" x14ac:dyDescent="0.35">
      <c r="A1828" s="115">
        <v>44671</v>
      </c>
      <c r="B1828" s="118">
        <v>0.35</v>
      </c>
      <c r="C1828" s="117">
        <f t="shared" si="29"/>
        <v>2022</v>
      </c>
    </row>
    <row r="1829" spans="1:3" ht="13.5" thickBot="1" x14ac:dyDescent="0.35">
      <c r="A1829" s="115">
        <v>44672</v>
      </c>
      <c r="B1829" s="119">
        <v>0.32</v>
      </c>
      <c r="C1829" s="117">
        <f t="shared" si="29"/>
        <v>2022</v>
      </c>
    </row>
    <row r="1830" spans="1:3" ht="13.5" thickBot="1" x14ac:dyDescent="0.35">
      <c r="A1830" s="115">
        <v>44673</v>
      </c>
      <c r="B1830" s="118">
        <v>0.37</v>
      </c>
      <c r="C1830" s="117">
        <f t="shared" si="29"/>
        <v>2022</v>
      </c>
    </row>
    <row r="1831" spans="1:3" ht="13.5" thickBot="1" x14ac:dyDescent="0.35">
      <c r="A1831" s="115">
        <v>44676</v>
      </c>
      <c r="B1831" s="119">
        <v>0.37</v>
      </c>
      <c r="C1831" s="117">
        <f t="shared" si="29"/>
        <v>2022</v>
      </c>
    </row>
    <row r="1832" spans="1:3" ht="13.5" thickBot="1" x14ac:dyDescent="0.35">
      <c r="A1832" s="115">
        <v>44677</v>
      </c>
      <c r="B1832" s="118">
        <v>0.4</v>
      </c>
      <c r="C1832" s="117">
        <f t="shared" si="29"/>
        <v>2022</v>
      </c>
    </row>
    <row r="1833" spans="1:3" ht="13.5" thickBot="1" x14ac:dyDescent="0.35">
      <c r="A1833" s="115">
        <v>44678</v>
      </c>
      <c r="B1833" s="119">
        <v>0.43</v>
      </c>
      <c r="C1833" s="117">
        <f t="shared" si="29"/>
        <v>2022</v>
      </c>
    </row>
    <row r="1834" spans="1:3" ht="13.5" thickBot="1" x14ac:dyDescent="0.35">
      <c r="A1834" s="115">
        <v>44679</v>
      </c>
      <c r="B1834" s="118">
        <v>0.36</v>
      </c>
      <c r="C1834" s="117">
        <f t="shared" si="29"/>
        <v>2022</v>
      </c>
    </row>
    <row r="1835" spans="1:3" ht="13.5" thickBot="1" x14ac:dyDescent="0.35">
      <c r="A1835" s="115">
        <v>44680</v>
      </c>
      <c r="B1835" s="119">
        <v>0.46</v>
      </c>
      <c r="C1835" s="117">
        <f t="shared" si="29"/>
        <v>2022</v>
      </c>
    </row>
    <row r="1836" spans="1:3" ht="13.5" thickBot="1" x14ac:dyDescent="0.35">
      <c r="A1836" s="115">
        <v>44683</v>
      </c>
      <c r="B1836" s="118">
        <v>0.63</v>
      </c>
      <c r="C1836" s="117">
        <f t="shared" si="29"/>
        <v>2022</v>
      </c>
    </row>
    <row r="1837" spans="1:3" ht="13.5" thickBot="1" x14ac:dyDescent="0.35">
      <c r="A1837" s="115">
        <v>44684</v>
      </c>
      <c r="B1837" s="119">
        <v>0.56000000000000005</v>
      </c>
      <c r="C1837" s="117">
        <f t="shared" si="29"/>
        <v>2022</v>
      </c>
    </row>
    <row r="1838" spans="1:3" ht="13.5" thickBot="1" x14ac:dyDescent="0.35">
      <c r="A1838" s="115">
        <v>44685</v>
      </c>
      <c r="B1838" s="118">
        <v>0.51</v>
      </c>
      <c r="C1838" s="117">
        <f t="shared" si="29"/>
        <v>2022</v>
      </c>
    </row>
    <row r="1839" spans="1:3" ht="13.5" thickBot="1" x14ac:dyDescent="0.35">
      <c r="A1839" s="115">
        <v>44686</v>
      </c>
      <c r="B1839" s="119">
        <v>0.64</v>
      </c>
      <c r="C1839" s="117">
        <f t="shared" si="29"/>
        <v>2022</v>
      </c>
    </row>
    <row r="1840" spans="1:3" ht="13.5" thickBot="1" x14ac:dyDescent="0.35">
      <c r="A1840" s="115">
        <v>44687</v>
      </c>
      <c r="B1840" s="118">
        <v>0.72</v>
      </c>
      <c r="C1840" s="117">
        <f t="shared" si="29"/>
        <v>2022</v>
      </c>
    </row>
    <row r="1841" spans="1:3" ht="13.5" thickBot="1" x14ac:dyDescent="0.35">
      <c r="A1841" s="115">
        <v>44690</v>
      </c>
      <c r="B1841" s="119">
        <v>0.76</v>
      </c>
      <c r="C1841" s="117">
        <f t="shared" si="29"/>
        <v>2022</v>
      </c>
    </row>
    <row r="1842" spans="1:3" ht="13.5" thickBot="1" x14ac:dyDescent="0.35">
      <c r="A1842" s="115">
        <v>44691</v>
      </c>
      <c r="B1842" s="118">
        <v>0.77</v>
      </c>
      <c r="C1842" s="117">
        <f t="shared" si="29"/>
        <v>2022</v>
      </c>
    </row>
    <row r="1843" spans="1:3" ht="13.5" thickBot="1" x14ac:dyDescent="0.35">
      <c r="A1843" s="115">
        <v>44692</v>
      </c>
      <c r="B1843" s="119">
        <v>0.62</v>
      </c>
      <c r="C1843" s="117">
        <f t="shared" si="29"/>
        <v>2022</v>
      </c>
    </row>
    <row r="1844" spans="1:3" ht="13.5" thickBot="1" x14ac:dyDescent="0.35">
      <c r="A1844" s="115">
        <v>44693</v>
      </c>
      <c r="B1844" s="118">
        <v>0.68</v>
      </c>
      <c r="C1844" s="117">
        <f t="shared" si="29"/>
        <v>2022</v>
      </c>
    </row>
    <row r="1845" spans="1:3" ht="13.5" thickBot="1" x14ac:dyDescent="0.35">
      <c r="A1845" s="115">
        <v>44694</v>
      </c>
      <c r="B1845" s="119">
        <v>0.68</v>
      </c>
      <c r="C1845" s="117">
        <f t="shared" si="29"/>
        <v>2022</v>
      </c>
    </row>
    <row r="1846" spans="1:3" ht="13.5" thickBot="1" x14ac:dyDescent="0.35">
      <c r="A1846" s="115">
        <v>44697</v>
      </c>
      <c r="B1846" s="118">
        <v>0.7</v>
      </c>
      <c r="C1846" s="117">
        <f t="shared" si="29"/>
        <v>2022</v>
      </c>
    </row>
    <row r="1847" spans="1:3" ht="13.5" thickBot="1" x14ac:dyDescent="0.35">
      <c r="A1847" s="115">
        <v>44698</v>
      </c>
      <c r="B1847" s="119">
        <v>0.76</v>
      </c>
      <c r="C1847" s="117">
        <f t="shared" si="29"/>
        <v>2022</v>
      </c>
    </row>
    <row r="1848" spans="1:3" ht="13.5" thickBot="1" x14ac:dyDescent="0.35">
      <c r="A1848" s="115">
        <v>44699</v>
      </c>
      <c r="B1848" s="118">
        <v>0.65</v>
      </c>
      <c r="C1848" s="117">
        <f t="shared" si="29"/>
        <v>2022</v>
      </c>
    </row>
    <row r="1849" spans="1:3" ht="13.5" thickBot="1" x14ac:dyDescent="0.35">
      <c r="A1849" s="115">
        <v>44700</v>
      </c>
      <c r="B1849" s="119">
        <v>0.74</v>
      </c>
      <c r="C1849" s="117">
        <f t="shared" si="29"/>
        <v>2022</v>
      </c>
    </row>
    <row r="1850" spans="1:3" ht="13.5" thickBot="1" x14ac:dyDescent="0.35">
      <c r="A1850" s="115">
        <v>44701</v>
      </c>
      <c r="B1850" s="118">
        <v>0.76</v>
      </c>
      <c r="C1850" s="117">
        <f t="shared" si="29"/>
        <v>2022</v>
      </c>
    </row>
    <row r="1851" spans="1:3" ht="13.5" thickBot="1" x14ac:dyDescent="0.35">
      <c r="A1851" s="115">
        <v>44704</v>
      </c>
      <c r="B1851" s="119">
        <v>0.8</v>
      </c>
      <c r="C1851" s="117">
        <f t="shared" si="29"/>
        <v>2022</v>
      </c>
    </row>
    <row r="1852" spans="1:3" ht="13.5" thickBot="1" x14ac:dyDescent="0.35">
      <c r="A1852" s="115">
        <v>44705</v>
      </c>
      <c r="B1852" s="118">
        <v>0.75</v>
      </c>
      <c r="C1852" s="117">
        <f t="shared" si="29"/>
        <v>2022</v>
      </c>
    </row>
    <row r="1853" spans="1:3" ht="13.5" thickBot="1" x14ac:dyDescent="0.35">
      <c r="A1853" s="115">
        <v>44706</v>
      </c>
      <c r="B1853" s="119">
        <v>0.76</v>
      </c>
      <c r="C1853" s="117">
        <f t="shared" si="29"/>
        <v>2022</v>
      </c>
    </row>
    <row r="1854" spans="1:3" ht="13.5" thickBot="1" x14ac:dyDescent="0.35">
      <c r="A1854" s="115">
        <v>44707</v>
      </c>
      <c r="B1854" s="118">
        <v>0.73</v>
      </c>
      <c r="C1854" s="117">
        <f t="shared" si="29"/>
        <v>2022</v>
      </c>
    </row>
    <row r="1855" spans="1:3" ht="13.5" thickBot="1" x14ac:dyDescent="0.35">
      <c r="A1855" s="115">
        <v>44708</v>
      </c>
      <c r="B1855" s="119">
        <v>0.71</v>
      </c>
      <c r="C1855" s="117">
        <f t="shared" si="29"/>
        <v>2022</v>
      </c>
    </row>
    <row r="1856" spans="1:3" ht="13.5" thickBot="1" x14ac:dyDescent="0.35">
      <c r="A1856" s="115">
        <v>44712</v>
      </c>
      <c r="B1856" s="118">
        <v>0.81</v>
      </c>
      <c r="C1856" s="117">
        <f t="shared" si="29"/>
        <v>2022</v>
      </c>
    </row>
    <row r="1857" spans="1:3" ht="13.5" thickBot="1" x14ac:dyDescent="0.35">
      <c r="A1857" s="115">
        <v>44713</v>
      </c>
      <c r="B1857" s="119">
        <v>0.8</v>
      </c>
      <c r="C1857" s="117">
        <f t="shared" si="29"/>
        <v>2022</v>
      </c>
    </row>
    <row r="1858" spans="1:3" ht="13.5" thickBot="1" x14ac:dyDescent="0.35">
      <c r="A1858" s="115">
        <v>44714</v>
      </c>
      <c r="B1858" s="118">
        <v>0.76</v>
      </c>
      <c r="C1858" s="117">
        <f t="shared" si="29"/>
        <v>2022</v>
      </c>
    </row>
    <row r="1859" spans="1:3" ht="13.5" thickBot="1" x14ac:dyDescent="0.35">
      <c r="A1859" s="115">
        <v>44715</v>
      </c>
      <c r="B1859" s="119">
        <v>0.69</v>
      </c>
      <c r="C1859" s="117">
        <f t="shared" ref="C1859:C1922" si="30">YEAR(A1859)</f>
        <v>2022</v>
      </c>
    </row>
    <row r="1860" spans="1:3" ht="13.5" thickBot="1" x14ac:dyDescent="0.35">
      <c r="A1860" s="115">
        <v>44718</v>
      </c>
      <c r="B1860" s="118">
        <v>0.75</v>
      </c>
      <c r="C1860" s="117">
        <f t="shared" si="30"/>
        <v>2022</v>
      </c>
    </row>
    <row r="1861" spans="1:3" ht="13.5" thickBot="1" x14ac:dyDescent="0.35">
      <c r="A1861" s="115">
        <v>44719</v>
      </c>
      <c r="B1861" s="119">
        <v>0.72</v>
      </c>
      <c r="C1861" s="117">
        <f t="shared" si="30"/>
        <v>2022</v>
      </c>
    </row>
    <row r="1862" spans="1:3" ht="13.5" thickBot="1" x14ac:dyDescent="0.35">
      <c r="A1862" s="115">
        <v>44720</v>
      </c>
      <c r="B1862" s="118">
        <v>0.76</v>
      </c>
      <c r="C1862" s="117">
        <f t="shared" si="30"/>
        <v>2022</v>
      </c>
    </row>
    <row r="1863" spans="1:3" ht="13.5" thickBot="1" x14ac:dyDescent="0.35">
      <c r="A1863" s="115">
        <v>44721</v>
      </c>
      <c r="B1863" s="119">
        <v>0.76</v>
      </c>
      <c r="C1863" s="117">
        <f t="shared" si="30"/>
        <v>2022</v>
      </c>
    </row>
    <row r="1864" spans="1:3" ht="13.5" thickBot="1" x14ac:dyDescent="0.35">
      <c r="A1864" s="115">
        <v>44722</v>
      </c>
      <c r="B1864" s="118">
        <v>0.81</v>
      </c>
      <c r="C1864" s="117">
        <f t="shared" si="30"/>
        <v>2022</v>
      </c>
    </row>
    <row r="1865" spans="1:3" ht="13.5" thickBot="1" x14ac:dyDescent="0.35">
      <c r="A1865" s="115">
        <v>44725</v>
      </c>
      <c r="B1865" s="119">
        <v>1.04</v>
      </c>
      <c r="C1865" s="117">
        <f t="shared" si="30"/>
        <v>2022</v>
      </c>
    </row>
    <row r="1866" spans="1:3" ht="13.5" thickBot="1" x14ac:dyDescent="0.35">
      <c r="A1866" s="115">
        <v>44726</v>
      </c>
      <c r="B1866" s="118">
        <v>1.1499999999999999</v>
      </c>
      <c r="C1866" s="117">
        <f t="shared" si="30"/>
        <v>2022</v>
      </c>
    </row>
    <row r="1867" spans="1:3" ht="13.5" thickBot="1" x14ac:dyDescent="0.35">
      <c r="A1867" s="115">
        <v>44727</v>
      </c>
      <c r="B1867" s="119">
        <v>1</v>
      </c>
      <c r="C1867" s="117">
        <f t="shared" si="30"/>
        <v>2022</v>
      </c>
    </row>
    <row r="1868" spans="1:3" ht="13.5" thickBot="1" x14ac:dyDescent="0.35">
      <c r="A1868" s="115">
        <v>44728</v>
      </c>
      <c r="B1868" s="118">
        <v>1</v>
      </c>
      <c r="C1868" s="117">
        <f t="shared" si="30"/>
        <v>2022</v>
      </c>
    </row>
    <row r="1869" spans="1:3" ht="13.5" thickBot="1" x14ac:dyDescent="0.35">
      <c r="A1869" s="115">
        <v>44729</v>
      </c>
      <c r="B1869" s="119">
        <v>1</v>
      </c>
      <c r="C1869" s="117">
        <f t="shared" si="30"/>
        <v>2022</v>
      </c>
    </row>
    <row r="1870" spans="1:3" ht="13.5" thickBot="1" x14ac:dyDescent="0.35">
      <c r="A1870" s="115">
        <v>44733</v>
      </c>
      <c r="B1870" s="118">
        <v>1.05</v>
      </c>
      <c r="C1870" s="117">
        <f t="shared" si="30"/>
        <v>2022</v>
      </c>
    </row>
    <row r="1871" spans="1:3" ht="13.5" thickBot="1" x14ac:dyDescent="0.35">
      <c r="A1871" s="115">
        <v>44734</v>
      </c>
      <c r="B1871" s="119">
        <v>0.95</v>
      </c>
      <c r="C1871" s="117">
        <f t="shared" si="30"/>
        <v>2022</v>
      </c>
    </row>
    <row r="1872" spans="1:3" ht="13.5" thickBot="1" x14ac:dyDescent="0.35">
      <c r="A1872" s="115">
        <v>44735</v>
      </c>
      <c r="B1872" s="118">
        <v>0.95</v>
      </c>
      <c r="C1872" s="117">
        <f t="shared" si="30"/>
        <v>2022</v>
      </c>
    </row>
    <row r="1873" spans="1:3" ht="13.5" thickBot="1" x14ac:dyDescent="0.35">
      <c r="A1873" s="115">
        <v>44736</v>
      </c>
      <c r="B1873" s="119">
        <v>0.96</v>
      </c>
      <c r="C1873" s="117">
        <f t="shared" si="30"/>
        <v>2022</v>
      </c>
    </row>
    <row r="1874" spans="1:3" ht="13.5" thickBot="1" x14ac:dyDescent="0.35">
      <c r="A1874" s="115">
        <v>44739</v>
      </c>
      <c r="B1874" s="118">
        <v>1.03</v>
      </c>
      <c r="C1874" s="117">
        <f t="shared" si="30"/>
        <v>2022</v>
      </c>
    </row>
    <row r="1875" spans="1:3" ht="13.5" thickBot="1" x14ac:dyDescent="0.35">
      <c r="A1875" s="115">
        <v>44740</v>
      </c>
      <c r="B1875" s="119">
        <v>1.08</v>
      </c>
      <c r="C1875" s="117">
        <f t="shared" si="30"/>
        <v>2022</v>
      </c>
    </row>
    <row r="1876" spans="1:3" ht="13.5" thickBot="1" x14ac:dyDescent="0.35">
      <c r="A1876" s="115">
        <v>44741</v>
      </c>
      <c r="B1876" s="118">
        <v>1.1599999999999999</v>
      </c>
      <c r="C1876" s="117">
        <f t="shared" si="30"/>
        <v>2022</v>
      </c>
    </row>
    <row r="1877" spans="1:3" ht="13.5" thickBot="1" x14ac:dyDescent="0.35">
      <c r="A1877" s="115">
        <v>44742</v>
      </c>
      <c r="B1877" s="119">
        <v>1.1200000000000001</v>
      </c>
      <c r="C1877" s="117">
        <f t="shared" si="30"/>
        <v>2022</v>
      </c>
    </row>
    <row r="1878" spans="1:3" ht="13.5" thickBot="1" x14ac:dyDescent="0.35">
      <c r="A1878" s="115">
        <v>44743</v>
      </c>
      <c r="B1878" s="118">
        <v>1.08</v>
      </c>
      <c r="C1878" s="117">
        <f t="shared" si="30"/>
        <v>2022</v>
      </c>
    </row>
    <row r="1879" spans="1:3" ht="13.5" thickBot="1" x14ac:dyDescent="0.35">
      <c r="A1879" s="115">
        <v>44747</v>
      </c>
      <c r="B1879" s="119">
        <v>1.03</v>
      </c>
      <c r="C1879" s="117">
        <f t="shared" si="30"/>
        <v>2022</v>
      </c>
    </row>
    <row r="1880" spans="1:3" ht="13.5" thickBot="1" x14ac:dyDescent="0.35">
      <c r="A1880" s="115">
        <v>44748</v>
      </c>
      <c r="B1880" s="118">
        <v>1.1200000000000001</v>
      </c>
      <c r="C1880" s="117">
        <f t="shared" si="30"/>
        <v>2022</v>
      </c>
    </row>
    <row r="1881" spans="1:3" ht="13.5" thickBot="1" x14ac:dyDescent="0.35">
      <c r="A1881" s="115">
        <v>44749</v>
      </c>
      <c r="B1881" s="119">
        <v>1.1599999999999999</v>
      </c>
      <c r="C1881" s="117">
        <f t="shared" si="30"/>
        <v>2022</v>
      </c>
    </row>
    <row r="1882" spans="1:3" ht="13.5" thickBot="1" x14ac:dyDescent="0.35">
      <c r="A1882" s="115">
        <v>44750</v>
      </c>
      <c r="B1882" s="118">
        <v>1.2</v>
      </c>
      <c r="C1882" s="117">
        <f t="shared" si="30"/>
        <v>2022</v>
      </c>
    </row>
    <row r="1883" spans="1:3" ht="13.5" thickBot="1" x14ac:dyDescent="0.35">
      <c r="A1883" s="115">
        <v>44753</v>
      </c>
      <c r="B1883" s="119">
        <v>1.1599999999999999</v>
      </c>
      <c r="C1883" s="117">
        <f t="shared" si="30"/>
        <v>2022</v>
      </c>
    </row>
    <row r="1884" spans="1:3" ht="13.5" thickBot="1" x14ac:dyDescent="0.35">
      <c r="A1884" s="115">
        <v>44754</v>
      </c>
      <c r="B1884" s="118">
        <v>1.1200000000000001</v>
      </c>
      <c r="C1884" s="117">
        <f t="shared" si="30"/>
        <v>2022</v>
      </c>
    </row>
    <row r="1885" spans="1:3" ht="13.5" thickBot="1" x14ac:dyDescent="0.35">
      <c r="A1885" s="115">
        <v>44755</v>
      </c>
      <c r="B1885" s="119">
        <v>1.06</v>
      </c>
      <c r="C1885" s="117">
        <f t="shared" si="30"/>
        <v>2022</v>
      </c>
    </row>
    <row r="1886" spans="1:3" ht="13.5" thickBot="1" x14ac:dyDescent="0.35">
      <c r="A1886" s="115">
        <v>44756</v>
      </c>
      <c r="B1886" s="118">
        <v>1.07</v>
      </c>
      <c r="C1886" s="117">
        <f t="shared" si="30"/>
        <v>2022</v>
      </c>
    </row>
    <row r="1887" spans="1:3" ht="13.5" thickBot="1" x14ac:dyDescent="0.35">
      <c r="A1887" s="115">
        <v>44757</v>
      </c>
      <c r="B1887" s="119">
        <v>1.03</v>
      </c>
      <c r="C1887" s="117">
        <f t="shared" si="30"/>
        <v>2022</v>
      </c>
    </row>
    <row r="1888" spans="1:3" ht="13.5" thickBot="1" x14ac:dyDescent="0.35">
      <c r="A1888" s="115">
        <v>44760</v>
      </c>
      <c r="B1888" s="118">
        <v>1.06</v>
      </c>
      <c r="C1888" s="117">
        <f t="shared" si="30"/>
        <v>2022</v>
      </c>
    </row>
    <row r="1889" spans="1:3" ht="13.5" thickBot="1" x14ac:dyDescent="0.35">
      <c r="A1889" s="115">
        <v>44761</v>
      </c>
      <c r="B1889" s="119">
        <v>1.08</v>
      </c>
      <c r="C1889" s="117">
        <f t="shared" si="30"/>
        <v>2022</v>
      </c>
    </row>
    <row r="1890" spans="1:3" ht="13.5" thickBot="1" x14ac:dyDescent="0.35">
      <c r="A1890" s="115">
        <v>44762</v>
      </c>
      <c r="B1890" s="118">
        <v>1.1000000000000001</v>
      </c>
      <c r="C1890" s="117">
        <f t="shared" si="30"/>
        <v>2022</v>
      </c>
    </row>
    <row r="1891" spans="1:3" ht="13.5" thickBot="1" x14ac:dyDescent="0.35">
      <c r="A1891" s="115">
        <v>44763</v>
      </c>
      <c r="B1891" s="119">
        <v>1.08</v>
      </c>
      <c r="C1891" s="117">
        <f t="shared" si="30"/>
        <v>2022</v>
      </c>
    </row>
    <row r="1892" spans="1:3" ht="13.5" thickBot="1" x14ac:dyDescent="0.35">
      <c r="A1892" s="115">
        <v>44764</v>
      </c>
      <c r="B1892" s="118">
        <v>0.97</v>
      </c>
      <c r="C1892" s="117">
        <f t="shared" si="30"/>
        <v>2022</v>
      </c>
    </row>
    <row r="1893" spans="1:3" ht="13.5" thickBot="1" x14ac:dyDescent="0.35">
      <c r="A1893" s="115">
        <v>44767</v>
      </c>
      <c r="B1893" s="119">
        <v>0.99</v>
      </c>
      <c r="C1893" s="117">
        <f t="shared" si="30"/>
        <v>2022</v>
      </c>
    </row>
    <row r="1894" spans="1:3" ht="13.5" thickBot="1" x14ac:dyDescent="0.35">
      <c r="A1894" s="115">
        <v>44768</v>
      </c>
      <c r="B1894" s="118">
        <v>0.99</v>
      </c>
      <c r="C1894" s="117">
        <f t="shared" si="30"/>
        <v>2022</v>
      </c>
    </row>
    <row r="1895" spans="1:3" ht="13.5" thickBot="1" x14ac:dyDescent="0.35">
      <c r="A1895" s="115">
        <v>44769</v>
      </c>
      <c r="B1895" s="119">
        <v>0.94</v>
      </c>
      <c r="C1895" s="117">
        <f t="shared" si="30"/>
        <v>2022</v>
      </c>
    </row>
    <row r="1896" spans="1:3" ht="13.5" thickBot="1" x14ac:dyDescent="0.35">
      <c r="A1896" s="115">
        <v>44770</v>
      </c>
      <c r="B1896" s="118">
        <v>0.88</v>
      </c>
      <c r="C1896" s="117">
        <f t="shared" si="30"/>
        <v>2022</v>
      </c>
    </row>
    <row r="1897" spans="1:3" ht="13.5" thickBot="1" x14ac:dyDescent="0.35">
      <c r="A1897" s="115">
        <v>44771</v>
      </c>
      <c r="B1897" s="119">
        <v>0.82</v>
      </c>
      <c r="C1897" s="117">
        <f t="shared" si="30"/>
        <v>2022</v>
      </c>
    </row>
    <row r="1898" spans="1:3" ht="13.5" thickBot="1" x14ac:dyDescent="0.35">
      <c r="A1898" s="115">
        <v>44774</v>
      </c>
      <c r="B1898" s="118">
        <v>0.78</v>
      </c>
      <c r="C1898" s="117">
        <f t="shared" si="30"/>
        <v>2022</v>
      </c>
    </row>
    <row r="1899" spans="1:3" ht="13.5" thickBot="1" x14ac:dyDescent="0.35">
      <c r="A1899" s="115">
        <v>44775</v>
      </c>
      <c r="B1899" s="119">
        <v>0.91</v>
      </c>
      <c r="C1899" s="117">
        <f t="shared" si="30"/>
        <v>2022</v>
      </c>
    </row>
    <row r="1900" spans="1:3" ht="13.5" thickBot="1" x14ac:dyDescent="0.35">
      <c r="A1900" s="115">
        <v>44776</v>
      </c>
      <c r="B1900" s="118">
        <v>0.84</v>
      </c>
      <c r="C1900" s="117">
        <f t="shared" si="30"/>
        <v>2022</v>
      </c>
    </row>
    <row r="1901" spans="1:3" ht="13.5" thickBot="1" x14ac:dyDescent="0.35">
      <c r="A1901" s="115">
        <v>44777</v>
      </c>
      <c r="B1901" s="119">
        <v>0.87</v>
      </c>
      <c r="C1901" s="117">
        <f t="shared" si="30"/>
        <v>2022</v>
      </c>
    </row>
    <row r="1902" spans="1:3" ht="13.5" thickBot="1" x14ac:dyDescent="0.35">
      <c r="A1902" s="115">
        <v>44778</v>
      </c>
      <c r="B1902" s="118">
        <v>0.94</v>
      </c>
      <c r="C1902" s="117">
        <f t="shared" si="30"/>
        <v>2022</v>
      </c>
    </row>
    <row r="1903" spans="1:3" ht="13.5" thickBot="1" x14ac:dyDescent="0.35">
      <c r="A1903" s="115">
        <v>44781</v>
      </c>
      <c r="B1903" s="119">
        <v>0.87</v>
      </c>
      <c r="C1903" s="117">
        <f t="shared" si="30"/>
        <v>2022</v>
      </c>
    </row>
    <row r="1904" spans="1:3" ht="13.5" thickBot="1" x14ac:dyDescent="0.35">
      <c r="A1904" s="115">
        <v>44782</v>
      </c>
      <c r="B1904" s="118">
        <v>0.91</v>
      </c>
      <c r="C1904" s="117">
        <f t="shared" si="30"/>
        <v>2022</v>
      </c>
    </row>
    <row r="1905" spans="1:3" ht="13.5" thickBot="1" x14ac:dyDescent="0.35">
      <c r="A1905" s="115">
        <v>44783</v>
      </c>
      <c r="B1905" s="119">
        <v>0.94</v>
      </c>
      <c r="C1905" s="117">
        <f t="shared" si="30"/>
        <v>2022</v>
      </c>
    </row>
    <row r="1906" spans="1:3" ht="13.5" thickBot="1" x14ac:dyDescent="0.35">
      <c r="A1906" s="115">
        <v>44784</v>
      </c>
      <c r="B1906" s="118">
        <v>1.03</v>
      </c>
      <c r="C1906" s="117">
        <f t="shared" si="30"/>
        <v>2022</v>
      </c>
    </row>
    <row r="1907" spans="1:3" ht="13.5" thickBot="1" x14ac:dyDescent="0.35">
      <c r="A1907" s="115">
        <v>44785</v>
      </c>
      <c r="B1907" s="119">
        <v>1.01</v>
      </c>
      <c r="C1907" s="117">
        <f t="shared" si="30"/>
        <v>2022</v>
      </c>
    </row>
    <row r="1908" spans="1:3" ht="13.5" thickBot="1" x14ac:dyDescent="0.35">
      <c r="A1908" s="115">
        <v>44788</v>
      </c>
      <c r="B1908" s="118">
        <v>1.02</v>
      </c>
      <c r="C1908" s="117">
        <f t="shared" si="30"/>
        <v>2022</v>
      </c>
    </row>
    <row r="1909" spans="1:3" ht="13.5" thickBot="1" x14ac:dyDescent="0.35">
      <c r="A1909" s="115">
        <v>44789</v>
      </c>
      <c r="B1909" s="119">
        <v>1.01</v>
      </c>
      <c r="C1909" s="117">
        <f t="shared" si="30"/>
        <v>2022</v>
      </c>
    </row>
    <row r="1910" spans="1:3" ht="13.5" thickBot="1" x14ac:dyDescent="0.35">
      <c r="A1910" s="115">
        <v>44790</v>
      </c>
      <c r="B1910" s="118">
        <v>1.04</v>
      </c>
      <c r="C1910" s="117">
        <f t="shared" si="30"/>
        <v>2022</v>
      </c>
    </row>
    <row r="1911" spans="1:3" ht="13.5" thickBot="1" x14ac:dyDescent="0.35">
      <c r="A1911" s="115">
        <v>44791</v>
      </c>
      <c r="B1911" s="119">
        <v>0.96</v>
      </c>
      <c r="C1911" s="117">
        <f t="shared" si="30"/>
        <v>2022</v>
      </c>
    </row>
    <row r="1912" spans="1:3" ht="13.5" thickBot="1" x14ac:dyDescent="0.35">
      <c r="A1912" s="115">
        <v>44792</v>
      </c>
      <c r="B1912" s="118">
        <v>1</v>
      </c>
      <c r="C1912" s="117">
        <f t="shared" si="30"/>
        <v>2022</v>
      </c>
    </row>
    <row r="1913" spans="1:3" ht="13.5" thickBot="1" x14ac:dyDescent="0.35">
      <c r="A1913" s="115">
        <v>44795</v>
      </c>
      <c r="B1913" s="119">
        <v>1.01</v>
      </c>
      <c r="C1913" s="117">
        <f t="shared" si="30"/>
        <v>2022</v>
      </c>
    </row>
    <row r="1914" spans="1:3" ht="13.5" thickBot="1" x14ac:dyDescent="0.35">
      <c r="A1914" s="115">
        <v>44796</v>
      </c>
      <c r="B1914" s="118">
        <v>1.02</v>
      </c>
      <c r="C1914" s="117">
        <f t="shared" si="30"/>
        <v>2022</v>
      </c>
    </row>
    <row r="1915" spans="1:3" ht="13.5" thickBot="1" x14ac:dyDescent="0.35">
      <c r="A1915" s="115">
        <v>44797</v>
      </c>
      <c r="B1915" s="119">
        <v>1.06</v>
      </c>
      <c r="C1915" s="117">
        <f t="shared" si="30"/>
        <v>2022</v>
      </c>
    </row>
    <row r="1916" spans="1:3" ht="13.5" thickBot="1" x14ac:dyDescent="0.35">
      <c r="A1916" s="115">
        <v>44798</v>
      </c>
      <c r="B1916" s="118">
        <v>1.02</v>
      </c>
      <c r="C1916" s="117">
        <f t="shared" si="30"/>
        <v>2022</v>
      </c>
    </row>
    <row r="1917" spans="1:3" ht="13.5" thickBot="1" x14ac:dyDescent="0.35">
      <c r="A1917" s="115">
        <v>44799</v>
      </c>
      <c r="B1917" s="119">
        <v>1</v>
      </c>
      <c r="C1917" s="117">
        <f t="shared" si="30"/>
        <v>2022</v>
      </c>
    </row>
    <row r="1918" spans="1:3" ht="13.5" thickBot="1" x14ac:dyDescent="0.35">
      <c r="A1918" s="115">
        <v>44802</v>
      </c>
      <c r="B1918" s="118">
        <v>1.04</v>
      </c>
      <c r="C1918" s="117">
        <f t="shared" si="30"/>
        <v>2022</v>
      </c>
    </row>
    <row r="1919" spans="1:3" ht="13.5" thickBot="1" x14ac:dyDescent="0.35">
      <c r="A1919" s="115">
        <v>44803</v>
      </c>
      <c r="B1919" s="119">
        <v>1.02</v>
      </c>
      <c r="C1919" s="117">
        <f t="shared" si="30"/>
        <v>2022</v>
      </c>
    </row>
    <row r="1920" spans="1:3" ht="13.5" thickBot="1" x14ac:dyDescent="0.35">
      <c r="A1920" s="115">
        <v>44804</v>
      </c>
      <c r="B1920" s="118">
        <v>1.1100000000000001</v>
      </c>
      <c r="C1920" s="117">
        <f t="shared" si="30"/>
        <v>2022</v>
      </c>
    </row>
    <row r="1921" spans="1:3" ht="13.5" thickBot="1" x14ac:dyDescent="0.35">
      <c r="A1921" s="115">
        <v>44805</v>
      </c>
      <c r="B1921" s="119">
        <v>1.22</v>
      </c>
      <c r="C1921" s="117">
        <f t="shared" si="30"/>
        <v>2022</v>
      </c>
    </row>
    <row r="1922" spans="1:3" ht="13.5" thickBot="1" x14ac:dyDescent="0.35">
      <c r="A1922" s="115">
        <v>44806</v>
      </c>
      <c r="B1922" s="118">
        <v>1.17</v>
      </c>
      <c r="C1922" s="117">
        <f t="shared" si="30"/>
        <v>2022</v>
      </c>
    </row>
    <row r="1923" spans="1:3" ht="13.5" thickBot="1" x14ac:dyDescent="0.35">
      <c r="A1923" s="115">
        <v>44810</v>
      </c>
      <c r="B1923" s="119">
        <v>1.27</v>
      </c>
      <c r="C1923" s="117">
        <f t="shared" ref="C1923:C1986" si="31">YEAR(A1923)</f>
        <v>2022</v>
      </c>
    </row>
    <row r="1924" spans="1:3" ht="13.5" thickBot="1" x14ac:dyDescent="0.35">
      <c r="A1924" s="115">
        <v>44811</v>
      </c>
      <c r="B1924" s="118">
        <v>1.22</v>
      </c>
      <c r="C1924" s="117">
        <f t="shared" si="31"/>
        <v>2022</v>
      </c>
    </row>
    <row r="1925" spans="1:3" ht="13.5" thickBot="1" x14ac:dyDescent="0.35">
      <c r="A1925" s="115">
        <v>44812</v>
      </c>
      <c r="B1925" s="119">
        <v>1.27</v>
      </c>
      <c r="C1925" s="117">
        <f t="shared" si="31"/>
        <v>2022</v>
      </c>
    </row>
    <row r="1926" spans="1:3" ht="13.5" thickBot="1" x14ac:dyDescent="0.35">
      <c r="A1926" s="115">
        <v>44813</v>
      </c>
      <c r="B1926" s="118">
        <v>1.29</v>
      </c>
      <c r="C1926" s="117">
        <f t="shared" si="31"/>
        <v>2022</v>
      </c>
    </row>
    <row r="1927" spans="1:3" ht="13.5" thickBot="1" x14ac:dyDescent="0.35">
      <c r="A1927" s="115">
        <v>44816</v>
      </c>
      <c r="B1927" s="119">
        <v>1.37</v>
      </c>
      <c r="C1927" s="117">
        <f t="shared" si="31"/>
        <v>2022</v>
      </c>
    </row>
    <row r="1928" spans="1:3" ht="13.5" thickBot="1" x14ac:dyDescent="0.35">
      <c r="A1928" s="115">
        <v>44817</v>
      </c>
      <c r="B1928" s="118">
        <v>1.36</v>
      </c>
      <c r="C1928" s="117">
        <f t="shared" si="31"/>
        <v>2022</v>
      </c>
    </row>
    <row r="1929" spans="1:3" ht="13.5" thickBot="1" x14ac:dyDescent="0.35">
      <c r="A1929" s="115">
        <v>44818</v>
      </c>
      <c r="B1929" s="119">
        <v>1.31</v>
      </c>
      <c r="C1929" s="117">
        <f t="shared" si="31"/>
        <v>2022</v>
      </c>
    </row>
    <row r="1930" spans="1:3" ht="13.5" thickBot="1" x14ac:dyDescent="0.35">
      <c r="A1930" s="115">
        <v>44819</v>
      </c>
      <c r="B1930" s="118">
        <v>1.34</v>
      </c>
      <c r="C1930" s="117">
        <f t="shared" si="31"/>
        <v>2022</v>
      </c>
    </row>
    <row r="1931" spans="1:3" ht="13.5" thickBot="1" x14ac:dyDescent="0.35">
      <c r="A1931" s="115">
        <v>44820</v>
      </c>
      <c r="B1931" s="119">
        <v>1.41</v>
      </c>
      <c r="C1931" s="117">
        <f t="shared" si="31"/>
        <v>2022</v>
      </c>
    </row>
    <row r="1932" spans="1:3" ht="13.5" thickBot="1" x14ac:dyDescent="0.35">
      <c r="A1932" s="115">
        <v>44823</v>
      </c>
      <c r="B1932" s="118">
        <v>1.44</v>
      </c>
      <c r="C1932" s="117">
        <f t="shared" si="31"/>
        <v>2022</v>
      </c>
    </row>
    <row r="1933" spans="1:3" ht="13.5" thickBot="1" x14ac:dyDescent="0.35">
      <c r="A1933" s="115">
        <v>44824</v>
      </c>
      <c r="B1933" s="119">
        <v>1.46</v>
      </c>
      <c r="C1933" s="117">
        <f t="shared" si="31"/>
        <v>2022</v>
      </c>
    </row>
    <row r="1934" spans="1:3" ht="13.5" thickBot="1" x14ac:dyDescent="0.35">
      <c r="A1934" s="115">
        <v>44825</v>
      </c>
      <c r="B1934" s="118">
        <v>1.4</v>
      </c>
      <c r="C1934" s="117">
        <f t="shared" si="31"/>
        <v>2022</v>
      </c>
    </row>
    <row r="1935" spans="1:3" ht="13.5" thickBot="1" x14ac:dyDescent="0.35">
      <c r="A1935" s="115">
        <v>44826</v>
      </c>
      <c r="B1935" s="119">
        <v>1.55</v>
      </c>
      <c r="C1935" s="117">
        <f t="shared" si="31"/>
        <v>2022</v>
      </c>
    </row>
    <row r="1936" spans="1:3" ht="13.5" thickBot="1" x14ac:dyDescent="0.35">
      <c r="A1936" s="115">
        <v>44827</v>
      </c>
      <c r="B1936" s="118">
        <v>1.55</v>
      </c>
      <c r="C1936" s="117">
        <f t="shared" si="31"/>
        <v>2022</v>
      </c>
    </row>
    <row r="1937" spans="1:3" ht="13.5" thickBot="1" x14ac:dyDescent="0.35">
      <c r="A1937" s="115">
        <v>44830</v>
      </c>
      <c r="B1937" s="119">
        <v>1.7</v>
      </c>
      <c r="C1937" s="117">
        <f t="shared" si="31"/>
        <v>2022</v>
      </c>
    </row>
    <row r="1938" spans="1:3" ht="13.5" thickBot="1" x14ac:dyDescent="0.35">
      <c r="A1938" s="115">
        <v>44831</v>
      </c>
      <c r="B1938" s="118">
        <v>1.85</v>
      </c>
      <c r="C1938" s="117">
        <f t="shared" si="31"/>
        <v>2022</v>
      </c>
    </row>
    <row r="1939" spans="1:3" ht="13.5" thickBot="1" x14ac:dyDescent="0.35">
      <c r="A1939" s="115">
        <v>44832</v>
      </c>
      <c r="B1939" s="119">
        <v>1.7</v>
      </c>
      <c r="C1939" s="117">
        <f t="shared" si="31"/>
        <v>2022</v>
      </c>
    </row>
    <row r="1940" spans="1:3" ht="13.5" thickBot="1" x14ac:dyDescent="0.35">
      <c r="A1940" s="115">
        <v>44833</v>
      </c>
      <c r="B1940" s="118">
        <v>1.84</v>
      </c>
      <c r="C1940" s="117">
        <f t="shared" si="31"/>
        <v>2022</v>
      </c>
    </row>
    <row r="1941" spans="1:3" ht="13.5" thickBot="1" x14ac:dyDescent="0.35">
      <c r="A1941" s="115">
        <v>44834</v>
      </c>
      <c r="B1941" s="119">
        <v>1.95</v>
      </c>
      <c r="C1941" s="117">
        <f t="shared" si="31"/>
        <v>2022</v>
      </c>
    </row>
    <row r="1942" spans="1:3" ht="13.5" thickBot="1" x14ac:dyDescent="0.35">
      <c r="A1942" s="115">
        <v>44837</v>
      </c>
      <c r="B1942" s="118">
        <v>1.8</v>
      </c>
      <c r="C1942" s="117">
        <f t="shared" si="31"/>
        <v>2022</v>
      </c>
    </row>
    <row r="1943" spans="1:3" ht="13.5" thickBot="1" x14ac:dyDescent="0.35">
      <c r="A1943" s="115">
        <v>44838</v>
      </c>
      <c r="B1943" s="119">
        <v>1.8</v>
      </c>
      <c r="C1943" s="117">
        <f t="shared" si="31"/>
        <v>2022</v>
      </c>
    </row>
    <row r="1944" spans="1:3" ht="13.5" thickBot="1" x14ac:dyDescent="0.35">
      <c r="A1944" s="115">
        <v>44839</v>
      </c>
      <c r="B1944" s="118">
        <v>1.9</v>
      </c>
      <c r="C1944" s="117">
        <f t="shared" si="31"/>
        <v>2022</v>
      </c>
    </row>
    <row r="1945" spans="1:3" ht="13.5" thickBot="1" x14ac:dyDescent="0.35">
      <c r="A1945" s="115">
        <v>44840</v>
      </c>
      <c r="B1945" s="119">
        <v>1.94</v>
      </c>
      <c r="C1945" s="117">
        <f t="shared" si="31"/>
        <v>2022</v>
      </c>
    </row>
    <row r="1946" spans="1:3" ht="13.5" thickBot="1" x14ac:dyDescent="0.35">
      <c r="A1946" s="115">
        <v>44841</v>
      </c>
      <c r="B1946" s="118">
        <v>1.93</v>
      </c>
      <c r="C1946" s="117">
        <f t="shared" si="31"/>
        <v>2022</v>
      </c>
    </row>
    <row r="1947" spans="1:3" ht="13.5" thickBot="1" x14ac:dyDescent="0.35">
      <c r="A1947" s="115">
        <v>44845</v>
      </c>
      <c r="B1947" s="119">
        <v>1.94</v>
      </c>
      <c r="C1947" s="117">
        <f t="shared" si="31"/>
        <v>2022</v>
      </c>
    </row>
    <row r="1948" spans="1:3" ht="13.5" thickBot="1" x14ac:dyDescent="0.35">
      <c r="A1948" s="115">
        <v>44846</v>
      </c>
      <c r="B1948" s="118">
        <v>1.92</v>
      </c>
      <c r="C1948" s="117">
        <f t="shared" si="31"/>
        <v>2022</v>
      </c>
    </row>
    <row r="1949" spans="1:3" ht="13.5" thickBot="1" x14ac:dyDescent="0.35">
      <c r="A1949" s="115">
        <v>44847</v>
      </c>
      <c r="B1949" s="119">
        <v>1.93</v>
      </c>
      <c r="C1949" s="117">
        <f t="shared" si="31"/>
        <v>2022</v>
      </c>
    </row>
    <row r="1950" spans="1:3" ht="13.5" thickBot="1" x14ac:dyDescent="0.35">
      <c r="A1950" s="115">
        <v>44848</v>
      </c>
      <c r="B1950" s="118">
        <v>1.86</v>
      </c>
      <c r="C1950" s="117">
        <f t="shared" si="31"/>
        <v>2022</v>
      </c>
    </row>
    <row r="1951" spans="1:3" ht="13.5" thickBot="1" x14ac:dyDescent="0.35">
      <c r="A1951" s="115">
        <v>44851</v>
      </c>
      <c r="B1951" s="119">
        <v>1.85</v>
      </c>
      <c r="C1951" s="117">
        <f t="shared" si="31"/>
        <v>2022</v>
      </c>
    </row>
    <row r="1952" spans="1:3" ht="13.5" thickBot="1" x14ac:dyDescent="0.35">
      <c r="A1952" s="115">
        <v>44852</v>
      </c>
      <c r="B1952" s="118">
        <v>1.91</v>
      </c>
      <c r="C1952" s="117">
        <f t="shared" si="31"/>
        <v>2022</v>
      </c>
    </row>
    <row r="1953" spans="1:3" ht="13.5" thickBot="1" x14ac:dyDescent="0.35">
      <c r="A1953" s="115">
        <v>44853</v>
      </c>
      <c r="B1953" s="119">
        <v>1.98</v>
      </c>
      <c r="C1953" s="117">
        <f t="shared" si="31"/>
        <v>2022</v>
      </c>
    </row>
    <row r="1954" spans="1:3" ht="13.5" thickBot="1" x14ac:dyDescent="0.35">
      <c r="A1954" s="115">
        <v>44854</v>
      </c>
      <c r="B1954" s="118">
        <v>1.95</v>
      </c>
      <c r="C1954" s="117">
        <f t="shared" si="31"/>
        <v>2022</v>
      </c>
    </row>
    <row r="1955" spans="1:3" ht="13.5" thickBot="1" x14ac:dyDescent="0.35">
      <c r="A1955" s="115">
        <v>44855</v>
      </c>
      <c r="B1955" s="119">
        <v>2.0099999999999998</v>
      </c>
      <c r="C1955" s="117">
        <f t="shared" si="31"/>
        <v>2022</v>
      </c>
    </row>
    <row r="1956" spans="1:3" ht="13.5" thickBot="1" x14ac:dyDescent="0.35">
      <c r="A1956" s="115">
        <v>44858</v>
      </c>
      <c r="B1956" s="118">
        <v>1.96</v>
      </c>
      <c r="C1956" s="117">
        <f t="shared" si="31"/>
        <v>2022</v>
      </c>
    </row>
    <row r="1957" spans="1:3" ht="13.5" thickBot="1" x14ac:dyDescent="0.35">
      <c r="A1957" s="115">
        <v>44859</v>
      </c>
      <c r="B1957" s="119">
        <v>1.93</v>
      </c>
      <c r="C1957" s="117">
        <f t="shared" si="31"/>
        <v>2022</v>
      </c>
    </row>
    <row r="1958" spans="1:3" ht="13.5" thickBot="1" x14ac:dyDescent="0.35">
      <c r="A1958" s="115">
        <v>44860</v>
      </c>
      <c r="B1958" s="118">
        <v>1.93</v>
      </c>
      <c r="C1958" s="117">
        <f t="shared" si="31"/>
        <v>2022</v>
      </c>
    </row>
    <row r="1959" spans="1:3" ht="13.5" thickBot="1" x14ac:dyDescent="0.35">
      <c r="A1959" s="115">
        <v>44861</v>
      </c>
      <c r="B1959" s="119">
        <v>1.86</v>
      </c>
      <c r="C1959" s="117">
        <f t="shared" si="31"/>
        <v>2022</v>
      </c>
    </row>
    <row r="1960" spans="1:3" ht="13.5" thickBot="1" x14ac:dyDescent="0.35">
      <c r="A1960" s="115">
        <v>44862</v>
      </c>
      <c r="B1960" s="118">
        <v>1.83</v>
      </c>
      <c r="C1960" s="117">
        <f t="shared" si="31"/>
        <v>2022</v>
      </c>
    </row>
    <row r="1961" spans="1:3" ht="13.5" thickBot="1" x14ac:dyDescent="0.35">
      <c r="A1961" s="115">
        <v>44865</v>
      </c>
      <c r="B1961" s="119">
        <v>1.86</v>
      </c>
      <c r="C1961" s="117">
        <f t="shared" si="31"/>
        <v>2022</v>
      </c>
    </row>
    <row r="1962" spans="1:3" ht="13.5" thickBot="1" x14ac:dyDescent="0.35">
      <c r="A1962" s="115">
        <v>44866</v>
      </c>
      <c r="B1962" s="118">
        <v>1.81</v>
      </c>
      <c r="C1962" s="117">
        <f t="shared" si="31"/>
        <v>2022</v>
      </c>
    </row>
    <row r="1963" spans="1:3" ht="13.5" thickBot="1" x14ac:dyDescent="0.35">
      <c r="A1963" s="115">
        <v>44867</v>
      </c>
      <c r="B1963" s="119">
        <v>1.81</v>
      </c>
      <c r="C1963" s="117">
        <f t="shared" si="31"/>
        <v>2022</v>
      </c>
    </row>
    <row r="1964" spans="1:3" ht="13.5" thickBot="1" x14ac:dyDescent="0.35">
      <c r="A1964" s="115">
        <v>44868</v>
      </c>
      <c r="B1964" s="118">
        <v>1.94</v>
      </c>
      <c r="C1964" s="117">
        <f t="shared" si="31"/>
        <v>2022</v>
      </c>
    </row>
    <row r="1965" spans="1:3" ht="13.5" thickBot="1" x14ac:dyDescent="0.35">
      <c r="A1965" s="115">
        <v>44869</v>
      </c>
      <c r="B1965" s="119">
        <v>1.96</v>
      </c>
      <c r="C1965" s="117">
        <f t="shared" si="31"/>
        <v>2022</v>
      </c>
    </row>
    <row r="1966" spans="1:3" ht="13.5" thickBot="1" x14ac:dyDescent="0.35">
      <c r="A1966" s="115">
        <v>44872</v>
      </c>
      <c r="B1966" s="118">
        <v>1.95</v>
      </c>
      <c r="C1966" s="117">
        <f t="shared" si="31"/>
        <v>2022</v>
      </c>
    </row>
    <row r="1967" spans="1:3" ht="13.5" thickBot="1" x14ac:dyDescent="0.35">
      <c r="A1967" s="115">
        <v>44873</v>
      </c>
      <c r="B1967" s="119">
        <v>1.92</v>
      </c>
      <c r="C1967" s="117">
        <f t="shared" si="31"/>
        <v>2022</v>
      </c>
    </row>
    <row r="1968" spans="1:3" ht="13.5" thickBot="1" x14ac:dyDescent="0.35">
      <c r="A1968" s="115">
        <v>44874</v>
      </c>
      <c r="B1968" s="118">
        <v>1.98</v>
      </c>
      <c r="C1968" s="117">
        <f t="shared" si="31"/>
        <v>2022</v>
      </c>
    </row>
    <row r="1969" spans="1:3" ht="13.5" thickBot="1" x14ac:dyDescent="0.35">
      <c r="A1969" s="115">
        <v>44875</v>
      </c>
      <c r="B1969" s="119">
        <v>1.77</v>
      </c>
      <c r="C1969" s="117">
        <f t="shared" si="31"/>
        <v>2022</v>
      </c>
    </row>
    <row r="1970" spans="1:3" ht="13.5" thickBot="1" x14ac:dyDescent="0.35">
      <c r="A1970" s="115">
        <v>44879</v>
      </c>
      <c r="B1970" s="118">
        <v>1.84</v>
      </c>
      <c r="C1970" s="117">
        <f t="shared" si="31"/>
        <v>2022</v>
      </c>
    </row>
    <row r="1971" spans="1:3" ht="13.5" thickBot="1" x14ac:dyDescent="0.35">
      <c r="A1971" s="115">
        <v>44880</v>
      </c>
      <c r="B1971" s="119">
        <v>1.75</v>
      </c>
      <c r="C1971" s="117">
        <f t="shared" si="31"/>
        <v>2022</v>
      </c>
    </row>
    <row r="1972" spans="1:3" ht="13.5" thickBot="1" x14ac:dyDescent="0.35">
      <c r="A1972" s="115">
        <v>44881</v>
      </c>
      <c r="B1972" s="118">
        <v>1.69</v>
      </c>
      <c r="C1972" s="117">
        <f t="shared" si="31"/>
        <v>2022</v>
      </c>
    </row>
    <row r="1973" spans="1:3" ht="13.5" thickBot="1" x14ac:dyDescent="0.35">
      <c r="A1973" s="115">
        <v>44882</v>
      </c>
      <c r="B1973" s="119">
        <v>1.75</v>
      </c>
      <c r="C1973" s="117">
        <f t="shared" si="31"/>
        <v>2022</v>
      </c>
    </row>
    <row r="1974" spans="1:3" ht="13.5" thickBot="1" x14ac:dyDescent="0.35">
      <c r="A1974" s="115">
        <v>44883</v>
      </c>
      <c r="B1974" s="118">
        <v>1.81</v>
      </c>
      <c r="C1974" s="117">
        <f t="shared" si="31"/>
        <v>2022</v>
      </c>
    </row>
    <row r="1975" spans="1:3" ht="13.5" thickBot="1" x14ac:dyDescent="0.35">
      <c r="A1975" s="115">
        <v>44886</v>
      </c>
      <c r="B1975" s="119">
        <v>1.75</v>
      </c>
      <c r="C1975" s="117">
        <f t="shared" si="31"/>
        <v>2022</v>
      </c>
    </row>
    <row r="1976" spans="1:3" ht="13.5" thickBot="1" x14ac:dyDescent="0.35">
      <c r="A1976" s="115">
        <v>44887</v>
      </c>
      <c r="B1976" s="118">
        <v>1.69</v>
      </c>
      <c r="C1976" s="117">
        <f t="shared" si="31"/>
        <v>2022</v>
      </c>
    </row>
    <row r="1977" spans="1:3" ht="13.5" thickBot="1" x14ac:dyDescent="0.35">
      <c r="A1977" s="115">
        <v>44888</v>
      </c>
      <c r="B1977" s="119">
        <v>1.61</v>
      </c>
      <c r="C1977" s="117">
        <f t="shared" si="31"/>
        <v>2022</v>
      </c>
    </row>
    <row r="1978" spans="1:3" ht="13.5" thickBot="1" x14ac:dyDescent="0.35">
      <c r="A1978" s="115">
        <v>44890</v>
      </c>
      <c r="B1978" s="118">
        <v>1.6</v>
      </c>
      <c r="C1978" s="117">
        <f t="shared" si="31"/>
        <v>2022</v>
      </c>
    </row>
    <row r="1979" spans="1:3" ht="13.5" thickBot="1" x14ac:dyDescent="0.35">
      <c r="A1979" s="115">
        <v>44893</v>
      </c>
      <c r="B1979" s="119">
        <v>1.64</v>
      </c>
      <c r="C1979" s="117">
        <f t="shared" si="31"/>
        <v>2022</v>
      </c>
    </row>
    <row r="1980" spans="1:3" ht="13.5" thickBot="1" x14ac:dyDescent="0.35">
      <c r="A1980" s="115">
        <v>44894</v>
      </c>
      <c r="B1980" s="118">
        <v>1.72</v>
      </c>
      <c r="C1980" s="117">
        <f t="shared" si="31"/>
        <v>2022</v>
      </c>
    </row>
    <row r="1981" spans="1:3" ht="13.5" thickBot="1" x14ac:dyDescent="0.35">
      <c r="A1981" s="115">
        <v>44895</v>
      </c>
      <c r="B1981" s="119">
        <v>1.63</v>
      </c>
      <c r="C1981" s="117">
        <f t="shared" si="31"/>
        <v>2022</v>
      </c>
    </row>
    <row r="1982" spans="1:3" ht="13.5" thickBot="1" x14ac:dyDescent="0.35">
      <c r="A1982" s="115">
        <v>44896</v>
      </c>
      <c r="B1982" s="118">
        <v>1.46</v>
      </c>
      <c r="C1982" s="117">
        <f t="shared" si="31"/>
        <v>2022</v>
      </c>
    </row>
    <row r="1983" spans="1:3" ht="13.5" thickBot="1" x14ac:dyDescent="0.35">
      <c r="A1983" s="115">
        <v>44897</v>
      </c>
      <c r="B1983" s="119">
        <v>1.31</v>
      </c>
      <c r="C1983" s="117">
        <f t="shared" si="31"/>
        <v>2022</v>
      </c>
    </row>
    <row r="1984" spans="1:3" ht="13.5" thickBot="1" x14ac:dyDescent="0.35">
      <c r="A1984" s="115">
        <v>44900</v>
      </c>
      <c r="B1984" s="118">
        <v>1.39</v>
      </c>
      <c r="C1984" s="117">
        <f t="shared" si="31"/>
        <v>2022</v>
      </c>
    </row>
    <row r="1985" spans="1:3" ht="13.5" thickBot="1" x14ac:dyDescent="0.35">
      <c r="A1985" s="115">
        <v>44901</v>
      </c>
      <c r="B1985" s="119">
        <v>1.36</v>
      </c>
      <c r="C1985" s="117">
        <f t="shared" si="31"/>
        <v>2022</v>
      </c>
    </row>
    <row r="1986" spans="1:3" ht="13.5" thickBot="1" x14ac:dyDescent="0.35">
      <c r="A1986" s="115">
        <v>44902</v>
      </c>
      <c r="B1986" s="118">
        <v>1.29</v>
      </c>
      <c r="C1986" s="117">
        <f t="shared" si="31"/>
        <v>2022</v>
      </c>
    </row>
    <row r="1987" spans="1:3" ht="13.5" thickBot="1" x14ac:dyDescent="0.35">
      <c r="A1987" s="115">
        <v>44903</v>
      </c>
      <c r="B1987" s="119">
        <v>1.28</v>
      </c>
      <c r="C1987" s="117">
        <f t="shared" ref="C1987:C2001" si="32">YEAR(A1987)</f>
        <v>2022</v>
      </c>
    </row>
    <row r="1988" spans="1:3" ht="13.5" thickBot="1" x14ac:dyDescent="0.35">
      <c r="A1988" s="115">
        <v>44904</v>
      </c>
      <c r="B1988" s="118">
        <v>1.43</v>
      </c>
      <c r="C1988" s="117">
        <f t="shared" si="32"/>
        <v>2022</v>
      </c>
    </row>
    <row r="1989" spans="1:3" ht="13.5" thickBot="1" x14ac:dyDescent="0.35">
      <c r="A1989" s="115">
        <v>44907</v>
      </c>
      <c r="B1989" s="119">
        <v>1.44</v>
      </c>
      <c r="C1989" s="117">
        <f t="shared" si="32"/>
        <v>2022</v>
      </c>
    </row>
    <row r="1990" spans="1:3" ht="13.5" thickBot="1" x14ac:dyDescent="0.35">
      <c r="A1990" s="115">
        <v>44908</v>
      </c>
      <c r="B1990" s="118">
        <v>1.45</v>
      </c>
      <c r="C1990" s="117">
        <f t="shared" si="32"/>
        <v>2022</v>
      </c>
    </row>
    <row r="1991" spans="1:3" ht="13.5" thickBot="1" x14ac:dyDescent="0.35">
      <c r="A1991" s="115">
        <v>44909</v>
      </c>
      <c r="B1991" s="119">
        <v>1.5</v>
      </c>
      <c r="C1991" s="117">
        <f t="shared" si="32"/>
        <v>2022</v>
      </c>
    </row>
    <row r="1992" spans="1:3" ht="13.5" thickBot="1" x14ac:dyDescent="0.35">
      <c r="A1992" s="115">
        <v>44910</v>
      </c>
      <c r="B1992" s="118">
        <v>1.48</v>
      </c>
      <c r="C1992" s="117">
        <f t="shared" si="32"/>
        <v>2022</v>
      </c>
    </row>
    <row r="1993" spans="1:3" ht="13.5" thickBot="1" x14ac:dyDescent="0.35">
      <c r="A1993" s="115">
        <v>44911</v>
      </c>
      <c r="B1993" s="119">
        <v>1.55</v>
      </c>
      <c r="C1993" s="117">
        <f t="shared" si="32"/>
        <v>2022</v>
      </c>
    </row>
    <row r="1994" spans="1:3" ht="13.5" thickBot="1" x14ac:dyDescent="0.35">
      <c r="A1994" s="115">
        <v>44914</v>
      </c>
      <c r="B1994" s="118">
        <v>1.61</v>
      </c>
      <c r="C1994" s="117">
        <f t="shared" si="32"/>
        <v>2022</v>
      </c>
    </row>
    <row r="1995" spans="1:3" ht="13.5" thickBot="1" x14ac:dyDescent="0.35">
      <c r="A1995" s="115">
        <v>44915</v>
      </c>
      <c r="B1995" s="119">
        <v>1.64</v>
      </c>
      <c r="C1995" s="117">
        <f t="shared" si="32"/>
        <v>2022</v>
      </c>
    </row>
    <row r="1996" spans="1:3" ht="13.5" thickBot="1" x14ac:dyDescent="0.35">
      <c r="A1996" s="115">
        <v>44916</v>
      </c>
      <c r="B1996" s="118">
        <v>1.61</v>
      </c>
      <c r="C1996" s="117">
        <f t="shared" si="32"/>
        <v>2022</v>
      </c>
    </row>
    <row r="1997" spans="1:3" ht="13.5" thickBot="1" x14ac:dyDescent="0.35">
      <c r="A1997" s="115">
        <v>44917</v>
      </c>
      <c r="B1997" s="119">
        <v>1.65</v>
      </c>
      <c r="C1997" s="117">
        <f t="shared" si="32"/>
        <v>2022</v>
      </c>
    </row>
    <row r="1998" spans="1:3" ht="13.5" thickBot="1" x14ac:dyDescent="0.35">
      <c r="A1998" s="115">
        <v>44918</v>
      </c>
      <c r="B1998" s="118">
        <v>1.72</v>
      </c>
      <c r="C1998" s="117">
        <f t="shared" si="32"/>
        <v>2022</v>
      </c>
    </row>
    <row r="1999" spans="1:3" ht="13.5" thickBot="1" x14ac:dyDescent="0.35">
      <c r="A1999" s="115">
        <v>44922</v>
      </c>
      <c r="B1999" s="119">
        <v>1.76</v>
      </c>
      <c r="C1999" s="117">
        <f t="shared" si="32"/>
        <v>2022</v>
      </c>
    </row>
    <row r="2000" spans="1:3" ht="13.5" thickBot="1" x14ac:dyDescent="0.35">
      <c r="A2000" s="115">
        <v>44923</v>
      </c>
      <c r="B2000" s="118">
        <v>1.79</v>
      </c>
      <c r="C2000" s="117">
        <f t="shared" si="32"/>
        <v>2022</v>
      </c>
    </row>
    <row r="2001" spans="1:3" ht="13.5" thickBot="1" x14ac:dyDescent="0.35">
      <c r="A2001" s="115">
        <v>44924</v>
      </c>
      <c r="B2001" s="119">
        <v>1.74</v>
      </c>
      <c r="C2001" s="117">
        <f t="shared" si="32"/>
        <v>2022</v>
      </c>
    </row>
    <row r="2002" spans="1:3" x14ac:dyDescent="0.3">
      <c r="A2002" s="115">
        <v>44925</v>
      </c>
      <c r="B2002" s="118">
        <v>1.78</v>
      </c>
      <c r="C2002" s="117">
        <f>YEAR(A2002)</f>
        <v>2022</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Historicals</vt:lpstr>
      <vt:lpstr>Segmental forecast</vt:lpstr>
      <vt:lpstr>Three Statements</vt:lpstr>
      <vt:lpstr>Schedule</vt:lpstr>
      <vt:lpstr>Share Price History</vt:lpstr>
      <vt:lpstr>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2023-09-18T10:18:37Z</dcterms:modified>
</cp:coreProperties>
</file>